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 codeName="{7A2D7E96-6E34-419A-AE5F-296B3A7E7977}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NOVO\carpetas anteriores\CURSOS\test de muestras\"/>
    </mc:Choice>
  </mc:AlternateContent>
  <workbookProtection workbookAlgorithmName="SHA-512" workbookHashValue="Jnu6mQhzt/L2YFeLKss71HGGjLXJYq9tHgVJyweSwGFCn8SGU1e0O6DL1BmaoQHhWVhvTkH2QLroqwaaSpfcaw==" workbookSaltValue="8Gl5zxWGE2JDC1ylZWIGlA==" workbookSpinCount="100000" lockStructure="1"/>
  <bookViews>
    <workbookView xWindow="0" yWindow="0" windowWidth="23040" windowHeight="9372" tabRatio="820"/>
  </bookViews>
  <sheets>
    <sheet name="PORTADA" sheetId="85" r:id="rId1"/>
    <sheet name="1" sheetId="138" r:id="rId2"/>
    <sheet name="2" sheetId="253" r:id="rId3"/>
    <sheet name="3" sheetId="252" r:id="rId4"/>
    <sheet name="4" sheetId="251" r:id="rId5"/>
    <sheet name="5" sheetId="250" r:id="rId6"/>
    <sheet name="6" sheetId="249" r:id="rId7"/>
    <sheet name="7" sheetId="248" r:id="rId8"/>
    <sheet name="8" sheetId="247" r:id="rId9"/>
    <sheet name="9" sheetId="246" r:id="rId10"/>
    <sheet name="10" sheetId="245" r:id="rId11"/>
    <sheet name="11" sheetId="244" r:id="rId12"/>
    <sheet name="12" sheetId="243" r:id="rId13"/>
    <sheet name="13" sheetId="241" r:id="rId14"/>
    <sheet name="14" sheetId="242" r:id="rId15"/>
    <sheet name="15" sheetId="240" r:id="rId16"/>
    <sheet name="16" sheetId="239" r:id="rId17"/>
    <sheet name="17" sheetId="238" r:id="rId18"/>
    <sheet name="18" sheetId="237" r:id="rId19"/>
    <sheet name="19" sheetId="236" r:id="rId20"/>
    <sheet name="20" sheetId="255" r:id="rId21"/>
    <sheet name="21" sheetId="256" r:id="rId22"/>
    <sheet name="22" sheetId="257" r:id="rId23"/>
    <sheet name="23" sheetId="258" r:id="rId24"/>
    <sheet name="24" sheetId="259" r:id="rId25"/>
    <sheet name="25" sheetId="260" r:id="rId26"/>
    <sheet name="26" sheetId="261" r:id="rId27"/>
    <sheet name="0" sheetId="229" r:id="rId28"/>
    <sheet name="DATOS" sheetId="181" state="hidden" r:id="rId29"/>
    <sheet name="REPARTO" sheetId="230" state="hidden" r:id="rId30"/>
  </sheets>
  <definedNames>
    <definedName name="_xlnm._FilterDatabase" localSheetId="28" hidden="1">DATOS!$A$1:$R$1830</definedName>
  </definedNames>
  <calcPr calcId="152511"/>
</workbook>
</file>

<file path=xl/calcChain.xml><?xml version="1.0" encoding="utf-8"?>
<calcChain xmlns="http://schemas.openxmlformats.org/spreadsheetml/2006/main">
  <c r="B1828" i="230" l="1"/>
  <c r="B1827" i="230"/>
  <c r="B1826" i="230"/>
  <c r="B1825" i="230"/>
  <c r="B1824" i="230"/>
  <c r="B1823" i="230"/>
  <c r="B1822" i="230"/>
  <c r="B1821" i="230"/>
  <c r="B1820" i="230"/>
  <c r="B1819" i="230"/>
  <c r="B1818" i="230"/>
  <c r="B1817" i="230"/>
  <c r="B1816" i="230"/>
  <c r="B1815" i="230"/>
  <c r="B1814" i="230"/>
  <c r="B1813" i="230"/>
  <c r="B1812" i="230"/>
  <c r="B1811" i="230"/>
  <c r="B1810" i="230"/>
  <c r="B1809" i="230"/>
  <c r="B1808" i="230"/>
  <c r="B1807" i="230"/>
  <c r="B1806" i="230"/>
  <c r="B1805" i="230"/>
  <c r="B1804" i="230"/>
  <c r="B1803" i="230"/>
  <c r="F1677" i="181"/>
  <c r="F1676" i="181"/>
  <c r="F1675" i="181"/>
  <c r="F1674" i="181"/>
  <c r="F1673" i="181"/>
  <c r="F1672" i="181"/>
  <c r="F1671" i="181"/>
  <c r="F1670" i="181"/>
  <c r="F1669" i="181"/>
  <c r="F1668" i="181"/>
  <c r="F1667" i="181"/>
  <c r="F1666" i="181"/>
  <c r="F1665" i="181"/>
  <c r="F1664" i="181"/>
  <c r="F1663" i="181"/>
  <c r="F1662" i="181"/>
  <c r="F1661" i="181"/>
  <c r="F1660" i="181"/>
  <c r="F1659" i="181"/>
  <c r="F1658" i="181"/>
  <c r="F1657" i="181"/>
  <c r="F1656" i="181"/>
  <c r="F1655" i="181"/>
  <c r="F1654" i="181"/>
  <c r="F1653" i="181"/>
  <c r="F1652" i="181"/>
  <c r="F1651" i="181"/>
  <c r="B1802" i="230" l="1"/>
  <c r="B1801" i="230"/>
  <c r="B1800" i="230"/>
  <c r="B1799" i="230"/>
  <c r="B1798" i="230"/>
  <c r="B1797" i="230"/>
  <c r="B1796" i="230"/>
  <c r="B1795" i="230"/>
  <c r="B1794" i="230"/>
  <c r="B1793" i="230"/>
  <c r="B1792" i="230"/>
  <c r="B1791" i="230"/>
  <c r="B1790" i="230"/>
  <c r="B1789" i="230"/>
  <c r="B1788" i="230"/>
  <c r="B1787" i="230"/>
  <c r="B1786" i="230"/>
  <c r="B1785" i="230"/>
  <c r="B1784" i="230"/>
  <c r="B1783" i="230"/>
  <c r="B1782" i="230"/>
  <c r="B1781" i="230"/>
  <c r="B1780" i="230"/>
  <c r="B1779" i="230"/>
  <c r="B1778" i="230"/>
  <c r="B1777" i="230"/>
  <c r="B1776" i="230"/>
  <c r="B1775" i="230"/>
  <c r="B1774" i="230"/>
  <c r="B1773" i="230"/>
  <c r="B1772" i="230"/>
  <c r="B1771" i="230"/>
  <c r="B1770" i="230"/>
  <c r="B1769" i="230"/>
  <c r="B1768" i="230"/>
  <c r="B1767" i="230"/>
  <c r="B1766" i="230"/>
  <c r="B1765" i="230"/>
  <c r="B1764" i="230"/>
  <c r="B1763" i="230"/>
  <c r="B1762" i="230"/>
  <c r="B1761" i="230"/>
  <c r="B1760" i="230"/>
  <c r="B1759" i="230"/>
  <c r="F1630" i="181"/>
  <c r="F1629" i="181"/>
  <c r="F1628" i="181"/>
  <c r="F1627" i="181"/>
  <c r="F1626" i="181"/>
  <c r="F1625" i="181"/>
  <c r="F1624" i="181"/>
  <c r="F1623" i="181"/>
  <c r="F1622" i="181"/>
  <c r="F1621" i="181"/>
  <c r="F1620" i="181"/>
  <c r="F1619" i="181"/>
  <c r="F1618" i="181"/>
  <c r="F1617" i="181"/>
  <c r="F1616" i="181"/>
  <c r="F1615" i="181"/>
  <c r="F1614" i="181"/>
  <c r="F1613" i="181"/>
  <c r="F1612" i="181"/>
  <c r="F1611" i="181"/>
  <c r="F1610" i="181"/>
  <c r="F1609" i="181"/>
  <c r="F1608" i="181"/>
  <c r="F1607" i="181"/>
  <c r="F1606" i="181"/>
  <c r="F1605" i="181"/>
  <c r="F1604" i="181"/>
  <c r="F1603" i="181"/>
  <c r="F1602" i="181"/>
  <c r="F1601" i="181"/>
  <c r="F1600" i="181"/>
  <c r="F1599" i="181"/>
  <c r="F1598" i="181"/>
  <c r="F1597" i="181"/>
  <c r="F1596" i="181"/>
  <c r="F1595" i="181"/>
  <c r="F1594" i="181"/>
  <c r="F1593" i="181"/>
  <c r="F1592" i="181"/>
  <c r="F1591" i="181"/>
  <c r="F1590" i="181"/>
  <c r="F1589" i="181"/>
  <c r="F1588" i="181"/>
  <c r="F1587" i="181"/>
  <c r="F1586" i="181"/>
  <c r="B1758" i="230" l="1"/>
  <c r="B1757" i="230"/>
  <c r="B1756" i="230"/>
  <c r="B1755" i="230"/>
  <c r="B1754" i="230"/>
  <c r="B1753" i="230"/>
  <c r="B1752" i="230"/>
  <c r="B1751" i="230"/>
  <c r="B1750" i="230"/>
  <c r="B1749" i="230"/>
  <c r="B1748" i="230"/>
  <c r="B1747" i="230"/>
  <c r="B1746" i="230"/>
  <c r="B1745" i="230"/>
  <c r="B1744" i="230"/>
  <c r="B1743" i="230"/>
  <c r="B1742" i="230"/>
  <c r="B1741" i="230"/>
  <c r="B1740" i="230"/>
  <c r="B1739" i="230"/>
  <c r="B1738" i="230"/>
  <c r="B1737" i="230"/>
  <c r="B1736" i="230"/>
  <c r="B1735" i="230"/>
  <c r="B1734" i="230"/>
  <c r="B1733" i="230"/>
  <c r="B1732" i="230"/>
  <c r="B1731" i="230"/>
  <c r="B1730" i="230"/>
  <c r="B1729" i="230"/>
  <c r="B1728" i="230"/>
  <c r="B1727" i="230"/>
  <c r="B1726" i="230"/>
  <c r="B1725" i="230"/>
  <c r="B1724" i="230"/>
  <c r="B1723" i="230"/>
  <c r="B1722" i="230"/>
  <c r="B1721" i="230"/>
  <c r="B1720" i="230"/>
  <c r="B1719" i="230"/>
  <c r="B1718" i="230"/>
  <c r="B1717" i="230"/>
  <c r="B1716" i="230"/>
  <c r="B1715" i="230"/>
  <c r="B1714" i="230"/>
  <c r="B1713" i="230"/>
  <c r="B1712" i="230"/>
  <c r="B1711" i="230"/>
  <c r="B1710" i="230"/>
  <c r="B1709" i="230"/>
  <c r="B1708" i="230"/>
  <c r="B1707" i="230"/>
  <c r="B1706" i="230"/>
  <c r="B1705" i="230"/>
  <c r="B1704" i="230"/>
  <c r="B1703" i="230"/>
  <c r="B1702" i="230"/>
  <c r="B1701" i="230"/>
  <c r="B1700" i="230"/>
  <c r="B1699" i="230"/>
  <c r="B1698" i="230"/>
  <c r="B1697" i="230"/>
  <c r="B1696" i="230"/>
  <c r="B1695" i="230"/>
  <c r="B1694" i="230"/>
  <c r="B1693" i="230"/>
  <c r="R603" i="261"/>
  <c r="R602" i="261"/>
  <c r="R601" i="261"/>
  <c r="R600" i="261"/>
  <c r="O600" i="261"/>
  <c r="R597" i="261"/>
  <c r="R596" i="261"/>
  <c r="R595" i="261"/>
  <c r="R594" i="261"/>
  <c r="O594" i="261"/>
  <c r="R591" i="261"/>
  <c r="R590" i="261"/>
  <c r="R589" i="261"/>
  <c r="R588" i="261"/>
  <c r="O588" i="261"/>
  <c r="R585" i="261"/>
  <c r="R584" i="261"/>
  <c r="R583" i="261"/>
  <c r="R582" i="261"/>
  <c r="O582" i="261"/>
  <c r="R579" i="261"/>
  <c r="R578" i="261"/>
  <c r="R577" i="261"/>
  <c r="R576" i="261"/>
  <c r="O576" i="261"/>
  <c r="R573" i="261"/>
  <c r="R572" i="261"/>
  <c r="R571" i="261"/>
  <c r="R570" i="261"/>
  <c r="O570" i="261"/>
  <c r="R567" i="261"/>
  <c r="R566" i="261"/>
  <c r="R565" i="261"/>
  <c r="R564" i="261"/>
  <c r="O564" i="261"/>
  <c r="R561" i="261"/>
  <c r="R560" i="261"/>
  <c r="R559" i="261"/>
  <c r="R558" i="261"/>
  <c r="O558" i="261"/>
  <c r="R555" i="261"/>
  <c r="R554" i="261"/>
  <c r="R553" i="261"/>
  <c r="R552" i="261"/>
  <c r="O552" i="261"/>
  <c r="R549" i="261"/>
  <c r="R548" i="261"/>
  <c r="R547" i="261"/>
  <c r="R546" i="261"/>
  <c r="O546" i="261"/>
  <c r="R543" i="261"/>
  <c r="R542" i="261"/>
  <c r="R541" i="261"/>
  <c r="R540" i="261"/>
  <c r="O540" i="261"/>
  <c r="R537" i="261"/>
  <c r="R536" i="261"/>
  <c r="R535" i="261"/>
  <c r="R534" i="261"/>
  <c r="O534" i="261"/>
  <c r="R531" i="261"/>
  <c r="R530" i="261"/>
  <c r="R529" i="261"/>
  <c r="R528" i="261"/>
  <c r="O528" i="261"/>
  <c r="R525" i="261"/>
  <c r="R524" i="261"/>
  <c r="R523" i="261"/>
  <c r="R522" i="261"/>
  <c r="O522" i="261"/>
  <c r="R519" i="261"/>
  <c r="R518" i="261"/>
  <c r="R517" i="261"/>
  <c r="R516" i="261"/>
  <c r="O516" i="261"/>
  <c r="R513" i="261"/>
  <c r="R512" i="261"/>
  <c r="R511" i="261"/>
  <c r="R510" i="261"/>
  <c r="O510" i="261"/>
  <c r="R507" i="261"/>
  <c r="R506" i="261"/>
  <c r="R505" i="261"/>
  <c r="R504" i="261"/>
  <c r="O504" i="261"/>
  <c r="R501" i="261"/>
  <c r="R500" i="261"/>
  <c r="R499" i="261"/>
  <c r="R498" i="261"/>
  <c r="O498" i="261"/>
  <c r="R495" i="261"/>
  <c r="R494" i="261"/>
  <c r="R493" i="261"/>
  <c r="R492" i="261"/>
  <c r="O492" i="261"/>
  <c r="R489" i="261"/>
  <c r="R488" i="261"/>
  <c r="R487" i="261"/>
  <c r="R486" i="261"/>
  <c r="O486" i="261"/>
  <c r="R483" i="261"/>
  <c r="R482" i="261"/>
  <c r="R481" i="261"/>
  <c r="R480" i="261"/>
  <c r="O480" i="261"/>
  <c r="R477" i="261"/>
  <c r="R476" i="261"/>
  <c r="R475" i="261"/>
  <c r="R474" i="261"/>
  <c r="O474" i="261"/>
  <c r="R471" i="261"/>
  <c r="R470" i="261"/>
  <c r="R469" i="261"/>
  <c r="R468" i="261"/>
  <c r="O468" i="261"/>
  <c r="R465" i="261"/>
  <c r="R464" i="261"/>
  <c r="R463" i="261"/>
  <c r="R462" i="261"/>
  <c r="O462" i="261"/>
  <c r="R459" i="261"/>
  <c r="R458" i="261"/>
  <c r="R457" i="261"/>
  <c r="R456" i="261"/>
  <c r="O456" i="261"/>
  <c r="R453" i="261"/>
  <c r="R452" i="261"/>
  <c r="R451" i="261"/>
  <c r="R450" i="261"/>
  <c r="O450" i="261"/>
  <c r="R447" i="261"/>
  <c r="R446" i="261"/>
  <c r="R445" i="261"/>
  <c r="R444" i="261"/>
  <c r="O444" i="261"/>
  <c r="R441" i="261"/>
  <c r="R440" i="261"/>
  <c r="R439" i="261"/>
  <c r="R438" i="261"/>
  <c r="O438" i="261"/>
  <c r="R435" i="261"/>
  <c r="R434" i="261"/>
  <c r="R433" i="261"/>
  <c r="R432" i="261"/>
  <c r="O432" i="261"/>
  <c r="R429" i="261"/>
  <c r="R428" i="261"/>
  <c r="R427" i="261"/>
  <c r="R426" i="261"/>
  <c r="O426" i="261"/>
  <c r="R423" i="261"/>
  <c r="R422" i="261"/>
  <c r="R421" i="261"/>
  <c r="R420" i="261"/>
  <c r="O420" i="261"/>
  <c r="R417" i="261"/>
  <c r="R416" i="261"/>
  <c r="R415" i="261"/>
  <c r="R414" i="261"/>
  <c r="O414" i="261"/>
  <c r="R411" i="261"/>
  <c r="R410" i="261"/>
  <c r="R409" i="261"/>
  <c r="R408" i="261"/>
  <c r="O408" i="261"/>
  <c r="R405" i="261"/>
  <c r="R404" i="261"/>
  <c r="R403" i="261"/>
  <c r="R402" i="261"/>
  <c r="O402" i="261"/>
  <c r="R399" i="261"/>
  <c r="R398" i="261"/>
  <c r="R397" i="261"/>
  <c r="R396" i="261"/>
  <c r="O396" i="261"/>
  <c r="R393" i="261"/>
  <c r="R392" i="261"/>
  <c r="R391" i="261"/>
  <c r="R390" i="261"/>
  <c r="O390" i="261"/>
  <c r="R387" i="261"/>
  <c r="R386" i="261"/>
  <c r="R385" i="261"/>
  <c r="R384" i="261"/>
  <c r="O384" i="261"/>
  <c r="R381" i="261"/>
  <c r="R380" i="261"/>
  <c r="R379" i="261"/>
  <c r="R378" i="261"/>
  <c r="O378" i="261"/>
  <c r="R375" i="261"/>
  <c r="R374" i="261"/>
  <c r="R373" i="261"/>
  <c r="R372" i="261"/>
  <c r="O372" i="261"/>
  <c r="R369" i="261"/>
  <c r="R368" i="261"/>
  <c r="R367" i="261"/>
  <c r="R366" i="261"/>
  <c r="O366" i="261"/>
  <c r="R363" i="261"/>
  <c r="R362" i="261"/>
  <c r="R361" i="261"/>
  <c r="R360" i="261"/>
  <c r="O360" i="261"/>
  <c r="R357" i="261"/>
  <c r="R356" i="261"/>
  <c r="R355" i="261"/>
  <c r="R354" i="261"/>
  <c r="O354" i="261"/>
  <c r="R351" i="261"/>
  <c r="R350" i="261"/>
  <c r="R349" i="261"/>
  <c r="R348" i="261"/>
  <c r="O348" i="261"/>
  <c r="R345" i="261"/>
  <c r="R344" i="261"/>
  <c r="R343" i="261"/>
  <c r="R342" i="261"/>
  <c r="O342" i="261"/>
  <c r="R339" i="261"/>
  <c r="R338" i="261"/>
  <c r="R337" i="261"/>
  <c r="R336" i="261"/>
  <c r="O336" i="261"/>
  <c r="R333" i="261"/>
  <c r="R332" i="261"/>
  <c r="R331" i="261"/>
  <c r="R330" i="261"/>
  <c r="O330" i="261"/>
  <c r="R327" i="261"/>
  <c r="R326" i="261"/>
  <c r="R325" i="261"/>
  <c r="R324" i="261"/>
  <c r="O324" i="261"/>
  <c r="R321" i="261"/>
  <c r="R320" i="261"/>
  <c r="R319" i="261"/>
  <c r="R318" i="261"/>
  <c r="O318" i="261"/>
  <c r="R315" i="261"/>
  <c r="R314" i="261"/>
  <c r="R313" i="261"/>
  <c r="R312" i="261"/>
  <c r="O312" i="261"/>
  <c r="R309" i="261"/>
  <c r="R308" i="261"/>
  <c r="R307" i="261"/>
  <c r="R306" i="261"/>
  <c r="O306" i="261"/>
  <c r="R303" i="261"/>
  <c r="R302" i="261"/>
  <c r="R301" i="261"/>
  <c r="R300" i="261"/>
  <c r="O300" i="261"/>
  <c r="R297" i="261"/>
  <c r="R296" i="261"/>
  <c r="R295" i="261"/>
  <c r="R294" i="261"/>
  <c r="O294" i="261"/>
  <c r="R291" i="261"/>
  <c r="R290" i="261"/>
  <c r="R289" i="261"/>
  <c r="R288" i="261"/>
  <c r="O288" i="261"/>
  <c r="R285" i="261"/>
  <c r="R284" i="261"/>
  <c r="R283" i="261"/>
  <c r="R282" i="261"/>
  <c r="O282" i="261"/>
  <c r="R279" i="261"/>
  <c r="R278" i="261"/>
  <c r="R277" i="261"/>
  <c r="R276" i="261"/>
  <c r="O276" i="261"/>
  <c r="R273" i="261"/>
  <c r="R272" i="261"/>
  <c r="R271" i="261"/>
  <c r="R270" i="261"/>
  <c r="O270" i="261"/>
  <c r="R267" i="261"/>
  <c r="R266" i="261"/>
  <c r="R265" i="261"/>
  <c r="R264" i="261"/>
  <c r="O264" i="261"/>
  <c r="R261" i="261"/>
  <c r="R260" i="261"/>
  <c r="R259" i="261"/>
  <c r="R258" i="261"/>
  <c r="O258" i="261"/>
  <c r="R255" i="261"/>
  <c r="R254" i="261"/>
  <c r="R253" i="261"/>
  <c r="R252" i="261"/>
  <c r="O252" i="261"/>
  <c r="R249" i="261"/>
  <c r="R248" i="261"/>
  <c r="R247" i="261"/>
  <c r="R246" i="261"/>
  <c r="O246" i="261"/>
  <c r="R243" i="261"/>
  <c r="R242" i="261"/>
  <c r="R241" i="261"/>
  <c r="R240" i="261"/>
  <c r="O240" i="261"/>
  <c r="R237" i="261"/>
  <c r="R236" i="261"/>
  <c r="R235" i="261"/>
  <c r="R234" i="261"/>
  <c r="O234" i="261"/>
  <c r="R231" i="261"/>
  <c r="R230" i="261"/>
  <c r="R229" i="261"/>
  <c r="R228" i="261"/>
  <c r="O228" i="261"/>
  <c r="R225" i="261"/>
  <c r="R224" i="261"/>
  <c r="R223" i="261"/>
  <c r="R222" i="261"/>
  <c r="O222" i="261"/>
  <c r="R219" i="261"/>
  <c r="R218" i="261"/>
  <c r="R217" i="261"/>
  <c r="R216" i="261"/>
  <c r="O216" i="261"/>
  <c r="R213" i="261"/>
  <c r="R212" i="261"/>
  <c r="R211" i="261"/>
  <c r="R210" i="261"/>
  <c r="O210" i="261"/>
  <c r="R207" i="261"/>
  <c r="R206" i="261"/>
  <c r="R205" i="261"/>
  <c r="R204" i="261"/>
  <c r="O204" i="261"/>
  <c r="R201" i="261"/>
  <c r="R200" i="261"/>
  <c r="R199" i="261"/>
  <c r="R198" i="261"/>
  <c r="O198" i="261"/>
  <c r="R195" i="261"/>
  <c r="R194" i="261"/>
  <c r="R193" i="261"/>
  <c r="R192" i="261"/>
  <c r="O192" i="261"/>
  <c r="R189" i="261"/>
  <c r="R188" i="261"/>
  <c r="R187" i="261"/>
  <c r="R186" i="261"/>
  <c r="O186" i="261"/>
  <c r="R183" i="261"/>
  <c r="R182" i="261"/>
  <c r="R181" i="261"/>
  <c r="R180" i="261"/>
  <c r="O180" i="261"/>
  <c r="R177" i="261"/>
  <c r="R176" i="261"/>
  <c r="R175" i="261"/>
  <c r="R174" i="261"/>
  <c r="O174" i="261"/>
  <c r="R171" i="261"/>
  <c r="R170" i="261"/>
  <c r="R169" i="261"/>
  <c r="R168" i="261"/>
  <c r="O168" i="261"/>
  <c r="R165" i="261"/>
  <c r="R164" i="261"/>
  <c r="R163" i="261"/>
  <c r="R162" i="261"/>
  <c r="O162" i="261"/>
  <c r="R159" i="261"/>
  <c r="R158" i="261"/>
  <c r="R157" i="261"/>
  <c r="R156" i="261"/>
  <c r="O156" i="261"/>
  <c r="R153" i="261"/>
  <c r="R152" i="261"/>
  <c r="R151" i="261"/>
  <c r="R150" i="261"/>
  <c r="O150" i="261"/>
  <c r="R147" i="261"/>
  <c r="R146" i="261"/>
  <c r="R145" i="261"/>
  <c r="R144" i="261"/>
  <c r="O144" i="261"/>
  <c r="R141" i="261"/>
  <c r="R140" i="261"/>
  <c r="R139" i="261"/>
  <c r="R138" i="261"/>
  <c r="O138" i="261"/>
  <c r="R135" i="261"/>
  <c r="R134" i="261"/>
  <c r="R133" i="261"/>
  <c r="R132" i="261"/>
  <c r="O132" i="261"/>
  <c r="R129" i="261"/>
  <c r="R128" i="261"/>
  <c r="R127" i="261"/>
  <c r="R126" i="261"/>
  <c r="O126" i="261"/>
  <c r="R123" i="261"/>
  <c r="R122" i="261"/>
  <c r="R121" i="261"/>
  <c r="R120" i="261"/>
  <c r="O120" i="261"/>
  <c r="R117" i="261"/>
  <c r="R116" i="261"/>
  <c r="R115" i="261"/>
  <c r="R114" i="261"/>
  <c r="O114" i="261"/>
  <c r="R111" i="261"/>
  <c r="R110" i="261"/>
  <c r="R109" i="261"/>
  <c r="R108" i="261"/>
  <c r="O108" i="261"/>
  <c r="R105" i="261"/>
  <c r="R104" i="261"/>
  <c r="R103" i="261"/>
  <c r="R102" i="261"/>
  <c r="O102" i="261"/>
  <c r="R99" i="261"/>
  <c r="R98" i="261"/>
  <c r="R97" i="261"/>
  <c r="R96" i="261"/>
  <c r="O96" i="261"/>
  <c r="R93" i="261"/>
  <c r="R92" i="261"/>
  <c r="R91" i="261"/>
  <c r="R90" i="261"/>
  <c r="O90" i="261"/>
  <c r="R87" i="261"/>
  <c r="R86" i="261"/>
  <c r="R85" i="261"/>
  <c r="R84" i="261"/>
  <c r="O84" i="261"/>
  <c r="R81" i="261"/>
  <c r="R80" i="261"/>
  <c r="R79" i="261"/>
  <c r="R78" i="261"/>
  <c r="O78" i="261"/>
  <c r="R75" i="261"/>
  <c r="R74" i="261"/>
  <c r="R73" i="261"/>
  <c r="R72" i="261"/>
  <c r="O72" i="261"/>
  <c r="R69" i="261"/>
  <c r="R68" i="261"/>
  <c r="R67" i="261"/>
  <c r="R66" i="261"/>
  <c r="O66" i="261"/>
  <c r="R63" i="261"/>
  <c r="R62" i="261"/>
  <c r="R61" i="261"/>
  <c r="R60" i="261"/>
  <c r="O60" i="261"/>
  <c r="R57" i="261"/>
  <c r="R56" i="261"/>
  <c r="R55" i="261"/>
  <c r="R54" i="261"/>
  <c r="O54" i="261"/>
  <c r="R51" i="261"/>
  <c r="R50" i="261"/>
  <c r="R49" i="261"/>
  <c r="R48" i="261"/>
  <c r="O48" i="261"/>
  <c r="R45" i="261"/>
  <c r="R44" i="261"/>
  <c r="R43" i="261"/>
  <c r="R42" i="261"/>
  <c r="O42" i="261"/>
  <c r="R39" i="261"/>
  <c r="R38" i="261"/>
  <c r="R37" i="261"/>
  <c r="R36" i="261"/>
  <c r="O36" i="261"/>
  <c r="R33" i="261"/>
  <c r="R32" i="261"/>
  <c r="R31" i="261"/>
  <c r="R30" i="261"/>
  <c r="O30" i="261"/>
  <c r="R27" i="261"/>
  <c r="R26" i="261"/>
  <c r="R25" i="261"/>
  <c r="R24" i="261"/>
  <c r="O24" i="261"/>
  <c r="R21" i="261"/>
  <c r="R20" i="261"/>
  <c r="R19" i="261"/>
  <c r="R18" i="261"/>
  <c r="O18" i="261"/>
  <c r="R15" i="261"/>
  <c r="R14" i="261"/>
  <c r="R13" i="261"/>
  <c r="R12" i="261"/>
  <c r="O12" i="261"/>
  <c r="K11" i="261"/>
  <c r="K17" i="261" s="1"/>
  <c r="K23" i="261" s="1"/>
  <c r="K29" i="261" s="1"/>
  <c r="K35" i="261" s="1"/>
  <c r="K41" i="261" s="1"/>
  <c r="K47" i="261" s="1"/>
  <c r="K53" i="261" s="1"/>
  <c r="K59" i="261" s="1"/>
  <c r="K65" i="261" s="1"/>
  <c r="K71" i="261" s="1"/>
  <c r="K77" i="261" s="1"/>
  <c r="K83" i="261" s="1"/>
  <c r="K89" i="261" s="1"/>
  <c r="K95" i="261" s="1"/>
  <c r="K101" i="261" s="1"/>
  <c r="K107" i="261" s="1"/>
  <c r="K113" i="261" s="1"/>
  <c r="K119" i="261" s="1"/>
  <c r="K125" i="261" s="1"/>
  <c r="K131" i="261" s="1"/>
  <c r="K137" i="261" s="1"/>
  <c r="K143" i="261" s="1"/>
  <c r="K149" i="261" s="1"/>
  <c r="K155" i="261" s="1"/>
  <c r="K161" i="261" s="1"/>
  <c r="K167" i="261" s="1"/>
  <c r="K173" i="261" s="1"/>
  <c r="K179" i="261" s="1"/>
  <c r="K185" i="261" s="1"/>
  <c r="K191" i="261" s="1"/>
  <c r="K197" i="261" s="1"/>
  <c r="K203" i="261" s="1"/>
  <c r="K209" i="261" s="1"/>
  <c r="K215" i="261" s="1"/>
  <c r="K221" i="261" s="1"/>
  <c r="K227" i="261" s="1"/>
  <c r="K233" i="261" s="1"/>
  <c r="K239" i="261" s="1"/>
  <c r="K245" i="261" s="1"/>
  <c r="K251" i="261" s="1"/>
  <c r="K257" i="261" s="1"/>
  <c r="K263" i="261" s="1"/>
  <c r="K269" i="261" s="1"/>
  <c r="K275" i="261" s="1"/>
  <c r="K281" i="261" s="1"/>
  <c r="K287" i="261" s="1"/>
  <c r="K293" i="261" s="1"/>
  <c r="K299" i="261" s="1"/>
  <c r="K305" i="261" s="1"/>
  <c r="K311" i="261" s="1"/>
  <c r="K317" i="261" s="1"/>
  <c r="K323" i="261" s="1"/>
  <c r="K329" i="261" s="1"/>
  <c r="K335" i="261" s="1"/>
  <c r="K341" i="261" s="1"/>
  <c r="K347" i="261" s="1"/>
  <c r="K353" i="261" s="1"/>
  <c r="K359" i="261" s="1"/>
  <c r="K365" i="261" s="1"/>
  <c r="K371" i="261" s="1"/>
  <c r="K377" i="261" s="1"/>
  <c r="K383" i="261" s="1"/>
  <c r="K389" i="261" s="1"/>
  <c r="K395" i="261" s="1"/>
  <c r="K401" i="261" s="1"/>
  <c r="K407" i="261" s="1"/>
  <c r="K413" i="261" s="1"/>
  <c r="K419" i="261" s="1"/>
  <c r="K425" i="261" s="1"/>
  <c r="K431" i="261" s="1"/>
  <c r="K437" i="261" s="1"/>
  <c r="K443" i="261" s="1"/>
  <c r="K449" i="261" s="1"/>
  <c r="K455" i="261" s="1"/>
  <c r="K461" i="261" s="1"/>
  <c r="K467" i="261" s="1"/>
  <c r="K473" i="261" s="1"/>
  <c r="K479" i="261" s="1"/>
  <c r="K485" i="261" s="1"/>
  <c r="K491" i="261" s="1"/>
  <c r="K497" i="261" s="1"/>
  <c r="K503" i="261" s="1"/>
  <c r="K509" i="261" s="1"/>
  <c r="K515" i="261" s="1"/>
  <c r="K521" i="261" s="1"/>
  <c r="K527" i="261" s="1"/>
  <c r="K533" i="261" s="1"/>
  <c r="K539" i="261" s="1"/>
  <c r="K545" i="261" s="1"/>
  <c r="K551" i="261" s="1"/>
  <c r="K557" i="261" s="1"/>
  <c r="K563" i="261" s="1"/>
  <c r="K569" i="261" s="1"/>
  <c r="K575" i="261" s="1"/>
  <c r="K581" i="261" s="1"/>
  <c r="K587" i="261" s="1"/>
  <c r="K593" i="261" s="1"/>
  <c r="K599" i="261" s="1"/>
  <c r="R9" i="261"/>
  <c r="R8" i="261"/>
  <c r="R7" i="261"/>
  <c r="R6" i="261"/>
  <c r="O6" i="261"/>
  <c r="R603" i="260"/>
  <c r="R602" i="260"/>
  <c r="R601" i="260"/>
  <c r="R600" i="260"/>
  <c r="O600" i="260"/>
  <c r="R597" i="260"/>
  <c r="R596" i="260"/>
  <c r="R595" i="260"/>
  <c r="R594" i="260"/>
  <c r="O594" i="260"/>
  <c r="R591" i="260"/>
  <c r="R590" i="260"/>
  <c r="R589" i="260"/>
  <c r="R588" i="260"/>
  <c r="O588" i="260"/>
  <c r="R585" i="260"/>
  <c r="R584" i="260"/>
  <c r="R583" i="260"/>
  <c r="R582" i="260"/>
  <c r="O582" i="260"/>
  <c r="R579" i="260"/>
  <c r="R578" i="260"/>
  <c r="R577" i="260"/>
  <c r="R576" i="260"/>
  <c r="O576" i="260"/>
  <c r="R573" i="260"/>
  <c r="R572" i="260"/>
  <c r="R571" i="260"/>
  <c r="R570" i="260"/>
  <c r="O570" i="260"/>
  <c r="R567" i="260"/>
  <c r="R566" i="260"/>
  <c r="R565" i="260"/>
  <c r="R564" i="260"/>
  <c r="O564" i="260"/>
  <c r="R561" i="260"/>
  <c r="R560" i="260"/>
  <c r="R559" i="260"/>
  <c r="R558" i="260"/>
  <c r="O558" i="260"/>
  <c r="R555" i="260"/>
  <c r="R554" i="260"/>
  <c r="R553" i="260"/>
  <c r="R552" i="260"/>
  <c r="O552" i="260"/>
  <c r="R549" i="260"/>
  <c r="R548" i="260"/>
  <c r="R547" i="260"/>
  <c r="R546" i="260"/>
  <c r="O546" i="260"/>
  <c r="R543" i="260"/>
  <c r="R542" i="260"/>
  <c r="R541" i="260"/>
  <c r="R540" i="260"/>
  <c r="O540" i="260"/>
  <c r="R537" i="260"/>
  <c r="R536" i="260"/>
  <c r="R535" i="260"/>
  <c r="R534" i="260"/>
  <c r="O534" i="260"/>
  <c r="R531" i="260"/>
  <c r="R530" i="260"/>
  <c r="R529" i="260"/>
  <c r="R528" i="260"/>
  <c r="O528" i="260"/>
  <c r="R525" i="260"/>
  <c r="R524" i="260"/>
  <c r="R523" i="260"/>
  <c r="R522" i="260"/>
  <c r="O522" i="260"/>
  <c r="R519" i="260"/>
  <c r="R518" i="260"/>
  <c r="R517" i="260"/>
  <c r="R516" i="260"/>
  <c r="O516" i="260"/>
  <c r="R513" i="260"/>
  <c r="R512" i="260"/>
  <c r="R511" i="260"/>
  <c r="R510" i="260"/>
  <c r="O510" i="260"/>
  <c r="R507" i="260"/>
  <c r="R506" i="260"/>
  <c r="R505" i="260"/>
  <c r="R504" i="260"/>
  <c r="O504" i="260"/>
  <c r="R501" i="260"/>
  <c r="R500" i="260"/>
  <c r="R499" i="260"/>
  <c r="R498" i="260"/>
  <c r="O498" i="260"/>
  <c r="R495" i="260"/>
  <c r="R494" i="260"/>
  <c r="R493" i="260"/>
  <c r="R492" i="260"/>
  <c r="O492" i="260"/>
  <c r="R489" i="260"/>
  <c r="R488" i="260"/>
  <c r="R487" i="260"/>
  <c r="R486" i="260"/>
  <c r="O486" i="260"/>
  <c r="R483" i="260"/>
  <c r="R482" i="260"/>
  <c r="R481" i="260"/>
  <c r="R480" i="260"/>
  <c r="O480" i="260"/>
  <c r="R477" i="260"/>
  <c r="R476" i="260"/>
  <c r="R475" i="260"/>
  <c r="R474" i="260"/>
  <c r="O474" i="260"/>
  <c r="R471" i="260"/>
  <c r="R470" i="260"/>
  <c r="R469" i="260"/>
  <c r="R468" i="260"/>
  <c r="O468" i="260"/>
  <c r="R465" i="260"/>
  <c r="R464" i="260"/>
  <c r="R463" i="260"/>
  <c r="R462" i="260"/>
  <c r="O462" i="260"/>
  <c r="R459" i="260"/>
  <c r="R458" i="260"/>
  <c r="R457" i="260"/>
  <c r="R456" i="260"/>
  <c r="O456" i="260"/>
  <c r="R453" i="260"/>
  <c r="R452" i="260"/>
  <c r="R451" i="260"/>
  <c r="R450" i="260"/>
  <c r="O450" i="260"/>
  <c r="R447" i="260"/>
  <c r="R446" i="260"/>
  <c r="R445" i="260"/>
  <c r="R444" i="260"/>
  <c r="O444" i="260"/>
  <c r="R441" i="260"/>
  <c r="R440" i="260"/>
  <c r="R439" i="260"/>
  <c r="R438" i="260"/>
  <c r="O438" i="260"/>
  <c r="R435" i="260"/>
  <c r="R434" i="260"/>
  <c r="R433" i="260"/>
  <c r="R432" i="260"/>
  <c r="O432" i="260"/>
  <c r="R429" i="260"/>
  <c r="R428" i="260"/>
  <c r="R427" i="260"/>
  <c r="R426" i="260"/>
  <c r="O426" i="260"/>
  <c r="R423" i="260"/>
  <c r="R422" i="260"/>
  <c r="R421" i="260"/>
  <c r="R420" i="260"/>
  <c r="O420" i="260"/>
  <c r="R417" i="260"/>
  <c r="R416" i="260"/>
  <c r="R415" i="260"/>
  <c r="R414" i="260"/>
  <c r="O414" i="260"/>
  <c r="R411" i="260"/>
  <c r="R410" i="260"/>
  <c r="R409" i="260"/>
  <c r="R408" i="260"/>
  <c r="O408" i="260"/>
  <c r="R405" i="260"/>
  <c r="R404" i="260"/>
  <c r="R403" i="260"/>
  <c r="R402" i="260"/>
  <c r="O402" i="260"/>
  <c r="R399" i="260"/>
  <c r="R398" i="260"/>
  <c r="R397" i="260"/>
  <c r="R396" i="260"/>
  <c r="O396" i="260"/>
  <c r="R393" i="260"/>
  <c r="R392" i="260"/>
  <c r="R391" i="260"/>
  <c r="R390" i="260"/>
  <c r="O390" i="260"/>
  <c r="R387" i="260"/>
  <c r="R386" i="260"/>
  <c r="R385" i="260"/>
  <c r="R384" i="260"/>
  <c r="O384" i="260"/>
  <c r="R381" i="260"/>
  <c r="R380" i="260"/>
  <c r="R379" i="260"/>
  <c r="R378" i="260"/>
  <c r="O378" i="260"/>
  <c r="R375" i="260"/>
  <c r="R374" i="260"/>
  <c r="R373" i="260"/>
  <c r="R372" i="260"/>
  <c r="O372" i="260"/>
  <c r="R369" i="260"/>
  <c r="R368" i="260"/>
  <c r="R367" i="260"/>
  <c r="R366" i="260"/>
  <c r="O366" i="260"/>
  <c r="R363" i="260"/>
  <c r="R362" i="260"/>
  <c r="R361" i="260"/>
  <c r="R360" i="260"/>
  <c r="O360" i="260"/>
  <c r="R357" i="260"/>
  <c r="R356" i="260"/>
  <c r="R355" i="260"/>
  <c r="R354" i="260"/>
  <c r="O354" i="260"/>
  <c r="R351" i="260"/>
  <c r="R350" i="260"/>
  <c r="R349" i="260"/>
  <c r="R348" i="260"/>
  <c r="O348" i="260"/>
  <c r="R345" i="260"/>
  <c r="R344" i="260"/>
  <c r="R343" i="260"/>
  <c r="R342" i="260"/>
  <c r="O342" i="260"/>
  <c r="R339" i="260"/>
  <c r="R338" i="260"/>
  <c r="R337" i="260"/>
  <c r="R336" i="260"/>
  <c r="O336" i="260"/>
  <c r="R333" i="260"/>
  <c r="R332" i="260"/>
  <c r="R331" i="260"/>
  <c r="R330" i="260"/>
  <c r="O330" i="260"/>
  <c r="R327" i="260"/>
  <c r="R326" i="260"/>
  <c r="R325" i="260"/>
  <c r="R324" i="260"/>
  <c r="O324" i="260"/>
  <c r="R321" i="260"/>
  <c r="R320" i="260"/>
  <c r="R319" i="260"/>
  <c r="R318" i="260"/>
  <c r="O318" i="260"/>
  <c r="R315" i="260"/>
  <c r="R314" i="260"/>
  <c r="R313" i="260"/>
  <c r="R312" i="260"/>
  <c r="O312" i="260"/>
  <c r="R309" i="260"/>
  <c r="R308" i="260"/>
  <c r="R307" i="260"/>
  <c r="R306" i="260"/>
  <c r="O306" i="260"/>
  <c r="R303" i="260"/>
  <c r="R302" i="260"/>
  <c r="R301" i="260"/>
  <c r="R300" i="260"/>
  <c r="O300" i="260"/>
  <c r="R297" i="260"/>
  <c r="R296" i="260"/>
  <c r="R295" i="260"/>
  <c r="R294" i="260"/>
  <c r="O294" i="260"/>
  <c r="R291" i="260"/>
  <c r="R290" i="260"/>
  <c r="R289" i="260"/>
  <c r="R288" i="260"/>
  <c r="O288" i="260"/>
  <c r="R285" i="260"/>
  <c r="R284" i="260"/>
  <c r="R283" i="260"/>
  <c r="R282" i="260"/>
  <c r="O282" i="260"/>
  <c r="R279" i="260"/>
  <c r="R278" i="260"/>
  <c r="R277" i="260"/>
  <c r="R276" i="260"/>
  <c r="O276" i="260"/>
  <c r="R273" i="260"/>
  <c r="R272" i="260"/>
  <c r="R271" i="260"/>
  <c r="R270" i="260"/>
  <c r="O270" i="260"/>
  <c r="R267" i="260"/>
  <c r="R266" i="260"/>
  <c r="R265" i="260"/>
  <c r="R264" i="260"/>
  <c r="O264" i="260"/>
  <c r="R261" i="260"/>
  <c r="R260" i="260"/>
  <c r="R259" i="260"/>
  <c r="R258" i="260"/>
  <c r="O258" i="260"/>
  <c r="R255" i="260"/>
  <c r="R254" i="260"/>
  <c r="R253" i="260"/>
  <c r="R252" i="260"/>
  <c r="O252" i="260"/>
  <c r="R249" i="260"/>
  <c r="R248" i="260"/>
  <c r="R247" i="260"/>
  <c r="R246" i="260"/>
  <c r="O246" i="260"/>
  <c r="R243" i="260"/>
  <c r="R242" i="260"/>
  <c r="R241" i="260"/>
  <c r="R240" i="260"/>
  <c r="O240" i="260"/>
  <c r="R237" i="260"/>
  <c r="R236" i="260"/>
  <c r="R235" i="260"/>
  <c r="R234" i="260"/>
  <c r="O234" i="260"/>
  <c r="R231" i="260"/>
  <c r="R230" i="260"/>
  <c r="R229" i="260"/>
  <c r="R228" i="260"/>
  <c r="O228" i="260"/>
  <c r="R225" i="260"/>
  <c r="R224" i="260"/>
  <c r="R223" i="260"/>
  <c r="R222" i="260"/>
  <c r="O222" i="260"/>
  <c r="R219" i="260"/>
  <c r="R218" i="260"/>
  <c r="R217" i="260"/>
  <c r="R216" i="260"/>
  <c r="O216" i="260"/>
  <c r="R213" i="260"/>
  <c r="R212" i="260"/>
  <c r="R211" i="260"/>
  <c r="R210" i="260"/>
  <c r="O210" i="260"/>
  <c r="R207" i="260"/>
  <c r="R206" i="260"/>
  <c r="R205" i="260"/>
  <c r="R204" i="260"/>
  <c r="O204" i="260"/>
  <c r="R201" i="260"/>
  <c r="R200" i="260"/>
  <c r="R199" i="260"/>
  <c r="R198" i="260"/>
  <c r="O198" i="260"/>
  <c r="R195" i="260"/>
  <c r="R194" i="260"/>
  <c r="R193" i="260"/>
  <c r="R192" i="260"/>
  <c r="O192" i="260"/>
  <c r="R189" i="260"/>
  <c r="R188" i="260"/>
  <c r="R187" i="260"/>
  <c r="R186" i="260"/>
  <c r="O186" i="260"/>
  <c r="R183" i="260"/>
  <c r="R182" i="260"/>
  <c r="R181" i="260"/>
  <c r="R180" i="260"/>
  <c r="O180" i="260"/>
  <c r="R177" i="260"/>
  <c r="R176" i="260"/>
  <c r="R175" i="260"/>
  <c r="R174" i="260"/>
  <c r="O174" i="260"/>
  <c r="R171" i="260"/>
  <c r="R170" i="260"/>
  <c r="R169" i="260"/>
  <c r="R168" i="260"/>
  <c r="O168" i="260"/>
  <c r="R165" i="260"/>
  <c r="R164" i="260"/>
  <c r="R163" i="260"/>
  <c r="R162" i="260"/>
  <c r="O162" i="260"/>
  <c r="R159" i="260"/>
  <c r="R158" i="260"/>
  <c r="R157" i="260"/>
  <c r="R156" i="260"/>
  <c r="O156" i="260"/>
  <c r="R153" i="260"/>
  <c r="R152" i="260"/>
  <c r="R151" i="260"/>
  <c r="R150" i="260"/>
  <c r="O150" i="260"/>
  <c r="R147" i="260"/>
  <c r="R146" i="260"/>
  <c r="R145" i="260"/>
  <c r="R144" i="260"/>
  <c r="O144" i="260"/>
  <c r="R141" i="260"/>
  <c r="R140" i="260"/>
  <c r="R139" i="260"/>
  <c r="R138" i="260"/>
  <c r="O138" i="260"/>
  <c r="R135" i="260"/>
  <c r="R134" i="260"/>
  <c r="R133" i="260"/>
  <c r="R132" i="260"/>
  <c r="O132" i="260"/>
  <c r="R129" i="260"/>
  <c r="R128" i="260"/>
  <c r="R127" i="260"/>
  <c r="R126" i="260"/>
  <c r="O126" i="260"/>
  <c r="R123" i="260"/>
  <c r="R122" i="260"/>
  <c r="R121" i="260"/>
  <c r="R120" i="260"/>
  <c r="O120" i="260"/>
  <c r="R117" i="260"/>
  <c r="R116" i="260"/>
  <c r="R115" i="260"/>
  <c r="R114" i="260"/>
  <c r="O114" i="260"/>
  <c r="R111" i="260"/>
  <c r="R110" i="260"/>
  <c r="R109" i="260"/>
  <c r="R108" i="260"/>
  <c r="O108" i="260"/>
  <c r="R105" i="260"/>
  <c r="R104" i="260"/>
  <c r="R103" i="260"/>
  <c r="R102" i="260"/>
  <c r="O102" i="260"/>
  <c r="R99" i="260"/>
  <c r="R98" i="260"/>
  <c r="R97" i="260"/>
  <c r="R96" i="260"/>
  <c r="O96" i="260"/>
  <c r="R93" i="260"/>
  <c r="R92" i="260"/>
  <c r="R91" i="260"/>
  <c r="R90" i="260"/>
  <c r="O90" i="260"/>
  <c r="R87" i="260"/>
  <c r="R86" i="260"/>
  <c r="R85" i="260"/>
  <c r="R84" i="260"/>
  <c r="O84" i="260"/>
  <c r="R81" i="260"/>
  <c r="R80" i="260"/>
  <c r="R79" i="260"/>
  <c r="R78" i="260"/>
  <c r="O78" i="260"/>
  <c r="R75" i="260"/>
  <c r="R74" i="260"/>
  <c r="R73" i="260"/>
  <c r="R72" i="260"/>
  <c r="O72" i="260"/>
  <c r="R69" i="260"/>
  <c r="R68" i="260"/>
  <c r="R67" i="260"/>
  <c r="R66" i="260"/>
  <c r="O66" i="260"/>
  <c r="R63" i="260"/>
  <c r="R62" i="260"/>
  <c r="R61" i="260"/>
  <c r="R60" i="260"/>
  <c r="O60" i="260"/>
  <c r="R57" i="260"/>
  <c r="R56" i="260"/>
  <c r="R55" i="260"/>
  <c r="R54" i="260"/>
  <c r="O54" i="260"/>
  <c r="R51" i="260"/>
  <c r="R50" i="260"/>
  <c r="R49" i="260"/>
  <c r="R48" i="260"/>
  <c r="O48" i="260"/>
  <c r="R45" i="260"/>
  <c r="R44" i="260"/>
  <c r="R43" i="260"/>
  <c r="R42" i="260"/>
  <c r="O42" i="260"/>
  <c r="R39" i="260"/>
  <c r="R38" i="260"/>
  <c r="R37" i="260"/>
  <c r="R36" i="260"/>
  <c r="O36" i="260"/>
  <c r="R33" i="260"/>
  <c r="R32" i="260"/>
  <c r="R31" i="260"/>
  <c r="R30" i="260"/>
  <c r="O30" i="260"/>
  <c r="R27" i="260"/>
  <c r="R26" i="260"/>
  <c r="R25" i="260"/>
  <c r="R24" i="260"/>
  <c r="O24" i="260"/>
  <c r="R21" i="260"/>
  <c r="R20" i="260"/>
  <c r="R19" i="260"/>
  <c r="R18" i="260"/>
  <c r="O18" i="260"/>
  <c r="R15" i="260"/>
  <c r="R14" i="260"/>
  <c r="R13" i="260"/>
  <c r="R12" i="260"/>
  <c r="O12" i="260"/>
  <c r="K11" i="260"/>
  <c r="K17" i="260" s="1"/>
  <c r="K23" i="260" s="1"/>
  <c r="K29" i="260" s="1"/>
  <c r="K35" i="260" s="1"/>
  <c r="K41" i="260" s="1"/>
  <c r="K47" i="260" s="1"/>
  <c r="K53" i="260" s="1"/>
  <c r="K59" i="260" s="1"/>
  <c r="K65" i="260" s="1"/>
  <c r="K71" i="260" s="1"/>
  <c r="K77" i="260" s="1"/>
  <c r="K83" i="260" s="1"/>
  <c r="K89" i="260" s="1"/>
  <c r="K95" i="260" s="1"/>
  <c r="K101" i="260" s="1"/>
  <c r="K107" i="260" s="1"/>
  <c r="K113" i="260" s="1"/>
  <c r="K119" i="260" s="1"/>
  <c r="K125" i="260" s="1"/>
  <c r="K131" i="260" s="1"/>
  <c r="K137" i="260" s="1"/>
  <c r="K143" i="260" s="1"/>
  <c r="K149" i="260" s="1"/>
  <c r="K155" i="260" s="1"/>
  <c r="K161" i="260" s="1"/>
  <c r="K167" i="260" s="1"/>
  <c r="K173" i="260" s="1"/>
  <c r="K179" i="260" s="1"/>
  <c r="K185" i="260" s="1"/>
  <c r="K191" i="260" s="1"/>
  <c r="K197" i="260" s="1"/>
  <c r="K203" i="260" s="1"/>
  <c r="K209" i="260" s="1"/>
  <c r="K215" i="260" s="1"/>
  <c r="K221" i="260" s="1"/>
  <c r="K227" i="260" s="1"/>
  <c r="K233" i="260" s="1"/>
  <c r="K239" i="260" s="1"/>
  <c r="K245" i="260" s="1"/>
  <c r="K251" i="260" s="1"/>
  <c r="K257" i="260" s="1"/>
  <c r="K263" i="260" s="1"/>
  <c r="K269" i="260" s="1"/>
  <c r="K275" i="260" s="1"/>
  <c r="K281" i="260" s="1"/>
  <c r="K287" i="260" s="1"/>
  <c r="K293" i="260" s="1"/>
  <c r="K299" i="260" s="1"/>
  <c r="K305" i="260" s="1"/>
  <c r="K311" i="260" s="1"/>
  <c r="K317" i="260" s="1"/>
  <c r="K323" i="260" s="1"/>
  <c r="K329" i="260" s="1"/>
  <c r="K335" i="260" s="1"/>
  <c r="K341" i="260" s="1"/>
  <c r="K347" i="260" s="1"/>
  <c r="K353" i="260" s="1"/>
  <c r="K359" i="260" s="1"/>
  <c r="K365" i="260" s="1"/>
  <c r="K371" i="260" s="1"/>
  <c r="K377" i="260" s="1"/>
  <c r="K383" i="260" s="1"/>
  <c r="K389" i="260" s="1"/>
  <c r="K395" i="260" s="1"/>
  <c r="K401" i="260" s="1"/>
  <c r="K407" i="260" s="1"/>
  <c r="K413" i="260" s="1"/>
  <c r="K419" i="260" s="1"/>
  <c r="K425" i="260" s="1"/>
  <c r="K431" i="260" s="1"/>
  <c r="K437" i="260" s="1"/>
  <c r="K443" i="260" s="1"/>
  <c r="K449" i="260" s="1"/>
  <c r="K455" i="260" s="1"/>
  <c r="K461" i="260" s="1"/>
  <c r="K467" i="260" s="1"/>
  <c r="K473" i="260" s="1"/>
  <c r="K479" i="260" s="1"/>
  <c r="K485" i="260" s="1"/>
  <c r="K491" i="260" s="1"/>
  <c r="K497" i="260" s="1"/>
  <c r="K503" i="260" s="1"/>
  <c r="K509" i="260" s="1"/>
  <c r="K515" i="260" s="1"/>
  <c r="K521" i="260" s="1"/>
  <c r="K527" i="260" s="1"/>
  <c r="K533" i="260" s="1"/>
  <c r="K539" i="260" s="1"/>
  <c r="K545" i="260" s="1"/>
  <c r="K551" i="260" s="1"/>
  <c r="K557" i="260" s="1"/>
  <c r="K563" i="260" s="1"/>
  <c r="K569" i="260" s="1"/>
  <c r="K575" i="260" s="1"/>
  <c r="K581" i="260" s="1"/>
  <c r="K587" i="260" s="1"/>
  <c r="K593" i="260" s="1"/>
  <c r="K599" i="260" s="1"/>
  <c r="R9" i="260"/>
  <c r="R8" i="260"/>
  <c r="R7" i="260"/>
  <c r="R6" i="260"/>
  <c r="O6" i="260"/>
  <c r="R603" i="259"/>
  <c r="R602" i="259"/>
  <c r="R601" i="259"/>
  <c r="R600" i="259"/>
  <c r="O600" i="259"/>
  <c r="R597" i="259"/>
  <c r="R596" i="259"/>
  <c r="R595" i="259"/>
  <c r="R594" i="259"/>
  <c r="O594" i="259"/>
  <c r="R591" i="259"/>
  <c r="R590" i="259"/>
  <c r="R589" i="259"/>
  <c r="R588" i="259"/>
  <c r="O588" i="259"/>
  <c r="R585" i="259"/>
  <c r="R584" i="259"/>
  <c r="R583" i="259"/>
  <c r="R582" i="259"/>
  <c r="O582" i="259"/>
  <c r="R579" i="259"/>
  <c r="R578" i="259"/>
  <c r="R577" i="259"/>
  <c r="R576" i="259"/>
  <c r="O576" i="259"/>
  <c r="R573" i="259"/>
  <c r="R572" i="259"/>
  <c r="R571" i="259"/>
  <c r="R570" i="259"/>
  <c r="O570" i="259"/>
  <c r="R567" i="259"/>
  <c r="R566" i="259"/>
  <c r="R565" i="259"/>
  <c r="R564" i="259"/>
  <c r="O564" i="259"/>
  <c r="R561" i="259"/>
  <c r="R560" i="259"/>
  <c r="R559" i="259"/>
  <c r="R558" i="259"/>
  <c r="O558" i="259"/>
  <c r="R555" i="259"/>
  <c r="R554" i="259"/>
  <c r="R553" i="259"/>
  <c r="R552" i="259"/>
  <c r="O552" i="259"/>
  <c r="R549" i="259"/>
  <c r="R548" i="259"/>
  <c r="R547" i="259"/>
  <c r="R546" i="259"/>
  <c r="O546" i="259"/>
  <c r="R543" i="259"/>
  <c r="R542" i="259"/>
  <c r="R541" i="259"/>
  <c r="R540" i="259"/>
  <c r="O540" i="259"/>
  <c r="R537" i="259"/>
  <c r="R536" i="259"/>
  <c r="R535" i="259"/>
  <c r="R534" i="259"/>
  <c r="O534" i="259"/>
  <c r="R531" i="259"/>
  <c r="R530" i="259"/>
  <c r="R529" i="259"/>
  <c r="R528" i="259"/>
  <c r="O528" i="259"/>
  <c r="R525" i="259"/>
  <c r="R524" i="259"/>
  <c r="R523" i="259"/>
  <c r="R522" i="259"/>
  <c r="O522" i="259"/>
  <c r="R519" i="259"/>
  <c r="R518" i="259"/>
  <c r="R517" i="259"/>
  <c r="R516" i="259"/>
  <c r="O516" i="259"/>
  <c r="R513" i="259"/>
  <c r="R512" i="259"/>
  <c r="R511" i="259"/>
  <c r="R510" i="259"/>
  <c r="O510" i="259"/>
  <c r="R507" i="259"/>
  <c r="R506" i="259"/>
  <c r="R505" i="259"/>
  <c r="R504" i="259"/>
  <c r="O504" i="259"/>
  <c r="R501" i="259"/>
  <c r="R500" i="259"/>
  <c r="R499" i="259"/>
  <c r="R498" i="259"/>
  <c r="O498" i="259"/>
  <c r="R495" i="259"/>
  <c r="R494" i="259"/>
  <c r="R493" i="259"/>
  <c r="R492" i="259"/>
  <c r="O492" i="259"/>
  <c r="R489" i="259"/>
  <c r="R488" i="259"/>
  <c r="R487" i="259"/>
  <c r="R486" i="259"/>
  <c r="O486" i="259"/>
  <c r="R483" i="259"/>
  <c r="R482" i="259"/>
  <c r="R481" i="259"/>
  <c r="R480" i="259"/>
  <c r="O480" i="259"/>
  <c r="R477" i="259"/>
  <c r="R476" i="259"/>
  <c r="R475" i="259"/>
  <c r="R474" i="259"/>
  <c r="O474" i="259"/>
  <c r="R471" i="259"/>
  <c r="R470" i="259"/>
  <c r="R469" i="259"/>
  <c r="R468" i="259"/>
  <c r="O468" i="259"/>
  <c r="R465" i="259"/>
  <c r="R464" i="259"/>
  <c r="R463" i="259"/>
  <c r="R462" i="259"/>
  <c r="O462" i="259"/>
  <c r="R459" i="259"/>
  <c r="R458" i="259"/>
  <c r="R457" i="259"/>
  <c r="R456" i="259"/>
  <c r="O456" i="259"/>
  <c r="R453" i="259"/>
  <c r="R452" i="259"/>
  <c r="R451" i="259"/>
  <c r="R450" i="259"/>
  <c r="O450" i="259"/>
  <c r="R447" i="259"/>
  <c r="R446" i="259"/>
  <c r="R445" i="259"/>
  <c r="R444" i="259"/>
  <c r="O444" i="259"/>
  <c r="R441" i="259"/>
  <c r="R440" i="259"/>
  <c r="R439" i="259"/>
  <c r="R438" i="259"/>
  <c r="O438" i="259"/>
  <c r="R435" i="259"/>
  <c r="R434" i="259"/>
  <c r="R433" i="259"/>
  <c r="R432" i="259"/>
  <c r="O432" i="259"/>
  <c r="R429" i="259"/>
  <c r="R428" i="259"/>
  <c r="R427" i="259"/>
  <c r="R426" i="259"/>
  <c r="O426" i="259"/>
  <c r="R423" i="259"/>
  <c r="R422" i="259"/>
  <c r="R421" i="259"/>
  <c r="R420" i="259"/>
  <c r="O420" i="259"/>
  <c r="R417" i="259"/>
  <c r="R416" i="259"/>
  <c r="R415" i="259"/>
  <c r="R414" i="259"/>
  <c r="O414" i="259"/>
  <c r="R411" i="259"/>
  <c r="R410" i="259"/>
  <c r="R409" i="259"/>
  <c r="R408" i="259"/>
  <c r="O408" i="259"/>
  <c r="R405" i="259"/>
  <c r="R404" i="259"/>
  <c r="R403" i="259"/>
  <c r="R402" i="259"/>
  <c r="O402" i="259"/>
  <c r="R399" i="259"/>
  <c r="R398" i="259"/>
  <c r="R397" i="259"/>
  <c r="R396" i="259"/>
  <c r="O396" i="259"/>
  <c r="R393" i="259"/>
  <c r="R392" i="259"/>
  <c r="R391" i="259"/>
  <c r="R390" i="259"/>
  <c r="O390" i="259"/>
  <c r="R387" i="259"/>
  <c r="R386" i="259"/>
  <c r="R385" i="259"/>
  <c r="R384" i="259"/>
  <c r="O384" i="259"/>
  <c r="R381" i="259"/>
  <c r="R380" i="259"/>
  <c r="R379" i="259"/>
  <c r="R378" i="259"/>
  <c r="O378" i="259"/>
  <c r="R375" i="259"/>
  <c r="R374" i="259"/>
  <c r="R373" i="259"/>
  <c r="R372" i="259"/>
  <c r="O372" i="259"/>
  <c r="R369" i="259"/>
  <c r="R368" i="259"/>
  <c r="R367" i="259"/>
  <c r="R366" i="259"/>
  <c r="O366" i="259"/>
  <c r="R363" i="259"/>
  <c r="R362" i="259"/>
  <c r="R361" i="259"/>
  <c r="R360" i="259"/>
  <c r="O360" i="259"/>
  <c r="R357" i="259"/>
  <c r="R356" i="259"/>
  <c r="R355" i="259"/>
  <c r="R354" i="259"/>
  <c r="O354" i="259"/>
  <c r="R351" i="259"/>
  <c r="R350" i="259"/>
  <c r="R349" i="259"/>
  <c r="R348" i="259"/>
  <c r="O348" i="259"/>
  <c r="R345" i="259"/>
  <c r="R344" i="259"/>
  <c r="R343" i="259"/>
  <c r="R342" i="259"/>
  <c r="O342" i="259"/>
  <c r="R339" i="259"/>
  <c r="R338" i="259"/>
  <c r="R337" i="259"/>
  <c r="R336" i="259"/>
  <c r="O336" i="259"/>
  <c r="R333" i="259"/>
  <c r="R332" i="259"/>
  <c r="R331" i="259"/>
  <c r="R330" i="259"/>
  <c r="O330" i="259"/>
  <c r="R327" i="259"/>
  <c r="R326" i="259"/>
  <c r="R325" i="259"/>
  <c r="R324" i="259"/>
  <c r="O324" i="259"/>
  <c r="R321" i="259"/>
  <c r="R320" i="259"/>
  <c r="R319" i="259"/>
  <c r="R318" i="259"/>
  <c r="O318" i="259"/>
  <c r="R315" i="259"/>
  <c r="R314" i="259"/>
  <c r="R313" i="259"/>
  <c r="R312" i="259"/>
  <c r="O312" i="259"/>
  <c r="R309" i="259"/>
  <c r="R308" i="259"/>
  <c r="R307" i="259"/>
  <c r="R306" i="259"/>
  <c r="O306" i="259"/>
  <c r="R303" i="259"/>
  <c r="R302" i="259"/>
  <c r="R301" i="259"/>
  <c r="R300" i="259"/>
  <c r="O300" i="259"/>
  <c r="R297" i="259"/>
  <c r="R296" i="259"/>
  <c r="R295" i="259"/>
  <c r="R294" i="259"/>
  <c r="O294" i="259"/>
  <c r="R291" i="259"/>
  <c r="R290" i="259"/>
  <c r="R289" i="259"/>
  <c r="R288" i="259"/>
  <c r="O288" i="259"/>
  <c r="R285" i="259"/>
  <c r="R284" i="259"/>
  <c r="R283" i="259"/>
  <c r="R282" i="259"/>
  <c r="O282" i="259"/>
  <c r="R279" i="259"/>
  <c r="R278" i="259"/>
  <c r="R277" i="259"/>
  <c r="R276" i="259"/>
  <c r="O276" i="259"/>
  <c r="R273" i="259"/>
  <c r="R272" i="259"/>
  <c r="R271" i="259"/>
  <c r="R270" i="259"/>
  <c r="O270" i="259"/>
  <c r="R267" i="259"/>
  <c r="R266" i="259"/>
  <c r="R265" i="259"/>
  <c r="R264" i="259"/>
  <c r="O264" i="259"/>
  <c r="R261" i="259"/>
  <c r="R260" i="259"/>
  <c r="R259" i="259"/>
  <c r="R258" i="259"/>
  <c r="O258" i="259"/>
  <c r="R255" i="259"/>
  <c r="R254" i="259"/>
  <c r="R253" i="259"/>
  <c r="R252" i="259"/>
  <c r="O252" i="259"/>
  <c r="R249" i="259"/>
  <c r="R248" i="259"/>
  <c r="R247" i="259"/>
  <c r="R246" i="259"/>
  <c r="O246" i="259"/>
  <c r="R243" i="259"/>
  <c r="R242" i="259"/>
  <c r="R241" i="259"/>
  <c r="R240" i="259"/>
  <c r="O240" i="259"/>
  <c r="R237" i="259"/>
  <c r="R236" i="259"/>
  <c r="R235" i="259"/>
  <c r="R234" i="259"/>
  <c r="O234" i="259"/>
  <c r="R231" i="259"/>
  <c r="R230" i="259"/>
  <c r="R229" i="259"/>
  <c r="R228" i="259"/>
  <c r="O228" i="259"/>
  <c r="R225" i="259"/>
  <c r="R224" i="259"/>
  <c r="R223" i="259"/>
  <c r="R222" i="259"/>
  <c r="O222" i="259"/>
  <c r="R219" i="259"/>
  <c r="R218" i="259"/>
  <c r="R217" i="259"/>
  <c r="R216" i="259"/>
  <c r="O216" i="259"/>
  <c r="R213" i="259"/>
  <c r="R212" i="259"/>
  <c r="R211" i="259"/>
  <c r="R210" i="259"/>
  <c r="O210" i="259"/>
  <c r="R207" i="259"/>
  <c r="R206" i="259"/>
  <c r="R205" i="259"/>
  <c r="R204" i="259"/>
  <c r="O204" i="259"/>
  <c r="R201" i="259"/>
  <c r="R200" i="259"/>
  <c r="R199" i="259"/>
  <c r="R198" i="259"/>
  <c r="O198" i="259"/>
  <c r="R195" i="259"/>
  <c r="R194" i="259"/>
  <c r="R193" i="259"/>
  <c r="R192" i="259"/>
  <c r="O192" i="259"/>
  <c r="R189" i="259"/>
  <c r="R188" i="259"/>
  <c r="R187" i="259"/>
  <c r="R186" i="259"/>
  <c r="O186" i="259"/>
  <c r="R183" i="259"/>
  <c r="R182" i="259"/>
  <c r="R181" i="259"/>
  <c r="R180" i="259"/>
  <c r="O180" i="259"/>
  <c r="R177" i="259"/>
  <c r="R176" i="259"/>
  <c r="R175" i="259"/>
  <c r="R174" i="259"/>
  <c r="O174" i="259"/>
  <c r="R171" i="259"/>
  <c r="R170" i="259"/>
  <c r="R169" i="259"/>
  <c r="R168" i="259"/>
  <c r="O168" i="259"/>
  <c r="R165" i="259"/>
  <c r="R164" i="259"/>
  <c r="R163" i="259"/>
  <c r="R162" i="259"/>
  <c r="O162" i="259"/>
  <c r="R159" i="259"/>
  <c r="R158" i="259"/>
  <c r="R157" i="259"/>
  <c r="R156" i="259"/>
  <c r="O156" i="259"/>
  <c r="R153" i="259"/>
  <c r="R152" i="259"/>
  <c r="R151" i="259"/>
  <c r="R150" i="259"/>
  <c r="O150" i="259"/>
  <c r="R147" i="259"/>
  <c r="R146" i="259"/>
  <c r="R145" i="259"/>
  <c r="R144" i="259"/>
  <c r="O144" i="259"/>
  <c r="R141" i="259"/>
  <c r="R140" i="259"/>
  <c r="R139" i="259"/>
  <c r="R138" i="259"/>
  <c r="O138" i="259"/>
  <c r="R135" i="259"/>
  <c r="R134" i="259"/>
  <c r="R133" i="259"/>
  <c r="R132" i="259"/>
  <c r="O132" i="259"/>
  <c r="R129" i="259"/>
  <c r="R128" i="259"/>
  <c r="R127" i="259"/>
  <c r="R126" i="259"/>
  <c r="O126" i="259"/>
  <c r="R123" i="259"/>
  <c r="R122" i="259"/>
  <c r="R121" i="259"/>
  <c r="R120" i="259"/>
  <c r="O120" i="259"/>
  <c r="R117" i="259"/>
  <c r="R116" i="259"/>
  <c r="R115" i="259"/>
  <c r="R114" i="259"/>
  <c r="O114" i="259"/>
  <c r="R111" i="259"/>
  <c r="R110" i="259"/>
  <c r="R109" i="259"/>
  <c r="R108" i="259"/>
  <c r="O108" i="259"/>
  <c r="R105" i="259"/>
  <c r="R104" i="259"/>
  <c r="R103" i="259"/>
  <c r="R102" i="259"/>
  <c r="O102" i="259"/>
  <c r="R99" i="259"/>
  <c r="R98" i="259"/>
  <c r="R97" i="259"/>
  <c r="R96" i="259"/>
  <c r="O96" i="259"/>
  <c r="R93" i="259"/>
  <c r="R92" i="259"/>
  <c r="R91" i="259"/>
  <c r="R90" i="259"/>
  <c r="O90" i="259"/>
  <c r="R87" i="259"/>
  <c r="R86" i="259"/>
  <c r="R85" i="259"/>
  <c r="R84" i="259"/>
  <c r="O84" i="259"/>
  <c r="R81" i="259"/>
  <c r="R80" i="259"/>
  <c r="R79" i="259"/>
  <c r="R78" i="259"/>
  <c r="O78" i="259"/>
  <c r="R75" i="259"/>
  <c r="R74" i="259"/>
  <c r="R73" i="259"/>
  <c r="R72" i="259"/>
  <c r="O72" i="259"/>
  <c r="R69" i="259"/>
  <c r="R68" i="259"/>
  <c r="R67" i="259"/>
  <c r="R66" i="259"/>
  <c r="O66" i="259"/>
  <c r="R63" i="259"/>
  <c r="R62" i="259"/>
  <c r="R61" i="259"/>
  <c r="R60" i="259"/>
  <c r="O60" i="259"/>
  <c r="R57" i="259"/>
  <c r="R56" i="259"/>
  <c r="R55" i="259"/>
  <c r="R54" i="259"/>
  <c r="O54" i="259"/>
  <c r="R51" i="259"/>
  <c r="R50" i="259"/>
  <c r="R49" i="259"/>
  <c r="R48" i="259"/>
  <c r="O48" i="259"/>
  <c r="R45" i="259"/>
  <c r="R44" i="259"/>
  <c r="R43" i="259"/>
  <c r="R42" i="259"/>
  <c r="O42" i="259"/>
  <c r="R39" i="259"/>
  <c r="R38" i="259"/>
  <c r="R37" i="259"/>
  <c r="R36" i="259"/>
  <c r="O36" i="259"/>
  <c r="R33" i="259"/>
  <c r="R32" i="259"/>
  <c r="R31" i="259"/>
  <c r="R30" i="259"/>
  <c r="O30" i="259"/>
  <c r="R27" i="259"/>
  <c r="R26" i="259"/>
  <c r="R25" i="259"/>
  <c r="R24" i="259"/>
  <c r="O24" i="259"/>
  <c r="R21" i="259"/>
  <c r="R20" i="259"/>
  <c r="R19" i="259"/>
  <c r="R18" i="259"/>
  <c r="O18" i="259"/>
  <c r="R15" i="259"/>
  <c r="R14" i="259"/>
  <c r="R13" i="259"/>
  <c r="R12" i="259"/>
  <c r="O12" i="259"/>
  <c r="K11" i="259"/>
  <c r="K17" i="259" s="1"/>
  <c r="K23" i="259" s="1"/>
  <c r="K29" i="259" s="1"/>
  <c r="K35" i="259" s="1"/>
  <c r="K41" i="259" s="1"/>
  <c r="K47" i="259" s="1"/>
  <c r="K53" i="259" s="1"/>
  <c r="K59" i="259" s="1"/>
  <c r="K65" i="259" s="1"/>
  <c r="K71" i="259" s="1"/>
  <c r="K77" i="259" s="1"/>
  <c r="K83" i="259" s="1"/>
  <c r="K89" i="259" s="1"/>
  <c r="K95" i="259" s="1"/>
  <c r="K101" i="259" s="1"/>
  <c r="K107" i="259" s="1"/>
  <c r="K113" i="259" s="1"/>
  <c r="K119" i="259" s="1"/>
  <c r="K125" i="259" s="1"/>
  <c r="K131" i="259" s="1"/>
  <c r="K137" i="259" s="1"/>
  <c r="K143" i="259" s="1"/>
  <c r="K149" i="259" s="1"/>
  <c r="K155" i="259" s="1"/>
  <c r="K161" i="259" s="1"/>
  <c r="K167" i="259" s="1"/>
  <c r="K173" i="259" s="1"/>
  <c r="K179" i="259" s="1"/>
  <c r="K185" i="259" s="1"/>
  <c r="K191" i="259" s="1"/>
  <c r="K197" i="259" s="1"/>
  <c r="K203" i="259" s="1"/>
  <c r="K209" i="259" s="1"/>
  <c r="K215" i="259" s="1"/>
  <c r="K221" i="259" s="1"/>
  <c r="K227" i="259" s="1"/>
  <c r="K233" i="259" s="1"/>
  <c r="K239" i="259" s="1"/>
  <c r="K245" i="259" s="1"/>
  <c r="K251" i="259" s="1"/>
  <c r="K257" i="259" s="1"/>
  <c r="K263" i="259" s="1"/>
  <c r="K269" i="259" s="1"/>
  <c r="K275" i="259" s="1"/>
  <c r="K281" i="259" s="1"/>
  <c r="K287" i="259" s="1"/>
  <c r="K293" i="259" s="1"/>
  <c r="K299" i="259" s="1"/>
  <c r="K305" i="259" s="1"/>
  <c r="K311" i="259" s="1"/>
  <c r="K317" i="259" s="1"/>
  <c r="K323" i="259" s="1"/>
  <c r="K329" i="259" s="1"/>
  <c r="K335" i="259" s="1"/>
  <c r="K341" i="259" s="1"/>
  <c r="K347" i="259" s="1"/>
  <c r="K353" i="259" s="1"/>
  <c r="K359" i="259" s="1"/>
  <c r="K365" i="259" s="1"/>
  <c r="K371" i="259" s="1"/>
  <c r="K377" i="259" s="1"/>
  <c r="K383" i="259" s="1"/>
  <c r="K389" i="259" s="1"/>
  <c r="K395" i="259" s="1"/>
  <c r="K401" i="259" s="1"/>
  <c r="K407" i="259" s="1"/>
  <c r="K413" i="259" s="1"/>
  <c r="K419" i="259" s="1"/>
  <c r="K425" i="259" s="1"/>
  <c r="K431" i="259" s="1"/>
  <c r="K437" i="259" s="1"/>
  <c r="K443" i="259" s="1"/>
  <c r="K449" i="259" s="1"/>
  <c r="K455" i="259" s="1"/>
  <c r="K461" i="259" s="1"/>
  <c r="K467" i="259" s="1"/>
  <c r="K473" i="259" s="1"/>
  <c r="K479" i="259" s="1"/>
  <c r="K485" i="259" s="1"/>
  <c r="K491" i="259" s="1"/>
  <c r="K497" i="259" s="1"/>
  <c r="K503" i="259" s="1"/>
  <c r="K509" i="259" s="1"/>
  <c r="K515" i="259" s="1"/>
  <c r="K521" i="259" s="1"/>
  <c r="K527" i="259" s="1"/>
  <c r="K533" i="259" s="1"/>
  <c r="K539" i="259" s="1"/>
  <c r="K545" i="259" s="1"/>
  <c r="K551" i="259" s="1"/>
  <c r="K557" i="259" s="1"/>
  <c r="K563" i="259" s="1"/>
  <c r="K569" i="259" s="1"/>
  <c r="K575" i="259" s="1"/>
  <c r="K581" i="259" s="1"/>
  <c r="K587" i="259" s="1"/>
  <c r="K593" i="259" s="1"/>
  <c r="K599" i="259" s="1"/>
  <c r="R9" i="259"/>
  <c r="R8" i="259"/>
  <c r="R7" i="259"/>
  <c r="R6" i="259"/>
  <c r="O6" i="259"/>
  <c r="F1649" i="181"/>
  <c r="E1649" i="181"/>
  <c r="F1583" i="181"/>
  <c r="E1583" i="181"/>
  <c r="F1490" i="181"/>
  <c r="E1490" i="181"/>
  <c r="F1454" i="181"/>
  <c r="E1454" i="181"/>
  <c r="F1539" i="181"/>
  <c r="F1538" i="181"/>
  <c r="F1537" i="181"/>
  <c r="F1536" i="181"/>
  <c r="F1535" i="181"/>
  <c r="F1534" i="181"/>
  <c r="F1533" i="181"/>
  <c r="F1532" i="181"/>
  <c r="F1531" i="181"/>
  <c r="F1530" i="181"/>
  <c r="F1529" i="181"/>
  <c r="F1528" i="181"/>
  <c r="F1527" i="181"/>
  <c r="F1526" i="181"/>
  <c r="F1525" i="181"/>
  <c r="F1524" i="181"/>
  <c r="F1523" i="181"/>
  <c r="F1522" i="181"/>
  <c r="F1521" i="181"/>
  <c r="F1520" i="181"/>
  <c r="F1519" i="181"/>
  <c r="F1518" i="181"/>
  <c r="F1517" i="181"/>
  <c r="F1516" i="181"/>
  <c r="F1515" i="181"/>
  <c r="F1514" i="181"/>
  <c r="F1513" i="181"/>
  <c r="F1512" i="181"/>
  <c r="F1511" i="181"/>
  <c r="F1510" i="181"/>
  <c r="F1509" i="181"/>
  <c r="F1508" i="181"/>
  <c r="F1507" i="181"/>
  <c r="F1506" i="181"/>
  <c r="F1505" i="181"/>
  <c r="F1504" i="181"/>
  <c r="F1503" i="181"/>
  <c r="F1502" i="181"/>
  <c r="F1501" i="181"/>
  <c r="F1500" i="181"/>
  <c r="F1499" i="181"/>
  <c r="F1498" i="181"/>
  <c r="F1497" i="181"/>
  <c r="F1496" i="181"/>
  <c r="F1495" i="181"/>
  <c r="F1494" i="181"/>
  <c r="F1493" i="181"/>
  <c r="F1492" i="181"/>
  <c r="F1475" i="181"/>
  <c r="F1474" i="181"/>
  <c r="F1473" i="181"/>
  <c r="F1472" i="181"/>
  <c r="F1471" i="181"/>
  <c r="F1470" i="181"/>
  <c r="F1469" i="181"/>
  <c r="F1468" i="181"/>
  <c r="F1467" i="181"/>
  <c r="F1466" i="181"/>
  <c r="F1465" i="181"/>
  <c r="F1464" i="181"/>
  <c r="F1463" i="181"/>
  <c r="F1462" i="181"/>
  <c r="F1461" i="181"/>
  <c r="F1460" i="181"/>
  <c r="F1459" i="181"/>
  <c r="F1458" i="181"/>
  <c r="F1457" i="181"/>
  <c r="F1456" i="181"/>
  <c r="B1692" i="230" l="1"/>
  <c r="B1691" i="230"/>
  <c r="B1690" i="230"/>
  <c r="B1689" i="230"/>
  <c r="B1688" i="230"/>
  <c r="B1687" i="230"/>
  <c r="B1686" i="230"/>
  <c r="B1685" i="230"/>
  <c r="B1684" i="230"/>
  <c r="B1683" i="230"/>
  <c r="B1682" i="230"/>
  <c r="B1681" i="230"/>
  <c r="B1680" i="230"/>
  <c r="B1679" i="230"/>
  <c r="B1678" i="230"/>
  <c r="B1677" i="230"/>
  <c r="B1676" i="230"/>
  <c r="B1675" i="230"/>
  <c r="B1674" i="230"/>
  <c r="B1673" i="230"/>
  <c r="B1672" i="230"/>
  <c r="B1671" i="230"/>
  <c r="B1670" i="230"/>
  <c r="B1669" i="230"/>
  <c r="B1668" i="230"/>
  <c r="B1667" i="230"/>
  <c r="B1666" i="230"/>
  <c r="B1665" i="230"/>
  <c r="B1664" i="230"/>
  <c r="B1663" i="230"/>
  <c r="B1662" i="230"/>
  <c r="B1661" i="230"/>
  <c r="B1660" i="230"/>
  <c r="B1659" i="230"/>
  <c r="B1658" i="230"/>
  <c r="B1657" i="230"/>
  <c r="B1656" i="230"/>
  <c r="B1655" i="230"/>
  <c r="B1654" i="230"/>
  <c r="B1653" i="230"/>
  <c r="B1652" i="230"/>
  <c r="B1651" i="230"/>
  <c r="B1650" i="230"/>
  <c r="B1649" i="230"/>
  <c r="B1648" i="230"/>
  <c r="B1647" i="230"/>
  <c r="B1646" i="230"/>
  <c r="B1645" i="230"/>
  <c r="B1644" i="230"/>
  <c r="B1643" i="230"/>
  <c r="B1642" i="230"/>
  <c r="B1641" i="230"/>
  <c r="B1640" i="230"/>
  <c r="B1639" i="230"/>
  <c r="B1638" i="230"/>
  <c r="B1637" i="230"/>
  <c r="B1636" i="230"/>
  <c r="B1635" i="230"/>
  <c r="B1634" i="230"/>
  <c r="B1633" i="230"/>
  <c r="B1632" i="230"/>
  <c r="B1631" i="230"/>
  <c r="B1630" i="230"/>
  <c r="B1629" i="230"/>
  <c r="B1628" i="230"/>
  <c r="B1627" i="230"/>
  <c r="B1626" i="230"/>
  <c r="B1625" i="230"/>
  <c r="B1624" i="230"/>
  <c r="B1623" i="230"/>
  <c r="B1622" i="230"/>
  <c r="B1621" i="230"/>
  <c r="B1620" i="230"/>
  <c r="B1619" i="230"/>
  <c r="B1618" i="230"/>
  <c r="B1617" i="230"/>
  <c r="B1616" i="230"/>
  <c r="B1615" i="230"/>
  <c r="R603" i="258"/>
  <c r="R602" i="258"/>
  <c r="R601" i="258"/>
  <c r="R600" i="258"/>
  <c r="O600" i="258"/>
  <c r="R597" i="258"/>
  <c r="R596" i="258"/>
  <c r="R595" i="258"/>
  <c r="R594" i="258"/>
  <c r="O594" i="258"/>
  <c r="R591" i="258"/>
  <c r="R590" i="258"/>
  <c r="R589" i="258"/>
  <c r="R588" i="258"/>
  <c r="O588" i="258"/>
  <c r="R585" i="258"/>
  <c r="R584" i="258"/>
  <c r="R583" i="258"/>
  <c r="R582" i="258"/>
  <c r="O582" i="258"/>
  <c r="R579" i="258"/>
  <c r="R578" i="258"/>
  <c r="R577" i="258"/>
  <c r="R576" i="258"/>
  <c r="O576" i="258"/>
  <c r="R573" i="258"/>
  <c r="R572" i="258"/>
  <c r="R571" i="258"/>
  <c r="R570" i="258"/>
  <c r="O570" i="258"/>
  <c r="R567" i="258"/>
  <c r="R566" i="258"/>
  <c r="R565" i="258"/>
  <c r="R564" i="258"/>
  <c r="O564" i="258"/>
  <c r="R561" i="258"/>
  <c r="R560" i="258"/>
  <c r="R559" i="258"/>
  <c r="R558" i="258"/>
  <c r="O558" i="258"/>
  <c r="R555" i="258"/>
  <c r="R554" i="258"/>
  <c r="R553" i="258"/>
  <c r="R552" i="258"/>
  <c r="O552" i="258"/>
  <c r="R549" i="258"/>
  <c r="R548" i="258"/>
  <c r="R547" i="258"/>
  <c r="R546" i="258"/>
  <c r="O546" i="258"/>
  <c r="R543" i="258"/>
  <c r="R542" i="258"/>
  <c r="R541" i="258"/>
  <c r="R540" i="258"/>
  <c r="O540" i="258"/>
  <c r="R537" i="258"/>
  <c r="R536" i="258"/>
  <c r="R535" i="258"/>
  <c r="R534" i="258"/>
  <c r="O534" i="258"/>
  <c r="R531" i="258"/>
  <c r="R530" i="258"/>
  <c r="R529" i="258"/>
  <c r="R528" i="258"/>
  <c r="O528" i="258"/>
  <c r="R525" i="258"/>
  <c r="R524" i="258"/>
  <c r="R523" i="258"/>
  <c r="R522" i="258"/>
  <c r="O522" i="258"/>
  <c r="R519" i="258"/>
  <c r="R518" i="258"/>
  <c r="R517" i="258"/>
  <c r="R516" i="258"/>
  <c r="O516" i="258"/>
  <c r="R513" i="258"/>
  <c r="R512" i="258"/>
  <c r="R511" i="258"/>
  <c r="R510" i="258"/>
  <c r="O510" i="258"/>
  <c r="R507" i="258"/>
  <c r="R506" i="258"/>
  <c r="R505" i="258"/>
  <c r="R504" i="258"/>
  <c r="O504" i="258"/>
  <c r="R501" i="258"/>
  <c r="R500" i="258"/>
  <c r="R499" i="258"/>
  <c r="R498" i="258"/>
  <c r="O498" i="258"/>
  <c r="R495" i="258"/>
  <c r="R494" i="258"/>
  <c r="R493" i="258"/>
  <c r="R492" i="258"/>
  <c r="O492" i="258"/>
  <c r="R489" i="258"/>
  <c r="R488" i="258"/>
  <c r="R487" i="258"/>
  <c r="R486" i="258"/>
  <c r="O486" i="258"/>
  <c r="R483" i="258"/>
  <c r="R482" i="258"/>
  <c r="R481" i="258"/>
  <c r="R480" i="258"/>
  <c r="O480" i="258"/>
  <c r="R477" i="258"/>
  <c r="R476" i="258"/>
  <c r="R475" i="258"/>
  <c r="R474" i="258"/>
  <c r="O474" i="258"/>
  <c r="R471" i="258"/>
  <c r="R470" i="258"/>
  <c r="R469" i="258"/>
  <c r="R468" i="258"/>
  <c r="O468" i="258"/>
  <c r="R465" i="258"/>
  <c r="R464" i="258"/>
  <c r="R463" i="258"/>
  <c r="R462" i="258"/>
  <c r="O462" i="258"/>
  <c r="R459" i="258"/>
  <c r="R458" i="258"/>
  <c r="R457" i="258"/>
  <c r="R456" i="258"/>
  <c r="O456" i="258"/>
  <c r="R453" i="258"/>
  <c r="R452" i="258"/>
  <c r="R451" i="258"/>
  <c r="R450" i="258"/>
  <c r="O450" i="258"/>
  <c r="R447" i="258"/>
  <c r="R446" i="258"/>
  <c r="R445" i="258"/>
  <c r="R444" i="258"/>
  <c r="O444" i="258"/>
  <c r="R441" i="258"/>
  <c r="R440" i="258"/>
  <c r="R439" i="258"/>
  <c r="R438" i="258"/>
  <c r="O438" i="258"/>
  <c r="R435" i="258"/>
  <c r="R434" i="258"/>
  <c r="R433" i="258"/>
  <c r="R432" i="258"/>
  <c r="O432" i="258"/>
  <c r="R429" i="258"/>
  <c r="R428" i="258"/>
  <c r="R427" i="258"/>
  <c r="R426" i="258"/>
  <c r="O426" i="258"/>
  <c r="R423" i="258"/>
  <c r="R422" i="258"/>
  <c r="R421" i="258"/>
  <c r="R420" i="258"/>
  <c r="O420" i="258"/>
  <c r="R417" i="258"/>
  <c r="R416" i="258"/>
  <c r="R415" i="258"/>
  <c r="R414" i="258"/>
  <c r="O414" i="258"/>
  <c r="R411" i="258"/>
  <c r="R410" i="258"/>
  <c r="R409" i="258"/>
  <c r="R408" i="258"/>
  <c r="O408" i="258"/>
  <c r="R405" i="258"/>
  <c r="R404" i="258"/>
  <c r="R403" i="258"/>
  <c r="R402" i="258"/>
  <c r="O402" i="258"/>
  <c r="R399" i="258"/>
  <c r="R398" i="258"/>
  <c r="R397" i="258"/>
  <c r="R396" i="258"/>
  <c r="O396" i="258"/>
  <c r="R393" i="258"/>
  <c r="R392" i="258"/>
  <c r="R391" i="258"/>
  <c r="R390" i="258"/>
  <c r="O390" i="258"/>
  <c r="R387" i="258"/>
  <c r="R386" i="258"/>
  <c r="R385" i="258"/>
  <c r="R384" i="258"/>
  <c r="O384" i="258"/>
  <c r="R381" i="258"/>
  <c r="R380" i="258"/>
  <c r="R379" i="258"/>
  <c r="R378" i="258"/>
  <c r="O378" i="258"/>
  <c r="R375" i="258"/>
  <c r="R374" i="258"/>
  <c r="R373" i="258"/>
  <c r="R372" i="258"/>
  <c r="O372" i="258"/>
  <c r="R369" i="258"/>
  <c r="R368" i="258"/>
  <c r="R367" i="258"/>
  <c r="R366" i="258"/>
  <c r="O366" i="258"/>
  <c r="R363" i="258"/>
  <c r="R362" i="258"/>
  <c r="R361" i="258"/>
  <c r="R360" i="258"/>
  <c r="O360" i="258"/>
  <c r="R357" i="258"/>
  <c r="R356" i="258"/>
  <c r="R355" i="258"/>
  <c r="R354" i="258"/>
  <c r="O354" i="258"/>
  <c r="R351" i="258"/>
  <c r="R350" i="258"/>
  <c r="R349" i="258"/>
  <c r="R348" i="258"/>
  <c r="O348" i="258"/>
  <c r="R345" i="258"/>
  <c r="R344" i="258"/>
  <c r="R343" i="258"/>
  <c r="R342" i="258"/>
  <c r="O342" i="258"/>
  <c r="R339" i="258"/>
  <c r="R338" i="258"/>
  <c r="R337" i="258"/>
  <c r="R336" i="258"/>
  <c r="O336" i="258"/>
  <c r="R333" i="258"/>
  <c r="R332" i="258"/>
  <c r="R331" i="258"/>
  <c r="R330" i="258"/>
  <c r="O330" i="258"/>
  <c r="R327" i="258"/>
  <c r="R326" i="258"/>
  <c r="R325" i="258"/>
  <c r="R324" i="258"/>
  <c r="O324" i="258"/>
  <c r="R321" i="258"/>
  <c r="R320" i="258"/>
  <c r="R319" i="258"/>
  <c r="R318" i="258"/>
  <c r="O318" i="258"/>
  <c r="R315" i="258"/>
  <c r="R314" i="258"/>
  <c r="R313" i="258"/>
  <c r="R312" i="258"/>
  <c r="O312" i="258"/>
  <c r="R309" i="258"/>
  <c r="R308" i="258"/>
  <c r="R307" i="258"/>
  <c r="R306" i="258"/>
  <c r="O306" i="258"/>
  <c r="R303" i="258"/>
  <c r="R302" i="258"/>
  <c r="R301" i="258"/>
  <c r="R300" i="258"/>
  <c r="O300" i="258"/>
  <c r="R297" i="258"/>
  <c r="R296" i="258"/>
  <c r="R295" i="258"/>
  <c r="R294" i="258"/>
  <c r="O294" i="258"/>
  <c r="R291" i="258"/>
  <c r="R290" i="258"/>
  <c r="R289" i="258"/>
  <c r="R288" i="258"/>
  <c r="O288" i="258"/>
  <c r="R285" i="258"/>
  <c r="R284" i="258"/>
  <c r="R283" i="258"/>
  <c r="R282" i="258"/>
  <c r="O282" i="258"/>
  <c r="R279" i="258"/>
  <c r="R278" i="258"/>
  <c r="R277" i="258"/>
  <c r="R276" i="258"/>
  <c r="O276" i="258"/>
  <c r="R273" i="258"/>
  <c r="R272" i="258"/>
  <c r="R271" i="258"/>
  <c r="R270" i="258"/>
  <c r="O270" i="258"/>
  <c r="R267" i="258"/>
  <c r="R266" i="258"/>
  <c r="R265" i="258"/>
  <c r="R264" i="258"/>
  <c r="O264" i="258"/>
  <c r="R261" i="258"/>
  <c r="R260" i="258"/>
  <c r="R259" i="258"/>
  <c r="R258" i="258"/>
  <c r="O258" i="258"/>
  <c r="R255" i="258"/>
  <c r="R254" i="258"/>
  <c r="R253" i="258"/>
  <c r="R252" i="258"/>
  <c r="O252" i="258"/>
  <c r="R249" i="258"/>
  <c r="R248" i="258"/>
  <c r="R247" i="258"/>
  <c r="R246" i="258"/>
  <c r="O246" i="258"/>
  <c r="R243" i="258"/>
  <c r="R242" i="258"/>
  <c r="R241" i="258"/>
  <c r="R240" i="258"/>
  <c r="O240" i="258"/>
  <c r="R237" i="258"/>
  <c r="R236" i="258"/>
  <c r="R235" i="258"/>
  <c r="R234" i="258"/>
  <c r="O234" i="258"/>
  <c r="R231" i="258"/>
  <c r="R230" i="258"/>
  <c r="R229" i="258"/>
  <c r="R228" i="258"/>
  <c r="O228" i="258"/>
  <c r="R225" i="258"/>
  <c r="R224" i="258"/>
  <c r="R223" i="258"/>
  <c r="R222" i="258"/>
  <c r="O222" i="258"/>
  <c r="R219" i="258"/>
  <c r="R218" i="258"/>
  <c r="R217" i="258"/>
  <c r="R216" i="258"/>
  <c r="O216" i="258"/>
  <c r="R213" i="258"/>
  <c r="R212" i="258"/>
  <c r="R211" i="258"/>
  <c r="R210" i="258"/>
  <c r="O210" i="258"/>
  <c r="R207" i="258"/>
  <c r="R206" i="258"/>
  <c r="R205" i="258"/>
  <c r="R204" i="258"/>
  <c r="O204" i="258"/>
  <c r="R201" i="258"/>
  <c r="R200" i="258"/>
  <c r="R199" i="258"/>
  <c r="R198" i="258"/>
  <c r="O198" i="258"/>
  <c r="R195" i="258"/>
  <c r="R194" i="258"/>
  <c r="R193" i="258"/>
  <c r="R192" i="258"/>
  <c r="O192" i="258"/>
  <c r="R189" i="258"/>
  <c r="R188" i="258"/>
  <c r="R187" i="258"/>
  <c r="R186" i="258"/>
  <c r="O186" i="258"/>
  <c r="R183" i="258"/>
  <c r="R182" i="258"/>
  <c r="R181" i="258"/>
  <c r="R180" i="258"/>
  <c r="O180" i="258"/>
  <c r="R177" i="258"/>
  <c r="R176" i="258"/>
  <c r="R175" i="258"/>
  <c r="R174" i="258"/>
  <c r="O174" i="258"/>
  <c r="R171" i="258"/>
  <c r="R170" i="258"/>
  <c r="R169" i="258"/>
  <c r="R168" i="258"/>
  <c r="O168" i="258"/>
  <c r="R165" i="258"/>
  <c r="R164" i="258"/>
  <c r="R163" i="258"/>
  <c r="R162" i="258"/>
  <c r="O162" i="258"/>
  <c r="R159" i="258"/>
  <c r="R158" i="258"/>
  <c r="R157" i="258"/>
  <c r="R156" i="258"/>
  <c r="O156" i="258"/>
  <c r="R153" i="258"/>
  <c r="R152" i="258"/>
  <c r="R151" i="258"/>
  <c r="R150" i="258"/>
  <c r="O150" i="258"/>
  <c r="R147" i="258"/>
  <c r="R146" i="258"/>
  <c r="R145" i="258"/>
  <c r="R144" i="258"/>
  <c r="O144" i="258"/>
  <c r="R141" i="258"/>
  <c r="R140" i="258"/>
  <c r="R139" i="258"/>
  <c r="R138" i="258"/>
  <c r="O138" i="258"/>
  <c r="R135" i="258"/>
  <c r="R134" i="258"/>
  <c r="R133" i="258"/>
  <c r="R132" i="258"/>
  <c r="O132" i="258"/>
  <c r="R129" i="258"/>
  <c r="R128" i="258"/>
  <c r="R127" i="258"/>
  <c r="R126" i="258"/>
  <c r="O126" i="258"/>
  <c r="R123" i="258"/>
  <c r="R122" i="258"/>
  <c r="R121" i="258"/>
  <c r="R120" i="258"/>
  <c r="O120" i="258"/>
  <c r="R117" i="258"/>
  <c r="R116" i="258"/>
  <c r="R115" i="258"/>
  <c r="R114" i="258"/>
  <c r="O114" i="258"/>
  <c r="R111" i="258"/>
  <c r="R110" i="258"/>
  <c r="R109" i="258"/>
  <c r="R108" i="258"/>
  <c r="O108" i="258"/>
  <c r="R105" i="258"/>
  <c r="R104" i="258"/>
  <c r="R103" i="258"/>
  <c r="R102" i="258"/>
  <c r="O102" i="258"/>
  <c r="R99" i="258"/>
  <c r="R98" i="258"/>
  <c r="R97" i="258"/>
  <c r="R96" i="258"/>
  <c r="O96" i="258"/>
  <c r="R93" i="258"/>
  <c r="R92" i="258"/>
  <c r="R91" i="258"/>
  <c r="R90" i="258"/>
  <c r="O90" i="258"/>
  <c r="R87" i="258"/>
  <c r="R86" i="258"/>
  <c r="R85" i="258"/>
  <c r="R84" i="258"/>
  <c r="O84" i="258"/>
  <c r="R81" i="258"/>
  <c r="R80" i="258"/>
  <c r="R79" i="258"/>
  <c r="R78" i="258"/>
  <c r="O78" i="258"/>
  <c r="R75" i="258"/>
  <c r="R74" i="258"/>
  <c r="R73" i="258"/>
  <c r="R72" i="258"/>
  <c r="O72" i="258"/>
  <c r="R69" i="258"/>
  <c r="R68" i="258"/>
  <c r="R67" i="258"/>
  <c r="R66" i="258"/>
  <c r="O66" i="258"/>
  <c r="R63" i="258"/>
  <c r="R62" i="258"/>
  <c r="R61" i="258"/>
  <c r="R60" i="258"/>
  <c r="O60" i="258"/>
  <c r="R57" i="258"/>
  <c r="R56" i="258"/>
  <c r="R55" i="258"/>
  <c r="R54" i="258"/>
  <c r="O54" i="258"/>
  <c r="R51" i="258"/>
  <c r="R50" i="258"/>
  <c r="R49" i="258"/>
  <c r="R48" i="258"/>
  <c r="O48" i="258"/>
  <c r="R45" i="258"/>
  <c r="R44" i="258"/>
  <c r="R43" i="258"/>
  <c r="R42" i="258"/>
  <c r="O42" i="258"/>
  <c r="R39" i="258"/>
  <c r="R38" i="258"/>
  <c r="R37" i="258"/>
  <c r="R36" i="258"/>
  <c r="O36" i="258"/>
  <c r="R33" i="258"/>
  <c r="R32" i="258"/>
  <c r="R31" i="258"/>
  <c r="R30" i="258"/>
  <c r="O30" i="258"/>
  <c r="R27" i="258"/>
  <c r="R26" i="258"/>
  <c r="R25" i="258"/>
  <c r="R24" i="258"/>
  <c r="O24" i="258"/>
  <c r="R21" i="258"/>
  <c r="R20" i="258"/>
  <c r="R19" i="258"/>
  <c r="R18" i="258"/>
  <c r="O18" i="258"/>
  <c r="R15" i="258"/>
  <c r="R14" i="258"/>
  <c r="R13" i="258"/>
  <c r="R12" i="258"/>
  <c r="O12" i="258"/>
  <c r="K11" i="258"/>
  <c r="K17" i="258" s="1"/>
  <c r="K23" i="258" s="1"/>
  <c r="K29" i="258" s="1"/>
  <c r="K35" i="258" s="1"/>
  <c r="K41" i="258" s="1"/>
  <c r="K47" i="258" s="1"/>
  <c r="K53" i="258" s="1"/>
  <c r="K59" i="258" s="1"/>
  <c r="K65" i="258" s="1"/>
  <c r="K71" i="258" s="1"/>
  <c r="K77" i="258" s="1"/>
  <c r="K83" i="258" s="1"/>
  <c r="K89" i="258" s="1"/>
  <c r="K95" i="258" s="1"/>
  <c r="K101" i="258" s="1"/>
  <c r="K107" i="258" s="1"/>
  <c r="K113" i="258" s="1"/>
  <c r="K119" i="258" s="1"/>
  <c r="K125" i="258" s="1"/>
  <c r="K131" i="258" s="1"/>
  <c r="K137" i="258" s="1"/>
  <c r="K143" i="258" s="1"/>
  <c r="K149" i="258" s="1"/>
  <c r="K155" i="258" s="1"/>
  <c r="K161" i="258" s="1"/>
  <c r="K167" i="258" s="1"/>
  <c r="K173" i="258" s="1"/>
  <c r="K179" i="258" s="1"/>
  <c r="K185" i="258" s="1"/>
  <c r="K191" i="258" s="1"/>
  <c r="K197" i="258" s="1"/>
  <c r="K203" i="258" s="1"/>
  <c r="K209" i="258" s="1"/>
  <c r="K215" i="258" s="1"/>
  <c r="K221" i="258" s="1"/>
  <c r="K227" i="258" s="1"/>
  <c r="K233" i="258" s="1"/>
  <c r="K239" i="258" s="1"/>
  <c r="K245" i="258" s="1"/>
  <c r="K251" i="258" s="1"/>
  <c r="K257" i="258" s="1"/>
  <c r="K263" i="258" s="1"/>
  <c r="K269" i="258" s="1"/>
  <c r="K275" i="258" s="1"/>
  <c r="K281" i="258" s="1"/>
  <c r="K287" i="258" s="1"/>
  <c r="K293" i="258" s="1"/>
  <c r="K299" i="258" s="1"/>
  <c r="K305" i="258" s="1"/>
  <c r="K311" i="258" s="1"/>
  <c r="K317" i="258" s="1"/>
  <c r="K323" i="258" s="1"/>
  <c r="K329" i="258" s="1"/>
  <c r="K335" i="258" s="1"/>
  <c r="K341" i="258" s="1"/>
  <c r="K347" i="258" s="1"/>
  <c r="K353" i="258" s="1"/>
  <c r="K359" i="258" s="1"/>
  <c r="K365" i="258" s="1"/>
  <c r="K371" i="258" s="1"/>
  <c r="K377" i="258" s="1"/>
  <c r="K383" i="258" s="1"/>
  <c r="K389" i="258" s="1"/>
  <c r="K395" i="258" s="1"/>
  <c r="K401" i="258" s="1"/>
  <c r="K407" i="258" s="1"/>
  <c r="K413" i="258" s="1"/>
  <c r="K419" i="258" s="1"/>
  <c r="K425" i="258" s="1"/>
  <c r="K431" i="258" s="1"/>
  <c r="K437" i="258" s="1"/>
  <c r="K443" i="258" s="1"/>
  <c r="K449" i="258" s="1"/>
  <c r="K455" i="258" s="1"/>
  <c r="K461" i="258" s="1"/>
  <c r="K467" i="258" s="1"/>
  <c r="K473" i="258" s="1"/>
  <c r="K479" i="258" s="1"/>
  <c r="K485" i="258" s="1"/>
  <c r="K491" i="258" s="1"/>
  <c r="K497" i="258" s="1"/>
  <c r="K503" i="258" s="1"/>
  <c r="K509" i="258" s="1"/>
  <c r="K515" i="258" s="1"/>
  <c r="K521" i="258" s="1"/>
  <c r="K527" i="258" s="1"/>
  <c r="K533" i="258" s="1"/>
  <c r="K539" i="258" s="1"/>
  <c r="K545" i="258" s="1"/>
  <c r="K551" i="258" s="1"/>
  <c r="K557" i="258" s="1"/>
  <c r="K563" i="258" s="1"/>
  <c r="K569" i="258" s="1"/>
  <c r="K575" i="258" s="1"/>
  <c r="K581" i="258" s="1"/>
  <c r="K587" i="258" s="1"/>
  <c r="K593" i="258" s="1"/>
  <c r="K599" i="258" s="1"/>
  <c r="R9" i="258"/>
  <c r="R8" i="258"/>
  <c r="R7" i="258"/>
  <c r="R6" i="258"/>
  <c r="O6" i="258"/>
  <c r="E1365" i="181"/>
  <c r="F1356" i="181"/>
  <c r="F1355" i="181"/>
  <c r="F1354" i="181"/>
  <c r="F1353" i="181"/>
  <c r="F1352" i="181"/>
  <c r="F1351" i="181"/>
  <c r="F1350" i="181"/>
  <c r="F1349" i="181"/>
  <c r="F1348" i="181"/>
  <c r="F1347" i="181"/>
  <c r="F1346" i="181"/>
  <c r="F1345" i="181"/>
  <c r="F1344" i="181"/>
  <c r="F1343" i="181"/>
  <c r="F1342" i="181"/>
  <c r="F1341" i="181"/>
  <c r="F1340" i="181"/>
  <c r="F1339" i="181"/>
  <c r="F1338" i="181"/>
  <c r="F1337" i="181"/>
  <c r="F1336" i="181"/>
  <c r="F1335" i="181"/>
  <c r="F1334" i="181"/>
  <c r="F1333" i="181"/>
  <c r="F1332" i="181"/>
  <c r="F1331" i="181"/>
  <c r="F1330" i="181"/>
  <c r="F1329" i="181"/>
  <c r="F1328" i="181"/>
  <c r="F1327" i="181"/>
  <c r="F1326" i="181"/>
  <c r="F1325" i="181"/>
  <c r="F1324" i="181"/>
  <c r="F1323" i="181"/>
  <c r="F1322" i="181"/>
  <c r="F1321" i="181"/>
  <c r="F1320" i="181"/>
  <c r="F1319" i="181"/>
  <c r="F1318" i="181"/>
  <c r="F1317" i="181"/>
  <c r="F1316" i="181"/>
  <c r="F1315" i="181"/>
  <c r="F1314" i="181"/>
  <c r="F1313" i="181"/>
  <c r="F1312" i="181"/>
  <c r="F1311" i="181"/>
  <c r="F1310" i="181"/>
  <c r="F1309" i="181"/>
  <c r="F1308" i="181"/>
  <c r="F1307" i="181"/>
  <c r="F1306" i="181"/>
  <c r="F1305" i="181"/>
  <c r="F1304" i="181"/>
  <c r="F1303" i="181"/>
  <c r="F1302" i="181"/>
  <c r="F1301" i="181"/>
  <c r="F1300" i="181"/>
  <c r="F1299" i="181"/>
  <c r="F1298" i="181"/>
  <c r="F1297" i="181"/>
  <c r="F1296" i="181"/>
  <c r="F1295" i="181"/>
  <c r="F1294" i="181"/>
  <c r="F1293" i="181"/>
  <c r="F1292" i="181"/>
  <c r="F1291" i="181"/>
  <c r="F1290" i="181"/>
  <c r="F1289" i="181"/>
  <c r="F1288" i="181"/>
  <c r="F1287" i="181"/>
  <c r="F1286" i="181"/>
  <c r="F1285" i="181"/>
  <c r="F1284" i="181"/>
  <c r="F1283" i="181"/>
  <c r="F1282" i="181"/>
  <c r="F1281" i="181"/>
  <c r="F1280" i="181"/>
  <c r="F1279" i="181"/>
  <c r="F1278" i="181"/>
  <c r="G2" i="181" l="1"/>
  <c r="B1614" i="230"/>
  <c r="B1613" i="230"/>
  <c r="B1612" i="230"/>
  <c r="B1611" i="230"/>
  <c r="B1610" i="230"/>
  <c r="B1609" i="230"/>
  <c r="B1608" i="230"/>
  <c r="B1607" i="230"/>
  <c r="B1606" i="230"/>
  <c r="B1605" i="230"/>
  <c r="B1604" i="230"/>
  <c r="B1603" i="230"/>
  <c r="B1602" i="230"/>
  <c r="B1601" i="230"/>
  <c r="B1600" i="230"/>
  <c r="B1599" i="230"/>
  <c r="B1598" i="230"/>
  <c r="B1597" i="230"/>
  <c r="B1596" i="230"/>
  <c r="B1595" i="230"/>
  <c r="B1594" i="230"/>
  <c r="B1593" i="230"/>
  <c r="B1592" i="230"/>
  <c r="B1591" i="230"/>
  <c r="B1590" i="230"/>
  <c r="B1589" i="230"/>
  <c r="B1588" i="230"/>
  <c r="B1587" i="230"/>
  <c r="B1586" i="230"/>
  <c r="B1585" i="230"/>
  <c r="B1584" i="230"/>
  <c r="B1583" i="230"/>
  <c r="B1582" i="230"/>
  <c r="B1581" i="230"/>
  <c r="B1580" i="230"/>
  <c r="B1579" i="230"/>
  <c r="B1578" i="230"/>
  <c r="B1577" i="230"/>
  <c r="B1576" i="230"/>
  <c r="B1575" i="230"/>
  <c r="B1574" i="230"/>
  <c r="B1573" i="230"/>
  <c r="B1572" i="230"/>
  <c r="B1571" i="230"/>
  <c r="B1570" i="230"/>
  <c r="B1569" i="230"/>
  <c r="B1568" i="230"/>
  <c r="B1567" i="230"/>
  <c r="B1566" i="230"/>
  <c r="B1565" i="230"/>
  <c r="B1564" i="230"/>
  <c r="B1563" i="230"/>
  <c r="B1562" i="230"/>
  <c r="B1561" i="230"/>
  <c r="B1560" i="230"/>
  <c r="B1559" i="230"/>
  <c r="B1558" i="230"/>
  <c r="B1557" i="230"/>
  <c r="B1556" i="230"/>
  <c r="B1555" i="230"/>
  <c r="B1554" i="230"/>
  <c r="B1553" i="230"/>
  <c r="B1552" i="230"/>
  <c r="B1551" i="230"/>
  <c r="B1550" i="230"/>
  <c r="B1549" i="230"/>
  <c r="B1548" i="230"/>
  <c r="B1547" i="230"/>
  <c r="B1546" i="230"/>
  <c r="B1545" i="230"/>
  <c r="B1544" i="230"/>
  <c r="B1543" i="230"/>
  <c r="B1542" i="230"/>
  <c r="B1541" i="230"/>
  <c r="B1540" i="230"/>
  <c r="B1539" i="230"/>
  <c r="B1538" i="230"/>
  <c r="B1537" i="230"/>
  <c r="B1536" i="230"/>
  <c r="B1535" i="230"/>
  <c r="B1534" i="230"/>
  <c r="B1533" i="230"/>
  <c r="B1532" i="230"/>
  <c r="B1531" i="230"/>
  <c r="B1530" i="230"/>
  <c r="B1529" i="230"/>
  <c r="B1528" i="230"/>
  <c r="B1527" i="230"/>
  <c r="B1526" i="230"/>
  <c r="B1525" i="230"/>
  <c r="B1524" i="230"/>
  <c r="B1523" i="230"/>
  <c r="B1522" i="230"/>
  <c r="B1521" i="230"/>
  <c r="B1520" i="230"/>
  <c r="B1519" i="230"/>
  <c r="F1200" i="181"/>
  <c r="E1200" i="181"/>
  <c r="F1268" i="181"/>
  <c r="F1267" i="181"/>
  <c r="F1266" i="181"/>
  <c r="F1265" i="181"/>
  <c r="F1264" i="181"/>
  <c r="F1263" i="181"/>
  <c r="F1262" i="181"/>
  <c r="F1261" i="181"/>
  <c r="F1260" i="181"/>
  <c r="F1259" i="181"/>
  <c r="F1258" i="181"/>
  <c r="F1257" i="181"/>
  <c r="F1211" i="181"/>
  <c r="F1210" i="181"/>
  <c r="F1209" i="181"/>
  <c r="F1208" i="181"/>
  <c r="F1207" i="181"/>
  <c r="F1206" i="181"/>
  <c r="F1205" i="181"/>
  <c r="F1204" i="181"/>
  <c r="F1203" i="181"/>
  <c r="F1202" i="181"/>
  <c r="F1201" i="181"/>
  <c r="F1199" i="181"/>
  <c r="F1198" i="181"/>
  <c r="F1197" i="181"/>
  <c r="F1196" i="181"/>
  <c r="F1195" i="181"/>
  <c r="F1194" i="181"/>
  <c r="F1193" i="181"/>
  <c r="F1192" i="181"/>
  <c r="F1191" i="181"/>
  <c r="F1190" i="181"/>
  <c r="F1189" i="181"/>
  <c r="F1188" i="181"/>
  <c r="F1187" i="181"/>
  <c r="F1186" i="181"/>
  <c r="F1185" i="181"/>
  <c r="F1184" i="181"/>
  <c r="F1183" i="181"/>
  <c r="F1182" i="181"/>
  <c r="F1181" i="181"/>
  <c r="F1180" i="181"/>
  <c r="F1179" i="181"/>
  <c r="F1178" i="181"/>
  <c r="F1177" i="181"/>
  <c r="F1176" i="181"/>
  <c r="F1175" i="181"/>
  <c r="F1174" i="181"/>
  <c r="F1173" i="181"/>
  <c r="F1172" i="181"/>
  <c r="F1171" i="181"/>
  <c r="F1170" i="181"/>
  <c r="F1169" i="181"/>
  <c r="F1168" i="181"/>
  <c r="F1167" i="181"/>
  <c r="F1166" i="181"/>
  <c r="F1165" i="181"/>
  <c r="F1164" i="181"/>
  <c r="F1163" i="181"/>
  <c r="F1162" i="181"/>
  <c r="F1161" i="181"/>
  <c r="F1160" i="181"/>
  <c r="F1159" i="181"/>
  <c r="F1158" i="181"/>
  <c r="F1157" i="181"/>
  <c r="F1156" i="181"/>
  <c r="F1155" i="181"/>
  <c r="F1154" i="181"/>
  <c r="F1153" i="181"/>
  <c r="F1152" i="181"/>
  <c r="F1151" i="181"/>
  <c r="F1150" i="181"/>
  <c r="F1149" i="181"/>
  <c r="F1148" i="181"/>
  <c r="F1147" i="181"/>
  <c r="F1146" i="181"/>
  <c r="F1145" i="181"/>
  <c r="F1144" i="181"/>
  <c r="F1143" i="181"/>
  <c r="F1142" i="181"/>
  <c r="F1141" i="181"/>
  <c r="F1140" i="181"/>
  <c r="F1139" i="181"/>
  <c r="F1138" i="181"/>
  <c r="F1137" i="181"/>
  <c r="F1136" i="181"/>
  <c r="F1135" i="181"/>
  <c r="F1134" i="181"/>
  <c r="F1133" i="181"/>
  <c r="F1132" i="181"/>
  <c r="F1131" i="181"/>
  <c r="F1130" i="181"/>
  <c r="F1129" i="181"/>
  <c r="F1128" i="181"/>
  <c r="F1127" i="181"/>
  <c r="F1126" i="181"/>
  <c r="B1442" i="230" l="1"/>
  <c r="B1443" i="230"/>
  <c r="B1444" i="230"/>
  <c r="B1445" i="230"/>
  <c r="B1446" i="230"/>
  <c r="B1447" i="230"/>
  <c r="B1448" i="230"/>
  <c r="B1449" i="230"/>
  <c r="B1450" i="230"/>
  <c r="B1451" i="230"/>
  <c r="B1452" i="230"/>
  <c r="B1453" i="230"/>
  <c r="B1454" i="230"/>
  <c r="B1455" i="230"/>
  <c r="B1456" i="230"/>
  <c r="B1457" i="230"/>
  <c r="B1458" i="230"/>
  <c r="B1459" i="230"/>
  <c r="B1460" i="230"/>
  <c r="B1461" i="230"/>
  <c r="B1462" i="230"/>
  <c r="B1463" i="230"/>
  <c r="B1464" i="230"/>
  <c r="B1465" i="230"/>
  <c r="B1466" i="230"/>
  <c r="B1467" i="230"/>
  <c r="B1468" i="230"/>
  <c r="B1469" i="230"/>
  <c r="B1470" i="230"/>
  <c r="B1471" i="230"/>
  <c r="B1472" i="230"/>
  <c r="B1473" i="230"/>
  <c r="B1474" i="230"/>
  <c r="B1475" i="230"/>
  <c r="B1476" i="230"/>
  <c r="B1477" i="230"/>
  <c r="B1478" i="230"/>
  <c r="B1479" i="230"/>
  <c r="B1480" i="230"/>
  <c r="B1481" i="230"/>
  <c r="B1482" i="230"/>
  <c r="B1483" i="230"/>
  <c r="B1484" i="230"/>
  <c r="B1485" i="230"/>
  <c r="B1486" i="230"/>
  <c r="B1487" i="230"/>
  <c r="B1488" i="230"/>
  <c r="B1489" i="230"/>
  <c r="B1490" i="230"/>
  <c r="B1491" i="230"/>
  <c r="B1492" i="230"/>
  <c r="B1493" i="230"/>
  <c r="B1494" i="230"/>
  <c r="B1495" i="230"/>
  <c r="B1496" i="230"/>
  <c r="B1497" i="230"/>
  <c r="B1498" i="230"/>
  <c r="B1499" i="230"/>
  <c r="B1500" i="230"/>
  <c r="B1501" i="230"/>
  <c r="B1502" i="230"/>
  <c r="B1503" i="230"/>
  <c r="B1504" i="230"/>
  <c r="B1505" i="230"/>
  <c r="B1506" i="230"/>
  <c r="B1507" i="230"/>
  <c r="B1508" i="230"/>
  <c r="B1509" i="230"/>
  <c r="B1510" i="230"/>
  <c r="B1511" i="230"/>
  <c r="B1512" i="230"/>
  <c r="B1513" i="230"/>
  <c r="B1514" i="230"/>
  <c r="B1515" i="230"/>
  <c r="B1516" i="230"/>
  <c r="B1517" i="230"/>
  <c r="B1518" i="230"/>
  <c r="E1065" i="181"/>
  <c r="F1084" i="181"/>
  <c r="F1083" i="181"/>
  <c r="F1082" i="181"/>
  <c r="F1081" i="181"/>
  <c r="F1080" i="181"/>
  <c r="F1079" i="181"/>
  <c r="F1078" i="181"/>
  <c r="F1077" i="181"/>
  <c r="F1076" i="181"/>
  <c r="F1075" i="181"/>
  <c r="F1074" i="181"/>
  <c r="F1073" i="181"/>
  <c r="F1072" i="181"/>
  <c r="F1071" i="181"/>
  <c r="F1070" i="181"/>
  <c r="F1069" i="181"/>
  <c r="F1068" i="181"/>
  <c r="F1067" i="181"/>
  <c r="F1066" i="181"/>
  <c r="F1065" i="181"/>
  <c r="F1064" i="181"/>
  <c r="F1063" i="181"/>
  <c r="F1062" i="181"/>
  <c r="F1061" i="181"/>
  <c r="F1060" i="181"/>
  <c r="F1059" i="181"/>
  <c r="F1058" i="181"/>
  <c r="F1057" i="181"/>
  <c r="F1056" i="181"/>
  <c r="F1055" i="181"/>
  <c r="F1054" i="181"/>
  <c r="F1053" i="181"/>
  <c r="F1052" i="181"/>
  <c r="F1051" i="181"/>
  <c r="F1050" i="181"/>
  <c r="F1049" i="181"/>
  <c r="F1048" i="181"/>
  <c r="F1047" i="181"/>
  <c r="F1046" i="181"/>
  <c r="F1045" i="181"/>
  <c r="F1044" i="181"/>
  <c r="F1043" i="181"/>
  <c r="F1042" i="181"/>
  <c r="F1041" i="181"/>
  <c r="F1040" i="181"/>
  <c r="F1039" i="181"/>
  <c r="F1038" i="181"/>
  <c r="F1037" i="181"/>
  <c r="F1036" i="181"/>
  <c r="F1035" i="181"/>
  <c r="F1034" i="181"/>
  <c r="F1033" i="181"/>
  <c r="F1032" i="181"/>
  <c r="F1031" i="181"/>
  <c r="F1030" i="181"/>
  <c r="F1029" i="181"/>
  <c r="F1028" i="181"/>
  <c r="F1027" i="181"/>
  <c r="F1026" i="181"/>
  <c r="F1025" i="181"/>
  <c r="F1024" i="181"/>
  <c r="F1023" i="181"/>
  <c r="F1022" i="181"/>
  <c r="F1021" i="181"/>
  <c r="F1020" i="181"/>
  <c r="F1019" i="181"/>
  <c r="F1018" i="181"/>
  <c r="F1017" i="181"/>
  <c r="F1016" i="181"/>
  <c r="F1015" i="181"/>
  <c r="F1014" i="181"/>
  <c r="F1013" i="181"/>
  <c r="F1012" i="181"/>
  <c r="F1011" i="181"/>
  <c r="F1010" i="181"/>
  <c r="F1009" i="181"/>
  <c r="F1008" i="181"/>
  <c r="F1007" i="181"/>
  <c r="F775" i="181" l="1"/>
  <c r="E775" i="181"/>
  <c r="F762" i="181"/>
  <c r="F763" i="181"/>
  <c r="F764" i="181"/>
  <c r="F765" i="181"/>
  <c r="F766" i="181"/>
  <c r="F767" i="181"/>
  <c r="F768" i="181"/>
  <c r="F769" i="181"/>
  <c r="F770" i="181"/>
  <c r="F771" i="181"/>
  <c r="F772" i="181"/>
  <c r="F773" i="181"/>
  <c r="F774" i="181"/>
  <c r="F776" i="181"/>
  <c r="F777" i="181"/>
  <c r="F778" i="181"/>
  <c r="F779" i="181"/>
  <c r="F780" i="181"/>
  <c r="F781" i="181"/>
  <c r="B1441" i="230"/>
  <c r="B1440" i="230"/>
  <c r="B1439" i="230"/>
  <c r="B1438" i="230"/>
  <c r="B1437" i="230"/>
  <c r="B1436" i="230"/>
  <c r="B1435" i="230"/>
  <c r="B1434" i="230"/>
  <c r="B1433" i="230"/>
  <c r="B1432" i="230"/>
  <c r="B1431" i="230"/>
  <c r="B1430" i="230"/>
  <c r="B1429" i="230"/>
  <c r="B1428" i="230"/>
  <c r="B1427" i="230"/>
  <c r="B1426" i="230"/>
  <c r="B1425" i="230"/>
  <c r="B1424" i="230"/>
  <c r="B1423" i="230"/>
  <c r="B1422" i="230"/>
  <c r="B1421" i="230"/>
  <c r="B1420" i="230"/>
  <c r="B1419" i="230"/>
  <c r="B1418" i="230"/>
  <c r="B1417" i="230"/>
  <c r="B1416" i="230"/>
  <c r="B1415" i="230"/>
  <c r="B1414" i="230"/>
  <c r="B1413" i="230"/>
  <c r="B1412" i="230"/>
  <c r="B1411" i="230"/>
  <c r="B1410" i="230"/>
  <c r="B1409" i="230"/>
  <c r="B1408" i="230"/>
  <c r="B1407" i="230"/>
  <c r="B1406" i="230"/>
  <c r="B1405" i="230"/>
  <c r="B1404" i="230"/>
  <c r="B1403" i="230"/>
  <c r="B1402" i="230"/>
  <c r="B1401" i="230"/>
  <c r="B1400" i="230"/>
  <c r="B1399" i="230"/>
  <c r="B1398" i="230"/>
  <c r="B1397" i="230"/>
  <c r="B1396" i="230"/>
  <c r="B1395" i="230"/>
  <c r="B1394" i="230"/>
  <c r="B1393" i="230"/>
  <c r="B1392" i="230"/>
  <c r="B1391" i="230"/>
  <c r="B1390" i="230"/>
  <c r="B1389" i="230"/>
  <c r="B1388" i="230"/>
  <c r="B1387" i="230"/>
  <c r="B1386" i="230"/>
  <c r="B1385" i="230"/>
  <c r="B1384" i="230"/>
  <c r="B1383" i="230"/>
  <c r="B1382" i="230"/>
  <c r="B1381" i="230"/>
  <c r="B1380" i="230"/>
  <c r="B1379" i="230"/>
  <c r="B1378" i="230"/>
  <c r="B1377" i="230"/>
  <c r="B1376" i="230"/>
  <c r="B1375" i="230"/>
  <c r="B1374" i="230"/>
  <c r="B1373" i="230"/>
  <c r="B1372" i="230"/>
  <c r="B1371" i="230"/>
  <c r="B1370" i="230"/>
  <c r="B1369" i="230"/>
  <c r="B1368" i="230"/>
  <c r="B1367" i="230"/>
  <c r="B1366" i="230"/>
  <c r="B1365" i="230"/>
  <c r="B1364" i="230"/>
  <c r="B1363" i="230"/>
  <c r="B1362" i="230"/>
  <c r="B1361" i="230"/>
  <c r="B1360" i="230"/>
  <c r="B1359" i="230"/>
  <c r="B1358" i="230"/>
  <c r="B1357" i="230"/>
  <c r="B1356" i="230"/>
  <c r="B1355" i="230"/>
  <c r="B1354" i="230"/>
  <c r="B1353" i="230"/>
  <c r="B1352" i="230"/>
  <c r="B1351" i="230"/>
  <c r="B1350" i="230"/>
  <c r="B1349" i="230"/>
  <c r="B1348" i="230"/>
  <c r="B1347" i="230"/>
  <c r="B1346" i="230"/>
  <c r="B1345" i="230"/>
  <c r="B1344" i="230"/>
  <c r="B1343" i="230"/>
  <c r="B1342" i="230"/>
  <c r="E1785" i="181"/>
  <c r="E1689" i="181"/>
  <c r="E1276" i="181"/>
  <c r="E1124" i="181"/>
  <c r="E1006" i="181"/>
  <c r="E933" i="181"/>
  <c r="E689" i="181"/>
  <c r="E597" i="181"/>
  <c r="E546" i="181"/>
  <c r="E484" i="181"/>
  <c r="E398" i="181"/>
  <c r="E317" i="181"/>
  <c r="E267" i="181"/>
  <c r="E194" i="181"/>
  <c r="E145" i="181"/>
  <c r="E81" i="181"/>
  <c r="E2" i="181"/>
  <c r="E861" i="181"/>
  <c r="F962" i="181"/>
  <c r="F961" i="181"/>
  <c r="F960" i="181"/>
  <c r="F959" i="181"/>
  <c r="F958" i="181"/>
  <c r="F957" i="181"/>
  <c r="F956" i="181"/>
  <c r="F955" i="181"/>
  <c r="F954" i="181"/>
  <c r="F953" i="181"/>
  <c r="F952" i="181"/>
  <c r="F951" i="181"/>
  <c r="F950" i="181"/>
  <c r="F949" i="181"/>
  <c r="F948" i="181"/>
  <c r="F947" i="181"/>
  <c r="F946" i="181"/>
  <c r="F945" i="181"/>
  <c r="F944" i="181"/>
  <c r="F943" i="181"/>
  <c r="F942" i="181"/>
  <c r="F941" i="181"/>
  <c r="F940" i="181"/>
  <c r="F939" i="181"/>
  <c r="F938" i="181"/>
  <c r="F937" i="181"/>
  <c r="F936" i="181"/>
  <c r="F935" i="181"/>
  <c r="F934" i="181"/>
  <c r="F933" i="181"/>
  <c r="F932" i="181"/>
  <c r="F931" i="181"/>
  <c r="F930" i="181"/>
  <c r="F929" i="181"/>
  <c r="F928" i="181"/>
  <c r="F927" i="181"/>
  <c r="F926" i="181"/>
  <c r="F925" i="181"/>
  <c r="F924" i="181"/>
  <c r="F923" i="181"/>
  <c r="F922" i="181"/>
  <c r="F921" i="181"/>
  <c r="F920" i="181"/>
  <c r="F919" i="181"/>
  <c r="F918" i="181"/>
  <c r="F917" i="181"/>
  <c r="F916" i="181"/>
  <c r="F915" i="181"/>
  <c r="F914" i="181"/>
  <c r="F913" i="181"/>
  <c r="F912" i="181"/>
  <c r="F911" i="181"/>
  <c r="F910" i="181"/>
  <c r="F909" i="181"/>
  <c r="F908" i="181"/>
  <c r="F907" i="181"/>
  <c r="F906" i="181"/>
  <c r="F905" i="181"/>
  <c r="F904" i="181"/>
  <c r="F903" i="181"/>
  <c r="F902" i="181"/>
  <c r="F901" i="181"/>
  <c r="F900" i="181"/>
  <c r="F899" i="181"/>
  <c r="F898" i="181"/>
  <c r="F897" i="181"/>
  <c r="F896" i="181"/>
  <c r="F895" i="181"/>
  <c r="F894" i="181"/>
  <c r="F893" i="181"/>
  <c r="F892" i="181"/>
  <c r="F891" i="181"/>
  <c r="F890" i="181"/>
  <c r="F889" i="181"/>
  <c r="F888" i="181"/>
  <c r="F887" i="181"/>
  <c r="F886" i="181"/>
  <c r="F885" i="181"/>
  <c r="F884" i="181"/>
  <c r="F883" i="181"/>
  <c r="F882" i="181"/>
  <c r="F881" i="181"/>
  <c r="F880" i="181"/>
  <c r="F879" i="181"/>
  <c r="F878" i="181"/>
  <c r="F877" i="181"/>
  <c r="F876" i="181"/>
  <c r="F875" i="181"/>
  <c r="F874" i="181"/>
  <c r="F873" i="181"/>
  <c r="F872" i="181"/>
  <c r="F871" i="181"/>
  <c r="F870" i="181"/>
  <c r="F869" i="181"/>
  <c r="F868" i="181"/>
  <c r="F867" i="181"/>
  <c r="F866" i="181"/>
  <c r="F865" i="181"/>
  <c r="F864" i="181"/>
  <c r="F863" i="181"/>
  <c r="B1341" i="230" l="1"/>
  <c r="B1340" i="230"/>
  <c r="B1339" i="230"/>
  <c r="B1338" i="230"/>
  <c r="B1337" i="230"/>
  <c r="B1336" i="230"/>
  <c r="B1335" i="230"/>
  <c r="B1334" i="230"/>
  <c r="B1333" i="230"/>
  <c r="B1332" i="230"/>
  <c r="B1331" i="230"/>
  <c r="B1330" i="230"/>
  <c r="B1329" i="230"/>
  <c r="B1328" i="230"/>
  <c r="B1327" i="230"/>
  <c r="B1326" i="230"/>
  <c r="B1325" i="230"/>
  <c r="B1324" i="230"/>
  <c r="B1323" i="230"/>
  <c r="B1322" i="230"/>
  <c r="B1321" i="230"/>
  <c r="B1320" i="230"/>
  <c r="B1319" i="230"/>
  <c r="B1318" i="230"/>
  <c r="B1317" i="230"/>
  <c r="B1316" i="230"/>
  <c r="B1315" i="230"/>
  <c r="B1314" i="230"/>
  <c r="B1313" i="230"/>
  <c r="B1312" i="230"/>
  <c r="B1311" i="230"/>
  <c r="B1310" i="230"/>
  <c r="B1309" i="230"/>
  <c r="B1308" i="230"/>
  <c r="B1307" i="230"/>
  <c r="B1306" i="230"/>
  <c r="B1305" i="230"/>
  <c r="B1304" i="230"/>
  <c r="B1303" i="230"/>
  <c r="B1302" i="230"/>
  <c r="B1301" i="230"/>
  <c r="B1300" i="230"/>
  <c r="B1299" i="230"/>
  <c r="B1298" i="230"/>
  <c r="B1297" i="230"/>
  <c r="B1296" i="230"/>
  <c r="B1295" i="230"/>
  <c r="B1294" i="230"/>
  <c r="B1293" i="230"/>
  <c r="B1292" i="230"/>
  <c r="B1291" i="230"/>
  <c r="B1290" i="230"/>
  <c r="B1289" i="230"/>
  <c r="F784" i="181"/>
  <c r="C81" i="181"/>
  <c r="R81" i="181" s="1"/>
  <c r="R82" i="181" s="1"/>
  <c r="R83" i="181" s="1"/>
  <c r="R84" i="181" s="1"/>
  <c r="R85" i="181" s="1"/>
  <c r="R86" i="181" s="1"/>
  <c r="R87" i="181" s="1"/>
  <c r="R88" i="181" s="1"/>
  <c r="R89" i="181" s="1"/>
  <c r="R90" i="181" s="1"/>
  <c r="R91" i="181" s="1"/>
  <c r="R92" i="181" s="1"/>
  <c r="R93" i="181" s="1"/>
  <c r="R94" i="181" s="1"/>
  <c r="R95" i="181" s="1"/>
  <c r="R96" i="181" s="1"/>
  <c r="R97" i="181" s="1"/>
  <c r="R98" i="181" s="1"/>
  <c r="R99" i="181" s="1"/>
  <c r="R100" i="181" s="1"/>
  <c r="R101" i="181" s="1"/>
  <c r="R102" i="181" s="1"/>
  <c r="R103" i="181" s="1"/>
  <c r="R104" i="181" s="1"/>
  <c r="R105" i="181" s="1"/>
  <c r="R106" i="181" s="1"/>
  <c r="R107" i="181" s="1"/>
  <c r="R108" i="181" s="1"/>
  <c r="R109" i="181" s="1"/>
  <c r="R110" i="181" s="1"/>
  <c r="R111" i="181" s="1"/>
  <c r="R112" i="181" s="1"/>
  <c r="R113" i="181" s="1"/>
  <c r="R114" i="181" s="1"/>
  <c r="R115" i="181" s="1"/>
  <c r="R116" i="181" s="1"/>
  <c r="R117" i="181" s="1"/>
  <c r="R118" i="181" s="1"/>
  <c r="R119" i="181" s="1"/>
  <c r="R120" i="181" s="1"/>
  <c r="R121" i="181" s="1"/>
  <c r="R122" i="181" s="1"/>
  <c r="R123" i="181" s="1"/>
  <c r="R124" i="181" s="1"/>
  <c r="R125" i="181" s="1"/>
  <c r="R126" i="181" s="1"/>
  <c r="R127" i="181" s="1"/>
  <c r="R128" i="181" s="1"/>
  <c r="R129" i="181" s="1"/>
  <c r="R130" i="181" s="1"/>
  <c r="R131" i="181" s="1"/>
  <c r="R132" i="181" s="1"/>
  <c r="R133" i="181" s="1"/>
  <c r="R134" i="181" s="1"/>
  <c r="R135" i="181" s="1"/>
  <c r="R136" i="181" s="1"/>
  <c r="R137" i="181" s="1"/>
  <c r="R138" i="181" s="1"/>
  <c r="R139" i="181" s="1"/>
  <c r="R140" i="181" s="1"/>
  <c r="R141" i="181" s="1"/>
  <c r="R142" i="181" s="1"/>
  <c r="R143" i="181" s="1"/>
  <c r="R144" i="181" s="1"/>
  <c r="F745" i="181"/>
  <c r="F744" i="181"/>
  <c r="F743" i="181"/>
  <c r="F742" i="181"/>
  <c r="F741" i="181"/>
  <c r="F740" i="181"/>
  <c r="F739" i="181"/>
  <c r="F738" i="181"/>
  <c r="F737" i="181"/>
  <c r="F736" i="181"/>
  <c r="F735" i="181"/>
  <c r="F734" i="181"/>
  <c r="F733" i="181"/>
  <c r="F732" i="181"/>
  <c r="F731" i="181"/>
  <c r="F730" i="181"/>
  <c r="F729" i="181"/>
  <c r="F728" i="181"/>
  <c r="F727" i="181"/>
  <c r="F726" i="181"/>
  <c r="F725" i="181"/>
  <c r="F724" i="181"/>
  <c r="F723" i="181"/>
  <c r="F722" i="181"/>
  <c r="F721" i="181"/>
  <c r="F720" i="181"/>
  <c r="F719" i="181"/>
  <c r="F718" i="181"/>
  <c r="F717" i="181"/>
  <c r="F716" i="181"/>
  <c r="F715" i="181"/>
  <c r="F714" i="181"/>
  <c r="F713" i="181"/>
  <c r="F712" i="181"/>
  <c r="F711" i="181"/>
  <c r="F710" i="181"/>
  <c r="F709" i="181"/>
  <c r="F708" i="181"/>
  <c r="F707" i="181"/>
  <c r="F706" i="181"/>
  <c r="F705" i="181"/>
  <c r="F704" i="181"/>
  <c r="F703" i="181"/>
  <c r="F702" i="181"/>
  <c r="F701" i="181"/>
  <c r="F700" i="181"/>
  <c r="F699" i="181"/>
  <c r="F698" i="181"/>
  <c r="F697" i="181"/>
  <c r="F696" i="181"/>
  <c r="F695" i="181"/>
  <c r="F694" i="181"/>
  <c r="F693" i="181"/>
  <c r="F692" i="181"/>
  <c r="C145" i="181" l="1"/>
  <c r="R145" i="181" s="1"/>
  <c r="R146" i="181" s="1"/>
  <c r="R147" i="181" s="1"/>
  <c r="R148" i="181" s="1"/>
  <c r="R149" i="181" s="1"/>
  <c r="R150" i="181" s="1"/>
  <c r="R151" i="181" s="1"/>
  <c r="R152" i="181" s="1"/>
  <c r="R153" i="181" s="1"/>
  <c r="R154" i="181" s="1"/>
  <c r="R155" i="181" s="1"/>
  <c r="R156" i="181" s="1"/>
  <c r="R157" i="181" s="1"/>
  <c r="R158" i="181" s="1"/>
  <c r="R159" i="181" s="1"/>
  <c r="R160" i="181" s="1"/>
  <c r="R161" i="181" s="1"/>
  <c r="R162" i="181" s="1"/>
  <c r="R163" i="181" s="1"/>
  <c r="R164" i="181" s="1"/>
  <c r="R165" i="181" s="1"/>
  <c r="R166" i="181" s="1"/>
  <c r="R167" i="181" s="1"/>
  <c r="R168" i="181" s="1"/>
  <c r="R169" i="181" s="1"/>
  <c r="R170" i="181" s="1"/>
  <c r="R171" i="181" s="1"/>
  <c r="R172" i="181" s="1"/>
  <c r="R173" i="181" s="1"/>
  <c r="R174" i="181" s="1"/>
  <c r="R175" i="181" s="1"/>
  <c r="R176" i="181" s="1"/>
  <c r="R177" i="181" s="1"/>
  <c r="R178" i="181" s="1"/>
  <c r="R179" i="181" s="1"/>
  <c r="R180" i="181" s="1"/>
  <c r="R181" i="181" s="1"/>
  <c r="R182" i="181" s="1"/>
  <c r="R183" i="181" s="1"/>
  <c r="R184" i="181" s="1"/>
  <c r="R185" i="181" s="1"/>
  <c r="R186" i="181" s="1"/>
  <c r="R187" i="181" s="1"/>
  <c r="R188" i="181" s="1"/>
  <c r="R189" i="181" s="1"/>
  <c r="R190" i="181" s="1"/>
  <c r="R191" i="181" s="1"/>
  <c r="R192" i="181" s="1"/>
  <c r="R193" i="181" s="1"/>
  <c r="B1288" i="230"/>
  <c r="B1287" i="230"/>
  <c r="B1286" i="230"/>
  <c r="B1285" i="230"/>
  <c r="B1284" i="230"/>
  <c r="B1283" i="230"/>
  <c r="B1282" i="230"/>
  <c r="B1281" i="230"/>
  <c r="B1280" i="230"/>
  <c r="B1279" i="230"/>
  <c r="B1278" i="230"/>
  <c r="B1277" i="230"/>
  <c r="B1276" i="230"/>
  <c r="B1275" i="230"/>
  <c r="B1274" i="230"/>
  <c r="B1273" i="230"/>
  <c r="B1272" i="230"/>
  <c r="B1271" i="230"/>
  <c r="B1270" i="230"/>
  <c r="B1269" i="230"/>
  <c r="B1268" i="230"/>
  <c r="B1267" i="230"/>
  <c r="B1266" i="230"/>
  <c r="B1265" i="230"/>
  <c r="B1264" i="230"/>
  <c r="B1263" i="230"/>
  <c r="B1262" i="230"/>
  <c r="B1261" i="230"/>
  <c r="B1260" i="230"/>
  <c r="B1259" i="230"/>
  <c r="B1258" i="230"/>
  <c r="B1257" i="230"/>
  <c r="B1256" i="230"/>
  <c r="B1255" i="230"/>
  <c r="B1254" i="230"/>
  <c r="B1253" i="230"/>
  <c r="B1252" i="230"/>
  <c r="B1251" i="230"/>
  <c r="B1250" i="230"/>
  <c r="B1249" i="230"/>
  <c r="F676" i="181"/>
  <c r="F675" i="181"/>
  <c r="F674" i="181"/>
  <c r="F673" i="181"/>
  <c r="F672" i="181"/>
  <c r="F671" i="181"/>
  <c r="F670" i="181"/>
  <c r="F669" i="181"/>
  <c r="F668" i="181"/>
  <c r="F667" i="181"/>
  <c r="F666" i="181"/>
  <c r="F665" i="181"/>
  <c r="F664" i="181"/>
  <c r="F663" i="181"/>
  <c r="F662" i="181"/>
  <c r="F661" i="181"/>
  <c r="F660" i="181"/>
  <c r="F659" i="181"/>
  <c r="F658" i="181"/>
  <c r="F657" i="181"/>
  <c r="F656" i="181"/>
  <c r="F655" i="181"/>
  <c r="F654" i="181"/>
  <c r="F653" i="181"/>
  <c r="F652" i="181"/>
  <c r="F651" i="181"/>
  <c r="F650" i="181"/>
  <c r="F649" i="181"/>
  <c r="F648" i="181"/>
  <c r="F647" i="181"/>
  <c r="F646" i="181"/>
  <c r="F645" i="181"/>
  <c r="F644" i="181"/>
  <c r="F643" i="181"/>
  <c r="F642" i="181"/>
  <c r="F641" i="181"/>
  <c r="F640" i="181"/>
  <c r="F639" i="181"/>
  <c r="F638" i="181"/>
  <c r="F637" i="181"/>
  <c r="C194" i="181" l="1"/>
  <c r="R194" i="181" s="1"/>
  <c r="R195" i="181" s="1"/>
  <c r="R196" i="181" s="1"/>
  <c r="R197" i="181" s="1"/>
  <c r="R198" i="181" s="1"/>
  <c r="R199" i="181" s="1"/>
  <c r="R200" i="181" s="1"/>
  <c r="R201" i="181" s="1"/>
  <c r="R202" i="181" s="1"/>
  <c r="R203" i="181" s="1"/>
  <c r="R204" i="181" s="1"/>
  <c r="R205" i="181" s="1"/>
  <c r="R206" i="181" s="1"/>
  <c r="R207" i="181" s="1"/>
  <c r="R208" i="181" s="1"/>
  <c r="R209" i="181" s="1"/>
  <c r="R210" i="181" s="1"/>
  <c r="R211" i="181" s="1"/>
  <c r="R212" i="181" s="1"/>
  <c r="R213" i="181" s="1"/>
  <c r="R214" i="181" s="1"/>
  <c r="R215" i="181" s="1"/>
  <c r="R216" i="181" s="1"/>
  <c r="R217" i="181" s="1"/>
  <c r="R218" i="181" s="1"/>
  <c r="R219" i="181" s="1"/>
  <c r="R220" i="181" s="1"/>
  <c r="R221" i="181" s="1"/>
  <c r="R222" i="181" s="1"/>
  <c r="R223" i="181" s="1"/>
  <c r="R224" i="181" s="1"/>
  <c r="R225" i="181" s="1"/>
  <c r="R226" i="181" s="1"/>
  <c r="R227" i="181" s="1"/>
  <c r="R228" i="181" s="1"/>
  <c r="R229" i="181" s="1"/>
  <c r="R230" i="181" s="1"/>
  <c r="R231" i="181" s="1"/>
  <c r="R232" i="181" s="1"/>
  <c r="R233" i="181" s="1"/>
  <c r="R234" i="181" s="1"/>
  <c r="R235" i="181" s="1"/>
  <c r="R236" i="181" s="1"/>
  <c r="R237" i="181" s="1"/>
  <c r="R238" i="181" s="1"/>
  <c r="R239" i="181" s="1"/>
  <c r="R240" i="181" s="1"/>
  <c r="R241" i="181" s="1"/>
  <c r="R242" i="181" s="1"/>
  <c r="R243" i="181" s="1"/>
  <c r="R244" i="181" s="1"/>
  <c r="R245" i="181" s="1"/>
  <c r="R246" i="181" s="1"/>
  <c r="R247" i="181" s="1"/>
  <c r="R248" i="181" s="1"/>
  <c r="R249" i="181" s="1"/>
  <c r="R250" i="181" s="1"/>
  <c r="R251" i="181" s="1"/>
  <c r="R252" i="181" s="1"/>
  <c r="R253" i="181" s="1"/>
  <c r="R254" i="181" s="1"/>
  <c r="R255" i="181" s="1"/>
  <c r="R256" i="181" s="1"/>
  <c r="R257" i="181" s="1"/>
  <c r="R258" i="181" s="1"/>
  <c r="R259" i="181" s="1"/>
  <c r="R260" i="181" s="1"/>
  <c r="R261" i="181" s="1"/>
  <c r="R262" i="181" s="1"/>
  <c r="R263" i="181" s="1"/>
  <c r="R264" i="181" s="1"/>
  <c r="R265" i="181" s="1"/>
  <c r="R266" i="181" s="1"/>
  <c r="F597" i="181"/>
  <c r="B1248" i="230"/>
  <c r="B1247" i="230"/>
  <c r="B1246" i="230"/>
  <c r="B1245" i="230"/>
  <c r="B1244" i="230"/>
  <c r="B1243" i="230"/>
  <c r="B1242" i="230"/>
  <c r="B1241" i="230"/>
  <c r="B1240" i="230"/>
  <c r="B1239" i="230"/>
  <c r="B1238" i="230"/>
  <c r="B1237" i="230"/>
  <c r="B1236" i="230"/>
  <c r="B1235" i="230"/>
  <c r="B1234" i="230"/>
  <c r="B1233" i="230"/>
  <c r="B1232" i="230"/>
  <c r="B1231" i="230"/>
  <c r="B1230" i="230"/>
  <c r="B1229" i="230"/>
  <c r="B1228" i="230"/>
  <c r="B1227" i="230"/>
  <c r="B1226" i="230"/>
  <c r="B1225" i="230"/>
  <c r="B1224" i="230"/>
  <c r="B1223" i="230"/>
  <c r="B1222" i="230"/>
  <c r="B1221" i="230"/>
  <c r="B1220" i="230"/>
  <c r="B1219" i="230"/>
  <c r="B1218" i="230"/>
  <c r="B1217" i="230"/>
  <c r="B1216" i="230"/>
  <c r="B1215" i="230"/>
  <c r="B1214" i="230"/>
  <c r="B1213" i="230"/>
  <c r="B1212" i="230"/>
  <c r="B1211" i="230"/>
  <c r="B1210" i="230"/>
  <c r="B1209" i="230"/>
  <c r="B1208" i="230"/>
  <c r="B1207" i="230"/>
  <c r="B1206" i="230"/>
  <c r="B1205" i="230"/>
  <c r="B1204" i="230"/>
  <c r="B1203" i="230"/>
  <c r="B1202" i="230"/>
  <c r="B1201" i="230"/>
  <c r="F623" i="181"/>
  <c r="F622" i="181"/>
  <c r="F621" i="181"/>
  <c r="F620" i="181"/>
  <c r="F619" i="181"/>
  <c r="F618" i="181"/>
  <c r="F617" i="181"/>
  <c r="F616" i="181"/>
  <c r="F615" i="181"/>
  <c r="F614" i="181"/>
  <c r="F613" i="181"/>
  <c r="F612" i="181"/>
  <c r="F611" i="181"/>
  <c r="F610" i="181"/>
  <c r="F609" i="181"/>
  <c r="F608" i="181"/>
  <c r="F607" i="181"/>
  <c r="F606" i="181"/>
  <c r="F605" i="181"/>
  <c r="F604" i="181"/>
  <c r="F603" i="181"/>
  <c r="F602" i="181"/>
  <c r="F601" i="181"/>
  <c r="F600" i="181"/>
  <c r="F575" i="181"/>
  <c r="F574" i="181"/>
  <c r="F573" i="181"/>
  <c r="F572" i="181"/>
  <c r="F571" i="181"/>
  <c r="F570" i="181"/>
  <c r="F569" i="181"/>
  <c r="F568" i="181"/>
  <c r="F567" i="181"/>
  <c r="F566" i="181"/>
  <c r="F565" i="181"/>
  <c r="F564" i="181"/>
  <c r="F563" i="181"/>
  <c r="F562" i="181"/>
  <c r="F561" i="181"/>
  <c r="F560" i="181"/>
  <c r="F559" i="181"/>
  <c r="F558" i="181"/>
  <c r="F557" i="181"/>
  <c r="F556" i="181"/>
  <c r="F555" i="181"/>
  <c r="F554" i="181"/>
  <c r="F553" i="181"/>
  <c r="F552" i="181"/>
  <c r="F551" i="181"/>
  <c r="F550" i="181"/>
  <c r="F549" i="181"/>
  <c r="C267" i="181" l="1"/>
  <c r="R267" i="181" s="1"/>
  <c r="R268" i="181" s="1"/>
  <c r="R269" i="181" s="1"/>
  <c r="R270" i="181" s="1"/>
  <c r="R271" i="181" s="1"/>
  <c r="R272" i="181" s="1"/>
  <c r="R273" i="181" s="1"/>
  <c r="R274" i="181" s="1"/>
  <c r="R275" i="181" s="1"/>
  <c r="R276" i="181" s="1"/>
  <c r="R277" i="181" s="1"/>
  <c r="R278" i="181" s="1"/>
  <c r="R279" i="181" s="1"/>
  <c r="R280" i="181" s="1"/>
  <c r="R281" i="181" s="1"/>
  <c r="R282" i="181" s="1"/>
  <c r="R283" i="181" s="1"/>
  <c r="R284" i="181" s="1"/>
  <c r="R285" i="181" s="1"/>
  <c r="R286" i="181" s="1"/>
  <c r="R287" i="181" s="1"/>
  <c r="R288" i="181" s="1"/>
  <c r="R289" i="181" s="1"/>
  <c r="R290" i="181" s="1"/>
  <c r="R291" i="181" s="1"/>
  <c r="R292" i="181" s="1"/>
  <c r="R293" i="181" s="1"/>
  <c r="R294" i="181" s="1"/>
  <c r="R295" i="181" s="1"/>
  <c r="R296" i="181" s="1"/>
  <c r="R297" i="181" s="1"/>
  <c r="R298" i="181" s="1"/>
  <c r="R299" i="181" s="1"/>
  <c r="R300" i="181" s="1"/>
  <c r="R301" i="181" s="1"/>
  <c r="R302" i="181" s="1"/>
  <c r="R303" i="181" s="1"/>
  <c r="R304" i="181" s="1"/>
  <c r="R305" i="181" s="1"/>
  <c r="R306" i="181" s="1"/>
  <c r="R307" i="181" s="1"/>
  <c r="R308" i="181" s="1"/>
  <c r="R309" i="181" s="1"/>
  <c r="R310" i="181" s="1"/>
  <c r="R311" i="181" s="1"/>
  <c r="R312" i="181" s="1"/>
  <c r="R313" i="181" s="1"/>
  <c r="R314" i="181" s="1"/>
  <c r="R315" i="181" s="1"/>
  <c r="R316" i="181" s="1"/>
  <c r="B1200" i="230"/>
  <c r="B1199" i="230"/>
  <c r="B1198" i="230"/>
  <c r="B1197" i="230"/>
  <c r="B1196" i="230"/>
  <c r="B1195" i="230"/>
  <c r="B1194" i="230"/>
  <c r="B1193" i="230"/>
  <c r="B1192" i="230"/>
  <c r="B1191" i="230"/>
  <c r="B1190" i="230"/>
  <c r="B1189" i="230"/>
  <c r="B1188" i="230"/>
  <c r="B1187" i="230"/>
  <c r="B1186" i="230"/>
  <c r="B1185" i="230"/>
  <c r="B1184" i="230"/>
  <c r="B1183" i="230"/>
  <c r="B1182" i="230"/>
  <c r="B1181" i="230"/>
  <c r="B1180" i="230"/>
  <c r="B1179" i="230"/>
  <c r="B1178" i="230"/>
  <c r="B1177" i="230"/>
  <c r="B1176" i="230"/>
  <c r="B1175" i="230"/>
  <c r="B1174" i="230"/>
  <c r="B1173" i="230"/>
  <c r="B1172" i="230"/>
  <c r="B1171" i="230"/>
  <c r="B1170" i="230"/>
  <c r="B1169" i="230"/>
  <c r="B1168" i="230"/>
  <c r="F546" i="181"/>
  <c r="F521" i="181"/>
  <c r="F520" i="181"/>
  <c r="F519" i="181"/>
  <c r="F518" i="181"/>
  <c r="F517" i="181"/>
  <c r="F516" i="181"/>
  <c r="F515" i="181"/>
  <c r="F514" i="181"/>
  <c r="F513" i="181"/>
  <c r="F512" i="181"/>
  <c r="F511" i="181"/>
  <c r="F510" i="181"/>
  <c r="F509" i="181"/>
  <c r="F508" i="181"/>
  <c r="F507" i="181"/>
  <c r="F506" i="181"/>
  <c r="F505" i="181"/>
  <c r="F504" i="181"/>
  <c r="F503" i="181"/>
  <c r="F502" i="181"/>
  <c r="F501" i="181"/>
  <c r="F500" i="181"/>
  <c r="F499" i="181"/>
  <c r="F498" i="181"/>
  <c r="F497" i="181"/>
  <c r="F496" i="181"/>
  <c r="F495" i="181"/>
  <c r="F494" i="181"/>
  <c r="F493" i="181"/>
  <c r="F492" i="181"/>
  <c r="F491" i="181"/>
  <c r="F490" i="181"/>
  <c r="F489" i="181"/>
  <c r="C317" i="181" l="1"/>
  <c r="R317" i="181" s="1"/>
  <c r="R318" i="181" s="1"/>
  <c r="R319" i="181" s="1"/>
  <c r="R320" i="181" s="1"/>
  <c r="R321" i="181" s="1"/>
  <c r="R322" i="181" s="1"/>
  <c r="R323" i="181" s="1"/>
  <c r="R324" i="181" s="1"/>
  <c r="R325" i="181" s="1"/>
  <c r="R326" i="181" s="1"/>
  <c r="R327" i="181" s="1"/>
  <c r="R328" i="181" s="1"/>
  <c r="R329" i="181" s="1"/>
  <c r="R330" i="181" s="1"/>
  <c r="R331" i="181" s="1"/>
  <c r="R332" i="181" s="1"/>
  <c r="R333" i="181" s="1"/>
  <c r="R334" i="181" s="1"/>
  <c r="R335" i="181" s="1"/>
  <c r="R336" i="181" s="1"/>
  <c r="R337" i="181" s="1"/>
  <c r="R338" i="181" s="1"/>
  <c r="R339" i="181" s="1"/>
  <c r="R340" i="181" s="1"/>
  <c r="R341" i="181" s="1"/>
  <c r="R342" i="181" s="1"/>
  <c r="R343" i="181" s="1"/>
  <c r="R344" i="181" s="1"/>
  <c r="R345" i="181" s="1"/>
  <c r="R346" i="181" s="1"/>
  <c r="R347" i="181" s="1"/>
  <c r="R348" i="181" s="1"/>
  <c r="R349" i="181" s="1"/>
  <c r="R350" i="181" s="1"/>
  <c r="R351" i="181" s="1"/>
  <c r="R352" i="181" s="1"/>
  <c r="R353" i="181" s="1"/>
  <c r="R354" i="181" s="1"/>
  <c r="R355" i="181" s="1"/>
  <c r="R356" i="181" s="1"/>
  <c r="R357" i="181" s="1"/>
  <c r="R358" i="181" s="1"/>
  <c r="R359" i="181" s="1"/>
  <c r="R360" i="181" s="1"/>
  <c r="R361" i="181" s="1"/>
  <c r="R362" i="181" s="1"/>
  <c r="R363" i="181" s="1"/>
  <c r="R364" i="181" s="1"/>
  <c r="R365" i="181" s="1"/>
  <c r="R366" i="181" s="1"/>
  <c r="R367" i="181" s="1"/>
  <c r="R368" i="181" s="1"/>
  <c r="R369" i="181" s="1"/>
  <c r="R370" i="181" s="1"/>
  <c r="R371" i="181" s="1"/>
  <c r="R372" i="181" s="1"/>
  <c r="R373" i="181" s="1"/>
  <c r="R374" i="181" s="1"/>
  <c r="R375" i="181" s="1"/>
  <c r="R376" i="181" s="1"/>
  <c r="R377" i="181" s="1"/>
  <c r="R378" i="181" s="1"/>
  <c r="R379" i="181" s="1"/>
  <c r="R380" i="181" s="1"/>
  <c r="R381" i="181" s="1"/>
  <c r="R382" i="181" s="1"/>
  <c r="R383" i="181" s="1"/>
  <c r="R384" i="181" s="1"/>
  <c r="R385" i="181" s="1"/>
  <c r="R386" i="181" s="1"/>
  <c r="R387" i="181" s="1"/>
  <c r="R388" i="181" s="1"/>
  <c r="R389" i="181" s="1"/>
  <c r="R390" i="181" s="1"/>
  <c r="R391" i="181" s="1"/>
  <c r="R392" i="181" s="1"/>
  <c r="R393" i="181" s="1"/>
  <c r="R394" i="181" s="1"/>
  <c r="R395" i="181" s="1"/>
  <c r="R396" i="181" s="1"/>
  <c r="R397" i="181" s="1"/>
  <c r="C398" i="181" l="1"/>
  <c r="R398" i="181" s="1"/>
  <c r="R399" i="181" s="1"/>
  <c r="R400" i="181" s="1"/>
  <c r="R401" i="181" s="1"/>
  <c r="R402" i="181" s="1"/>
  <c r="R403" i="181" s="1"/>
  <c r="R404" i="181" s="1"/>
  <c r="R405" i="181" s="1"/>
  <c r="R406" i="181" s="1"/>
  <c r="R407" i="181" s="1"/>
  <c r="R408" i="181" s="1"/>
  <c r="R409" i="181" s="1"/>
  <c r="R410" i="181" s="1"/>
  <c r="R411" i="181" s="1"/>
  <c r="R412" i="181" s="1"/>
  <c r="R413" i="181" s="1"/>
  <c r="R414" i="181" s="1"/>
  <c r="R415" i="181" s="1"/>
  <c r="R416" i="181" s="1"/>
  <c r="R417" i="181" s="1"/>
  <c r="R418" i="181" s="1"/>
  <c r="R419" i="181" s="1"/>
  <c r="R420" i="181" s="1"/>
  <c r="R421" i="181" s="1"/>
  <c r="R422" i="181" s="1"/>
  <c r="R423" i="181" s="1"/>
  <c r="R424" i="181" s="1"/>
  <c r="R425" i="181" s="1"/>
  <c r="R426" i="181" s="1"/>
  <c r="R427" i="181" s="1"/>
  <c r="R428" i="181" s="1"/>
  <c r="R429" i="181" s="1"/>
  <c r="R430" i="181" s="1"/>
  <c r="R431" i="181" s="1"/>
  <c r="R432" i="181" s="1"/>
  <c r="R433" i="181" s="1"/>
  <c r="R434" i="181" s="1"/>
  <c r="R435" i="181" s="1"/>
  <c r="R436" i="181" s="1"/>
  <c r="R437" i="181" s="1"/>
  <c r="R438" i="181" s="1"/>
  <c r="R439" i="181" s="1"/>
  <c r="R440" i="181" s="1"/>
  <c r="R441" i="181" s="1"/>
  <c r="R442" i="181" s="1"/>
  <c r="R443" i="181" s="1"/>
  <c r="R444" i="181" s="1"/>
  <c r="R445" i="181" s="1"/>
  <c r="R446" i="181" s="1"/>
  <c r="R447" i="181" s="1"/>
  <c r="R448" i="181" s="1"/>
  <c r="R449" i="181" s="1"/>
  <c r="R450" i="181" s="1"/>
  <c r="R451" i="181" s="1"/>
  <c r="R452" i="181" s="1"/>
  <c r="R453" i="181" s="1"/>
  <c r="R454" i="181" s="1"/>
  <c r="R455" i="181" s="1"/>
  <c r="R456" i="181" s="1"/>
  <c r="R457" i="181" s="1"/>
  <c r="R458" i="181" s="1"/>
  <c r="R459" i="181" s="1"/>
  <c r="R460" i="181" s="1"/>
  <c r="R461" i="181" s="1"/>
  <c r="R462" i="181" s="1"/>
  <c r="R463" i="181" s="1"/>
  <c r="R464" i="181" s="1"/>
  <c r="R465" i="181" s="1"/>
  <c r="R466" i="181" s="1"/>
  <c r="R467" i="181" s="1"/>
  <c r="R468" i="181" s="1"/>
  <c r="R469" i="181" s="1"/>
  <c r="R470" i="181" s="1"/>
  <c r="R471" i="181" s="1"/>
  <c r="R472" i="181" s="1"/>
  <c r="R473" i="181" s="1"/>
  <c r="R474" i="181" s="1"/>
  <c r="R475" i="181" s="1"/>
  <c r="R476" i="181" s="1"/>
  <c r="R477" i="181" s="1"/>
  <c r="R478" i="181" s="1"/>
  <c r="R479" i="181" s="1"/>
  <c r="R480" i="181" s="1"/>
  <c r="R481" i="181" s="1"/>
  <c r="R482" i="181" s="1"/>
  <c r="R483" i="181" s="1"/>
  <c r="B1" i="230"/>
  <c r="B1167" i="230"/>
  <c r="B1166" i="230"/>
  <c r="B1165" i="230"/>
  <c r="B1164" i="230"/>
  <c r="B1163" i="230"/>
  <c r="B1162" i="230"/>
  <c r="B1161" i="230"/>
  <c r="B1160" i="230"/>
  <c r="B1159" i="230"/>
  <c r="B1158" i="230"/>
  <c r="B1157" i="230"/>
  <c r="B1156" i="230"/>
  <c r="B1155" i="230"/>
  <c r="B1154" i="230"/>
  <c r="B1153" i="230"/>
  <c r="B1152" i="230"/>
  <c r="B1151" i="230"/>
  <c r="B1150" i="230"/>
  <c r="B1149" i="230"/>
  <c r="B1148" i="230"/>
  <c r="B1147" i="230"/>
  <c r="B1146" i="230"/>
  <c r="B1145" i="230"/>
  <c r="B1144" i="230"/>
  <c r="B1143" i="230"/>
  <c r="B1142" i="230"/>
  <c r="B1141" i="230"/>
  <c r="B1140" i="230"/>
  <c r="B1139" i="230"/>
  <c r="B1138" i="230"/>
  <c r="B1137" i="230"/>
  <c r="B1136" i="230"/>
  <c r="B1135" i="230"/>
  <c r="B1134" i="230"/>
  <c r="B1133" i="230"/>
  <c r="B1132" i="230"/>
  <c r="B1131" i="230"/>
  <c r="B1130" i="230"/>
  <c r="B1129" i="230"/>
  <c r="C484" i="181" l="1"/>
  <c r="R484" i="181" s="1"/>
  <c r="R485" i="181" s="1"/>
  <c r="R486" i="181" s="1"/>
  <c r="R487" i="181" s="1"/>
  <c r="R488" i="181" s="1"/>
  <c r="R489" i="181" s="1"/>
  <c r="R490" i="181" s="1"/>
  <c r="R491" i="181" s="1"/>
  <c r="R492" i="181" s="1"/>
  <c r="R493" i="181" s="1"/>
  <c r="R494" i="181" s="1"/>
  <c r="R495" i="181" s="1"/>
  <c r="R496" i="181" s="1"/>
  <c r="R497" i="181" s="1"/>
  <c r="R498" i="181" s="1"/>
  <c r="R499" i="181" s="1"/>
  <c r="R500" i="181" s="1"/>
  <c r="R501" i="181" s="1"/>
  <c r="R502" i="181" s="1"/>
  <c r="R503" i="181" s="1"/>
  <c r="R504" i="181" s="1"/>
  <c r="R505" i="181" s="1"/>
  <c r="R506" i="181" s="1"/>
  <c r="R507" i="181" s="1"/>
  <c r="R508" i="181" s="1"/>
  <c r="R509" i="181" s="1"/>
  <c r="R510" i="181" s="1"/>
  <c r="R511" i="181" s="1"/>
  <c r="R512" i="181" s="1"/>
  <c r="R513" i="181" s="1"/>
  <c r="R514" i="181" s="1"/>
  <c r="R515" i="181" s="1"/>
  <c r="R516" i="181" s="1"/>
  <c r="R517" i="181" s="1"/>
  <c r="R518" i="181" s="1"/>
  <c r="R519" i="181" s="1"/>
  <c r="R520" i="181" s="1"/>
  <c r="R521" i="181" s="1"/>
  <c r="R522" i="181" s="1"/>
  <c r="R523" i="181" s="1"/>
  <c r="R524" i="181" s="1"/>
  <c r="R525" i="181" s="1"/>
  <c r="R526" i="181" s="1"/>
  <c r="R527" i="181" s="1"/>
  <c r="R528" i="181" s="1"/>
  <c r="R529" i="181" s="1"/>
  <c r="R530" i="181" s="1"/>
  <c r="R531" i="181" s="1"/>
  <c r="R532" i="181" s="1"/>
  <c r="R533" i="181" s="1"/>
  <c r="R534" i="181" s="1"/>
  <c r="R535" i="181" s="1"/>
  <c r="R536" i="181" s="1"/>
  <c r="R537" i="181" s="1"/>
  <c r="R538" i="181" s="1"/>
  <c r="R539" i="181" s="1"/>
  <c r="R540" i="181" s="1"/>
  <c r="R541" i="181" s="1"/>
  <c r="R542" i="181" s="1"/>
  <c r="R543" i="181" s="1"/>
  <c r="R544" i="181" s="1"/>
  <c r="R545" i="181" s="1"/>
  <c r="F484" i="181"/>
  <c r="F427" i="181"/>
  <c r="F398" i="181"/>
  <c r="F2" i="181"/>
  <c r="F81" i="181"/>
  <c r="F145" i="181"/>
  <c r="F194" i="181"/>
  <c r="F267" i="181"/>
  <c r="F317" i="181"/>
  <c r="F689" i="181"/>
  <c r="F861" i="181"/>
  <c r="F1006" i="181"/>
  <c r="F1124" i="181"/>
  <c r="F1276" i="181"/>
  <c r="F1689" i="181"/>
  <c r="C546" i="181" l="1"/>
  <c r="R546" i="181" s="1"/>
  <c r="R547" i="181" s="1"/>
  <c r="R548" i="181" s="1"/>
  <c r="R549" i="181" s="1"/>
  <c r="R550" i="181" s="1"/>
  <c r="R551" i="181" s="1"/>
  <c r="R552" i="181" s="1"/>
  <c r="R553" i="181" s="1"/>
  <c r="R554" i="181" s="1"/>
  <c r="R555" i="181" s="1"/>
  <c r="R556" i="181" s="1"/>
  <c r="R557" i="181" s="1"/>
  <c r="R558" i="181" s="1"/>
  <c r="R559" i="181" s="1"/>
  <c r="R560" i="181" s="1"/>
  <c r="R561" i="181" s="1"/>
  <c r="R562" i="181" s="1"/>
  <c r="R563" i="181" s="1"/>
  <c r="R564" i="181" s="1"/>
  <c r="R565" i="181" s="1"/>
  <c r="R566" i="181" s="1"/>
  <c r="R567" i="181" s="1"/>
  <c r="R568" i="181" s="1"/>
  <c r="R569" i="181" s="1"/>
  <c r="R570" i="181" s="1"/>
  <c r="R571" i="181" s="1"/>
  <c r="R572" i="181" s="1"/>
  <c r="R573" i="181" s="1"/>
  <c r="R574" i="181" s="1"/>
  <c r="R575" i="181" s="1"/>
  <c r="R576" i="181" s="1"/>
  <c r="R577" i="181" s="1"/>
  <c r="R578" i="181" s="1"/>
  <c r="R579" i="181" s="1"/>
  <c r="R580" i="181" s="1"/>
  <c r="R581" i="181" s="1"/>
  <c r="R582" i="181" s="1"/>
  <c r="R583" i="181" s="1"/>
  <c r="R584" i="181" s="1"/>
  <c r="R585" i="181" s="1"/>
  <c r="R586" i="181" s="1"/>
  <c r="R587" i="181" s="1"/>
  <c r="R588" i="181" s="1"/>
  <c r="R589" i="181" s="1"/>
  <c r="R590" i="181" s="1"/>
  <c r="R591" i="181" s="1"/>
  <c r="R592" i="181" s="1"/>
  <c r="R593" i="181" s="1"/>
  <c r="R594" i="181" s="1"/>
  <c r="R595" i="181" s="1"/>
  <c r="R596" i="181" s="1"/>
  <c r="B1128" i="230"/>
  <c r="B1127" i="230"/>
  <c r="B1126" i="230"/>
  <c r="B1125" i="230"/>
  <c r="B1124" i="230"/>
  <c r="B1123" i="230"/>
  <c r="B1122" i="230"/>
  <c r="B1121" i="230"/>
  <c r="B1120" i="230"/>
  <c r="B1119" i="230"/>
  <c r="B1118" i="230"/>
  <c r="B1117" i="230"/>
  <c r="B1116" i="230"/>
  <c r="B1115" i="230"/>
  <c r="B1114" i="230"/>
  <c r="B1113" i="230"/>
  <c r="B1112" i="230"/>
  <c r="B1111" i="230"/>
  <c r="B1110" i="230"/>
  <c r="B1109" i="230"/>
  <c r="B1108" i="230"/>
  <c r="B1107" i="230"/>
  <c r="B1106" i="230"/>
  <c r="B1105" i="230"/>
  <c r="B1104" i="230"/>
  <c r="B1103" i="230"/>
  <c r="B1102" i="230"/>
  <c r="B1101" i="230"/>
  <c r="B1100" i="230"/>
  <c r="B1099" i="230"/>
  <c r="B1098" i="230"/>
  <c r="B1097" i="230"/>
  <c r="B1096" i="230"/>
  <c r="B1095" i="230"/>
  <c r="B1094" i="230"/>
  <c r="B1093" i="230"/>
  <c r="B1092" i="230"/>
  <c r="B1091" i="230"/>
  <c r="B1090" i="230"/>
  <c r="B1089" i="230"/>
  <c r="B1088" i="230"/>
  <c r="B1087" i="230"/>
  <c r="B1086" i="230"/>
  <c r="B1085" i="230"/>
  <c r="B1084" i="230"/>
  <c r="B1083" i="230"/>
  <c r="B1082" i="230"/>
  <c r="F413" i="181"/>
  <c r="F414" i="181"/>
  <c r="F415" i="181"/>
  <c r="F416" i="181"/>
  <c r="F417" i="181"/>
  <c r="F418" i="181"/>
  <c r="F419" i="181"/>
  <c r="F420" i="181"/>
  <c r="F421" i="181"/>
  <c r="F422" i="181"/>
  <c r="F423" i="181"/>
  <c r="F424" i="181"/>
  <c r="F425" i="181"/>
  <c r="F426" i="181"/>
  <c r="F461" i="181"/>
  <c r="F460" i="181"/>
  <c r="F459" i="181"/>
  <c r="F458" i="181"/>
  <c r="F457" i="181"/>
  <c r="F456" i="181"/>
  <c r="F455" i="181"/>
  <c r="F454" i="181"/>
  <c r="F453" i="181"/>
  <c r="F452" i="181"/>
  <c r="F451" i="181"/>
  <c r="F450" i="181"/>
  <c r="F449" i="181"/>
  <c r="F448" i="181"/>
  <c r="F447" i="181"/>
  <c r="F446" i="181"/>
  <c r="F445" i="181"/>
  <c r="F444" i="181"/>
  <c r="F443" i="181"/>
  <c r="F442" i="181"/>
  <c r="F441" i="181"/>
  <c r="F440" i="181"/>
  <c r="F439" i="181"/>
  <c r="F438" i="181"/>
  <c r="F437" i="181"/>
  <c r="F436" i="181"/>
  <c r="F435" i="181"/>
  <c r="F434" i="181"/>
  <c r="F433" i="181"/>
  <c r="F432" i="181"/>
  <c r="F431" i="181"/>
  <c r="F430" i="181"/>
  <c r="F429" i="181"/>
  <c r="F391" i="181"/>
  <c r="F390" i="181"/>
  <c r="F389" i="181"/>
  <c r="F388" i="181"/>
  <c r="F387" i="181"/>
  <c r="F386" i="181"/>
  <c r="F385" i="181"/>
  <c r="F384" i="181"/>
  <c r="F383" i="181"/>
  <c r="F382" i="181"/>
  <c r="F381" i="181"/>
  <c r="F380" i="181"/>
  <c r="F379" i="181"/>
  <c r="F378" i="181"/>
  <c r="F377" i="181"/>
  <c r="F376" i="181"/>
  <c r="F375" i="181"/>
  <c r="F374" i="181"/>
  <c r="F373" i="181"/>
  <c r="F372" i="181"/>
  <c r="F371" i="181"/>
  <c r="F342" i="181"/>
  <c r="F341" i="181"/>
  <c r="F340" i="181"/>
  <c r="F339" i="181"/>
  <c r="F338" i="181"/>
  <c r="F337" i="181"/>
  <c r="F336" i="181"/>
  <c r="F335" i="181"/>
  <c r="F334" i="181"/>
  <c r="F333" i="181"/>
  <c r="F332" i="181"/>
  <c r="F331" i="181"/>
  <c r="F330" i="181"/>
  <c r="F329" i="181"/>
  <c r="F328" i="181"/>
  <c r="F327" i="181"/>
  <c r="F326" i="181"/>
  <c r="F325" i="181"/>
  <c r="F324" i="181"/>
  <c r="F323" i="181"/>
  <c r="F322" i="181"/>
  <c r="F321" i="181"/>
  <c r="F320" i="181"/>
  <c r="C597" i="181" l="1"/>
  <c r="R597" i="181" s="1"/>
  <c r="R598" i="181" s="1"/>
  <c r="R599" i="181" s="1"/>
  <c r="R600" i="181" s="1"/>
  <c r="R601" i="181" s="1"/>
  <c r="R602" i="181" s="1"/>
  <c r="R603" i="181" s="1"/>
  <c r="R604" i="181" s="1"/>
  <c r="R605" i="181" s="1"/>
  <c r="R606" i="181" s="1"/>
  <c r="R607" i="181" s="1"/>
  <c r="R608" i="181" s="1"/>
  <c r="R609" i="181" s="1"/>
  <c r="R610" i="181" s="1"/>
  <c r="R611" i="181" s="1"/>
  <c r="R612" i="181" s="1"/>
  <c r="R613" i="181" s="1"/>
  <c r="R614" i="181" s="1"/>
  <c r="R615" i="181" s="1"/>
  <c r="R616" i="181" s="1"/>
  <c r="R617" i="181" s="1"/>
  <c r="R618" i="181" s="1"/>
  <c r="R619" i="181" s="1"/>
  <c r="R620" i="181" s="1"/>
  <c r="R621" i="181" s="1"/>
  <c r="R622" i="181" s="1"/>
  <c r="R623" i="181" s="1"/>
  <c r="R624" i="181" s="1"/>
  <c r="R625" i="181" s="1"/>
  <c r="R626" i="181" s="1"/>
  <c r="R627" i="181" s="1"/>
  <c r="R628" i="181" s="1"/>
  <c r="R629" i="181" s="1"/>
  <c r="R630" i="181" s="1"/>
  <c r="R631" i="181" s="1"/>
  <c r="R632" i="181" s="1"/>
  <c r="R633" i="181" s="1"/>
  <c r="R634" i="181" s="1"/>
  <c r="R635" i="181" s="1"/>
  <c r="R636" i="181" s="1"/>
  <c r="R637" i="181" s="1"/>
  <c r="R638" i="181" s="1"/>
  <c r="R639" i="181" s="1"/>
  <c r="R640" i="181" s="1"/>
  <c r="R641" i="181" s="1"/>
  <c r="R642" i="181" s="1"/>
  <c r="R643" i="181" s="1"/>
  <c r="R644" i="181" s="1"/>
  <c r="R645" i="181" s="1"/>
  <c r="R646" i="181" s="1"/>
  <c r="R647" i="181" s="1"/>
  <c r="R648" i="181" s="1"/>
  <c r="R649" i="181" s="1"/>
  <c r="R650" i="181" s="1"/>
  <c r="R651" i="181" s="1"/>
  <c r="R652" i="181" s="1"/>
  <c r="R653" i="181" s="1"/>
  <c r="R654" i="181" s="1"/>
  <c r="R655" i="181" s="1"/>
  <c r="R656" i="181" s="1"/>
  <c r="R657" i="181" s="1"/>
  <c r="R658" i="181" s="1"/>
  <c r="R659" i="181" s="1"/>
  <c r="R660" i="181" s="1"/>
  <c r="R661" i="181" s="1"/>
  <c r="R662" i="181" s="1"/>
  <c r="R663" i="181" s="1"/>
  <c r="R664" i="181" s="1"/>
  <c r="R665" i="181" s="1"/>
  <c r="R666" i="181" s="1"/>
  <c r="R667" i="181" s="1"/>
  <c r="R668" i="181" s="1"/>
  <c r="R669" i="181" s="1"/>
  <c r="R670" i="181" s="1"/>
  <c r="R671" i="181" s="1"/>
  <c r="R672" i="181" s="1"/>
  <c r="R673" i="181" s="1"/>
  <c r="R674" i="181" s="1"/>
  <c r="R675" i="181" s="1"/>
  <c r="R676" i="181" s="1"/>
  <c r="R677" i="181" s="1"/>
  <c r="R678" i="181" s="1"/>
  <c r="R679" i="181" s="1"/>
  <c r="R680" i="181" s="1"/>
  <c r="R681" i="181" s="1"/>
  <c r="R682" i="181" s="1"/>
  <c r="R683" i="181" s="1"/>
  <c r="R684" i="181" s="1"/>
  <c r="R685" i="181" s="1"/>
  <c r="R686" i="181" s="1"/>
  <c r="R687" i="181" s="1"/>
  <c r="R688" i="181" s="1"/>
  <c r="B1081" i="230"/>
  <c r="B1080" i="230"/>
  <c r="B1079" i="230"/>
  <c r="B1078" i="230"/>
  <c r="B1077" i="230"/>
  <c r="B1076" i="230"/>
  <c r="B1075" i="230"/>
  <c r="B1074" i="230"/>
  <c r="B1073" i="230"/>
  <c r="B1072" i="230"/>
  <c r="B1071" i="230"/>
  <c r="B1070" i="230"/>
  <c r="B1069" i="230"/>
  <c r="B1068" i="230"/>
  <c r="B1067" i="230"/>
  <c r="B1066" i="230"/>
  <c r="B1065" i="230"/>
  <c r="B1064" i="230"/>
  <c r="B1063" i="230"/>
  <c r="B1062" i="230"/>
  <c r="B1061" i="230"/>
  <c r="B1060" i="230"/>
  <c r="B1059" i="230"/>
  <c r="B1058" i="230"/>
  <c r="B1057" i="230"/>
  <c r="B1056" i="230"/>
  <c r="B1055" i="230"/>
  <c r="B1054" i="230"/>
  <c r="B1053" i="230"/>
  <c r="F316" i="181"/>
  <c r="F315" i="181"/>
  <c r="F314" i="181"/>
  <c r="F313" i="181"/>
  <c r="F312" i="181"/>
  <c r="F311" i="181"/>
  <c r="F310" i="181"/>
  <c r="F309" i="181"/>
  <c r="F308" i="181"/>
  <c r="F307" i="181"/>
  <c r="F306" i="181"/>
  <c r="F305" i="181"/>
  <c r="F304" i="181"/>
  <c r="F303" i="181"/>
  <c r="F302" i="181"/>
  <c r="F301" i="181"/>
  <c r="F300" i="181"/>
  <c r="F299" i="181"/>
  <c r="F298" i="181"/>
  <c r="F297" i="181"/>
  <c r="F296" i="181"/>
  <c r="F295" i="181"/>
  <c r="F294" i="181"/>
  <c r="F293" i="181"/>
  <c r="F292" i="181"/>
  <c r="F291" i="181"/>
  <c r="F290" i="181"/>
  <c r="F289" i="181"/>
  <c r="F288" i="181"/>
  <c r="B1052" i="230"/>
  <c r="B1051" i="230"/>
  <c r="B1050" i="230"/>
  <c r="B1049" i="230"/>
  <c r="B1048" i="230"/>
  <c r="B1047" i="230"/>
  <c r="B1046" i="230"/>
  <c r="B1045" i="230"/>
  <c r="B1044" i="230"/>
  <c r="B1043" i="230"/>
  <c r="B1042" i="230"/>
  <c r="B1041" i="230"/>
  <c r="B1040" i="230"/>
  <c r="B1039" i="230"/>
  <c r="B1038" i="230"/>
  <c r="B1037" i="230"/>
  <c r="B1036" i="230"/>
  <c r="B1035" i="230"/>
  <c r="B1034" i="230"/>
  <c r="B1033" i="230"/>
  <c r="B1032" i="230"/>
  <c r="B1031" i="230"/>
  <c r="B1030" i="230"/>
  <c r="B1029" i="230"/>
  <c r="B1028" i="230"/>
  <c r="B1027" i="230"/>
  <c r="B1026" i="230"/>
  <c r="B1025" i="230"/>
  <c r="B1024" i="230"/>
  <c r="B1023" i="230"/>
  <c r="B1022" i="230"/>
  <c r="B1021" i="230"/>
  <c r="B1020" i="230"/>
  <c r="B1019" i="230"/>
  <c r="B1018" i="230"/>
  <c r="B1017" i="230"/>
  <c r="B1016" i="230"/>
  <c r="B1015" i="230"/>
  <c r="B1014" i="230"/>
  <c r="B1013" i="230"/>
  <c r="B1012" i="230"/>
  <c r="B1011" i="230"/>
  <c r="B1010" i="230"/>
  <c r="B1009" i="230"/>
  <c r="B1008" i="230"/>
  <c r="B1007" i="230"/>
  <c r="B1006" i="230"/>
  <c r="F244" i="181"/>
  <c r="F243" i="181"/>
  <c r="F242" i="181"/>
  <c r="F241" i="181"/>
  <c r="F240" i="181"/>
  <c r="F239" i="181"/>
  <c r="F238" i="181"/>
  <c r="F237" i="181"/>
  <c r="F236" i="181"/>
  <c r="F235" i="181"/>
  <c r="F234" i="181"/>
  <c r="F233" i="181"/>
  <c r="F232" i="181"/>
  <c r="F231" i="181"/>
  <c r="F230" i="181"/>
  <c r="F229" i="181"/>
  <c r="F228" i="181"/>
  <c r="F227" i="181"/>
  <c r="F226" i="181"/>
  <c r="F225" i="181"/>
  <c r="F224" i="181"/>
  <c r="F223" i="181"/>
  <c r="F222" i="181"/>
  <c r="F221" i="181"/>
  <c r="F220" i="181"/>
  <c r="F219" i="181"/>
  <c r="F218" i="181"/>
  <c r="F217" i="181"/>
  <c r="F216" i="181"/>
  <c r="F215" i="181"/>
  <c r="F214" i="181"/>
  <c r="F213" i="181"/>
  <c r="F212" i="181"/>
  <c r="F211" i="181"/>
  <c r="F210" i="181"/>
  <c r="F209" i="181"/>
  <c r="F208" i="181"/>
  <c r="F207" i="181"/>
  <c r="F206" i="181"/>
  <c r="F205" i="181"/>
  <c r="F204" i="181"/>
  <c r="F203" i="181"/>
  <c r="F202" i="181"/>
  <c r="F201" i="181"/>
  <c r="F200" i="181"/>
  <c r="F199" i="181"/>
  <c r="F198" i="181"/>
  <c r="F197" i="181"/>
  <c r="C689" i="181" l="1"/>
  <c r="R689" i="181" s="1"/>
  <c r="R690" i="181" s="1"/>
  <c r="R691" i="181" s="1"/>
  <c r="R692" i="181" s="1"/>
  <c r="R693" i="181" s="1"/>
  <c r="R694" i="181" s="1"/>
  <c r="R695" i="181" s="1"/>
  <c r="R696" i="181" s="1"/>
  <c r="R697" i="181" s="1"/>
  <c r="R698" i="181" s="1"/>
  <c r="R699" i="181" s="1"/>
  <c r="R700" i="181" s="1"/>
  <c r="R701" i="181" s="1"/>
  <c r="R702" i="181" s="1"/>
  <c r="R703" i="181" s="1"/>
  <c r="R704" i="181" s="1"/>
  <c r="R705" i="181" s="1"/>
  <c r="R706" i="181" s="1"/>
  <c r="R707" i="181" s="1"/>
  <c r="R708" i="181" s="1"/>
  <c r="R709" i="181" s="1"/>
  <c r="R710" i="181" s="1"/>
  <c r="R711" i="181" s="1"/>
  <c r="R712" i="181" s="1"/>
  <c r="R713" i="181" s="1"/>
  <c r="R714" i="181" s="1"/>
  <c r="R715" i="181" s="1"/>
  <c r="R716" i="181" s="1"/>
  <c r="R717" i="181" s="1"/>
  <c r="R718" i="181" s="1"/>
  <c r="R719" i="181" s="1"/>
  <c r="R720" i="181" s="1"/>
  <c r="R721" i="181" s="1"/>
  <c r="R722" i="181" s="1"/>
  <c r="R723" i="181" s="1"/>
  <c r="R724" i="181" s="1"/>
  <c r="R725" i="181" s="1"/>
  <c r="R726" i="181" s="1"/>
  <c r="R727" i="181" s="1"/>
  <c r="R728" i="181" s="1"/>
  <c r="R729" i="181" s="1"/>
  <c r="R730" i="181" s="1"/>
  <c r="R731" i="181" s="1"/>
  <c r="R732" i="181" s="1"/>
  <c r="R733" i="181" s="1"/>
  <c r="R734" i="181" s="1"/>
  <c r="R735" i="181" s="1"/>
  <c r="R736" i="181" s="1"/>
  <c r="R737" i="181" s="1"/>
  <c r="R738" i="181" s="1"/>
  <c r="R739" i="181" s="1"/>
  <c r="R740" i="181" s="1"/>
  <c r="R741" i="181" s="1"/>
  <c r="R742" i="181" s="1"/>
  <c r="R743" i="181" s="1"/>
  <c r="R744" i="181" s="1"/>
  <c r="R745" i="181" s="1"/>
  <c r="R746" i="181" s="1"/>
  <c r="R747" i="181" s="1"/>
  <c r="R748" i="181" s="1"/>
  <c r="R749" i="181" s="1"/>
  <c r="R750" i="181" s="1"/>
  <c r="R751" i="181" s="1"/>
  <c r="R752" i="181" s="1"/>
  <c r="R753" i="181" s="1"/>
  <c r="R754" i="181" s="1"/>
  <c r="R755" i="181" s="1"/>
  <c r="R756" i="181" s="1"/>
  <c r="R757" i="181" s="1"/>
  <c r="R758" i="181" s="1"/>
  <c r="R759" i="181" s="1"/>
  <c r="R760" i="181" s="1"/>
  <c r="R761" i="181" s="1"/>
  <c r="R762" i="181" s="1"/>
  <c r="R763" i="181" s="1"/>
  <c r="R764" i="181" s="1"/>
  <c r="R765" i="181" s="1"/>
  <c r="R766" i="181" s="1"/>
  <c r="R767" i="181" s="1"/>
  <c r="R768" i="181" s="1"/>
  <c r="R769" i="181" s="1"/>
  <c r="R770" i="181" s="1"/>
  <c r="R771" i="181" s="1"/>
  <c r="R772" i="181" s="1"/>
  <c r="R773" i="181" s="1"/>
  <c r="R774" i="181" s="1"/>
  <c r="B1005" i="230"/>
  <c r="B1004" i="230"/>
  <c r="B1003" i="230"/>
  <c r="B1002" i="230"/>
  <c r="B1001" i="230"/>
  <c r="B1000" i="230"/>
  <c r="B999" i="230"/>
  <c r="B998" i="230"/>
  <c r="B997" i="230"/>
  <c r="B996" i="230"/>
  <c r="B995" i="230"/>
  <c r="B994" i="230"/>
  <c r="B993" i="230"/>
  <c r="B992" i="230"/>
  <c r="B991" i="230"/>
  <c r="B990" i="230"/>
  <c r="B989" i="230"/>
  <c r="B988" i="230"/>
  <c r="B987" i="230"/>
  <c r="B986" i="230"/>
  <c r="B985" i="230"/>
  <c r="B984" i="230"/>
  <c r="B983" i="230"/>
  <c r="B982" i="230"/>
  <c r="B981" i="230"/>
  <c r="B980" i="230"/>
  <c r="B979" i="230"/>
  <c r="F175" i="181"/>
  <c r="F174" i="181"/>
  <c r="F173" i="181"/>
  <c r="F172" i="181"/>
  <c r="F171" i="181"/>
  <c r="F170" i="181"/>
  <c r="F169" i="181"/>
  <c r="F168" i="181"/>
  <c r="F167" i="181"/>
  <c r="F166" i="181"/>
  <c r="F165" i="181"/>
  <c r="F164" i="181"/>
  <c r="F163" i="181"/>
  <c r="F162" i="181"/>
  <c r="F161" i="181"/>
  <c r="F160" i="181"/>
  <c r="F159" i="181"/>
  <c r="F158" i="181"/>
  <c r="F157" i="181"/>
  <c r="F156" i="181"/>
  <c r="F155" i="181"/>
  <c r="F154" i="181"/>
  <c r="F153" i="181"/>
  <c r="F152" i="181"/>
  <c r="F151" i="181"/>
  <c r="F150" i="181"/>
  <c r="F149" i="181"/>
  <c r="F148" i="181"/>
  <c r="C775" i="181" l="1"/>
  <c r="R775" i="181" s="1"/>
  <c r="R776" i="181" s="1"/>
  <c r="R777" i="181" s="1"/>
  <c r="R778" i="181" s="1"/>
  <c r="R779" i="181" s="1"/>
  <c r="R780" i="181" s="1"/>
  <c r="R781" i="181" s="1"/>
  <c r="R782" i="181" s="1"/>
  <c r="R783" i="181" s="1"/>
  <c r="R784" i="181" s="1"/>
  <c r="R785" i="181" s="1"/>
  <c r="R786" i="181" s="1"/>
  <c r="R787" i="181" s="1"/>
  <c r="R788" i="181" s="1"/>
  <c r="R789" i="181" s="1"/>
  <c r="R790" i="181" s="1"/>
  <c r="R791" i="181" s="1"/>
  <c r="R792" i="181" s="1"/>
  <c r="R793" i="181" s="1"/>
  <c r="R794" i="181" s="1"/>
  <c r="R795" i="181" s="1"/>
  <c r="R796" i="181" s="1"/>
  <c r="R797" i="181" s="1"/>
  <c r="R798" i="181" s="1"/>
  <c r="R799" i="181" s="1"/>
  <c r="R800" i="181" s="1"/>
  <c r="R801" i="181" s="1"/>
  <c r="R802" i="181" s="1"/>
  <c r="R803" i="181" s="1"/>
  <c r="R804" i="181" s="1"/>
  <c r="R805" i="181" s="1"/>
  <c r="R806" i="181" s="1"/>
  <c r="R807" i="181" s="1"/>
  <c r="R808" i="181" s="1"/>
  <c r="R809" i="181" s="1"/>
  <c r="R810" i="181" s="1"/>
  <c r="R811" i="181" s="1"/>
  <c r="R812" i="181" s="1"/>
  <c r="R813" i="181" s="1"/>
  <c r="R814" i="181" s="1"/>
  <c r="R815" i="181" s="1"/>
  <c r="R816" i="181" s="1"/>
  <c r="R817" i="181" s="1"/>
  <c r="R818" i="181" s="1"/>
  <c r="R819" i="181" s="1"/>
  <c r="R820" i="181" s="1"/>
  <c r="R821" i="181" s="1"/>
  <c r="R822" i="181" s="1"/>
  <c r="R823" i="181" s="1"/>
  <c r="R824" i="181" s="1"/>
  <c r="R825" i="181" s="1"/>
  <c r="R826" i="181" s="1"/>
  <c r="R827" i="181" s="1"/>
  <c r="R828" i="181" s="1"/>
  <c r="R829" i="181" s="1"/>
  <c r="R830" i="181" s="1"/>
  <c r="R831" i="181" s="1"/>
  <c r="R832" i="181" s="1"/>
  <c r="R833" i="181" s="1"/>
  <c r="R834" i="181" s="1"/>
  <c r="R835" i="181" s="1"/>
  <c r="R836" i="181" s="1"/>
  <c r="R837" i="181" s="1"/>
  <c r="R838" i="181" s="1"/>
  <c r="R839" i="181" s="1"/>
  <c r="R840" i="181" s="1"/>
  <c r="R841" i="181" s="1"/>
  <c r="R842" i="181" s="1"/>
  <c r="R843" i="181" s="1"/>
  <c r="R844" i="181" s="1"/>
  <c r="R845" i="181" s="1"/>
  <c r="R846" i="181" s="1"/>
  <c r="R847" i="181" s="1"/>
  <c r="R848" i="181" s="1"/>
  <c r="R849" i="181" s="1"/>
  <c r="R850" i="181" s="1"/>
  <c r="R851" i="181" s="1"/>
  <c r="R852" i="181" s="1"/>
  <c r="R853" i="181" s="1"/>
  <c r="R854" i="181" s="1"/>
  <c r="R855" i="181" s="1"/>
  <c r="R856" i="181" s="1"/>
  <c r="R857" i="181" s="1"/>
  <c r="R858" i="181" s="1"/>
  <c r="R859" i="181" s="1"/>
  <c r="R860" i="181" s="1"/>
  <c r="B978" i="230"/>
  <c r="B977" i="230"/>
  <c r="B976" i="230"/>
  <c r="B975" i="230"/>
  <c r="B974" i="230"/>
  <c r="B973" i="230"/>
  <c r="B972" i="230"/>
  <c r="B971" i="230"/>
  <c r="B970" i="230"/>
  <c r="B969" i="230"/>
  <c r="B968" i="230"/>
  <c r="B967" i="230"/>
  <c r="B966" i="230"/>
  <c r="B965" i="230"/>
  <c r="B964" i="230"/>
  <c r="B963" i="230"/>
  <c r="B962" i="230"/>
  <c r="B961" i="230"/>
  <c r="B960" i="230"/>
  <c r="B959" i="230"/>
  <c r="B958" i="230"/>
  <c r="B957" i="230"/>
  <c r="B956" i="230"/>
  <c r="B955" i="230"/>
  <c r="B954" i="230"/>
  <c r="B953" i="230"/>
  <c r="B952" i="230"/>
  <c r="B951" i="230"/>
  <c r="B950" i="230"/>
  <c r="B949" i="230"/>
  <c r="B948" i="230"/>
  <c r="B947" i="230"/>
  <c r="B946" i="230"/>
  <c r="B945" i="230"/>
  <c r="B944" i="230"/>
  <c r="B943" i="230"/>
  <c r="B942" i="230"/>
  <c r="B941" i="230"/>
  <c r="B940" i="230"/>
  <c r="B939" i="230"/>
  <c r="B938" i="230"/>
  <c r="B937" i="230"/>
  <c r="B936" i="230"/>
  <c r="B935" i="230"/>
  <c r="B934" i="230"/>
  <c r="F144" i="181"/>
  <c r="F143" i="181"/>
  <c r="F142" i="181"/>
  <c r="F141" i="181"/>
  <c r="F140" i="181"/>
  <c r="F139" i="181"/>
  <c r="F138" i="181"/>
  <c r="F137" i="181"/>
  <c r="F136" i="181"/>
  <c r="F135" i="181"/>
  <c r="F134" i="181"/>
  <c r="F133" i="181"/>
  <c r="F132" i="181"/>
  <c r="F131" i="181"/>
  <c r="F130" i="181"/>
  <c r="F129" i="181"/>
  <c r="F128" i="181"/>
  <c r="F127" i="181"/>
  <c r="F126" i="181"/>
  <c r="F125" i="181"/>
  <c r="F124" i="181"/>
  <c r="F123" i="181"/>
  <c r="F122" i="181"/>
  <c r="F121" i="181"/>
  <c r="F120" i="181"/>
  <c r="F119" i="181"/>
  <c r="F118" i="181"/>
  <c r="F117" i="181"/>
  <c r="F116" i="181"/>
  <c r="F115" i="181"/>
  <c r="F114" i="181"/>
  <c r="F113" i="181"/>
  <c r="F112" i="181"/>
  <c r="F111" i="181"/>
  <c r="F110" i="181"/>
  <c r="F109" i="181"/>
  <c r="F108" i="181"/>
  <c r="F107" i="181"/>
  <c r="F106" i="181"/>
  <c r="F105" i="181"/>
  <c r="F104" i="181"/>
  <c r="F103" i="181"/>
  <c r="F102" i="181"/>
  <c r="F101" i="181"/>
  <c r="C861" i="181" l="1"/>
  <c r="R861" i="181" s="1"/>
  <c r="R862" i="181" s="1"/>
  <c r="R863" i="181" s="1"/>
  <c r="R864" i="181" s="1"/>
  <c r="R865" i="181" s="1"/>
  <c r="R866" i="181" s="1"/>
  <c r="R867" i="181" s="1"/>
  <c r="R868" i="181" s="1"/>
  <c r="R869" i="181" s="1"/>
  <c r="R870" i="181" s="1"/>
  <c r="R871" i="181" s="1"/>
  <c r="R872" i="181" s="1"/>
  <c r="R873" i="181" s="1"/>
  <c r="R874" i="181" s="1"/>
  <c r="R875" i="181" s="1"/>
  <c r="R876" i="181" s="1"/>
  <c r="R877" i="181" s="1"/>
  <c r="R878" i="181" s="1"/>
  <c r="R879" i="181" s="1"/>
  <c r="R880" i="181" s="1"/>
  <c r="R881" i="181" s="1"/>
  <c r="R882" i="181" s="1"/>
  <c r="R883" i="181" s="1"/>
  <c r="R884" i="181" s="1"/>
  <c r="R885" i="181" s="1"/>
  <c r="R886" i="181" s="1"/>
  <c r="R887" i="181" s="1"/>
  <c r="R888" i="181" s="1"/>
  <c r="R889" i="181" s="1"/>
  <c r="R890" i="181" s="1"/>
  <c r="R891" i="181" s="1"/>
  <c r="R892" i="181" s="1"/>
  <c r="R893" i="181" s="1"/>
  <c r="R894" i="181" s="1"/>
  <c r="R895" i="181" s="1"/>
  <c r="R896" i="181" s="1"/>
  <c r="R897" i="181" s="1"/>
  <c r="R898" i="181" s="1"/>
  <c r="R899" i="181" s="1"/>
  <c r="R900" i="181" s="1"/>
  <c r="R901" i="181" s="1"/>
  <c r="R902" i="181" s="1"/>
  <c r="R903" i="181" s="1"/>
  <c r="R904" i="181" s="1"/>
  <c r="R905" i="181" s="1"/>
  <c r="R906" i="181" s="1"/>
  <c r="R907" i="181" s="1"/>
  <c r="R908" i="181" s="1"/>
  <c r="R909" i="181" s="1"/>
  <c r="R910" i="181" s="1"/>
  <c r="R911" i="181" s="1"/>
  <c r="R912" i="181" s="1"/>
  <c r="R913" i="181" s="1"/>
  <c r="R914" i="181" s="1"/>
  <c r="R915" i="181" s="1"/>
  <c r="R916" i="181" s="1"/>
  <c r="R917" i="181" s="1"/>
  <c r="R918" i="181" s="1"/>
  <c r="R919" i="181" s="1"/>
  <c r="R920" i="181" s="1"/>
  <c r="R921" i="181" s="1"/>
  <c r="R922" i="181" s="1"/>
  <c r="R923" i="181" s="1"/>
  <c r="R924" i="181" s="1"/>
  <c r="R925" i="181" s="1"/>
  <c r="R926" i="181" s="1"/>
  <c r="R927" i="181" s="1"/>
  <c r="R928" i="181" s="1"/>
  <c r="R929" i="181" s="1"/>
  <c r="R930" i="181" s="1"/>
  <c r="R931" i="181" s="1"/>
  <c r="R932" i="181" s="1"/>
  <c r="B933" i="230"/>
  <c r="B932" i="230"/>
  <c r="B931" i="230"/>
  <c r="B930" i="230"/>
  <c r="B929" i="230"/>
  <c r="B928" i="230"/>
  <c r="B927" i="230"/>
  <c r="B926" i="230"/>
  <c r="B925" i="230"/>
  <c r="B924" i="230"/>
  <c r="B923" i="230"/>
  <c r="B922" i="230"/>
  <c r="B921" i="230"/>
  <c r="B920" i="230"/>
  <c r="B919" i="230"/>
  <c r="B918" i="230"/>
  <c r="B917" i="230"/>
  <c r="B916" i="230"/>
  <c r="B915" i="230"/>
  <c r="B914" i="230"/>
  <c r="B913" i="230"/>
  <c r="B912" i="230"/>
  <c r="B911" i="230"/>
  <c r="B910" i="230"/>
  <c r="B909" i="230"/>
  <c r="B908" i="230"/>
  <c r="B907" i="230"/>
  <c r="B906" i="230"/>
  <c r="B905" i="230"/>
  <c r="B904" i="230"/>
  <c r="B903" i="230"/>
  <c r="B902" i="230"/>
  <c r="B901" i="230"/>
  <c r="B900" i="230"/>
  <c r="B899" i="230"/>
  <c r="B898" i="230"/>
  <c r="B897" i="230"/>
  <c r="B896" i="230"/>
  <c r="B895" i="230"/>
  <c r="B894" i="230"/>
  <c r="B893" i="230"/>
  <c r="B892" i="230"/>
  <c r="B891" i="230"/>
  <c r="B890" i="230"/>
  <c r="B889" i="230"/>
  <c r="B888" i="230"/>
  <c r="B887" i="230"/>
  <c r="B886" i="230"/>
  <c r="B885" i="230"/>
  <c r="B884" i="230"/>
  <c r="B883" i="230"/>
  <c r="B882" i="230"/>
  <c r="B881" i="230"/>
  <c r="B880" i="230"/>
  <c r="B879" i="230"/>
  <c r="B878" i="230"/>
  <c r="B877" i="230"/>
  <c r="B876" i="230"/>
  <c r="B875" i="230"/>
  <c r="B874" i="230"/>
  <c r="B873" i="230"/>
  <c r="B872" i="230"/>
  <c r="B871" i="230"/>
  <c r="B870" i="230"/>
  <c r="B869" i="230"/>
  <c r="B868" i="230"/>
  <c r="B867" i="230"/>
  <c r="B866" i="230"/>
  <c r="B865" i="230"/>
  <c r="B864" i="230"/>
  <c r="B863" i="230"/>
  <c r="B862" i="230"/>
  <c r="B861" i="230"/>
  <c r="B860" i="230"/>
  <c r="B859" i="230"/>
  <c r="B858" i="230"/>
  <c r="B857" i="230"/>
  <c r="B856" i="230"/>
  <c r="B855" i="230"/>
  <c r="B854" i="230"/>
  <c r="B853" i="230"/>
  <c r="B852" i="230"/>
  <c r="B851" i="230"/>
  <c r="B850" i="230"/>
  <c r="B849" i="230"/>
  <c r="B848" i="230"/>
  <c r="B847" i="230"/>
  <c r="B846" i="230"/>
  <c r="B845" i="230"/>
  <c r="B844" i="230"/>
  <c r="B843" i="230"/>
  <c r="B842" i="230"/>
  <c r="B841" i="230"/>
  <c r="B840" i="230"/>
  <c r="B839" i="230"/>
  <c r="B838" i="230"/>
  <c r="B837" i="230"/>
  <c r="B836" i="230"/>
  <c r="B835" i="230"/>
  <c r="B834" i="230"/>
  <c r="B833" i="230"/>
  <c r="B832" i="230"/>
  <c r="B831" i="230"/>
  <c r="B830" i="230"/>
  <c r="B829" i="230"/>
  <c r="B828" i="230"/>
  <c r="B827" i="230"/>
  <c r="B826" i="230"/>
  <c r="B825" i="230"/>
  <c r="B824" i="230"/>
  <c r="B823" i="230"/>
  <c r="B822" i="230"/>
  <c r="B821" i="230"/>
  <c r="B820" i="230"/>
  <c r="B819" i="230"/>
  <c r="B818" i="230"/>
  <c r="B817" i="230"/>
  <c r="B816" i="230"/>
  <c r="B815" i="230"/>
  <c r="F1829" i="181"/>
  <c r="F1828" i="181"/>
  <c r="F1827" i="181"/>
  <c r="F1826" i="181"/>
  <c r="F1825" i="181"/>
  <c r="F1824" i="181"/>
  <c r="F1823" i="181"/>
  <c r="F1822" i="181"/>
  <c r="F1821" i="181"/>
  <c r="F1820" i="181"/>
  <c r="F1819" i="181"/>
  <c r="F1818" i="181"/>
  <c r="F1817" i="181"/>
  <c r="F1816" i="181"/>
  <c r="F1815" i="181"/>
  <c r="F1814" i="181"/>
  <c r="F1813" i="181"/>
  <c r="F1812" i="181"/>
  <c r="F1811" i="181"/>
  <c r="F1810" i="181"/>
  <c r="F1809" i="181"/>
  <c r="F1808" i="181"/>
  <c r="F1807" i="181"/>
  <c r="F1806" i="181"/>
  <c r="F1805" i="181"/>
  <c r="F1804" i="181"/>
  <c r="F1803" i="181"/>
  <c r="F1802" i="181"/>
  <c r="F1801" i="181"/>
  <c r="F1800" i="181"/>
  <c r="F1799" i="181"/>
  <c r="F1798" i="181"/>
  <c r="F1797" i="181"/>
  <c r="F1796" i="181"/>
  <c r="F1795" i="181"/>
  <c r="F1794" i="181"/>
  <c r="F1793" i="181"/>
  <c r="F1792" i="181"/>
  <c r="F1791" i="181"/>
  <c r="F1790" i="181"/>
  <c r="F1789" i="181"/>
  <c r="F1788" i="181"/>
  <c r="F1787" i="181"/>
  <c r="F1786" i="181"/>
  <c r="F1785" i="181"/>
  <c r="F1784" i="181"/>
  <c r="F1783" i="181"/>
  <c r="F1782" i="181"/>
  <c r="F1781" i="181"/>
  <c r="F1780" i="181"/>
  <c r="F1779" i="181"/>
  <c r="F1778" i="181"/>
  <c r="F1777" i="181"/>
  <c r="F1776" i="181"/>
  <c r="F1775" i="181"/>
  <c r="F1774" i="181"/>
  <c r="F1773" i="181"/>
  <c r="F1772" i="181"/>
  <c r="F1771" i="181"/>
  <c r="F1770" i="181"/>
  <c r="F1769" i="181"/>
  <c r="F1768" i="181"/>
  <c r="F1767" i="181"/>
  <c r="F1766" i="181"/>
  <c r="F1765" i="181"/>
  <c r="F1764" i="181"/>
  <c r="F1763" i="181"/>
  <c r="F1762" i="181"/>
  <c r="F1761" i="181"/>
  <c r="F1760" i="181"/>
  <c r="F1759" i="181"/>
  <c r="F1758" i="181"/>
  <c r="F1757" i="181"/>
  <c r="F1756" i="181"/>
  <c r="F1755" i="181"/>
  <c r="F1754" i="181"/>
  <c r="F1753" i="181"/>
  <c r="F1752" i="181"/>
  <c r="F1751" i="181"/>
  <c r="F1750" i="181"/>
  <c r="F1749" i="181"/>
  <c r="F1748" i="181"/>
  <c r="F1747" i="181"/>
  <c r="F1746" i="181"/>
  <c r="F1745" i="181"/>
  <c r="F1744" i="181"/>
  <c r="F1743" i="181"/>
  <c r="F1742" i="181"/>
  <c r="F1741" i="181"/>
  <c r="F1740" i="181"/>
  <c r="F1739" i="181"/>
  <c r="F1738" i="181"/>
  <c r="F1737" i="181"/>
  <c r="F1736" i="181"/>
  <c r="F1735" i="181"/>
  <c r="F1734" i="181"/>
  <c r="F1733" i="181"/>
  <c r="F1732" i="181"/>
  <c r="F1731" i="181"/>
  <c r="F1730" i="181"/>
  <c r="F1729" i="181"/>
  <c r="F1728" i="181"/>
  <c r="F1727" i="181"/>
  <c r="F1726" i="181"/>
  <c r="F1725" i="181"/>
  <c r="F1724" i="181"/>
  <c r="F1723" i="181"/>
  <c r="F1722" i="181"/>
  <c r="F1721" i="181"/>
  <c r="F1720" i="181"/>
  <c r="F1719" i="181"/>
  <c r="F1718" i="181"/>
  <c r="F1717" i="181"/>
  <c r="F1716" i="181"/>
  <c r="F1715" i="181"/>
  <c r="F1714" i="181"/>
  <c r="F1713" i="181"/>
  <c r="F1712" i="181"/>
  <c r="F1711" i="181"/>
  <c r="F1710" i="181"/>
  <c r="F1709" i="181"/>
  <c r="F1708" i="181"/>
  <c r="F1707" i="181"/>
  <c r="F1706" i="181"/>
  <c r="F1705" i="181"/>
  <c r="F1704" i="181"/>
  <c r="F1703" i="181"/>
  <c r="F1702" i="181"/>
  <c r="F1701" i="181"/>
  <c r="F1700" i="181"/>
  <c r="F1699" i="181"/>
  <c r="F1698" i="181"/>
  <c r="F1697" i="181"/>
  <c r="F1696" i="181"/>
  <c r="F1695" i="181"/>
  <c r="F1694" i="181"/>
  <c r="F1693" i="181"/>
  <c r="F1692" i="181"/>
  <c r="F1691" i="181"/>
  <c r="F1690" i="181"/>
  <c r="F1688" i="181"/>
  <c r="F1687" i="181"/>
  <c r="F1686" i="181"/>
  <c r="F1685" i="181"/>
  <c r="F1684" i="181"/>
  <c r="F1683" i="181"/>
  <c r="F1682" i="181"/>
  <c r="F1681" i="181"/>
  <c r="F1680" i="181"/>
  <c r="F1679" i="181"/>
  <c r="F1678" i="181"/>
  <c r="F1650" i="181"/>
  <c r="F1648" i="181"/>
  <c r="F1647" i="181"/>
  <c r="F1646" i="181"/>
  <c r="F1645" i="181"/>
  <c r="F1644" i="181"/>
  <c r="F1643" i="181"/>
  <c r="F1642" i="181"/>
  <c r="F1641" i="181"/>
  <c r="F1640" i="181"/>
  <c r="F1639" i="181"/>
  <c r="F1638" i="181"/>
  <c r="F1637" i="181"/>
  <c r="F1636" i="181"/>
  <c r="F1635" i="181"/>
  <c r="F1634" i="181"/>
  <c r="F1633" i="181"/>
  <c r="F1632" i="181"/>
  <c r="F1631" i="181"/>
  <c r="F1585" i="181"/>
  <c r="F1584" i="181"/>
  <c r="F1582" i="181"/>
  <c r="F1581" i="181"/>
  <c r="F1580" i="181"/>
  <c r="F1579" i="181"/>
  <c r="F1578" i="181"/>
  <c r="F1577" i="181"/>
  <c r="F1576" i="181"/>
  <c r="F1575" i="181"/>
  <c r="F1574" i="181"/>
  <c r="F1573" i="181"/>
  <c r="F1572" i="181"/>
  <c r="F1571" i="181"/>
  <c r="F1570" i="181"/>
  <c r="F1569" i="181"/>
  <c r="F1568" i="181"/>
  <c r="F1567" i="181"/>
  <c r="F1566" i="181"/>
  <c r="F1565" i="181"/>
  <c r="F1564" i="181"/>
  <c r="F1563" i="181"/>
  <c r="F1562" i="181"/>
  <c r="F1561" i="181"/>
  <c r="F1560" i="181"/>
  <c r="F1559" i="181"/>
  <c r="F1558" i="181"/>
  <c r="F1557" i="181"/>
  <c r="F1556" i="181"/>
  <c r="F1555" i="181"/>
  <c r="F1554" i="181"/>
  <c r="F1553" i="181"/>
  <c r="F1552" i="181"/>
  <c r="F1551" i="181"/>
  <c r="F1550" i="181"/>
  <c r="F1549" i="181"/>
  <c r="F1548" i="181"/>
  <c r="F1547" i="181"/>
  <c r="F1546" i="181"/>
  <c r="F1545" i="181"/>
  <c r="F1544" i="181"/>
  <c r="F1543" i="181"/>
  <c r="F1542" i="181"/>
  <c r="F1541" i="181"/>
  <c r="F1540" i="181"/>
  <c r="F1491" i="181"/>
  <c r="F1489" i="181"/>
  <c r="F1488" i="181"/>
  <c r="F1487" i="181"/>
  <c r="F1486" i="181"/>
  <c r="F1485" i="181"/>
  <c r="F1484" i="181"/>
  <c r="F1483" i="181"/>
  <c r="F1482" i="181"/>
  <c r="F1481" i="181"/>
  <c r="F1480" i="181"/>
  <c r="F1479" i="181"/>
  <c r="F1478" i="181"/>
  <c r="F1477" i="181"/>
  <c r="F1476" i="181"/>
  <c r="F1455" i="181"/>
  <c r="F1453" i="181"/>
  <c r="F1452" i="181"/>
  <c r="F1451" i="181"/>
  <c r="F1450" i="181"/>
  <c r="F1449" i="181"/>
  <c r="F1448" i="181"/>
  <c r="F1447" i="181"/>
  <c r="F1446" i="181"/>
  <c r="F1445" i="181"/>
  <c r="F1444" i="181"/>
  <c r="F1443" i="181"/>
  <c r="F1442" i="181"/>
  <c r="F1441" i="181"/>
  <c r="F1440" i="181"/>
  <c r="F1439" i="181"/>
  <c r="F1438" i="181"/>
  <c r="F1437" i="181"/>
  <c r="F1436" i="181"/>
  <c r="F1435" i="181"/>
  <c r="F1434" i="181"/>
  <c r="F1433" i="181"/>
  <c r="F1432" i="181"/>
  <c r="F1431" i="181"/>
  <c r="F1430" i="181"/>
  <c r="F1429" i="181"/>
  <c r="F1428" i="181"/>
  <c r="F1427" i="181"/>
  <c r="F1426" i="181"/>
  <c r="F1425" i="181"/>
  <c r="F1424" i="181"/>
  <c r="F1423" i="181"/>
  <c r="F1422" i="181"/>
  <c r="F1421" i="181"/>
  <c r="F1420" i="181"/>
  <c r="F1419" i="181"/>
  <c r="F1418" i="181"/>
  <c r="F1417" i="181"/>
  <c r="F1416" i="181"/>
  <c r="F1415" i="181"/>
  <c r="F1414" i="181"/>
  <c r="F1413" i="181"/>
  <c r="F1412" i="181"/>
  <c r="F1411" i="181"/>
  <c r="F1410" i="181"/>
  <c r="F1409" i="181"/>
  <c r="F1408" i="181"/>
  <c r="F1407" i="181"/>
  <c r="F1406" i="181"/>
  <c r="F1405" i="181"/>
  <c r="F1404" i="181"/>
  <c r="F1403" i="181"/>
  <c r="F1402" i="181"/>
  <c r="F1401" i="181"/>
  <c r="F1400" i="181"/>
  <c r="F1399" i="181"/>
  <c r="F1398" i="181"/>
  <c r="F1397" i="181"/>
  <c r="F1396" i="181"/>
  <c r="F1395" i="181"/>
  <c r="F1394" i="181"/>
  <c r="F1393" i="181"/>
  <c r="F1392" i="181"/>
  <c r="F1391" i="181"/>
  <c r="F1390" i="181"/>
  <c r="F1389" i="181"/>
  <c r="F1388" i="181"/>
  <c r="F1387" i="181"/>
  <c r="F1386" i="181"/>
  <c r="F1385" i="181"/>
  <c r="F1384" i="181"/>
  <c r="F1383" i="181"/>
  <c r="F1382" i="181"/>
  <c r="F1381" i="181"/>
  <c r="F1380" i="181"/>
  <c r="F1379" i="181"/>
  <c r="F1378" i="181"/>
  <c r="F1377" i="181"/>
  <c r="F1376" i="181"/>
  <c r="F1375" i="181"/>
  <c r="F1374" i="181"/>
  <c r="F1373" i="181"/>
  <c r="F1372" i="181"/>
  <c r="F1371" i="181"/>
  <c r="F1370" i="181"/>
  <c r="F1369" i="181"/>
  <c r="F1368" i="181"/>
  <c r="F1367" i="181"/>
  <c r="F1366" i="181"/>
  <c r="F1365" i="181"/>
  <c r="F1364" i="181"/>
  <c r="F1363" i="181"/>
  <c r="F1362" i="181"/>
  <c r="F1361" i="181"/>
  <c r="F1360" i="181"/>
  <c r="F1359" i="181"/>
  <c r="F1358" i="181"/>
  <c r="F1357" i="181"/>
  <c r="F1277" i="181"/>
  <c r="F1275" i="181"/>
  <c r="F1274" i="181"/>
  <c r="F1273" i="181"/>
  <c r="F1272" i="181"/>
  <c r="F1271" i="181"/>
  <c r="F1270" i="181"/>
  <c r="F1269" i="181"/>
  <c r="F1256" i="181"/>
  <c r="F1255" i="181"/>
  <c r="F1254" i="181"/>
  <c r="F1253" i="181"/>
  <c r="F1252" i="181"/>
  <c r="F1251" i="181"/>
  <c r="F1250" i="181"/>
  <c r="F1249" i="181"/>
  <c r="F1248" i="181"/>
  <c r="F1247" i="181"/>
  <c r="F1246" i="181"/>
  <c r="F1245" i="181"/>
  <c r="F1244" i="181"/>
  <c r="F1243" i="181"/>
  <c r="F1242" i="181"/>
  <c r="F1241" i="181"/>
  <c r="F1240" i="181"/>
  <c r="F1239" i="181"/>
  <c r="F1238" i="181"/>
  <c r="F1237" i="181"/>
  <c r="F1236" i="181"/>
  <c r="F1235" i="181"/>
  <c r="F1234" i="181"/>
  <c r="F1233" i="181"/>
  <c r="F1232" i="181"/>
  <c r="F1231" i="181"/>
  <c r="F1230" i="181"/>
  <c r="F1229" i="181"/>
  <c r="F1228" i="181"/>
  <c r="F1227" i="181"/>
  <c r="F1226" i="181"/>
  <c r="F1225" i="181"/>
  <c r="F1224" i="181"/>
  <c r="F1223" i="181"/>
  <c r="F1222" i="181"/>
  <c r="F1221" i="181"/>
  <c r="F1220" i="181"/>
  <c r="F1219" i="181"/>
  <c r="F1218" i="181"/>
  <c r="F1217" i="181"/>
  <c r="F1216" i="181"/>
  <c r="F1215" i="181"/>
  <c r="F1214" i="181"/>
  <c r="F1213" i="181"/>
  <c r="F1212" i="181"/>
  <c r="F1125" i="181"/>
  <c r="F1123" i="181"/>
  <c r="F1122" i="181"/>
  <c r="F1121" i="181"/>
  <c r="F1120" i="181"/>
  <c r="F1119" i="181"/>
  <c r="F1118" i="181"/>
  <c r="F1117" i="181"/>
  <c r="F1116" i="181"/>
  <c r="F1115" i="181"/>
  <c r="F1114" i="181"/>
  <c r="F1113" i="181"/>
  <c r="F1112" i="181"/>
  <c r="F1111" i="181"/>
  <c r="F1110" i="181"/>
  <c r="F1109" i="181"/>
  <c r="F1108" i="181"/>
  <c r="F1107" i="181"/>
  <c r="F1106" i="181"/>
  <c r="F1105" i="181"/>
  <c r="F1104" i="181"/>
  <c r="F1103" i="181"/>
  <c r="F1102" i="181"/>
  <c r="F1101" i="181"/>
  <c r="F1100" i="181"/>
  <c r="F1099" i="181"/>
  <c r="F1098" i="181"/>
  <c r="F1097" i="181"/>
  <c r="F1096" i="181"/>
  <c r="F1095" i="181"/>
  <c r="F1094" i="181"/>
  <c r="F1093" i="181"/>
  <c r="F1092" i="181"/>
  <c r="F1091" i="181"/>
  <c r="F1090" i="181"/>
  <c r="F1089" i="181"/>
  <c r="F1088" i="181"/>
  <c r="F1087" i="181"/>
  <c r="F1086" i="181"/>
  <c r="F1085" i="181"/>
  <c r="F1005" i="181"/>
  <c r="F1004" i="181"/>
  <c r="F1003" i="181"/>
  <c r="F1002" i="181"/>
  <c r="F1001" i="181"/>
  <c r="F1000" i="181"/>
  <c r="F999" i="181"/>
  <c r="F998" i="181"/>
  <c r="F997" i="181"/>
  <c r="F996" i="181"/>
  <c r="F995" i="181"/>
  <c r="F994" i="181"/>
  <c r="F993" i="181"/>
  <c r="F992" i="181"/>
  <c r="F991" i="181"/>
  <c r="F990" i="181"/>
  <c r="F989" i="181"/>
  <c r="F988" i="181"/>
  <c r="F987" i="181"/>
  <c r="F986" i="181"/>
  <c r="F985" i="181"/>
  <c r="F984" i="181"/>
  <c r="F983" i="181"/>
  <c r="F982" i="181"/>
  <c r="F981" i="181"/>
  <c r="F980" i="181"/>
  <c r="F979" i="181"/>
  <c r="F978" i="181"/>
  <c r="F977" i="181"/>
  <c r="F976" i="181"/>
  <c r="F975" i="181"/>
  <c r="F974" i="181"/>
  <c r="F973" i="181"/>
  <c r="F972" i="181"/>
  <c r="F971" i="181"/>
  <c r="F970" i="181"/>
  <c r="F969" i="181"/>
  <c r="F968" i="181"/>
  <c r="F967" i="181"/>
  <c r="F966" i="181"/>
  <c r="F965" i="181"/>
  <c r="F964" i="181"/>
  <c r="F963" i="181"/>
  <c r="F862" i="181"/>
  <c r="F860" i="181"/>
  <c r="F859" i="181"/>
  <c r="F858" i="181"/>
  <c r="F857" i="181"/>
  <c r="F856" i="181"/>
  <c r="F855" i="181"/>
  <c r="F854" i="181"/>
  <c r="F853" i="181"/>
  <c r="F852" i="181"/>
  <c r="F851" i="181"/>
  <c r="F850" i="181"/>
  <c r="F849" i="181"/>
  <c r="F848" i="181"/>
  <c r="F847" i="181"/>
  <c r="F846" i="181"/>
  <c r="F845" i="181"/>
  <c r="F844" i="181"/>
  <c r="F843" i="181"/>
  <c r="F842" i="181"/>
  <c r="F841" i="181"/>
  <c r="F840" i="181"/>
  <c r="F839" i="181"/>
  <c r="F838" i="181"/>
  <c r="F837" i="181"/>
  <c r="F836" i="181"/>
  <c r="F835" i="181"/>
  <c r="F834" i="181"/>
  <c r="F833" i="181"/>
  <c r="F832" i="181"/>
  <c r="F831" i="181"/>
  <c r="F830" i="181"/>
  <c r="F829" i="181"/>
  <c r="F828" i="181"/>
  <c r="F827" i="181"/>
  <c r="F826" i="181"/>
  <c r="F825" i="181"/>
  <c r="F824" i="181"/>
  <c r="F823" i="181"/>
  <c r="F822" i="181"/>
  <c r="F821" i="181"/>
  <c r="F820" i="181"/>
  <c r="F819" i="181"/>
  <c r="F818" i="181"/>
  <c r="F817" i="181"/>
  <c r="F816" i="181"/>
  <c r="F815" i="181"/>
  <c r="F814" i="181"/>
  <c r="F813" i="181"/>
  <c r="F812" i="181"/>
  <c r="F811" i="181"/>
  <c r="F810" i="181"/>
  <c r="F809" i="181"/>
  <c r="F808" i="181"/>
  <c r="F807" i="181"/>
  <c r="F806" i="181"/>
  <c r="F805" i="181"/>
  <c r="F804" i="181"/>
  <c r="F803" i="181"/>
  <c r="F802" i="181"/>
  <c r="F801" i="181"/>
  <c r="F800" i="181"/>
  <c r="F799" i="181"/>
  <c r="F798" i="181"/>
  <c r="F797" i="181"/>
  <c r="F796" i="181"/>
  <c r="F795" i="181"/>
  <c r="F794" i="181"/>
  <c r="F793" i="181"/>
  <c r="F792" i="181"/>
  <c r="F791" i="181"/>
  <c r="F790" i="181"/>
  <c r="F789" i="181"/>
  <c r="F788" i="181"/>
  <c r="F787" i="181"/>
  <c r="F786" i="181"/>
  <c r="F785" i="181"/>
  <c r="F783" i="181"/>
  <c r="F782" i="181"/>
  <c r="F761" i="181"/>
  <c r="F760" i="181"/>
  <c r="F759" i="181"/>
  <c r="F758" i="181"/>
  <c r="F757" i="181"/>
  <c r="F756" i="181"/>
  <c r="F755" i="181"/>
  <c r="F754" i="181"/>
  <c r="F753" i="181"/>
  <c r="F752" i="181"/>
  <c r="F751" i="181"/>
  <c r="F750" i="181"/>
  <c r="F749" i="181"/>
  <c r="F748" i="181"/>
  <c r="F747" i="181"/>
  <c r="F746" i="181"/>
  <c r="F691" i="181"/>
  <c r="F690" i="181"/>
  <c r="F688" i="181"/>
  <c r="F687" i="181"/>
  <c r="F686" i="181"/>
  <c r="F685" i="181"/>
  <c r="F684" i="181"/>
  <c r="F683" i="181"/>
  <c r="F682" i="181"/>
  <c r="F681" i="181"/>
  <c r="F680" i="181"/>
  <c r="F679" i="181"/>
  <c r="F678" i="181"/>
  <c r="F677" i="181"/>
  <c r="F636" i="181"/>
  <c r="F635" i="181"/>
  <c r="F634" i="181"/>
  <c r="F633" i="181"/>
  <c r="F632" i="181"/>
  <c r="F631" i="181"/>
  <c r="F630" i="181"/>
  <c r="F629" i="181"/>
  <c r="F628" i="181"/>
  <c r="F627" i="181"/>
  <c r="F626" i="181"/>
  <c r="F625" i="181"/>
  <c r="F624" i="181"/>
  <c r="F599" i="181"/>
  <c r="F598" i="181"/>
  <c r="F596" i="181"/>
  <c r="F595" i="181"/>
  <c r="F594" i="181"/>
  <c r="F593" i="181"/>
  <c r="F592" i="181"/>
  <c r="F591" i="181"/>
  <c r="F590" i="181"/>
  <c r="F589" i="181"/>
  <c r="F588" i="181"/>
  <c r="F587" i="181"/>
  <c r="F586" i="181"/>
  <c r="F585" i="181"/>
  <c r="F584" i="181"/>
  <c r="F583" i="181"/>
  <c r="F582" i="181"/>
  <c r="F581" i="181"/>
  <c r="F580" i="181"/>
  <c r="F579" i="181"/>
  <c r="F578" i="181"/>
  <c r="F577" i="181"/>
  <c r="F576" i="181"/>
  <c r="F548" i="181"/>
  <c r="F547" i="181"/>
  <c r="F545" i="181"/>
  <c r="F544" i="181"/>
  <c r="F543" i="181"/>
  <c r="F542" i="181"/>
  <c r="F541" i="181"/>
  <c r="F540" i="181"/>
  <c r="F539" i="181"/>
  <c r="F538" i="181"/>
  <c r="F537" i="181"/>
  <c r="F536" i="181"/>
  <c r="F535" i="181"/>
  <c r="F534" i="181"/>
  <c r="F533" i="181"/>
  <c r="F532" i="181"/>
  <c r="F531" i="181"/>
  <c r="F530" i="181"/>
  <c r="F529" i="181"/>
  <c r="F528" i="181"/>
  <c r="F527" i="181"/>
  <c r="F526" i="181"/>
  <c r="F525" i="181"/>
  <c r="F524" i="181"/>
  <c r="F523" i="181"/>
  <c r="F522" i="181"/>
  <c r="F488" i="181"/>
  <c r="F487" i="181"/>
  <c r="F486" i="181"/>
  <c r="F485" i="181"/>
  <c r="F483" i="181"/>
  <c r="F482" i="181"/>
  <c r="F481" i="181"/>
  <c r="F480" i="181"/>
  <c r="F479" i="181"/>
  <c r="F478" i="181"/>
  <c r="F477" i="181"/>
  <c r="F476" i="181"/>
  <c r="F475" i="181"/>
  <c r="F474" i="181"/>
  <c r="F473" i="181"/>
  <c r="F472" i="181"/>
  <c r="F471" i="181"/>
  <c r="F470" i="181"/>
  <c r="F469" i="181"/>
  <c r="F468" i="181"/>
  <c r="F467" i="181"/>
  <c r="F466" i="181"/>
  <c r="F465" i="181"/>
  <c r="F464" i="181"/>
  <c r="F463" i="181"/>
  <c r="F462" i="181"/>
  <c r="F428" i="181"/>
  <c r="F412" i="181"/>
  <c r="F411" i="181"/>
  <c r="F410" i="181"/>
  <c r="F409" i="181"/>
  <c r="F408" i="181"/>
  <c r="F407" i="181"/>
  <c r="F406" i="181"/>
  <c r="F405" i="181"/>
  <c r="F404" i="181"/>
  <c r="F403" i="181"/>
  <c r="F402" i="181"/>
  <c r="F401" i="181"/>
  <c r="F400" i="181"/>
  <c r="F399" i="181"/>
  <c r="F397" i="181"/>
  <c r="F396" i="181"/>
  <c r="F395" i="181"/>
  <c r="F394" i="181"/>
  <c r="F393" i="181"/>
  <c r="F392" i="181"/>
  <c r="F370" i="181"/>
  <c r="F369" i="181"/>
  <c r="F368" i="181"/>
  <c r="F367" i="181"/>
  <c r="F366" i="181"/>
  <c r="F365" i="181"/>
  <c r="F364" i="181"/>
  <c r="F363" i="181"/>
  <c r="F362" i="181"/>
  <c r="F361" i="181"/>
  <c r="F360" i="181"/>
  <c r="F359" i="181"/>
  <c r="F358" i="181"/>
  <c r="F357" i="181"/>
  <c r="F356" i="181"/>
  <c r="F355" i="181"/>
  <c r="F354" i="181"/>
  <c r="F353" i="181"/>
  <c r="F352" i="181"/>
  <c r="F351" i="181"/>
  <c r="F350" i="181"/>
  <c r="F349" i="181"/>
  <c r="F348" i="181"/>
  <c r="F347" i="181"/>
  <c r="F346" i="181"/>
  <c r="F345" i="181"/>
  <c r="F344" i="181"/>
  <c r="F343" i="181"/>
  <c r="F319" i="181"/>
  <c r="F318" i="181"/>
  <c r="F287" i="181"/>
  <c r="F286" i="181"/>
  <c r="F285" i="181"/>
  <c r="F284" i="181"/>
  <c r="F283" i="181"/>
  <c r="F282" i="181"/>
  <c r="F281" i="181"/>
  <c r="F280" i="181"/>
  <c r="F279" i="181"/>
  <c r="F278" i="181"/>
  <c r="F277" i="181"/>
  <c r="F276" i="181"/>
  <c r="F275" i="181"/>
  <c r="F274" i="181"/>
  <c r="F273" i="181"/>
  <c r="F272" i="181"/>
  <c r="F271" i="181"/>
  <c r="F270" i="181"/>
  <c r="F269" i="181"/>
  <c r="F268" i="181"/>
  <c r="F266" i="181"/>
  <c r="F265" i="181"/>
  <c r="F264" i="181"/>
  <c r="F263" i="181"/>
  <c r="F262" i="181"/>
  <c r="F261" i="181"/>
  <c r="F260" i="181"/>
  <c r="F259" i="181"/>
  <c r="F258" i="181"/>
  <c r="F257" i="181"/>
  <c r="F256" i="181"/>
  <c r="F255" i="181"/>
  <c r="F254" i="181"/>
  <c r="F253" i="181"/>
  <c r="F252" i="181"/>
  <c r="F251" i="181"/>
  <c r="F250" i="181"/>
  <c r="F249" i="181"/>
  <c r="F248" i="181"/>
  <c r="F247" i="181"/>
  <c r="F246" i="181"/>
  <c r="F245" i="181"/>
  <c r="F196" i="181"/>
  <c r="F195" i="181"/>
  <c r="F193" i="181"/>
  <c r="F192" i="181"/>
  <c r="F191" i="181"/>
  <c r="F190" i="181"/>
  <c r="F189" i="181"/>
  <c r="F188" i="181"/>
  <c r="F187" i="181"/>
  <c r="F186" i="181"/>
  <c r="F185" i="181"/>
  <c r="F184" i="181"/>
  <c r="F183" i="181"/>
  <c r="F182" i="181"/>
  <c r="F181" i="181"/>
  <c r="F180" i="181"/>
  <c r="F179" i="181"/>
  <c r="F178" i="181"/>
  <c r="F177" i="181"/>
  <c r="F176" i="181"/>
  <c r="F147" i="181"/>
  <c r="F146" i="181"/>
  <c r="F100" i="181"/>
  <c r="F99" i="181"/>
  <c r="F98" i="181"/>
  <c r="F97" i="181"/>
  <c r="F96" i="181"/>
  <c r="F95" i="181"/>
  <c r="F94" i="181"/>
  <c r="F93" i="181"/>
  <c r="F92" i="181"/>
  <c r="F91" i="181"/>
  <c r="F90" i="181"/>
  <c r="F89" i="181"/>
  <c r="F88" i="181"/>
  <c r="F87" i="181"/>
  <c r="F86" i="181"/>
  <c r="F85" i="181"/>
  <c r="F84" i="181"/>
  <c r="F83" i="181"/>
  <c r="F82" i="181"/>
  <c r="F80" i="181"/>
  <c r="F79" i="181"/>
  <c r="F78" i="181"/>
  <c r="F77" i="181"/>
  <c r="F76" i="181"/>
  <c r="F75" i="181"/>
  <c r="F74" i="181"/>
  <c r="F73" i="181"/>
  <c r="F72" i="181"/>
  <c r="F71" i="181"/>
  <c r="F70" i="181"/>
  <c r="F69" i="181"/>
  <c r="F68" i="181"/>
  <c r="F67" i="181"/>
  <c r="F66" i="181"/>
  <c r="F65" i="181"/>
  <c r="F64" i="181"/>
  <c r="F63" i="181"/>
  <c r="F62" i="181"/>
  <c r="F61" i="181"/>
  <c r="F60" i="181"/>
  <c r="F59" i="181"/>
  <c r="F58" i="181"/>
  <c r="F57" i="181"/>
  <c r="F56" i="181"/>
  <c r="F55" i="181"/>
  <c r="F54" i="181"/>
  <c r="F53" i="181"/>
  <c r="F52" i="181"/>
  <c r="F51" i="181"/>
  <c r="F50" i="181"/>
  <c r="F49" i="181"/>
  <c r="F48" i="181"/>
  <c r="F47" i="181"/>
  <c r="F46" i="181"/>
  <c r="F45" i="181"/>
  <c r="F44" i="181"/>
  <c r="F43" i="181"/>
  <c r="F42" i="181"/>
  <c r="F41" i="181"/>
  <c r="F40" i="181"/>
  <c r="F39" i="181"/>
  <c r="F38" i="181"/>
  <c r="F37" i="181"/>
  <c r="F36" i="181"/>
  <c r="F35" i="181"/>
  <c r="F34" i="181"/>
  <c r="F33" i="181"/>
  <c r="F32" i="181"/>
  <c r="F31" i="181"/>
  <c r="F30" i="181"/>
  <c r="F29" i="181"/>
  <c r="F28" i="181"/>
  <c r="F27" i="181"/>
  <c r="F26" i="181"/>
  <c r="F25" i="181"/>
  <c r="F24" i="181"/>
  <c r="F23" i="181"/>
  <c r="F22" i="181"/>
  <c r="F21" i="181"/>
  <c r="F20" i="181"/>
  <c r="F19" i="181"/>
  <c r="F18" i="181"/>
  <c r="F17" i="181"/>
  <c r="F16" i="181"/>
  <c r="F15" i="181"/>
  <c r="F14" i="181"/>
  <c r="F13" i="181"/>
  <c r="F12" i="181"/>
  <c r="F11" i="181"/>
  <c r="F10" i="181"/>
  <c r="F9" i="181"/>
  <c r="F8" i="181"/>
  <c r="F7" i="181"/>
  <c r="F6" i="181"/>
  <c r="F5" i="181"/>
  <c r="F4" i="181"/>
  <c r="C933" i="181" l="1"/>
  <c r="R933" i="181" s="1"/>
  <c r="R934" i="181" s="1"/>
  <c r="R935" i="181" s="1"/>
  <c r="R936" i="181" s="1"/>
  <c r="R937" i="181" s="1"/>
  <c r="R938" i="181" s="1"/>
  <c r="R939" i="181" s="1"/>
  <c r="R940" i="181" s="1"/>
  <c r="R941" i="181" s="1"/>
  <c r="R942" i="181" s="1"/>
  <c r="R943" i="181" s="1"/>
  <c r="R944" i="181" s="1"/>
  <c r="R945" i="181" s="1"/>
  <c r="R946" i="181" s="1"/>
  <c r="R947" i="181" s="1"/>
  <c r="R948" i="181" s="1"/>
  <c r="R949" i="181" s="1"/>
  <c r="R950" i="181" s="1"/>
  <c r="R951" i="181" s="1"/>
  <c r="R952" i="181" s="1"/>
  <c r="R953" i="181" s="1"/>
  <c r="R954" i="181" s="1"/>
  <c r="R955" i="181" s="1"/>
  <c r="R956" i="181" s="1"/>
  <c r="R957" i="181" s="1"/>
  <c r="R958" i="181" s="1"/>
  <c r="R959" i="181" s="1"/>
  <c r="R960" i="181" s="1"/>
  <c r="R961" i="181" s="1"/>
  <c r="R962" i="181" s="1"/>
  <c r="R963" i="181" s="1"/>
  <c r="R964" i="181" s="1"/>
  <c r="R965" i="181" s="1"/>
  <c r="R966" i="181" s="1"/>
  <c r="R967" i="181" s="1"/>
  <c r="R968" i="181" s="1"/>
  <c r="R969" i="181" s="1"/>
  <c r="R970" i="181" s="1"/>
  <c r="R971" i="181" s="1"/>
  <c r="R972" i="181" s="1"/>
  <c r="R973" i="181" s="1"/>
  <c r="R974" i="181" s="1"/>
  <c r="R975" i="181" s="1"/>
  <c r="R976" i="181" s="1"/>
  <c r="R977" i="181" s="1"/>
  <c r="R978" i="181" s="1"/>
  <c r="R979" i="181" s="1"/>
  <c r="R980" i="181" s="1"/>
  <c r="R981" i="181" s="1"/>
  <c r="R982" i="181" s="1"/>
  <c r="R983" i="181" s="1"/>
  <c r="R984" i="181" s="1"/>
  <c r="R985" i="181" s="1"/>
  <c r="R986" i="181" s="1"/>
  <c r="R987" i="181" s="1"/>
  <c r="R988" i="181" s="1"/>
  <c r="R989" i="181" s="1"/>
  <c r="R990" i="181" s="1"/>
  <c r="R991" i="181" s="1"/>
  <c r="R992" i="181" s="1"/>
  <c r="R993" i="181" s="1"/>
  <c r="R994" i="181" s="1"/>
  <c r="R995" i="181" s="1"/>
  <c r="R996" i="181" s="1"/>
  <c r="R997" i="181" s="1"/>
  <c r="R998" i="181" s="1"/>
  <c r="R999" i="181" s="1"/>
  <c r="R1000" i="181" s="1"/>
  <c r="R1001" i="181" s="1"/>
  <c r="R1002" i="181" s="1"/>
  <c r="R1003" i="181" s="1"/>
  <c r="R1004" i="181" s="1"/>
  <c r="R1005" i="181" s="1"/>
  <c r="B814" i="230"/>
  <c r="B813" i="230"/>
  <c r="B812" i="230"/>
  <c r="B811" i="230"/>
  <c r="B810" i="230"/>
  <c r="B809" i="230"/>
  <c r="B808" i="230"/>
  <c r="B807" i="230"/>
  <c r="B806" i="230"/>
  <c r="B805" i="230"/>
  <c r="B804" i="230"/>
  <c r="B803" i="230"/>
  <c r="B802" i="230"/>
  <c r="B801" i="230"/>
  <c r="B800" i="230"/>
  <c r="B799" i="230"/>
  <c r="B798" i="230"/>
  <c r="B797" i="230"/>
  <c r="B796" i="230"/>
  <c r="B795" i="230"/>
  <c r="B794" i="230"/>
  <c r="B793" i="230"/>
  <c r="B792" i="230"/>
  <c r="B791" i="230"/>
  <c r="B790" i="230"/>
  <c r="B789" i="230"/>
  <c r="B788" i="230"/>
  <c r="B787" i="230"/>
  <c r="B786" i="230"/>
  <c r="B785" i="230"/>
  <c r="B784" i="230"/>
  <c r="B783" i="230"/>
  <c r="B782" i="230"/>
  <c r="B781" i="230"/>
  <c r="B780" i="230"/>
  <c r="B779" i="230"/>
  <c r="B778" i="230"/>
  <c r="B777" i="230"/>
  <c r="B776" i="230"/>
  <c r="B775" i="230"/>
  <c r="B774" i="230"/>
  <c r="B773" i="230"/>
  <c r="B772" i="230"/>
  <c r="B771" i="230"/>
  <c r="B770" i="230"/>
  <c r="B769" i="230"/>
  <c r="B768" i="230"/>
  <c r="B767" i="230"/>
  <c r="B766" i="230"/>
  <c r="B765" i="230"/>
  <c r="B764" i="230"/>
  <c r="B763" i="230"/>
  <c r="B762" i="230"/>
  <c r="B761" i="230"/>
  <c r="B760" i="230"/>
  <c r="B759" i="230"/>
  <c r="B758" i="230"/>
  <c r="B757" i="230"/>
  <c r="B756" i="230"/>
  <c r="B755" i="230"/>
  <c r="B754" i="230"/>
  <c r="B753" i="230"/>
  <c r="B752" i="230"/>
  <c r="B751" i="230"/>
  <c r="B750" i="230"/>
  <c r="B749" i="230"/>
  <c r="B748" i="230"/>
  <c r="B747" i="230"/>
  <c r="B746" i="230"/>
  <c r="B745" i="230"/>
  <c r="B744" i="230"/>
  <c r="B743" i="230"/>
  <c r="B742" i="230"/>
  <c r="B741" i="230"/>
  <c r="B740" i="230"/>
  <c r="B739" i="230"/>
  <c r="B738" i="230"/>
  <c r="B737" i="230"/>
  <c r="B736" i="230"/>
  <c r="B735" i="230"/>
  <c r="B734" i="230"/>
  <c r="B733" i="230"/>
  <c r="B732" i="230"/>
  <c r="B731" i="230"/>
  <c r="B730" i="230"/>
  <c r="B729" i="230"/>
  <c r="B728" i="230"/>
  <c r="B727" i="230"/>
  <c r="B726" i="230"/>
  <c r="B725" i="230"/>
  <c r="B724" i="230"/>
  <c r="B723" i="230"/>
  <c r="B722" i="230"/>
  <c r="B721" i="230"/>
  <c r="B720" i="230"/>
  <c r="B719" i="230"/>
  <c r="B718" i="230"/>
  <c r="B717" i="230"/>
  <c r="C1006" i="181" l="1"/>
  <c r="R1006" i="181" s="1"/>
  <c r="R1007" i="181" s="1"/>
  <c r="R1008" i="181" s="1"/>
  <c r="R1009" i="181" s="1"/>
  <c r="R1010" i="181" s="1"/>
  <c r="R1011" i="181" s="1"/>
  <c r="R1012" i="181" s="1"/>
  <c r="R1013" i="181" s="1"/>
  <c r="R1014" i="181" s="1"/>
  <c r="R1015" i="181" s="1"/>
  <c r="R1016" i="181" s="1"/>
  <c r="R1017" i="181" s="1"/>
  <c r="R1018" i="181" s="1"/>
  <c r="R1019" i="181" s="1"/>
  <c r="R1020" i="181" s="1"/>
  <c r="R1021" i="181" s="1"/>
  <c r="R1022" i="181" s="1"/>
  <c r="R1023" i="181" s="1"/>
  <c r="R1024" i="181" s="1"/>
  <c r="R1025" i="181" s="1"/>
  <c r="R1026" i="181" s="1"/>
  <c r="R1027" i="181" s="1"/>
  <c r="R1028" i="181" s="1"/>
  <c r="R1029" i="181" s="1"/>
  <c r="R1030" i="181" s="1"/>
  <c r="R1031" i="181" s="1"/>
  <c r="R1032" i="181" s="1"/>
  <c r="R1033" i="181" s="1"/>
  <c r="R1034" i="181" s="1"/>
  <c r="R1035" i="181" s="1"/>
  <c r="R1036" i="181" s="1"/>
  <c r="R1037" i="181" s="1"/>
  <c r="R1038" i="181" s="1"/>
  <c r="R1039" i="181" s="1"/>
  <c r="R1040" i="181" s="1"/>
  <c r="R1041" i="181" s="1"/>
  <c r="R1042" i="181" s="1"/>
  <c r="R1043" i="181" s="1"/>
  <c r="R1044" i="181" s="1"/>
  <c r="R1045" i="181" s="1"/>
  <c r="R1046" i="181" s="1"/>
  <c r="R1047" i="181" s="1"/>
  <c r="R1048" i="181" s="1"/>
  <c r="R1049" i="181" s="1"/>
  <c r="R1050" i="181" s="1"/>
  <c r="R1051" i="181" s="1"/>
  <c r="R1052" i="181" s="1"/>
  <c r="R1053" i="181" s="1"/>
  <c r="R1054" i="181" s="1"/>
  <c r="R1055" i="181" s="1"/>
  <c r="R1056" i="181" s="1"/>
  <c r="R1057" i="181" s="1"/>
  <c r="R1058" i="181" s="1"/>
  <c r="R1059" i="181" s="1"/>
  <c r="R1060" i="181" s="1"/>
  <c r="R1061" i="181" s="1"/>
  <c r="R1062" i="181" s="1"/>
  <c r="R1063" i="181" s="1"/>
  <c r="R1064" i="181" s="1"/>
  <c r="B716" i="230"/>
  <c r="B715" i="230"/>
  <c r="B714" i="230"/>
  <c r="B713" i="230"/>
  <c r="B712" i="230"/>
  <c r="B711" i="230"/>
  <c r="B710" i="230"/>
  <c r="B709" i="230"/>
  <c r="B708" i="230"/>
  <c r="B707" i="230"/>
  <c r="B706" i="230"/>
  <c r="B705" i="230"/>
  <c r="B704" i="230"/>
  <c r="B703" i="230"/>
  <c r="B702" i="230"/>
  <c r="B701" i="230"/>
  <c r="B700" i="230"/>
  <c r="B699" i="230"/>
  <c r="B698" i="230"/>
  <c r="B697" i="230"/>
  <c r="B696" i="230"/>
  <c r="B695" i="230"/>
  <c r="B694" i="230"/>
  <c r="B693" i="230"/>
  <c r="B692" i="230"/>
  <c r="B691" i="230"/>
  <c r="B690" i="230"/>
  <c r="B689" i="230"/>
  <c r="B688" i="230"/>
  <c r="B687" i="230"/>
  <c r="B686" i="230"/>
  <c r="B685" i="230"/>
  <c r="B684" i="230"/>
  <c r="B683" i="230"/>
  <c r="B682" i="230"/>
  <c r="B681" i="230"/>
  <c r="B680" i="230"/>
  <c r="B679" i="230"/>
  <c r="B678" i="230"/>
  <c r="B677" i="230"/>
  <c r="B676" i="230"/>
  <c r="B675" i="230"/>
  <c r="B674" i="230"/>
  <c r="B673" i="230"/>
  <c r="B672" i="230"/>
  <c r="B671" i="230"/>
  <c r="B670" i="230"/>
  <c r="B669" i="230"/>
  <c r="B668" i="230"/>
  <c r="B667" i="230"/>
  <c r="B666" i="230"/>
  <c r="B665" i="230"/>
  <c r="B664" i="230"/>
  <c r="B663" i="230"/>
  <c r="B662" i="230"/>
  <c r="B661" i="230"/>
  <c r="B660" i="230"/>
  <c r="B659" i="230"/>
  <c r="B658" i="230"/>
  <c r="B657" i="230"/>
  <c r="B656" i="230"/>
  <c r="B655" i="230"/>
  <c r="B654" i="230"/>
  <c r="B653" i="230"/>
  <c r="B652" i="230"/>
  <c r="B651" i="230"/>
  <c r="B650" i="230"/>
  <c r="B649" i="230"/>
  <c r="B648" i="230"/>
  <c r="B647" i="230"/>
  <c r="B646" i="230"/>
  <c r="B645" i="230"/>
  <c r="B644" i="230"/>
  <c r="B643" i="230"/>
  <c r="B642" i="230"/>
  <c r="B641" i="230"/>
  <c r="B640" i="230"/>
  <c r="B639" i="230"/>
  <c r="B638" i="230"/>
  <c r="B637" i="230"/>
  <c r="B636" i="230"/>
  <c r="B635" i="230"/>
  <c r="B634" i="230"/>
  <c r="B633" i="230"/>
  <c r="B632" i="230"/>
  <c r="B631" i="230"/>
  <c r="B630" i="230"/>
  <c r="B629" i="230"/>
  <c r="B628" i="230"/>
  <c r="B627" i="230"/>
  <c r="B626" i="230"/>
  <c r="B625" i="230"/>
  <c r="B624" i="230"/>
  <c r="B623" i="230"/>
  <c r="B622" i="230"/>
  <c r="B621" i="230"/>
  <c r="B620" i="230"/>
  <c r="B619" i="230"/>
  <c r="B618" i="230"/>
  <c r="B617" i="230"/>
  <c r="B616" i="230"/>
  <c r="T12" i="85"/>
  <c r="T13" i="85" s="1"/>
  <c r="T14" i="85" s="1"/>
  <c r="T15" i="85" s="1"/>
  <c r="T16" i="85" s="1"/>
  <c r="T17" i="85" s="1"/>
  <c r="T18" i="85" s="1"/>
  <c r="T19" i="85" s="1"/>
  <c r="T20" i="85" s="1"/>
  <c r="T23" i="85" s="1"/>
  <c r="T24" i="85" s="1"/>
  <c r="T25" i="85" s="1"/>
  <c r="T26" i="85" s="1"/>
  <c r="T27" i="85" s="1"/>
  <c r="T28" i="85" s="1"/>
  <c r="T31" i="85" s="1"/>
  <c r="T32" i="85" s="1"/>
  <c r="T33" i="85" s="1"/>
  <c r="T34" i="85" s="1"/>
  <c r="T35" i="85" s="1"/>
  <c r="T36" i="85" s="1"/>
  <c r="C1065" i="181" l="1"/>
  <c r="R1065" i="181" s="1"/>
  <c r="R1066" i="181" s="1"/>
  <c r="R1067" i="181" s="1"/>
  <c r="R1068" i="181" s="1"/>
  <c r="R1069" i="181" s="1"/>
  <c r="R1070" i="181" s="1"/>
  <c r="R1071" i="181" s="1"/>
  <c r="R1072" i="181" s="1"/>
  <c r="R1073" i="181" s="1"/>
  <c r="R1074" i="181" s="1"/>
  <c r="R1075" i="181" s="1"/>
  <c r="R1076" i="181" s="1"/>
  <c r="R1077" i="181" s="1"/>
  <c r="R1078" i="181" s="1"/>
  <c r="R1079" i="181" s="1"/>
  <c r="R1080" i="181" s="1"/>
  <c r="R1081" i="181" s="1"/>
  <c r="R1082" i="181" s="1"/>
  <c r="R1083" i="181" s="1"/>
  <c r="R1084" i="181" s="1"/>
  <c r="R1085" i="181" s="1"/>
  <c r="R1086" i="181" s="1"/>
  <c r="R1087" i="181" s="1"/>
  <c r="R1088" i="181" s="1"/>
  <c r="R1089" i="181" s="1"/>
  <c r="R1090" i="181" s="1"/>
  <c r="R1091" i="181" s="1"/>
  <c r="R1092" i="181" s="1"/>
  <c r="R1093" i="181" s="1"/>
  <c r="R1094" i="181" s="1"/>
  <c r="R1095" i="181" s="1"/>
  <c r="R1096" i="181" s="1"/>
  <c r="R1097" i="181" s="1"/>
  <c r="R1098" i="181" s="1"/>
  <c r="R1099" i="181" s="1"/>
  <c r="R1100" i="181" s="1"/>
  <c r="R1101" i="181" s="1"/>
  <c r="R1102" i="181" s="1"/>
  <c r="R1103" i="181" s="1"/>
  <c r="R1104" i="181" s="1"/>
  <c r="R1105" i="181" s="1"/>
  <c r="R1106" i="181" s="1"/>
  <c r="R1107" i="181" s="1"/>
  <c r="R1108" i="181" s="1"/>
  <c r="R1109" i="181" s="1"/>
  <c r="R1110" i="181" s="1"/>
  <c r="R1111" i="181" s="1"/>
  <c r="R1112" i="181" s="1"/>
  <c r="R1113" i="181" s="1"/>
  <c r="R1114" i="181" s="1"/>
  <c r="R1115" i="181" s="1"/>
  <c r="R1116" i="181" s="1"/>
  <c r="R1117" i="181" s="1"/>
  <c r="R1118" i="181" s="1"/>
  <c r="R1119" i="181" s="1"/>
  <c r="R1120" i="181" s="1"/>
  <c r="R1121" i="181" s="1"/>
  <c r="R1122" i="181" s="1"/>
  <c r="R1123" i="181" s="1"/>
  <c r="T37" i="85"/>
  <c r="T38" i="85" s="1"/>
  <c r="T39" i="85" s="1"/>
  <c r="T42" i="85" s="1"/>
  <c r="B615" i="230"/>
  <c r="B614" i="230"/>
  <c r="B613" i="230"/>
  <c r="B612" i="230"/>
  <c r="B611" i="230"/>
  <c r="B610" i="230"/>
  <c r="B609" i="230"/>
  <c r="B608" i="230"/>
  <c r="B607" i="230"/>
  <c r="B606" i="230"/>
  <c r="B605" i="230"/>
  <c r="B604" i="230"/>
  <c r="B603" i="230"/>
  <c r="B602" i="230"/>
  <c r="B601" i="230"/>
  <c r="B600" i="230"/>
  <c r="B599" i="230"/>
  <c r="B598" i="230"/>
  <c r="B597" i="230"/>
  <c r="B596" i="230"/>
  <c r="B595" i="230"/>
  <c r="B594" i="230"/>
  <c r="B593" i="230"/>
  <c r="B592" i="230"/>
  <c r="B591" i="230"/>
  <c r="B590" i="230"/>
  <c r="B589" i="230"/>
  <c r="B588" i="230"/>
  <c r="B587" i="230"/>
  <c r="B586" i="230"/>
  <c r="B585" i="230"/>
  <c r="B584" i="230"/>
  <c r="B583" i="230"/>
  <c r="B582" i="230"/>
  <c r="B581" i="230"/>
  <c r="B580" i="230"/>
  <c r="B579" i="230"/>
  <c r="B578" i="230"/>
  <c r="B577" i="230"/>
  <c r="B576" i="230"/>
  <c r="B575" i="230"/>
  <c r="B574" i="230"/>
  <c r="B573" i="230"/>
  <c r="B572" i="230"/>
  <c r="B571" i="230"/>
  <c r="B570" i="230"/>
  <c r="B569" i="230"/>
  <c r="B568" i="230"/>
  <c r="B567" i="230"/>
  <c r="B566" i="230"/>
  <c r="B565" i="230"/>
  <c r="B564" i="230"/>
  <c r="B563" i="230"/>
  <c r="B562" i="230"/>
  <c r="B561" i="230"/>
  <c r="B560" i="230"/>
  <c r="B559" i="230"/>
  <c r="B558" i="230"/>
  <c r="B557" i="230"/>
  <c r="B556" i="230"/>
  <c r="B555" i="230"/>
  <c r="B554" i="230"/>
  <c r="B553" i="230"/>
  <c r="B552" i="230"/>
  <c r="B551" i="230"/>
  <c r="B550" i="230"/>
  <c r="B549" i="230"/>
  <c r="B548" i="230"/>
  <c r="B547" i="230"/>
  <c r="B546" i="230"/>
  <c r="B545" i="230"/>
  <c r="B544" i="230"/>
  <c r="B543" i="230"/>
  <c r="B542" i="230"/>
  <c r="B541" i="230"/>
  <c r="B540" i="230"/>
  <c r="B539" i="230"/>
  <c r="B538" i="230"/>
  <c r="B537" i="230"/>
  <c r="B536" i="230"/>
  <c r="B535" i="230"/>
  <c r="B534" i="230"/>
  <c r="B533" i="230"/>
  <c r="B532" i="230"/>
  <c r="B531" i="230"/>
  <c r="B530" i="230"/>
  <c r="B529" i="230"/>
  <c r="B528" i="230"/>
  <c r="B527" i="230"/>
  <c r="B526" i="230"/>
  <c r="B525" i="230"/>
  <c r="B524" i="230"/>
  <c r="B523" i="230"/>
  <c r="B522" i="230"/>
  <c r="B521" i="230"/>
  <c r="B520" i="230"/>
  <c r="B519" i="230"/>
  <c r="C1124" i="181" l="1"/>
  <c r="R1124" i="181" s="1"/>
  <c r="R1125" i="181" s="1"/>
  <c r="R1126" i="181" s="1"/>
  <c r="R1127" i="181" s="1"/>
  <c r="R1128" i="181" s="1"/>
  <c r="R1129" i="181" s="1"/>
  <c r="R1130" i="181" s="1"/>
  <c r="R1131" i="181" s="1"/>
  <c r="R1132" i="181" s="1"/>
  <c r="R1133" i="181" s="1"/>
  <c r="R1134" i="181" s="1"/>
  <c r="R1135" i="181" s="1"/>
  <c r="R1136" i="181" s="1"/>
  <c r="R1137" i="181" s="1"/>
  <c r="R1138" i="181" s="1"/>
  <c r="R1139" i="181" s="1"/>
  <c r="R1140" i="181" s="1"/>
  <c r="R1141" i="181" s="1"/>
  <c r="R1142" i="181" s="1"/>
  <c r="R1143" i="181" s="1"/>
  <c r="R1144" i="181" s="1"/>
  <c r="R1145" i="181" s="1"/>
  <c r="R1146" i="181" s="1"/>
  <c r="R1147" i="181" s="1"/>
  <c r="R1148" i="181" s="1"/>
  <c r="R1149" i="181" s="1"/>
  <c r="R1150" i="181" s="1"/>
  <c r="R1151" i="181" s="1"/>
  <c r="R1152" i="181" s="1"/>
  <c r="R1153" i="181" s="1"/>
  <c r="R1154" i="181" s="1"/>
  <c r="R1155" i="181" s="1"/>
  <c r="R1156" i="181" s="1"/>
  <c r="R1157" i="181" s="1"/>
  <c r="R1158" i="181" s="1"/>
  <c r="R1159" i="181" s="1"/>
  <c r="R1160" i="181" s="1"/>
  <c r="R1161" i="181" s="1"/>
  <c r="R1162" i="181" s="1"/>
  <c r="R1163" i="181" s="1"/>
  <c r="R1164" i="181" s="1"/>
  <c r="R1165" i="181" s="1"/>
  <c r="R1166" i="181" s="1"/>
  <c r="R1167" i="181" s="1"/>
  <c r="R1168" i="181" s="1"/>
  <c r="R1169" i="181" s="1"/>
  <c r="R1170" i="181" s="1"/>
  <c r="R1171" i="181" s="1"/>
  <c r="R1172" i="181" s="1"/>
  <c r="R1173" i="181" s="1"/>
  <c r="R1174" i="181" s="1"/>
  <c r="R1175" i="181" s="1"/>
  <c r="R1176" i="181" s="1"/>
  <c r="R1177" i="181" s="1"/>
  <c r="R1178" i="181" s="1"/>
  <c r="R1179" i="181" s="1"/>
  <c r="R1180" i="181" s="1"/>
  <c r="R1181" i="181" s="1"/>
  <c r="R1182" i="181" s="1"/>
  <c r="R1183" i="181" s="1"/>
  <c r="R1184" i="181" s="1"/>
  <c r="R1185" i="181" s="1"/>
  <c r="R1186" i="181" s="1"/>
  <c r="R1187" i="181" s="1"/>
  <c r="R1188" i="181" s="1"/>
  <c r="R1189" i="181" s="1"/>
  <c r="R1190" i="181" s="1"/>
  <c r="R1191" i="181" s="1"/>
  <c r="R1192" i="181" s="1"/>
  <c r="R1193" i="181" s="1"/>
  <c r="R1194" i="181" s="1"/>
  <c r="R1195" i="181" s="1"/>
  <c r="R1196" i="181" s="1"/>
  <c r="R1197" i="181" s="1"/>
  <c r="R1198" i="181" s="1"/>
  <c r="R1199" i="181" s="1"/>
  <c r="B518" i="230"/>
  <c r="B517" i="230"/>
  <c r="B516" i="230"/>
  <c r="B515" i="230"/>
  <c r="B514" i="230"/>
  <c r="B513" i="230"/>
  <c r="B512" i="230"/>
  <c r="B511" i="230"/>
  <c r="B510" i="230"/>
  <c r="B509" i="230"/>
  <c r="B508" i="230"/>
  <c r="B507" i="230"/>
  <c r="B506" i="230"/>
  <c r="B505" i="230"/>
  <c r="B504" i="230"/>
  <c r="B503" i="230"/>
  <c r="B502" i="230"/>
  <c r="B501" i="230"/>
  <c r="B500" i="230"/>
  <c r="B499" i="230"/>
  <c r="B498" i="230"/>
  <c r="B497" i="230"/>
  <c r="B496" i="230"/>
  <c r="B495" i="230"/>
  <c r="B494" i="230"/>
  <c r="B493" i="230"/>
  <c r="B492" i="230"/>
  <c r="B491" i="230"/>
  <c r="B490" i="230"/>
  <c r="B489" i="230"/>
  <c r="B488" i="230"/>
  <c r="B487" i="230"/>
  <c r="B486" i="230"/>
  <c r="B485" i="230"/>
  <c r="B484" i="230"/>
  <c r="B483" i="230"/>
  <c r="B482" i="230"/>
  <c r="B481" i="230"/>
  <c r="B480" i="230"/>
  <c r="B479" i="230"/>
  <c r="B478" i="230"/>
  <c r="B477" i="230"/>
  <c r="B476" i="230"/>
  <c r="B475" i="230"/>
  <c r="B474" i="230"/>
  <c r="B473" i="230"/>
  <c r="B472" i="230"/>
  <c r="B471" i="230"/>
  <c r="B470" i="230"/>
  <c r="B469" i="230"/>
  <c r="B468" i="230"/>
  <c r="B467" i="230"/>
  <c r="B466" i="230"/>
  <c r="B465" i="230"/>
  <c r="B464" i="230"/>
  <c r="B463" i="230"/>
  <c r="B462" i="230"/>
  <c r="B461" i="230"/>
  <c r="B460" i="230"/>
  <c r="B459" i="230"/>
  <c r="B458" i="230"/>
  <c r="B457" i="230"/>
  <c r="B456" i="230"/>
  <c r="B455" i="230"/>
  <c r="B454" i="230"/>
  <c r="B453" i="230"/>
  <c r="B452" i="230"/>
  <c r="B451" i="230"/>
  <c r="B450" i="230"/>
  <c r="B449" i="230"/>
  <c r="B448" i="230"/>
  <c r="B447" i="230"/>
  <c r="B446" i="230"/>
  <c r="B445" i="230"/>
  <c r="B444" i="230"/>
  <c r="B443" i="230"/>
  <c r="B442" i="230"/>
  <c r="B441" i="230"/>
  <c r="B440" i="230"/>
  <c r="B439" i="230"/>
  <c r="B438" i="230"/>
  <c r="B437" i="230"/>
  <c r="B436" i="230"/>
  <c r="B435" i="230"/>
  <c r="B434" i="230"/>
  <c r="B433" i="230"/>
  <c r="B432" i="230"/>
  <c r="B431" i="230"/>
  <c r="B430" i="230"/>
  <c r="B429" i="230"/>
  <c r="B428" i="230"/>
  <c r="B427" i="230"/>
  <c r="B426" i="230"/>
  <c r="B425" i="230"/>
  <c r="B424" i="230"/>
  <c r="B423" i="230"/>
  <c r="B422" i="230"/>
  <c r="B421" i="230"/>
  <c r="B420" i="230"/>
  <c r="B419" i="230"/>
  <c r="B418" i="230"/>
  <c r="B417" i="230"/>
  <c r="B416" i="230"/>
  <c r="B415" i="230"/>
  <c r="B414" i="230"/>
  <c r="B413" i="230"/>
  <c r="B412" i="230"/>
  <c r="B411" i="230"/>
  <c r="B410" i="230"/>
  <c r="B409" i="230"/>
  <c r="B408" i="230"/>
  <c r="B407" i="230"/>
  <c r="B406" i="230"/>
  <c r="B405" i="230"/>
  <c r="B404" i="230"/>
  <c r="B403" i="230"/>
  <c r="B402" i="230"/>
  <c r="B401" i="230"/>
  <c r="B400" i="230"/>
  <c r="B399" i="230"/>
  <c r="B398" i="230"/>
  <c r="B397" i="230"/>
  <c r="B396" i="230"/>
  <c r="B395" i="230"/>
  <c r="B394" i="230"/>
  <c r="B393" i="230"/>
  <c r="B392" i="230"/>
  <c r="B391" i="230"/>
  <c r="B390" i="230"/>
  <c r="B389" i="230"/>
  <c r="B388" i="230"/>
  <c r="B387" i="230"/>
  <c r="B386" i="230"/>
  <c r="B385" i="230"/>
  <c r="B384" i="230"/>
  <c r="B383" i="230"/>
  <c r="B382" i="230"/>
  <c r="B381" i="230"/>
  <c r="B380" i="230"/>
  <c r="B379" i="230"/>
  <c r="B378" i="230"/>
  <c r="B377" i="230"/>
  <c r="B376" i="230"/>
  <c r="B375" i="230"/>
  <c r="B374" i="230"/>
  <c r="B373" i="230"/>
  <c r="B372" i="230"/>
  <c r="B371" i="230"/>
  <c r="B370" i="230"/>
  <c r="B369" i="230"/>
  <c r="B368" i="230"/>
  <c r="B367" i="230"/>
  <c r="B366" i="230"/>
  <c r="B365" i="230"/>
  <c r="B364" i="230"/>
  <c r="B363" i="230"/>
  <c r="B362" i="230"/>
  <c r="B361" i="230"/>
  <c r="B360" i="230"/>
  <c r="B359" i="230"/>
  <c r="B358" i="230"/>
  <c r="B357" i="230"/>
  <c r="B356" i="230"/>
  <c r="B355" i="230"/>
  <c r="B354" i="230"/>
  <c r="B353" i="230"/>
  <c r="B352" i="230"/>
  <c r="B351" i="230"/>
  <c r="B350" i="230"/>
  <c r="B349" i="230"/>
  <c r="B348" i="230"/>
  <c r="B347" i="230"/>
  <c r="B346" i="230"/>
  <c r="B345" i="230"/>
  <c r="B344" i="230"/>
  <c r="B343" i="230"/>
  <c r="B342" i="230"/>
  <c r="B341" i="230"/>
  <c r="B340" i="230"/>
  <c r="B339" i="230"/>
  <c r="B338" i="230"/>
  <c r="B337" i="230"/>
  <c r="B336" i="230"/>
  <c r="B335" i="230"/>
  <c r="B334" i="230"/>
  <c r="B333" i="230"/>
  <c r="B332" i="230"/>
  <c r="B331" i="230"/>
  <c r="B330" i="230"/>
  <c r="B329" i="230"/>
  <c r="B328" i="230"/>
  <c r="B327" i="230"/>
  <c r="B326" i="230"/>
  <c r="B325" i="230"/>
  <c r="B324" i="230"/>
  <c r="R603" i="257"/>
  <c r="R602" i="257"/>
  <c r="R601" i="257"/>
  <c r="R600" i="257"/>
  <c r="O600" i="257"/>
  <c r="R597" i="257"/>
  <c r="R596" i="257"/>
  <c r="R595" i="257"/>
  <c r="R594" i="257"/>
  <c r="O594" i="257"/>
  <c r="R591" i="257"/>
  <c r="R590" i="257"/>
  <c r="R589" i="257"/>
  <c r="R588" i="257"/>
  <c r="O588" i="257"/>
  <c r="R585" i="257"/>
  <c r="R584" i="257"/>
  <c r="R583" i="257"/>
  <c r="R582" i="257"/>
  <c r="O582" i="257"/>
  <c r="R579" i="257"/>
  <c r="R578" i="257"/>
  <c r="R577" i="257"/>
  <c r="R576" i="257"/>
  <c r="O576" i="257"/>
  <c r="R573" i="257"/>
  <c r="R572" i="257"/>
  <c r="R571" i="257"/>
  <c r="R570" i="257"/>
  <c r="O570" i="257"/>
  <c r="R567" i="257"/>
  <c r="R566" i="257"/>
  <c r="R565" i="257"/>
  <c r="R564" i="257"/>
  <c r="O564" i="257"/>
  <c r="R561" i="257"/>
  <c r="R560" i="257"/>
  <c r="R559" i="257"/>
  <c r="R558" i="257"/>
  <c r="O558" i="257"/>
  <c r="R555" i="257"/>
  <c r="R554" i="257"/>
  <c r="R553" i="257"/>
  <c r="R552" i="257"/>
  <c r="O552" i="257"/>
  <c r="R549" i="257"/>
  <c r="R548" i="257"/>
  <c r="R547" i="257"/>
  <c r="R546" i="257"/>
  <c r="O546" i="257"/>
  <c r="R543" i="257"/>
  <c r="R542" i="257"/>
  <c r="R541" i="257"/>
  <c r="R540" i="257"/>
  <c r="O540" i="257"/>
  <c r="R537" i="257"/>
  <c r="R536" i="257"/>
  <c r="R535" i="257"/>
  <c r="R534" i="257"/>
  <c r="O534" i="257"/>
  <c r="R531" i="257"/>
  <c r="R530" i="257"/>
  <c r="R529" i="257"/>
  <c r="R528" i="257"/>
  <c r="O528" i="257"/>
  <c r="R525" i="257"/>
  <c r="R524" i="257"/>
  <c r="R523" i="257"/>
  <c r="R522" i="257"/>
  <c r="O522" i="257"/>
  <c r="R519" i="257"/>
  <c r="R518" i="257"/>
  <c r="R517" i="257"/>
  <c r="R516" i="257"/>
  <c r="O516" i="257"/>
  <c r="R513" i="257"/>
  <c r="R512" i="257"/>
  <c r="R511" i="257"/>
  <c r="R510" i="257"/>
  <c r="O510" i="257"/>
  <c r="R507" i="257"/>
  <c r="R506" i="257"/>
  <c r="R505" i="257"/>
  <c r="R504" i="257"/>
  <c r="O504" i="257"/>
  <c r="R501" i="257"/>
  <c r="R500" i="257"/>
  <c r="R499" i="257"/>
  <c r="R498" i="257"/>
  <c r="O498" i="257"/>
  <c r="R495" i="257"/>
  <c r="R494" i="257"/>
  <c r="R493" i="257"/>
  <c r="R492" i="257"/>
  <c r="O492" i="257"/>
  <c r="R489" i="257"/>
  <c r="R488" i="257"/>
  <c r="R487" i="257"/>
  <c r="R486" i="257"/>
  <c r="O486" i="257"/>
  <c r="R483" i="257"/>
  <c r="R482" i="257"/>
  <c r="R481" i="257"/>
  <c r="R480" i="257"/>
  <c r="O480" i="257"/>
  <c r="R477" i="257"/>
  <c r="R476" i="257"/>
  <c r="R475" i="257"/>
  <c r="R474" i="257"/>
  <c r="O474" i="257"/>
  <c r="R471" i="257"/>
  <c r="R470" i="257"/>
  <c r="R469" i="257"/>
  <c r="R468" i="257"/>
  <c r="O468" i="257"/>
  <c r="R465" i="257"/>
  <c r="R464" i="257"/>
  <c r="R463" i="257"/>
  <c r="R462" i="257"/>
  <c r="O462" i="257"/>
  <c r="R459" i="257"/>
  <c r="R458" i="257"/>
  <c r="R457" i="257"/>
  <c r="R456" i="257"/>
  <c r="O456" i="257"/>
  <c r="R453" i="257"/>
  <c r="R452" i="257"/>
  <c r="R451" i="257"/>
  <c r="R450" i="257"/>
  <c r="O450" i="257"/>
  <c r="R447" i="257"/>
  <c r="R446" i="257"/>
  <c r="R445" i="257"/>
  <c r="R444" i="257"/>
  <c r="O444" i="257"/>
  <c r="R441" i="257"/>
  <c r="R440" i="257"/>
  <c r="R439" i="257"/>
  <c r="R438" i="257"/>
  <c r="O438" i="257"/>
  <c r="R435" i="257"/>
  <c r="R434" i="257"/>
  <c r="R433" i="257"/>
  <c r="R432" i="257"/>
  <c r="O432" i="257"/>
  <c r="R429" i="257"/>
  <c r="R428" i="257"/>
  <c r="R427" i="257"/>
  <c r="R426" i="257"/>
  <c r="O426" i="257"/>
  <c r="R423" i="257"/>
  <c r="R422" i="257"/>
  <c r="R421" i="257"/>
  <c r="R420" i="257"/>
  <c r="O420" i="257"/>
  <c r="R417" i="257"/>
  <c r="R416" i="257"/>
  <c r="R415" i="257"/>
  <c r="R414" i="257"/>
  <c r="O414" i="257"/>
  <c r="R411" i="257"/>
  <c r="R410" i="257"/>
  <c r="R409" i="257"/>
  <c r="R408" i="257"/>
  <c r="O408" i="257"/>
  <c r="R405" i="257"/>
  <c r="R404" i="257"/>
  <c r="R403" i="257"/>
  <c r="R402" i="257"/>
  <c r="O402" i="257"/>
  <c r="R399" i="257"/>
  <c r="R398" i="257"/>
  <c r="R397" i="257"/>
  <c r="R396" i="257"/>
  <c r="O396" i="257"/>
  <c r="R393" i="257"/>
  <c r="R392" i="257"/>
  <c r="R391" i="257"/>
  <c r="R390" i="257"/>
  <c r="O390" i="257"/>
  <c r="R387" i="257"/>
  <c r="R386" i="257"/>
  <c r="R385" i="257"/>
  <c r="R384" i="257"/>
  <c r="O384" i="257"/>
  <c r="R381" i="257"/>
  <c r="R380" i="257"/>
  <c r="R379" i="257"/>
  <c r="R378" i="257"/>
  <c r="O378" i="257"/>
  <c r="R375" i="257"/>
  <c r="R374" i="257"/>
  <c r="R373" i="257"/>
  <c r="R372" i="257"/>
  <c r="O372" i="257"/>
  <c r="R369" i="257"/>
  <c r="R368" i="257"/>
  <c r="R367" i="257"/>
  <c r="R366" i="257"/>
  <c r="O366" i="257"/>
  <c r="R363" i="257"/>
  <c r="R362" i="257"/>
  <c r="R361" i="257"/>
  <c r="R360" i="257"/>
  <c r="O360" i="257"/>
  <c r="R357" i="257"/>
  <c r="R356" i="257"/>
  <c r="R355" i="257"/>
  <c r="R354" i="257"/>
  <c r="O354" i="257"/>
  <c r="R351" i="257"/>
  <c r="R350" i="257"/>
  <c r="R349" i="257"/>
  <c r="R348" i="257"/>
  <c r="O348" i="257"/>
  <c r="R345" i="257"/>
  <c r="R344" i="257"/>
  <c r="R343" i="257"/>
  <c r="R342" i="257"/>
  <c r="O342" i="257"/>
  <c r="R339" i="257"/>
  <c r="R338" i="257"/>
  <c r="R337" i="257"/>
  <c r="R336" i="257"/>
  <c r="O336" i="257"/>
  <c r="R333" i="257"/>
  <c r="R332" i="257"/>
  <c r="R331" i="257"/>
  <c r="R330" i="257"/>
  <c r="O330" i="257"/>
  <c r="R327" i="257"/>
  <c r="R326" i="257"/>
  <c r="R325" i="257"/>
  <c r="R324" i="257"/>
  <c r="O324" i="257"/>
  <c r="R321" i="257"/>
  <c r="R320" i="257"/>
  <c r="R319" i="257"/>
  <c r="R318" i="257"/>
  <c r="O318" i="257"/>
  <c r="R315" i="257"/>
  <c r="R314" i="257"/>
  <c r="R313" i="257"/>
  <c r="R312" i="257"/>
  <c r="O312" i="257"/>
  <c r="R309" i="257"/>
  <c r="R308" i="257"/>
  <c r="R307" i="257"/>
  <c r="R306" i="257"/>
  <c r="O306" i="257"/>
  <c r="R303" i="257"/>
  <c r="R302" i="257"/>
  <c r="R301" i="257"/>
  <c r="R300" i="257"/>
  <c r="O300" i="257"/>
  <c r="R297" i="257"/>
  <c r="R296" i="257"/>
  <c r="R295" i="257"/>
  <c r="R294" i="257"/>
  <c r="O294" i="257"/>
  <c r="R291" i="257"/>
  <c r="R290" i="257"/>
  <c r="R289" i="257"/>
  <c r="R288" i="257"/>
  <c r="O288" i="257"/>
  <c r="R285" i="257"/>
  <c r="R284" i="257"/>
  <c r="R283" i="257"/>
  <c r="R282" i="257"/>
  <c r="O282" i="257"/>
  <c r="R279" i="257"/>
  <c r="R278" i="257"/>
  <c r="R277" i="257"/>
  <c r="R276" i="257"/>
  <c r="O276" i="257"/>
  <c r="R273" i="257"/>
  <c r="R272" i="257"/>
  <c r="R271" i="257"/>
  <c r="R270" i="257"/>
  <c r="O270" i="257"/>
  <c r="R267" i="257"/>
  <c r="R266" i="257"/>
  <c r="R265" i="257"/>
  <c r="R264" i="257"/>
  <c r="O264" i="257"/>
  <c r="R261" i="257"/>
  <c r="R260" i="257"/>
  <c r="R259" i="257"/>
  <c r="R258" i="257"/>
  <c r="O258" i="257"/>
  <c r="R255" i="257"/>
  <c r="R254" i="257"/>
  <c r="R253" i="257"/>
  <c r="R252" i="257"/>
  <c r="O252" i="257"/>
  <c r="R249" i="257"/>
  <c r="R248" i="257"/>
  <c r="R247" i="257"/>
  <c r="R246" i="257"/>
  <c r="O246" i="257"/>
  <c r="R243" i="257"/>
  <c r="R242" i="257"/>
  <c r="R241" i="257"/>
  <c r="R240" i="257"/>
  <c r="O240" i="257"/>
  <c r="R237" i="257"/>
  <c r="R236" i="257"/>
  <c r="R235" i="257"/>
  <c r="R234" i="257"/>
  <c r="O234" i="257"/>
  <c r="R231" i="257"/>
  <c r="R230" i="257"/>
  <c r="R229" i="257"/>
  <c r="R228" i="257"/>
  <c r="O228" i="257"/>
  <c r="R225" i="257"/>
  <c r="R224" i="257"/>
  <c r="R223" i="257"/>
  <c r="R222" i="257"/>
  <c r="O222" i="257"/>
  <c r="R219" i="257"/>
  <c r="R218" i="257"/>
  <c r="R217" i="257"/>
  <c r="R216" i="257"/>
  <c r="O216" i="257"/>
  <c r="R213" i="257"/>
  <c r="R212" i="257"/>
  <c r="R211" i="257"/>
  <c r="R210" i="257"/>
  <c r="O210" i="257"/>
  <c r="R207" i="257"/>
  <c r="R206" i="257"/>
  <c r="R205" i="257"/>
  <c r="R204" i="257"/>
  <c r="O204" i="257"/>
  <c r="R201" i="257"/>
  <c r="R200" i="257"/>
  <c r="R199" i="257"/>
  <c r="R198" i="257"/>
  <c r="O198" i="257"/>
  <c r="R195" i="257"/>
  <c r="R194" i="257"/>
  <c r="R193" i="257"/>
  <c r="R192" i="257"/>
  <c r="O192" i="257"/>
  <c r="R189" i="257"/>
  <c r="R188" i="257"/>
  <c r="R187" i="257"/>
  <c r="R186" i="257"/>
  <c r="O186" i="257"/>
  <c r="R183" i="257"/>
  <c r="R182" i="257"/>
  <c r="R181" i="257"/>
  <c r="R180" i="257"/>
  <c r="O180" i="257"/>
  <c r="R177" i="257"/>
  <c r="R176" i="257"/>
  <c r="R175" i="257"/>
  <c r="R174" i="257"/>
  <c r="O174" i="257"/>
  <c r="R171" i="257"/>
  <c r="R170" i="257"/>
  <c r="R169" i="257"/>
  <c r="R168" i="257"/>
  <c r="O168" i="257"/>
  <c r="R165" i="257"/>
  <c r="R164" i="257"/>
  <c r="R163" i="257"/>
  <c r="R162" i="257"/>
  <c r="O162" i="257"/>
  <c r="R159" i="257"/>
  <c r="R158" i="257"/>
  <c r="R157" i="257"/>
  <c r="R156" i="257"/>
  <c r="O156" i="257"/>
  <c r="R153" i="257"/>
  <c r="R152" i="257"/>
  <c r="R151" i="257"/>
  <c r="R150" i="257"/>
  <c r="O150" i="257"/>
  <c r="R147" i="257"/>
  <c r="R146" i="257"/>
  <c r="R145" i="257"/>
  <c r="R144" i="257"/>
  <c r="O144" i="257"/>
  <c r="R141" i="257"/>
  <c r="R140" i="257"/>
  <c r="R139" i="257"/>
  <c r="R138" i="257"/>
  <c r="O138" i="257"/>
  <c r="R135" i="257"/>
  <c r="R134" i="257"/>
  <c r="R133" i="257"/>
  <c r="R132" i="257"/>
  <c r="O132" i="257"/>
  <c r="R129" i="257"/>
  <c r="R128" i="257"/>
  <c r="R127" i="257"/>
  <c r="R126" i="257"/>
  <c r="O126" i="257"/>
  <c r="R123" i="257"/>
  <c r="R122" i="257"/>
  <c r="R121" i="257"/>
  <c r="R120" i="257"/>
  <c r="O120" i="257"/>
  <c r="R117" i="257"/>
  <c r="R116" i="257"/>
  <c r="R115" i="257"/>
  <c r="R114" i="257"/>
  <c r="O114" i="257"/>
  <c r="R111" i="257"/>
  <c r="R110" i="257"/>
  <c r="R109" i="257"/>
  <c r="R108" i="257"/>
  <c r="O108" i="257"/>
  <c r="R105" i="257"/>
  <c r="R104" i="257"/>
  <c r="R103" i="257"/>
  <c r="R102" i="257"/>
  <c r="O102" i="257"/>
  <c r="R99" i="257"/>
  <c r="R98" i="257"/>
  <c r="R97" i="257"/>
  <c r="R96" i="257"/>
  <c r="O96" i="257"/>
  <c r="R93" i="257"/>
  <c r="R92" i="257"/>
  <c r="R91" i="257"/>
  <c r="R90" i="257"/>
  <c r="O90" i="257"/>
  <c r="R87" i="257"/>
  <c r="R86" i="257"/>
  <c r="R85" i="257"/>
  <c r="R84" i="257"/>
  <c r="O84" i="257"/>
  <c r="R81" i="257"/>
  <c r="R80" i="257"/>
  <c r="R79" i="257"/>
  <c r="R78" i="257"/>
  <c r="O78" i="257"/>
  <c r="R75" i="257"/>
  <c r="R74" i="257"/>
  <c r="R73" i="257"/>
  <c r="R72" i="257"/>
  <c r="O72" i="257"/>
  <c r="R69" i="257"/>
  <c r="R68" i="257"/>
  <c r="R67" i="257"/>
  <c r="R66" i="257"/>
  <c r="O66" i="257"/>
  <c r="R63" i="257"/>
  <c r="R62" i="257"/>
  <c r="R61" i="257"/>
  <c r="R60" i="257"/>
  <c r="O60" i="257"/>
  <c r="R57" i="257"/>
  <c r="R56" i="257"/>
  <c r="R55" i="257"/>
  <c r="R54" i="257"/>
  <c r="O54" i="257"/>
  <c r="R51" i="257"/>
  <c r="R50" i="257"/>
  <c r="R49" i="257"/>
  <c r="R48" i="257"/>
  <c r="O48" i="257"/>
  <c r="R45" i="257"/>
  <c r="R44" i="257"/>
  <c r="R43" i="257"/>
  <c r="R42" i="257"/>
  <c r="O42" i="257"/>
  <c r="R39" i="257"/>
  <c r="R38" i="257"/>
  <c r="R37" i="257"/>
  <c r="R36" i="257"/>
  <c r="O36" i="257"/>
  <c r="R33" i="257"/>
  <c r="R32" i="257"/>
  <c r="R31" i="257"/>
  <c r="R30" i="257"/>
  <c r="O30" i="257"/>
  <c r="R27" i="257"/>
  <c r="R26" i="257"/>
  <c r="R25" i="257"/>
  <c r="R24" i="257"/>
  <c r="O24" i="257"/>
  <c r="R21" i="257"/>
  <c r="R20" i="257"/>
  <c r="R19" i="257"/>
  <c r="R18" i="257"/>
  <c r="O18" i="257"/>
  <c r="R15" i="257"/>
  <c r="R14" i="257"/>
  <c r="R13" i="257"/>
  <c r="R12" i="257"/>
  <c r="O12" i="257"/>
  <c r="K11" i="257"/>
  <c r="K17" i="257" s="1"/>
  <c r="K23" i="257" s="1"/>
  <c r="K29" i="257" s="1"/>
  <c r="K35" i="257" s="1"/>
  <c r="K41" i="257" s="1"/>
  <c r="K47" i="257" s="1"/>
  <c r="K53" i="257" s="1"/>
  <c r="K59" i="257" s="1"/>
  <c r="K65" i="257" s="1"/>
  <c r="K71" i="257" s="1"/>
  <c r="K77" i="257" s="1"/>
  <c r="K83" i="257" s="1"/>
  <c r="K89" i="257" s="1"/>
  <c r="K95" i="257" s="1"/>
  <c r="K101" i="257" s="1"/>
  <c r="K107" i="257" s="1"/>
  <c r="K113" i="257" s="1"/>
  <c r="K119" i="257" s="1"/>
  <c r="K125" i="257" s="1"/>
  <c r="K131" i="257" s="1"/>
  <c r="K137" i="257" s="1"/>
  <c r="K143" i="257" s="1"/>
  <c r="K149" i="257" s="1"/>
  <c r="K155" i="257" s="1"/>
  <c r="K161" i="257" s="1"/>
  <c r="K167" i="257" s="1"/>
  <c r="K173" i="257" s="1"/>
  <c r="K179" i="257" s="1"/>
  <c r="K185" i="257" s="1"/>
  <c r="K191" i="257" s="1"/>
  <c r="K197" i="257" s="1"/>
  <c r="K203" i="257" s="1"/>
  <c r="K209" i="257" s="1"/>
  <c r="K215" i="257" s="1"/>
  <c r="K221" i="257" s="1"/>
  <c r="K227" i="257" s="1"/>
  <c r="K233" i="257" s="1"/>
  <c r="K239" i="257" s="1"/>
  <c r="K245" i="257" s="1"/>
  <c r="K251" i="257" s="1"/>
  <c r="K257" i="257" s="1"/>
  <c r="K263" i="257" s="1"/>
  <c r="K269" i="257" s="1"/>
  <c r="K275" i="257" s="1"/>
  <c r="K281" i="257" s="1"/>
  <c r="K287" i="257" s="1"/>
  <c r="K293" i="257" s="1"/>
  <c r="K299" i="257" s="1"/>
  <c r="K305" i="257" s="1"/>
  <c r="K311" i="257" s="1"/>
  <c r="K317" i="257" s="1"/>
  <c r="K323" i="257" s="1"/>
  <c r="K329" i="257" s="1"/>
  <c r="K335" i="257" s="1"/>
  <c r="K341" i="257" s="1"/>
  <c r="K347" i="257" s="1"/>
  <c r="K353" i="257" s="1"/>
  <c r="K359" i="257" s="1"/>
  <c r="K365" i="257" s="1"/>
  <c r="K371" i="257" s="1"/>
  <c r="K377" i="257" s="1"/>
  <c r="K383" i="257" s="1"/>
  <c r="K389" i="257" s="1"/>
  <c r="K395" i="257" s="1"/>
  <c r="K401" i="257" s="1"/>
  <c r="K407" i="257" s="1"/>
  <c r="K413" i="257" s="1"/>
  <c r="K419" i="257" s="1"/>
  <c r="K425" i="257" s="1"/>
  <c r="K431" i="257" s="1"/>
  <c r="K437" i="257" s="1"/>
  <c r="K443" i="257" s="1"/>
  <c r="K449" i="257" s="1"/>
  <c r="K455" i="257" s="1"/>
  <c r="K461" i="257" s="1"/>
  <c r="K467" i="257" s="1"/>
  <c r="K473" i="257" s="1"/>
  <c r="K479" i="257" s="1"/>
  <c r="K485" i="257" s="1"/>
  <c r="K491" i="257" s="1"/>
  <c r="K497" i="257" s="1"/>
  <c r="K503" i="257" s="1"/>
  <c r="K509" i="257" s="1"/>
  <c r="K515" i="257" s="1"/>
  <c r="K521" i="257" s="1"/>
  <c r="K527" i="257" s="1"/>
  <c r="K533" i="257" s="1"/>
  <c r="K539" i="257" s="1"/>
  <c r="K545" i="257" s="1"/>
  <c r="K551" i="257" s="1"/>
  <c r="K557" i="257" s="1"/>
  <c r="K563" i="257" s="1"/>
  <c r="K569" i="257" s="1"/>
  <c r="K575" i="257" s="1"/>
  <c r="K581" i="257" s="1"/>
  <c r="K587" i="257" s="1"/>
  <c r="K593" i="257" s="1"/>
  <c r="K599" i="257" s="1"/>
  <c r="R9" i="257"/>
  <c r="R8" i="257"/>
  <c r="R7" i="257"/>
  <c r="R6" i="257"/>
  <c r="O6" i="257"/>
  <c r="C1200" i="181" l="1"/>
  <c r="R1200" i="181" s="1"/>
  <c r="R1201" i="181" s="1"/>
  <c r="R1202" i="181" s="1"/>
  <c r="R1203" i="181" s="1"/>
  <c r="R1204" i="181" s="1"/>
  <c r="R1205" i="181" s="1"/>
  <c r="R1206" i="181" s="1"/>
  <c r="R1207" i="181" s="1"/>
  <c r="R1208" i="181" s="1"/>
  <c r="R1209" i="181" s="1"/>
  <c r="R1210" i="181" s="1"/>
  <c r="R1211" i="181" s="1"/>
  <c r="R1212" i="181" s="1"/>
  <c r="R1213" i="181" s="1"/>
  <c r="R1214" i="181" s="1"/>
  <c r="R1215" i="181" s="1"/>
  <c r="R1216" i="181" s="1"/>
  <c r="R1217" i="181" s="1"/>
  <c r="R1218" i="181" s="1"/>
  <c r="R1219" i="181" s="1"/>
  <c r="R1220" i="181" s="1"/>
  <c r="R1221" i="181" s="1"/>
  <c r="R1222" i="181" s="1"/>
  <c r="R1223" i="181" s="1"/>
  <c r="R1224" i="181" s="1"/>
  <c r="R1225" i="181" s="1"/>
  <c r="R1226" i="181" s="1"/>
  <c r="R1227" i="181" s="1"/>
  <c r="R1228" i="181" s="1"/>
  <c r="R1229" i="181" s="1"/>
  <c r="R1230" i="181" s="1"/>
  <c r="R1231" i="181" s="1"/>
  <c r="R1232" i="181" s="1"/>
  <c r="R1233" i="181" s="1"/>
  <c r="R1234" i="181" s="1"/>
  <c r="R1235" i="181" s="1"/>
  <c r="R1236" i="181" s="1"/>
  <c r="R1237" i="181" s="1"/>
  <c r="R1238" i="181" s="1"/>
  <c r="R1239" i="181" s="1"/>
  <c r="R1240" i="181" s="1"/>
  <c r="R1241" i="181" s="1"/>
  <c r="R1242" i="181" s="1"/>
  <c r="R1243" i="181" s="1"/>
  <c r="R1244" i="181" s="1"/>
  <c r="R1245" i="181" s="1"/>
  <c r="R1246" i="181" s="1"/>
  <c r="R1247" i="181" s="1"/>
  <c r="R1248" i="181" s="1"/>
  <c r="R1249" i="181" s="1"/>
  <c r="R1250" i="181" s="1"/>
  <c r="R1251" i="181" s="1"/>
  <c r="R1252" i="181" s="1"/>
  <c r="R1253" i="181" s="1"/>
  <c r="R1254" i="181" s="1"/>
  <c r="R1255" i="181" s="1"/>
  <c r="R1256" i="181" s="1"/>
  <c r="R1257" i="181" s="1"/>
  <c r="R1258" i="181" s="1"/>
  <c r="R1259" i="181" s="1"/>
  <c r="R1260" i="181" s="1"/>
  <c r="R1261" i="181" s="1"/>
  <c r="R1262" i="181" s="1"/>
  <c r="R1263" i="181" s="1"/>
  <c r="R1264" i="181" s="1"/>
  <c r="R1265" i="181" s="1"/>
  <c r="R1266" i="181" s="1"/>
  <c r="R1267" i="181" s="1"/>
  <c r="R1268" i="181" s="1"/>
  <c r="R1269" i="181" s="1"/>
  <c r="R1270" i="181" s="1"/>
  <c r="R1271" i="181" s="1"/>
  <c r="R1272" i="181" s="1"/>
  <c r="R1273" i="181" s="1"/>
  <c r="R1274" i="181" s="1"/>
  <c r="R1275" i="181" s="1"/>
  <c r="R603" i="256"/>
  <c r="R602" i="256"/>
  <c r="R601" i="256"/>
  <c r="R600" i="256"/>
  <c r="O600" i="256"/>
  <c r="R597" i="256"/>
  <c r="R596" i="256"/>
  <c r="R595" i="256"/>
  <c r="R594" i="256"/>
  <c r="O594" i="256"/>
  <c r="R591" i="256"/>
  <c r="R590" i="256"/>
  <c r="R589" i="256"/>
  <c r="R588" i="256"/>
  <c r="O588" i="256"/>
  <c r="R585" i="256"/>
  <c r="R584" i="256"/>
  <c r="R583" i="256"/>
  <c r="R582" i="256"/>
  <c r="O582" i="256"/>
  <c r="R579" i="256"/>
  <c r="R578" i="256"/>
  <c r="R577" i="256"/>
  <c r="R576" i="256"/>
  <c r="O576" i="256"/>
  <c r="R573" i="256"/>
  <c r="R572" i="256"/>
  <c r="R571" i="256"/>
  <c r="R570" i="256"/>
  <c r="O570" i="256"/>
  <c r="R567" i="256"/>
  <c r="R566" i="256"/>
  <c r="R565" i="256"/>
  <c r="R564" i="256"/>
  <c r="O564" i="256"/>
  <c r="R561" i="256"/>
  <c r="R560" i="256"/>
  <c r="R559" i="256"/>
  <c r="R558" i="256"/>
  <c r="O558" i="256"/>
  <c r="R555" i="256"/>
  <c r="R554" i="256"/>
  <c r="R553" i="256"/>
  <c r="R552" i="256"/>
  <c r="O552" i="256"/>
  <c r="R549" i="256"/>
  <c r="R548" i="256"/>
  <c r="R547" i="256"/>
  <c r="R546" i="256"/>
  <c r="O546" i="256"/>
  <c r="R543" i="256"/>
  <c r="R542" i="256"/>
  <c r="R541" i="256"/>
  <c r="R540" i="256"/>
  <c r="O540" i="256"/>
  <c r="R537" i="256"/>
  <c r="R536" i="256"/>
  <c r="R535" i="256"/>
  <c r="R534" i="256"/>
  <c r="O534" i="256"/>
  <c r="R531" i="256"/>
  <c r="R530" i="256"/>
  <c r="R529" i="256"/>
  <c r="R528" i="256"/>
  <c r="O528" i="256"/>
  <c r="R525" i="256"/>
  <c r="R524" i="256"/>
  <c r="R523" i="256"/>
  <c r="R522" i="256"/>
  <c r="O522" i="256"/>
  <c r="R519" i="256"/>
  <c r="R518" i="256"/>
  <c r="R517" i="256"/>
  <c r="R516" i="256"/>
  <c r="O516" i="256"/>
  <c r="R513" i="256"/>
  <c r="R512" i="256"/>
  <c r="R511" i="256"/>
  <c r="R510" i="256"/>
  <c r="O510" i="256"/>
  <c r="R507" i="256"/>
  <c r="R506" i="256"/>
  <c r="R505" i="256"/>
  <c r="R504" i="256"/>
  <c r="O504" i="256"/>
  <c r="R501" i="256"/>
  <c r="R500" i="256"/>
  <c r="R499" i="256"/>
  <c r="R498" i="256"/>
  <c r="O498" i="256"/>
  <c r="R495" i="256"/>
  <c r="R494" i="256"/>
  <c r="R493" i="256"/>
  <c r="R492" i="256"/>
  <c r="O492" i="256"/>
  <c r="R489" i="256"/>
  <c r="R488" i="256"/>
  <c r="R487" i="256"/>
  <c r="R486" i="256"/>
  <c r="O486" i="256"/>
  <c r="R483" i="256"/>
  <c r="R482" i="256"/>
  <c r="R481" i="256"/>
  <c r="R480" i="256"/>
  <c r="O480" i="256"/>
  <c r="R477" i="256"/>
  <c r="R476" i="256"/>
  <c r="R475" i="256"/>
  <c r="R474" i="256"/>
  <c r="O474" i="256"/>
  <c r="R471" i="256"/>
  <c r="R470" i="256"/>
  <c r="R469" i="256"/>
  <c r="R468" i="256"/>
  <c r="O468" i="256"/>
  <c r="R465" i="256"/>
  <c r="R464" i="256"/>
  <c r="R463" i="256"/>
  <c r="R462" i="256"/>
  <c r="O462" i="256"/>
  <c r="R459" i="256"/>
  <c r="R458" i="256"/>
  <c r="R457" i="256"/>
  <c r="R456" i="256"/>
  <c r="O456" i="256"/>
  <c r="R453" i="256"/>
  <c r="R452" i="256"/>
  <c r="R451" i="256"/>
  <c r="R450" i="256"/>
  <c r="O450" i="256"/>
  <c r="R447" i="256"/>
  <c r="R446" i="256"/>
  <c r="R445" i="256"/>
  <c r="R444" i="256"/>
  <c r="O444" i="256"/>
  <c r="R441" i="256"/>
  <c r="R440" i="256"/>
  <c r="R439" i="256"/>
  <c r="R438" i="256"/>
  <c r="O438" i="256"/>
  <c r="R435" i="256"/>
  <c r="R434" i="256"/>
  <c r="R433" i="256"/>
  <c r="R432" i="256"/>
  <c r="O432" i="256"/>
  <c r="R429" i="256"/>
  <c r="R428" i="256"/>
  <c r="R427" i="256"/>
  <c r="R426" i="256"/>
  <c r="O426" i="256"/>
  <c r="R423" i="256"/>
  <c r="R422" i="256"/>
  <c r="R421" i="256"/>
  <c r="R420" i="256"/>
  <c r="O420" i="256"/>
  <c r="R417" i="256"/>
  <c r="R416" i="256"/>
  <c r="R415" i="256"/>
  <c r="R414" i="256"/>
  <c r="O414" i="256"/>
  <c r="R411" i="256"/>
  <c r="R410" i="256"/>
  <c r="R409" i="256"/>
  <c r="R408" i="256"/>
  <c r="O408" i="256"/>
  <c r="R405" i="256"/>
  <c r="R404" i="256"/>
  <c r="R403" i="256"/>
  <c r="R402" i="256"/>
  <c r="O402" i="256"/>
  <c r="R399" i="256"/>
  <c r="R398" i="256"/>
  <c r="R397" i="256"/>
  <c r="R396" i="256"/>
  <c r="O396" i="256"/>
  <c r="R393" i="256"/>
  <c r="R392" i="256"/>
  <c r="R391" i="256"/>
  <c r="R390" i="256"/>
  <c r="O390" i="256"/>
  <c r="R387" i="256"/>
  <c r="R386" i="256"/>
  <c r="R385" i="256"/>
  <c r="R384" i="256"/>
  <c r="O384" i="256"/>
  <c r="R381" i="256"/>
  <c r="R380" i="256"/>
  <c r="R379" i="256"/>
  <c r="R378" i="256"/>
  <c r="O378" i="256"/>
  <c r="R375" i="256"/>
  <c r="R374" i="256"/>
  <c r="R373" i="256"/>
  <c r="R372" i="256"/>
  <c r="O372" i="256"/>
  <c r="R369" i="256"/>
  <c r="R368" i="256"/>
  <c r="R367" i="256"/>
  <c r="R366" i="256"/>
  <c r="O366" i="256"/>
  <c r="R363" i="256"/>
  <c r="R362" i="256"/>
  <c r="R361" i="256"/>
  <c r="R360" i="256"/>
  <c r="O360" i="256"/>
  <c r="R357" i="256"/>
  <c r="R356" i="256"/>
  <c r="R355" i="256"/>
  <c r="R354" i="256"/>
  <c r="O354" i="256"/>
  <c r="R351" i="256"/>
  <c r="R350" i="256"/>
  <c r="R349" i="256"/>
  <c r="R348" i="256"/>
  <c r="O348" i="256"/>
  <c r="R345" i="256"/>
  <c r="R344" i="256"/>
  <c r="R343" i="256"/>
  <c r="R342" i="256"/>
  <c r="O342" i="256"/>
  <c r="R339" i="256"/>
  <c r="R338" i="256"/>
  <c r="R337" i="256"/>
  <c r="R336" i="256"/>
  <c r="O336" i="256"/>
  <c r="R333" i="256"/>
  <c r="R332" i="256"/>
  <c r="R331" i="256"/>
  <c r="R330" i="256"/>
  <c r="O330" i="256"/>
  <c r="R327" i="256"/>
  <c r="R326" i="256"/>
  <c r="R325" i="256"/>
  <c r="R324" i="256"/>
  <c r="O324" i="256"/>
  <c r="R321" i="256"/>
  <c r="R320" i="256"/>
  <c r="R319" i="256"/>
  <c r="R318" i="256"/>
  <c r="O318" i="256"/>
  <c r="R315" i="256"/>
  <c r="R314" i="256"/>
  <c r="R313" i="256"/>
  <c r="R312" i="256"/>
  <c r="O312" i="256"/>
  <c r="R309" i="256"/>
  <c r="R308" i="256"/>
  <c r="R307" i="256"/>
  <c r="R306" i="256"/>
  <c r="O306" i="256"/>
  <c r="R303" i="256"/>
  <c r="R302" i="256"/>
  <c r="R301" i="256"/>
  <c r="R300" i="256"/>
  <c r="O300" i="256"/>
  <c r="R297" i="256"/>
  <c r="R296" i="256"/>
  <c r="R295" i="256"/>
  <c r="R294" i="256"/>
  <c r="O294" i="256"/>
  <c r="R291" i="256"/>
  <c r="R290" i="256"/>
  <c r="R289" i="256"/>
  <c r="R288" i="256"/>
  <c r="O288" i="256"/>
  <c r="R285" i="256"/>
  <c r="R284" i="256"/>
  <c r="R283" i="256"/>
  <c r="R282" i="256"/>
  <c r="O282" i="256"/>
  <c r="R279" i="256"/>
  <c r="R278" i="256"/>
  <c r="R277" i="256"/>
  <c r="R276" i="256"/>
  <c r="O276" i="256"/>
  <c r="R273" i="256"/>
  <c r="R272" i="256"/>
  <c r="R271" i="256"/>
  <c r="R270" i="256"/>
  <c r="O270" i="256"/>
  <c r="R267" i="256"/>
  <c r="R266" i="256"/>
  <c r="R265" i="256"/>
  <c r="R264" i="256"/>
  <c r="O264" i="256"/>
  <c r="R261" i="256"/>
  <c r="R260" i="256"/>
  <c r="R259" i="256"/>
  <c r="R258" i="256"/>
  <c r="O258" i="256"/>
  <c r="R255" i="256"/>
  <c r="R254" i="256"/>
  <c r="R253" i="256"/>
  <c r="R252" i="256"/>
  <c r="O252" i="256"/>
  <c r="R249" i="256"/>
  <c r="R248" i="256"/>
  <c r="R247" i="256"/>
  <c r="R246" i="256"/>
  <c r="O246" i="256"/>
  <c r="R243" i="256"/>
  <c r="R242" i="256"/>
  <c r="R241" i="256"/>
  <c r="R240" i="256"/>
  <c r="O240" i="256"/>
  <c r="R237" i="256"/>
  <c r="R236" i="256"/>
  <c r="R235" i="256"/>
  <c r="R234" i="256"/>
  <c r="O234" i="256"/>
  <c r="R231" i="256"/>
  <c r="R230" i="256"/>
  <c r="R229" i="256"/>
  <c r="R228" i="256"/>
  <c r="O228" i="256"/>
  <c r="R225" i="256"/>
  <c r="R224" i="256"/>
  <c r="R223" i="256"/>
  <c r="R222" i="256"/>
  <c r="O222" i="256"/>
  <c r="R219" i="256"/>
  <c r="R218" i="256"/>
  <c r="R217" i="256"/>
  <c r="R216" i="256"/>
  <c r="O216" i="256"/>
  <c r="R213" i="256"/>
  <c r="R212" i="256"/>
  <c r="R211" i="256"/>
  <c r="R210" i="256"/>
  <c r="O210" i="256"/>
  <c r="R207" i="256"/>
  <c r="R206" i="256"/>
  <c r="R205" i="256"/>
  <c r="R204" i="256"/>
  <c r="O204" i="256"/>
  <c r="R201" i="256"/>
  <c r="R200" i="256"/>
  <c r="R199" i="256"/>
  <c r="R198" i="256"/>
  <c r="O198" i="256"/>
  <c r="R195" i="256"/>
  <c r="R194" i="256"/>
  <c r="R193" i="256"/>
  <c r="R192" i="256"/>
  <c r="O192" i="256"/>
  <c r="R189" i="256"/>
  <c r="R188" i="256"/>
  <c r="R187" i="256"/>
  <c r="R186" i="256"/>
  <c r="O186" i="256"/>
  <c r="R183" i="256"/>
  <c r="R182" i="256"/>
  <c r="R181" i="256"/>
  <c r="R180" i="256"/>
  <c r="O180" i="256"/>
  <c r="R177" i="256"/>
  <c r="R176" i="256"/>
  <c r="R175" i="256"/>
  <c r="R174" i="256"/>
  <c r="O174" i="256"/>
  <c r="R171" i="256"/>
  <c r="R170" i="256"/>
  <c r="R169" i="256"/>
  <c r="R168" i="256"/>
  <c r="O168" i="256"/>
  <c r="R165" i="256"/>
  <c r="R164" i="256"/>
  <c r="R163" i="256"/>
  <c r="R162" i="256"/>
  <c r="O162" i="256"/>
  <c r="R159" i="256"/>
  <c r="R158" i="256"/>
  <c r="R157" i="256"/>
  <c r="R156" i="256"/>
  <c r="O156" i="256"/>
  <c r="R153" i="256"/>
  <c r="R152" i="256"/>
  <c r="R151" i="256"/>
  <c r="R150" i="256"/>
  <c r="O150" i="256"/>
  <c r="R147" i="256"/>
  <c r="R146" i="256"/>
  <c r="R145" i="256"/>
  <c r="R144" i="256"/>
  <c r="O144" i="256"/>
  <c r="R141" i="256"/>
  <c r="R140" i="256"/>
  <c r="R139" i="256"/>
  <c r="R138" i="256"/>
  <c r="O138" i="256"/>
  <c r="R135" i="256"/>
  <c r="R134" i="256"/>
  <c r="R133" i="256"/>
  <c r="R132" i="256"/>
  <c r="O132" i="256"/>
  <c r="R129" i="256"/>
  <c r="R128" i="256"/>
  <c r="R127" i="256"/>
  <c r="R126" i="256"/>
  <c r="O126" i="256"/>
  <c r="R123" i="256"/>
  <c r="R122" i="256"/>
  <c r="R121" i="256"/>
  <c r="R120" i="256"/>
  <c r="O120" i="256"/>
  <c r="R117" i="256"/>
  <c r="R116" i="256"/>
  <c r="R115" i="256"/>
  <c r="R114" i="256"/>
  <c r="O114" i="256"/>
  <c r="R111" i="256"/>
  <c r="R110" i="256"/>
  <c r="R109" i="256"/>
  <c r="R108" i="256"/>
  <c r="O108" i="256"/>
  <c r="R105" i="256"/>
  <c r="R104" i="256"/>
  <c r="R103" i="256"/>
  <c r="R102" i="256"/>
  <c r="O102" i="256"/>
  <c r="R99" i="256"/>
  <c r="R98" i="256"/>
  <c r="R97" i="256"/>
  <c r="R96" i="256"/>
  <c r="O96" i="256"/>
  <c r="R93" i="256"/>
  <c r="R92" i="256"/>
  <c r="R91" i="256"/>
  <c r="R90" i="256"/>
  <c r="O90" i="256"/>
  <c r="R87" i="256"/>
  <c r="R86" i="256"/>
  <c r="R85" i="256"/>
  <c r="R84" i="256"/>
  <c r="O84" i="256"/>
  <c r="R81" i="256"/>
  <c r="R80" i="256"/>
  <c r="R79" i="256"/>
  <c r="R78" i="256"/>
  <c r="O78" i="256"/>
  <c r="R75" i="256"/>
  <c r="R74" i="256"/>
  <c r="R73" i="256"/>
  <c r="R72" i="256"/>
  <c r="O72" i="256"/>
  <c r="R69" i="256"/>
  <c r="R68" i="256"/>
  <c r="R67" i="256"/>
  <c r="R66" i="256"/>
  <c r="O66" i="256"/>
  <c r="R63" i="256"/>
  <c r="R62" i="256"/>
  <c r="R61" i="256"/>
  <c r="R60" i="256"/>
  <c r="O60" i="256"/>
  <c r="R57" i="256"/>
  <c r="R56" i="256"/>
  <c r="R55" i="256"/>
  <c r="R54" i="256"/>
  <c r="O54" i="256"/>
  <c r="R51" i="256"/>
  <c r="R50" i="256"/>
  <c r="R49" i="256"/>
  <c r="R48" i="256"/>
  <c r="O48" i="256"/>
  <c r="R45" i="256"/>
  <c r="R44" i="256"/>
  <c r="R43" i="256"/>
  <c r="R42" i="256"/>
  <c r="O42" i="256"/>
  <c r="R39" i="256"/>
  <c r="R38" i="256"/>
  <c r="R37" i="256"/>
  <c r="R36" i="256"/>
  <c r="O36" i="256"/>
  <c r="R33" i="256"/>
  <c r="R32" i="256"/>
  <c r="R31" i="256"/>
  <c r="R30" i="256"/>
  <c r="O30" i="256"/>
  <c r="R27" i="256"/>
  <c r="R26" i="256"/>
  <c r="R25" i="256"/>
  <c r="R24" i="256"/>
  <c r="O24" i="256"/>
  <c r="R21" i="256"/>
  <c r="R20" i="256"/>
  <c r="R19" i="256"/>
  <c r="R18" i="256"/>
  <c r="O18" i="256"/>
  <c r="R15" i="256"/>
  <c r="R14" i="256"/>
  <c r="R13" i="256"/>
  <c r="R12" i="256"/>
  <c r="O12" i="256"/>
  <c r="K11" i="256"/>
  <c r="K17" i="256" s="1"/>
  <c r="K23" i="256" s="1"/>
  <c r="K29" i="256" s="1"/>
  <c r="K35" i="256" s="1"/>
  <c r="K41" i="256" s="1"/>
  <c r="K47" i="256" s="1"/>
  <c r="K53" i="256" s="1"/>
  <c r="K59" i="256" s="1"/>
  <c r="K65" i="256" s="1"/>
  <c r="K71" i="256" s="1"/>
  <c r="K77" i="256" s="1"/>
  <c r="K83" i="256" s="1"/>
  <c r="K89" i="256" s="1"/>
  <c r="K95" i="256" s="1"/>
  <c r="K101" i="256" s="1"/>
  <c r="K107" i="256" s="1"/>
  <c r="K113" i="256" s="1"/>
  <c r="K119" i="256" s="1"/>
  <c r="K125" i="256" s="1"/>
  <c r="K131" i="256" s="1"/>
  <c r="K137" i="256" s="1"/>
  <c r="K143" i="256" s="1"/>
  <c r="K149" i="256" s="1"/>
  <c r="K155" i="256" s="1"/>
  <c r="K161" i="256" s="1"/>
  <c r="K167" i="256" s="1"/>
  <c r="K173" i="256" s="1"/>
  <c r="K179" i="256" s="1"/>
  <c r="K185" i="256" s="1"/>
  <c r="K191" i="256" s="1"/>
  <c r="K197" i="256" s="1"/>
  <c r="K203" i="256" s="1"/>
  <c r="K209" i="256" s="1"/>
  <c r="K215" i="256" s="1"/>
  <c r="K221" i="256" s="1"/>
  <c r="K227" i="256" s="1"/>
  <c r="K233" i="256" s="1"/>
  <c r="K239" i="256" s="1"/>
  <c r="K245" i="256" s="1"/>
  <c r="K251" i="256" s="1"/>
  <c r="K257" i="256" s="1"/>
  <c r="K263" i="256" s="1"/>
  <c r="K269" i="256" s="1"/>
  <c r="K275" i="256" s="1"/>
  <c r="K281" i="256" s="1"/>
  <c r="K287" i="256" s="1"/>
  <c r="K293" i="256" s="1"/>
  <c r="K299" i="256" s="1"/>
  <c r="K305" i="256" s="1"/>
  <c r="K311" i="256" s="1"/>
  <c r="K317" i="256" s="1"/>
  <c r="K323" i="256" s="1"/>
  <c r="K329" i="256" s="1"/>
  <c r="K335" i="256" s="1"/>
  <c r="K341" i="256" s="1"/>
  <c r="K347" i="256" s="1"/>
  <c r="K353" i="256" s="1"/>
  <c r="K359" i="256" s="1"/>
  <c r="K365" i="256" s="1"/>
  <c r="K371" i="256" s="1"/>
  <c r="K377" i="256" s="1"/>
  <c r="K383" i="256" s="1"/>
  <c r="K389" i="256" s="1"/>
  <c r="K395" i="256" s="1"/>
  <c r="K401" i="256" s="1"/>
  <c r="K407" i="256" s="1"/>
  <c r="K413" i="256" s="1"/>
  <c r="K419" i="256" s="1"/>
  <c r="K425" i="256" s="1"/>
  <c r="K431" i="256" s="1"/>
  <c r="K437" i="256" s="1"/>
  <c r="K443" i="256" s="1"/>
  <c r="K449" i="256" s="1"/>
  <c r="K455" i="256" s="1"/>
  <c r="K461" i="256" s="1"/>
  <c r="K467" i="256" s="1"/>
  <c r="K473" i="256" s="1"/>
  <c r="K479" i="256" s="1"/>
  <c r="K485" i="256" s="1"/>
  <c r="K491" i="256" s="1"/>
  <c r="K497" i="256" s="1"/>
  <c r="K503" i="256" s="1"/>
  <c r="K509" i="256" s="1"/>
  <c r="K515" i="256" s="1"/>
  <c r="K521" i="256" s="1"/>
  <c r="K527" i="256" s="1"/>
  <c r="K533" i="256" s="1"/>
  <c r="K539" i="256" s="1"/>
  <c r="K545" i="256" s="1"/>
  <c r="K551" i="256" s="1"/>
  <c r="K557" i="256" s="1"/>
  <c r="K563" i="256" s="1"/>
  <c r="K569" i="256" s="1"/>
  <c r="K575" i="256" s="1"/>
  <c r="K581" i="256" s="1"/>
  <c r="K587" i="256" s="1"/>
  <c r="K593" i="256" s="1"/>
  <c r="K599" i="256" s="1"/>
  <c r="R9" i="256"/>
  <c r="R8" i="256"/>
  <c r="R7" i="256"/>
  <c r="R6" i="256"/>
  <c r="O6" i="256"/>
  <c r="B323" i="230"/>
  <c r="B322" i="230"/>
  <c r="B321" i="230"/>
  <c r="B320" i="230"/>
  <c r="B319" i="230"/>
  <c r="B318" i="230"/>
  <c r="B317" i="230"/>
  <c r="B316" i="230"/>
  <c r="B315" i="230"/>
  <c r="B314" i="230"/>
  <c r="B313" i="230"/>
  <c r="B312" i="230"/>
  <c r="B311" i="230"/>
  <c r="B310" i="230"/>
  <c r="B309" i="230"/>
  <c r="B308" i="230"/>
  <c r="B307" i="230"/>
  <c r="B306" i="230"/>
  <c r="B305" i="230"/>
  <c r="B304" i="230"/>
  <c r="B303" i="230"/>
  <c r="B302" i="230"/>
  <c r="B301" i="230"/>
  <c r="B300" i="230"/>
  <c r="B299" i="230"/>
  <c r="B298" i="230"/>
  <c r="B297" i="230"/>
  <c r="B296" i="230"/>
  <c r="B295" i="230"/>
  <c r="B294" i="230"/>
  <c r="B293" i="230"/>
  <c r="B292" i="230"/>
  <c r="B291" i="230"/>
  <c r="B290" i="230"/>
  <c r="B289" i="230"/>
  <c r="B288" i="230"/>
  <c r="B287" i="230"/>
  <c r="B286" i="230"/>
  <c r="B285" i="230"/>
  <c r="B284" i="230"/>
  <c r="B283" i="230"/>
  <c r="B282" i="230"/>
  <c r="B281" i="230"/>
  <c r="B280" i="230"/>
  <c r="B279" i="230"/>
  <c r="B278" i="230"/>
  <c r="B277" i="230"/>
  <c r="B276" i="230"/>
  <c r="B275" i="230"/>
  <c r="B274" i="230"/>
  <c r="B273" i="230"/>
  <c r="B272" i="230"/>
  <c r="B271" i="230"/>
  <c r="B270" i="230"/>
  <c r="B269" i="230"/>
  <c r="B268" i="230"/>
  <c r="B267" i="230"/>
  <c r="B266" i="230"/>
  <c r="B265" i="230"/>
  <c r="B264" i="230"/>
  <c r="B263" i="230"/>
  <c r="B262" i="230"/>
  <c r="B261" i="230"/>
  <c r="B260" i="230"/>
  <c r="B259" i="230"/>
  <c r="B258" i="230"/>
  <c r="B257" i="230"/>
  <c r="B256" i="230"/>
  <c r="B255" i="230"/>
  <c r="B254" i="230"/>
  <c r="B253" i="230"/>
  <c r="B252" i="230"/>
  <c r="B251" i="230"/>
  <c r="B250" i="230"/>
  <c r="B249" i="230"/>
  <c r="B248" i="230"/>
  <c r="B247" i="230"/>
  <c r="B246" i="230"/>
  <c r="B245" i="230"/>
  <c r="B244" i="230"/>
  <c r="B243" i="230"/>
  <c r="B242" i="230"/>
  <c r="B241" i="230"/>
  <c r="B240" i="230"/>
  <c r="B239" i="230"/>
  <c r="B238" i="230"/>
  <c r="B237" i="230"/>
  <c r="B236" i="230"/>
  <c r="B235" i="230"/>
  <c r="B234" i="230"/>
  <c r="B233" i="230"/>
  <c r="B232" i="230"/>
  <c r="B231" i="230"/>
  <c r="B230" i="230"/>
  <c r="B229" i="230"/>
  <c r="B228" i="230"/>
  <c r="B227" i="230"/>
  <c r="B226" i="230"/>
  <c r="B225" i="230"/>
  <c r="B224" i="230"/>
  <c r="B223" i="230"/>
  <c r="B222" i="230"/>
  <c r="B221" i="230"/>
  <c r="B220" i="230"/>
  <c r="C1276" i="181" l="1"/>
  <c r="R1276" i="181" s="1"/>
  <c r="R1277" i="181" s="1"/>
  <c r="R1278" i="181" s="1"/>
  <c r="R1279" i="181" s="1"/>
  <c r="R1280" i="181" s="1"/>
  <c r="R1281" i="181" s="1"/>
  <c r="R1282" i="181" s="1"/>
  <c r="R1283" i="181" s="1"/>
  <c r="R1284" i="181" s="1"/>
  <c r="R1285" i="181" s="1"/>
  <c r="R1286" i="181" s="1"/>
  <c r="R1287" i="181" s="1"/>
  <c r="R1288" i="181" s="1"/>
  <c r="R1289" i="181" s="1"/>
  <c r="R1290" i="181" s="1"/>
  <c r="R1291" i="181" s="1"/>
  <c r="R1292" i="181" s="1"/>
  <c r="R1293" i="181" s="1"/>
  <c r="R1294" i="181" s="1"/>
  <c r="R1295" i="181" s="1"/>
  <c r="R1296" i="181" s="1"/>
  <c r="R1297" i="181" s="1"/>
  <c r="R1298" i="181" s="1"/>
  <c r="R1299" i="181" s="1"/>
  <c r="R1300" i="181" s="1"/>
  <c r="R1301" i="181" s="1"/>
  <c r="R1302" i="181" s="1"/>
  <c r="R1303" i="181" s="1"/>
  <c r="R1304" i="181" s="1"/>
  <c r="R1305" i="181" s="1"/>
  <c r="R1306" i="181" s="1"/>
  <c r="R1307" i="181" s="1"/>
  <c r="R1308" i="181" s="1"/>
  <c r="R1309" i="181" s="1"/>
  <c r="R1310" i="181" s="1"/>
  <c r="R1311" i="181" s="1"/>
  <c r="R1312" i="181" s="1"/>
  <c r="R1313" i="181" s="1"/>
  <c r="R1314" i="181" s="1"/>
  <c r="R1315" i="181" s="1"/>
  <c r="R1316" i="181" s="1"/>
  <c r="R1317" i="181" s="1"/>
  <c r="R1318" i="181" s="1"/>
  <c r="R1319" i="181" s="1"/>
  <c r="R1320" i="181" s="1"/>
  <c r="R1321" i="181" s="1"/>
  <c r="R1322" i="181" s="1"/>
  <c r="R1323" i="181" s="1"/>
  <c r="R1324" i="181" s="1"/>
  <c r="R1325" i="181" s="1"/>
  <c r="R1326" i="181" s="1"/>
  <c r="R1327" i="181" s="1"/>
  <c r="R1328" i="181" s="1"/>
  <c r="R1329" i="181" s="1"/>
  <c r="R1330" i="181" s="1"/>
  <c r="R1331" i="181" s="1"/>
  <c r="R1332" i="181" s="1"/>
  <c r="R1333" i="181" s="1"/>
  <c r="R1334" i="181" s="1"/>
  <c r="R1335" i="181" s="1"/>
  <c r="R1336" i="181" s="1"/>
  <c r="R1337" i="181" s="1"/>
  <c r="R1338" i="181" s="1"/>
  <c r="R1339" i="181" s="1"/>
  <c r="R1340" i="181" s="1"/>
  <c r="R1341" i="181" s="1"/>
  <c r="R1342" i="181" s="1"/>
  <c r="R1343" i="181" s="1"/>
  <c r="R1344" i="181" s="1"/>
  <c r="R1345" i="181" s="1"/>
  <c r="R1346" i="181" s="1"/>
  <c r="R1347" i="181" s="1"/>
  <c r="R1348" i="181" s="1"/>
  <c r="R1349" i="181" s="1"/>
  <c r="R1350" i="181" s="1"/>
  <c r="R1351" i="181" s="1"/>
  <c r="R1352" i="181" s="1"/>
  <c r="R1353" i="181" s="1"/>
  <c r="R1354" i="181" s="1"/>
  <c r="R1355" i="181" s="1"/>
  <c r="R1356" i="181" s="1"/>
  <c r="R1357" i="181" s="1"/>
  <c r="R1358" i="181" s="1"/>
  <c r="R1359" i="181" s="1"/>
  <c r="R1360" i="181" s="1"/>
  <c r="R1361" i="181" s="1"/>
  <c r="R1362" i="181" s="1"/>
  <c r="R1363" i="181" s="1"/>
  <c r="R1364" i="181" s="1"/>
  <c r="B119" i="230"/>
  <c r="B120" i="230"/>
  <c r="B121" i="230"/>
  <c r="B122" i="230"/>
  <c r="B123" i="230"/>
  <c r="B124" i="230"/>
  <c r="B125" i="230"/>
  <c r="B126" i="230"/>
  <c r="B127" i="230"/>
  <c r="B128" i="230"/>
  <c r="B129" i="230"/>
  <c r="B130" i="230"/>
  <c r="B131" i="230"/>
  <c r="B132" i="230"/>
  <c r="B133" i="230"/>
  <c r="B134" i="230"/>
  <c r="B135" i="230"/>
  <c r="B136" i="230"/>
  <c r="B137" i="230"/>
  <c r="B138" i="230"/>
  <c r="B139" i="230"/>
  <c r="B140" i="230"/>
  <c r="B141" i="230"/>
  <c r="B142" i="230"/>
  <c r="B143" i="230"/>
  <c r="B144" i="230"/>
  <c r="B145" i="230"/>
  <c r="B146" i="230"/>
  <c r="B147" i="230"/>
  <c r="B148" i="230"/>
  <c r="B149" i="230"/>
  <c r="B150" i="230"/>
  <c r="B151" i="230"/>
  <c r="B152" i="230"/>
  <c r="B153" i="230"/>
  <c r="B154" i="230"/>
  <c r="B155" i="230"/>
  <c r="B156" i="230"/>
  <c r="B157" i="230"/>
  <c r="B158" i="230"/>
  <c r="B159" i="230"/>
  <c r="B160" i="230"/>
  <c r="B161" i="230"/>
  <c r="B162" i="230"/>
  <c r="B163" i="230"/>
  <c r="B164" i="230"/>
  <c r="B165" i="230"/>
  <c r="B166" i="230"/>
  <c r="B167" i="230"/>
  <c r="B168" i="230"/>
  <c r="B169" i="230"/>
  <c r="B170" i="230"/>
  <c r="B171" i="230"/>
  <c r="B172" i="230"/>
  <c r="B173" i="230"/>
  <c r="B174" i="230"/>
  <c r="B175" i="230"/>
  <c r="B176" i="230"/>
  <c r="B177" i="230"/>
  <c r="B178" i="230"/>
  <c r="B179" i="230"/>
  <c r="B180" i="230"/>
  <c r="B181" i="230"/>
  <c r="B182" i="230"/>
  <c r="B183" i="230"/>
  <c r="B184" i="230"/>
  <c r="B185" i="230"/>
  <c r="B186" i="230"/>
  <c r="B187" i="230"/>
  <c r="B188" i="230"/>
  <c r="B189" i="230"/>
  <c r="B190" i="230"/>
  <c r="B191" i="230"/>
  <c r="B192" i="230"/>
  <c r="B193" i="230"/>
  <c r="B194" i="230"/>
  <c r="B195" i="230"/>
  <c r="B196" i="230"/>
  <c r="B197" i="230"/>
  <c r="B198" i="230"/>
  <c r="B199" i="230"/>
  <c r="B200" i="230"/>
  <c r="B201" i="230"/>
  <c r="B202" i="230"/>
  <c r="B203" i="230"/>
  <c r="B204" i="230"/>
  <c r="B205" i="230"/>
  <c r="B206" i="230"/>
  <c r="B207" i="230"/>
  <c r="B208" i="230"/>
  <c r="B209" i="230"/>
  <c r="B210" i="230"/>
  <c r="B211" i="230"/>
  <c r="B212" i="230"/>
  <c r="B213" i="230"/>
  <c r="B214" i="230"/>
  <c r="B215" i="230"/>
  <c r="B216" i="230"/>
  <c r="B217" i="230"/>
  <c r="B218" i="230"/>
  <c r="B219" i="230"/>
  <c r="R603" i="255"/>
  <c r="R602" i="255"/>
  <c r="R601" i="255"/>
  <c r="R600" i="255"/>
  <c r="O600" i="255"/>
  <c r="R597" i="255"/>
  <c r="R596" i="255"/>
  <c r="R595" i="255"/>
  <c r="R594" i="255"/>
  <c r="O594" i="255"/>
  <c r="R591" i="255"/>
  <c r="R590" i="255"/>
  <c r="R589" i="255"/>
  <c r="R588" i="255"/>
  <c r="O588" i="255"/>
  <c r="R585" i="255"/>
  <c r="R584" i="255"/>
  <c r="R583" i="255"/>
  <c r="R582" i="255"/>
  <c r="O582" i="255"/>
  <c r="R579" i="255"/>
  <c r="R578" i="255"/>
  <c r="R577" i="255"/>
  <c r="R576" i="255"/>
  <c r="O576" i="255"/>
  <c r="R573" i="255"/>
  <c r="R572" i="255"/>
  <c r="R571" i="255"/>
  <c r="R570" i="255"/>
  <c r="O570" i="255"/>
  <c r="R567" i="255"/>
  <c r="R566" i="255"/>
  <c r="R565" i="255"/>
  <c r="R564" i="255"/>
  <c r="O564" i="255"/>
  <c r="R561" i="255"/>
  <c r="R560" i="255"/>
  <c r="R559" i="255"/>
  <c r="R558" i="255"/>
  <c r="O558" i="255"/>
  <c r="R555" i="255"/>
  <c r="R554" i="255"/>
  <c r="R553" i="255"/>
  <c r="R552" i="255"/>
  <c r="O552" i="255"/>
  <c r="R549" i="255"/>
  <c r="R548" i="255"/>
  <c r="R547" i="255"/>
  <c r="R546" i="255"/>
  <c r="O546" i="255"/>
  <c r="R543" i="255"/>
  <c r="R542" i="255"/>
  <c r="R541" i="255"/>
  <c r="R540" i="255"/>
  <c r="O540" i="255"/>
  <c r="R537" i="255"/>
  <c r="R536" i="255"/>
  <c r="R535" i="255"/>
  <c r="R534" i="255"/>
  <c r="O534" i="255"/>
  <c r="R531" i="255"/>
  <c r="R530" i="255"/>
  <c r="R529" i="255"/>
  <c r="R528" i="255"/>
  <c r="O528" i="255"/>
  <c r="R525" i="255"/>
  <c r="R524" i="255"/>
  <c r="R523" i="255"/>
  <c r="R522" i="255"/>
  <c r="O522" i="255"/>
  <c r="R519" i="255"/>
  <c r="R518" i="255"/>
  <c r="R517" i="255"/>
  <c r="R516" i="255"/>
  <c r="O516" i="255"/>
  <c r="R513" i="255"/>
  <c r="R512" i="255"/>
  <c r="R511" i="255"/>
  <c r="R510" i="255"/>
  <c r="O510" i="255"/>
  <c r="R507" i="255"/>
  <c r="R506" i="255"/>
  <c r="R505" i="255"/>
  <c r="R504" i="255"/>
  <c r="O504" i="255"/>
  <c r="R501" i="255"/>
  <c r="R500" i="255"/>
  <c r="R499" i="255"/>
  <c r="R498" i="255"/>
  <c r="O498" i="255"/>
  <c r="R495" i="255"/>
  <c r="R494" i="255"/>
  <c r="R493" i="255"/>
  <c r="R492" i="255"/>
  <c r="O492" i="255"/>
  <c r="R489" i="255"/>
  <c r="R488" i="255"/>
  <c r="R487" i="255"/>
  <c r="R486" i="255"/>
  <c r="O486" i="255"/>
  <c r="R483" i="255"/>
  <c r="R482" i="255"/>
  <c r="R481" i="255"/>
  <c r="R480" i="255"/>
  <c r="O480" i="255"/>
  <c r="R477" i="255"/>
  <c r="R476" i="255"/>
  <c r="R475" i="255"/>
  <c r="R474" i="255"/>
  <c r="O474" i="255"/>
  <c r="R471" i="255"/>
  <c r="R470" i="255"/>
  <c r="R469" i="255"/>
  <c r="R468" i="255"/>
  <c r="O468" i="255"/>
  <c r="R465" i="255"/>
  <c r="R464" i="255"/>
  <c r="R463" i="255"/>
  <c r="R462" i="255"/>
  <c r="O462" i="255"/>
  <c r="R459" i="255"/>
  <c r="R458" i="255"/>
  <c r="R457" i="255"/>
  <c r="R456" i="255"/>
  <c r="O456" i="255"/>
  <c r="R453" i="255"/>
  <c r="R452" i="255"/>
  <c r="R451" i="255"/>
  <c r="R450" i="255"/>
  <c r="O450" i="255"/>
  <c r="R447" i="255"/>
  <c r="R446" i="255"/>
  <c r="R445" i="255"/>
  <c r="R444" i="255"/>
  <c r="O444" i="255"/>
  <c r="R441" i="255"/>
  <c r="R440" i="255"/>
  <c r="R439" i="255"/>
  <c r="R438" i="255"/>
  <c r="O438" i="255"/>
  <c r="R435" i="255"/>
  <c r="R434" i="255"/>
  <c r="R433" i="255"/>
  <c r="R432" i="255"/>
  <c r="O432" i="255"/>
  <c r="R429" i="255"/>
  <c r="R428" i="255"/>
  <c r="R427" i="255"/>
  <c r="R426" i="255"/>
  <c r="O426" i="255"/>
  <c r="R423" i="255"/>
  <c r="R422" i="255"/>
  <c r="R421" i="255"/>
  <c r="R420" i="255"/>
  <c r="O420" i="255"/>
  <c r="R417" i="255"/>
  <c r="R416" i="255"/>
  <c r="R415" i="255"/>
  <c r="R414" i="255"/>
  <c r="O414" i="255"/>
  <c r="R411" i="255"/>
  <c r="R410" i="255"/>
  <c r="R409" i="255"/>
  <c r="R408" i="255"/>
  <c r="O408" i="255"/>
  <c r="R405" i="255"/>
  <c r="R404" i="255"/>
  <c r="R403" i="255"/>
  <c r="R402" i="255"/>
  <c r="O402" i="255"/>
  <c r="R399" i="255"/>
  <c r="R398" i="255"/>
  <c r="R397" i="255"/>
  <c r="R396" i="255"/>
  <c r="O396" i="255"/>
  <c r="R393" i="255"/>
  <c r="R392" i="255"/>
  <c r="R391" i="255"/>
  <c r="R390" i="255"/>
  <c r="O390" i="255"/>
  <c r="R387" i="255"/>
  <c r="R386" i="255"/>
  <c r="R385" i="255"/>
  <c r="R384" i="255"/>
  <c r="O384" i="255"/>
  <c r="R381" i="255"/>
  <c r="R380" i="255"/>
  <c r="R379" i="255"/>
  <c r="R378" i="255"/>
  <c r="O378" i="255"/>
  <c r="R375" i="255"/>
  <c r="R374" i="255"/>
  <c r="R373" i="255"/>
  <c r="R372" i="255"/>
  <c r="O372" i="255"/>
  <c r="R369" i="255"/>
  <c r="R368" i="255"/>
  <c r="R367" i="255"/>
  <c r="R366" i="255"/>
  <c r="O366" i="255"/>
  <c r="R363" i="255"/>
  <c r="R362" i="255"/>
  <c r="R361" i="255"/>
  <c r="R360" i="255"/>
  <c r="O360" i="255"/>
  <c r="R357" i="255"/>
  <c r="R356" i="255"/>
  <c r="R355" i="255"/>
  <c r="R354" i="255"/>
  <c r="O354" i="255"/>
  <c r="R351" i="255"/>
  <c r="R350" i="255"/>
  <c r="R349" i="255"/>
  <c r="R348" i="255"/>
  <c r="O348" i="255"/>
  <c r="R345" i="255"/>
  <c r="R344" i="255"/>
  <c r="R343" i="255"/>
  <c r="R342" i="255"/>
  <c r="O342" i="255"/>
  <c r="R339" i="255"/>
  <c r="R338" i="255"/>
  <c r="R337" i="255"/>
  <c r="R336" i="255"/>
  <c r="O336" i="255"/>
  <c r="R333" i="255"/>
  <c r="R332" i="255"/>
  <c r="R331" i="255"/>
  <c r="R330" i="255"/>
  <c r="O330" i="255"/>
  <c r="R327" i="255"/>
  <c r="R326" i="255"/>
  <c r="R325" i="255"/>
  <c r="R324" i="255"/>
  <c r="O324" i="255"/>
  <c r="R321" i="255"/>
  <c r="R320" i="255"/>
  <c r="R319" i="255"/>
  <c r="R318" i="255"/>
  <c r="O318" i="255"/>
  <c r="R315" i="255"/>
  <c r="R314" i="255"/>
  <c r="R313" i="255"/>
  <c r="R312" i="255"/>
  <c r="O312" i="255"/>
  <c r="R309" i="255"/>
  <c r="R308" i="255"/>
  <c r="R307" i="255"/>
  <c r="R306" i="255"/>
  <c r="O306" i="255"/>
  <c r="R303" i="255"/>
  <c r="R302" i="255"/>
  <c r="R301" i="255"/>
  <c r="R300" i="255"/>
  <c r="O300" i="255"/>
  <c r="R297" i="255"/>
  <c r="R296" i="255"/>
  <c r="R295" i="255"/>
  <c r="R294" i="255"/>
  <c r="O294" i="255"/>
  <c r="R291" i="255"/>
  <c r="R290" i="255"/>
  <c r="R289" i="255"/>
  <c r="R288" i="255"/>
  <c r="O288" i="255"/>
  <c r="R285" i="255"/>
  <c r="R284" i="255"/>
  <c r="R283" i="255"/>
  <c r="R282" i="255"/>
  <c r="O282" i="255"/>
  <c r="R279" i="255"/>
  <c r="R278" i="255"/>
  <c r="R277" i="255"/>
  <c r="R276" i="255"/>
  <c r="O276" i="255"/>
  <c r="R273" i="255"/>
  <c r="R272" i="255"/>
  <c r="R271" i="255"/>
  <c r="R270" i="255"/>
  <c r="O270" i="255"/>
  <c r="R267" i="255"/>
  <c r="R266" i="255"/>
  <c r="R265" i="255"/>
  <c r="R264" i="255"/>
  <c r="O264" i="255"/>
  <c r="R261" i="255"/>
  <c r="R260" i="255"/>
  <c r="R259" i="255"/>
  <c r="R258" i="255"/>
  <c r="O258" i="255"/>
  <c r="R255" i="255"/>
  <c r="R254" i="255"/>
  <c r="R253" i="255"/>
  <c r="R252" i="255"/>
  <c r="O252" i="255"/>
  <c r="R249" i="255"/>
  <c r="R248" i="255"/>
  <c r="R247" i="255"/>
  <c r="R246" i="255"/>
  <c r="O246" i="255"/>
  <c r="R243" i="255"/>
  <c r="R242" i="255"/>
  <c r="R241" i="255"/>
  <c r="R240" i="255"/>
  <c r="O240" i="255"/>
  <c r="R237" i="255"/>
  <c r="R236" i="255"/>
  <c r="R235" i="255"/>
  <c r="R234" i="255"/>
  <c r="O234" i="255"/>
  <c r="R231" i="255"/>
  <c r="R230" i="255"/>
  <c r="R229" i="255"/>
  <c r="R228" i="255"/>
  <c r="O228" i="255"/>
  <c r="R225" i="255"/>
  <c r="R224" i="255"/>
  <c r="R223" i="255"/>
  <c r="R222" i="255"/>
  <c r="O222" i="255"/>
  <c r="R219" i="255"/>
  <c r="R218" i="255"/>
  <c r="R217" i="255"/>
  <c r="R216" i="255"/>
  <c r="O216" i="255"/>
  <c r="R213" i="255"/>
  <c r="R212" i="255"/>
  <c r="R211" i="255"/>
  <c r="R210" i="255"/>
  <c r="O210" i="255"/>
  <c r="R207" i="255"/>
  <c r="R206" i="255"/>
  <c r="R205" i="255"/>
  <c r="R204" i="255"/>
  <c r="O204" i="255"/>
  <c r="R201" i="255"/>
  <c r="R200" i="255"/>
  <c r="R199" i="255"/>
  <c r="R198" i="255"/>
  <c r="O198" i="255"/>
  <c r="R195" i="255"/>
  <c r="R194" i="255"/>
  <c r="R193" i="255"/>
  <c r="R192" i="255"/>
  <c r="O192" i="255"/>
  <c r="R189" i="255"/>
  <c r="R188" i="255"/>
  <c r="R187" i="255"/>
  <c r="R186" i="255"/>
  <c r="O186" i="255"/>
  <c r="R183" i="255"/>
  <c r="R182" i="255"/>
  <c r="R181" i="255"/>
  <c r="R180" i="255"/>
  <c r="O180" i="255"/>
  <c r="R177" i="255"/>
  <c r="R176" i="255"/>
  <c r="R175" i="255"/>
  <c r="R174" i="255"/>
  <c r="O174" i="255"/>
  <c r="R171" i="255"/>
  <c r="R170" i="255"/>
  <c r="R169" i="255"/>
  <c r="R168" i="255"/>
  <c r="O168" i="255"/>
  <c r="R165" i="255"/>
  <c r="R164" i="255"/>
  <c r="R163" i="255"/>
  <c r="R162" i="255"/>
  <c r="O162" i="255"/>
  <c r="R159" i="255"/>
  <c r="R158" i="255"/>
  <c r="R157" i="255"/>
  <c r="R156" i="255"/>
  <c r="O156" i="255"/>
  <c r="R153" i="255"/>
  <c r="R152" i="255"/>
  <c r="R151" i="255"/>
  <c r="R150" i="255"/>
  <c r="O150" i="255"/>
  <c r="R147" i="255"/>
  <c r="R146" i="255"/>
  <c r="R145" i="255"/>
  <c r="R144" i="255"/>
  <c r="O144" i="255"/>
  <c r="R141" i="255"/>
  <c r="R140" i="255"/>
  <c r="R139" i="255"/>
  <c r="R138" i="255"/>
  <c r="O138" i="255"/>
  <c r="R135" i="255"/>
  <c r="R134" i="255"/>
  <c r="R133" i="255"/>
  <c r="R132" i="255"/>
  <c r="O132" i="255"/>
  <c r="R129" i="255"/>
  <c r="R128" i="255"/>
  <c r="R127" i="255"/>
  <c r="R126" i="255"/>
  <c r="O126" i="255"/>
  <c r="R123" i="255"/>
  <c r="R122" i="255"/>
  <c r="R121" i="255"/>
  <c r="R120" i="255"/>
  <c r="O120" i="255"/>
  <c r="R117" i="255"/>
  <c r="R116" i="255"/>
  <c r="R115" i="255"/>
  <c r="R114" i="255"/>
  <c r="O114" i="255"/>
  <c r="R111" i="255"/>
  <c r="R110" i="255"/>
  <c r="R109" i="255"/>
  <c r="R108" i="255"/>
  <c r="O108" i="255"/>
  <c r="R105" i="255"/>
  <c r="R104" i="255"/>
  <c r="R103" i="255"/>
  <c r="R102" i="255"/>
  <c r="O102" i="255"/>
  <c r="R99" i="255"/>
  <c r="R98" i="255"/>
  <c r="R97" i="255"/>
  <c r="R96" i="255"/>
  <c r="O96" i="255"/>
  <c r="R93" i="255"/>
  <c r="R92" i="255"/>
  <c r="R91" i="255"/>
  <c r="R90" i="255"/>
  <c r="O90" i="255"/>
  <c r="R87" i="255"/>
  <c r="R86" i="255"/>
  <c r="R85" i="255"/>
  <c r="R84" i="255"/>
  <c r="O84" i="255"/>
  <c r="R81" i="255"/>
  <c r="R80" i="255"/>
  <c r="R79" i="255"/>
  <c r="R78" i="255"/>
  <c r="O78" i="255"/>
  <c r="R75" i="255"/>
  <c r="R74" i="255"/>
  <c r="R73" i="255"/>
  <c r="R72" i="255"/>
  <c r="O72" i="255"/>
  <c r="R69" i="255"/>
  <c r="R68" i="255"/>
  <c r="R67" i="255"/>
  <c r="R66" i="255"/>
  <c r="O66" i="255"/>
  <c r="R63" i="255"/>
  <c r="R62" i="255"/>
  <c r="R61" i="255"/>
  <c r="R60" i="255"/>
  <c r="O60" i="255"/>
  <c r="R57" i="255"/>
  <c r="R56" i="255"/>
  <c r="R55" i="255"/>
  <c r="R54" i="255"/>
  <c r="O54" i="255"/>
  <c r="R51" i="255"/>
  <c r="R50" i="255"/>
  <c r="R49" i="255"/>
  <c r="R48" i="255"/>
  <c r="O48" i="255"/>
  <c r="R45" i="255"/>
  <c r="R44" i="255"/>
  <c r="R43" i="255"/>
  <c r="R42" i="255"/>
  <c r="O42" i="255"/>
  <c r="R39" i="255"/>
  <c r="R38" i="255"/>
  <c r="R37" i="255"/>
  <c r="R36" i="255"/>
  <c r="O36" i="255"/>
  <c r="R33" i="255"/>
  <c r="R32" i="255"/>
  <c r="R31" i="255"/>
  <c r="R30" i="255"/>
  <c r="O30" i="255"/>
  <c r="R27" i="255"/>
  <c r="R26" i="255"/>
  <c r="R25" i="255"/>
  <c r="R24" i="255"/>
  <c r="O24" i="255"/>
  <c r="R21" i="255"/>
  <c r="R20" i="255"/>
  <c r="R19" i="255"/>
  <c r="R18" i="255"/>
  <c r="O18" i="255"/>
  <c r="R15" i="255"/>
  <c r="R14" i="255"/>
  <c r="R13" i="255"/>
  <c r="R12" i="255"/>
  <c r="O12" i="255"/>
  <c r="K11" i="255"/>
  <c r="K17" i="255" s="1"/>
  <c r="K23" i="255" s="1"/>
  <c r="K29" i="255" s="1"/>
  <c r="K35" i="255" s="1"/>
  <c r="K41" i="255" s="1"/>
  <c r="K47" i="255" s="1"/>
  <c r="K53" i="255" s="1"/>
  <c r="K59" i="255" s="1"/>
  <c r="K65" i="255" s="1"/>
  <c r="K71" i="255" s="1"/>
  <c r="K77" i="255" s="1"/>
  <c r="K83" i="255" s="1"/>
  <c r="K89" i="255" s="1"/>
  <c r="K95" i="255" s="1"/>
  <c r="K101" i="255" s="1"/>
  <c r="K107" i="255" s="1"/>
  <c r="K113" i="255" s="1"/>
  <c r="K119" i="255" s="1"/>
  <c r="K125" i="255" s="1"/>
  <c r="K131" i="255" s="1"/>
  <c r="K137" i="255" s="1"/>
  <c r="K143" i="255" s="1"/>
  <c r="K149" i="255" s="1"/>
  <c r="K155" i="255" s="1"/>
  <c r="K161" i="255" s="1"/>
  <c r="K167" i="255" s="1"/>
  <c r="K173" i="255" s="1"/>
  <c r="K179" i="255" s="1"/>
  <c r="K185" i="255" s="1"/>
  <c r="K191" i="255" s="1"/>
  <c r="K197" i="255" s="1"/>
  <c r="K203" i="255" s="1"/>
  <c r="K209" i="255" s="1"/>
  <c r="K215" i="255" s="1"/>
  <c r="K221" i="255" s="1"/>
  <c r="K227" i="255" s="1"/>
  <c r="K233" i="255" s="1"/>
  <c r="K239" i="255" s="1"/>
  <c r="K245" i="255" s="1"/>
  <c r="K251" i="255" s="1"/>
  <c r="K257" i="255" s="1"/>
  <c r="K263" i="255" s="1"/>
  <c r="K269" i="255" s="1"/>
  <c r="K275" i="255" s="1"/>
  <c r="K281" i="255" s="1"/>
  <c r="K287" i="255" s="1"/>
  <c r="K293" i="255" s="1"/>
  <c r="K299" i="255" s="1"/>
  <c r="K305" i="255" s="1"/>
  <c r="K311" i="255" s="1"/>
  <c r="K317" i="255" s="1"/>
  <c r="K323" i="255" s="1"/>
  <c r="K329" i="255" s="1"/>
  <c r="K335" i="255" s="1"/>
  <c r="K341" i="255" s="1"/>
  <c r="K347" i="255" s="1"/>
  <c r="K353" i="255" s="1"/>
  <c r="K359" i="255" s="1"/>
  <c r="K365" i="255" s="1"/>
  <c r="K371" i="255" s="1"/>
  <c r="K377" i="255" s="1"/>
  <c r="K383" i="255" s="1"/>
  <c r="K389" i="255" s="1"/>
  <c r="K395" i="255" s="1"/>
  <c r="K401" i="255" s="1"/>
  <c r="K407" i="255" s="1"/>
  <c r="K413" i="255" s="1"/>
  <c r="K419" i="255" s="1"/>
  <c r="K425" i="255" s="1"/>
  <c r="K431" i="255" s="1"/>
  <c r="K437" i="255" s="1"/>
  <c r="K443" i="255" s="1"/>
  <c r="K449" i="255" s="1"/>
  <c r="K455" i="255" s="1"/>
  <c r="K461" i="255" s="1"/>
  <c r="K467" i="255" s="1"/>
  <c r="K473" i="255" s="1"/>
  <c r="K479" i="255" s="1"/>
  <c r="K485" i="255" s="1"/>
  <c r="K491" i="255" s="1"/>
  <c r="K497" i="255" s="1"/>
  <c r="K503" i="255" s="1"/>
  <c r="K509" i="255" s="1"/>
  <c r="K515" i="255" s="1"/>
  <c r="K521" i="255" s="1"/>
  <c r="K527" i="255" s="1"/>
  <c r="K533" i="255" s="1"/>
  <c r="K539" i="255" s="1"/>
  <c r="K545" i="255" s="1"/>
  <c r="K551" i="255" s="1"/>
  <c r="K557" i="255" s="1"/>
  <c r="K563" i="255" s="1"/>
  <c r="K569" i="255" s="1"/>
  <c r="K575" i="255" s="1"/>
  <c r="K581" i="255" s="1"/>
  <c r="K587" i="255" s="1"/>
  <c r="K593" i="255" s="1"/>
  <c r="K599" i="255" s="1"/>
  <c r="R9" i="255"/>
  <c r="R8" i="255"/>
  <c r="R7" i="255"/>
  <c r="R6" i="255"/>
  <c r="O6" i="255"/>
  <c r="R3" i="181"/>
  <c r="R4" i="181" s="1"/>
  <c r="R5" i="181" s="1"/>
  <c r="R6" i="181" s="1"/>
  <c r="R7" i="181" s="1"/>
  <c r="R8" i="181" s="1"/>
  <c r="R9" i="181" s="1"/>
  <c r="R10" i="181" s="1"/>
  <c r="R11" i="181" s="1"/>
  <c r="R12" i="181" s="1"/>
  <c r="R13" i="181" s="1"/>
  <c r="R14" i="181" s="1"/>
  <c r="R15" i="181" s="1"/>
  <c r="R16" i="181" s="1"/>
  <c r="R17" i="181" s="1"/>
  <c r="R18" i="181" s="1"/>
  <c r="R19" i="181" s="1"/>
  <c r="R20" i="181" s="1"/>
  <c r="R21" i="181" s="1"/>
  <c r="R22" i="181" s="1"/>
  <c r="R23" i="181" s="1"/>
  <c r="R24" i="181" s="1"/>
  <c r="R25" i="181" s="1"/>
  <c r="R26" i="181" s="1"/>
  <c r="R27" i="181" s="1"/>
  <c r="R28" i="181" s="1"/>
  <c r="R29" i="181" s="1"/>
  <c r="R30" i="181" s="1"/>
  <c r="R31" i="181" s="1"/>
  <c r="R32" i="181" s="1"/>
  <c r="R33" i="181" s="1"/>
  <c r="R34" i="181" s="1"/>
  <c r="R35" i="181" s="1"/>
  <c r="R36" i="181" s="1"/>
  <c r="R37" i="181" s="1"/>
  <c r="R38" i="181" s="1"/>
  <c r="R39" i="181" s="1"/>
  <c r="R40" i="181" s="1"/>
  <c r="R41" i="181" s="1"/>
  <c r="R42" i="181" s="1"/>
  <c r="R43" i="181" s="1"/>
  <c r="R44" i="181" s="1"/>
  <c r="R45" i="181" s="1"/>
  <c r="R46" i="181" s="1"/>
  <c r="R47" i="181" s="1"/>
  <c r="R48" i="181" s="1"/>
  <c r="R49" i="181" s="1"/>
  <c r="R50" i="181" s="1"/>
  <c r="R51" i="181" s="1"/>
  <c r="R52" i="181" s="1"/>
  <c r="R53" i="181" s="1"/>
  <c r="R54" i="181" s="1"/>
  <c r="R55" i="181" s="1"/>
  <c r="R56" i="181" s="1"/>
  <c r="R57" i="181" s="1"/>
  <c r="R58" i="181" s="1"/>
  <c r="R59" i="181" s="1"/>
  <c r="R60" i="181" s="1"/>
  <c r="R61" i="181" s="1"/>
  <c r="R62" i="181" s="1"/>
  <c r="R63" i="181" s="1"/>
  <c r="R64" i="181" s="1"/>
  <c r="R65" i="181" s="1"/>
  <c r="R66" i="181" s="1"/>
  <c r="R67" i="181" s="1"/>
  <c r="R68" i="181" s="1"/>
  <c r="R69" i="181" s="1"/>
  <c r="R70" i="181" s="1"/>
  <c r="R71" i="181" s="1"/>
  <c r="R72" i="181" s="1"/>
  <c r="R73" i="181" s="1"/>
  <c r="R74" i="181" s="1"/>
  <c r="R75" i="181" s="1"/>
  <c r="R76" i="181" s="1"/>
  <c r="R77" i="181" s="1"/>
  <c r="R78" i="181" s="1"/>
  <c r="R79" i="181" s="1"/>
  <c r="R80" i="181" s="1"/>
  <c r="F3" i="181"/>
  <c r="A3" i="181"/>
  <c r="A4" i="181" s="1"/>
  <c r="A5" i="181" s="1"/>
  <c r="A6" i="181" s="1"/>
  <c r="A7" i="181" s="1"/>
  <c r="A8" i="181" s="1"/>
  <c r="A9" i="181" s="1"/>
  <c r="A10" i="181" s="1"/>
  <c r="A11" i="181" s="1"/>
  <c r="A12" i="181" s="1"/>
  <c r="A13" i="181" s="1"/>
  <c r="A14" i="181" s="1"/>
  <c r="A15" i="181" s="1"/>
  <c r="A16" i="181" s="1"/>
  <c r="A17" i="181" s="1"/>
  <c r="A18" i="181" s="1"/>
  <c r="A19" i="181" s="1"/>
  <c r="A20" i="181" s="1"/>
  <c r="A21" i="181" s="1"/>
  <c r="A22" i="181" s="1"/>
  <c r="A23" i="181" s="1"/>
  <c r="A24" i="181" s="1"/>
  <c r="A25" i="181" s="1"/>
  <c r="A26" i="181" s="1"/>
  <c r="A27" i="181" s="1"/>
  <c r="A28" i="181" s="1"/>
  <c r="A29" i="181" s="1"/>
  <c r="A30" i="181" s="1"/>
  <c r="A31" i="181" s="1"/>
  <c r="A32" i="181" s="1"/>
  <c r="A33" i="181" s="1"/>
  <c r="A34" i="181" s="1"/>
  <c r="A35" i="181" s="1"/>
  <c r="A36" i="181" s="1"/>
  <c r="A37" i="181" s="1"/>
  <c r="A38" i="181" s="1"/>
  <c r="A39" i="181" s="1"/>
  <c r="A40" i="181" s="1"/>
  <c r="A41" i="181" s="1"/>
  <c r="A42" i="181" s="1"/>
  <c r="A43" i="181" s="1"/>
  <c r="A44" i="181" s="1"/>
  <c r="A45" i="181" s="1"/>
  <c r="A46" i="181" s="1"/>
  <c r="A47" i="181" s="1"/>
  <c r="A48" i="181" s="1"/>
  <c r="A49" i="181" s="1"/>
  <c r="A50" i="181" s="1"/>
  <c r="A51" i="181" s="1"/>
  <c r="A52" i="181" s="1"/>
  <c r="A53" i="181" s="1"/>
  <c r="A54" i="181" s="1"/>
  <c r="A55" i="181" s="1"/>
  <c r="A56" i="181" s="1"/>
  <c r="A57" i="181" s="1"/>
  <c r="A58" i="181" s="1"/>
  <c r="A59" i="181" s="1"/>
  <c r="A60" i="181" s="1"/>
  <c r="A61" i="181" s="1"/>
  <c r="A62" i="181" s="1"/>
  <c r="A63" i="181" s="1"/>
  <c r="A64" i="181" s="1"/>
  <c r="A65" i="181" s="1"/>
  <c r="A66" i="181" s="1"/>
  <c r="A67" i="181" s="1"/>
  <c r="A68" i="181" s="1"/>
  <c r="A69" i="181" s="1"/>
  <c r="A70" i="181" s="1"/>
  <c r="A71" i="181" s="1"/>
  <c r="A72" i="181" s="1"/>
  <c r="A73" i="181" s="1"/>
  <c r="A74" i="181" s="1"/>
  <c r="A75" i="181" s="1"/>
  <c r="A76" i="181" s="1"/>
  <c r="A77" i="181" s="1"/>
  <c r="A78" i="181" s="1"/>
  <c r="A79" i="181" s="1"/>
  <c r="A80" i="181" s="1"/>
  <c r="A81" i="181" s="1"/>
  <c r="A82" i="181" s="1"/>
  <c r="A83" i="181" s="1"/>
  <c r="A84" i="181" s="1"/>
  <c r="A85" i="181" s="1"/>
  <c r="A86" i="181" s="1"/>
  <c r="A87" i="181" s="1"/>
  <c r="A88" i="181" s="1"/>
  <c r="A89" i="181" s="1"/>
  <c r="A90" i="181" s="1"/>
  <c r="A91" i="181" s="1"/>
  <c r="A92" i="181" s="1"/>
  <c r="A93" i="181" s="1"/>
  <c r="A94" i="181" s="1"/>
  <c r="A95" i="181" s="1"/>
  <c r="A96" i="181" s="1"/>
  <c r="A97" i="181" s="1"/>
  <c r="A98" i="181" s="1"/>
  <c r="A99" i="181" s="1"/>
  <c r="A100" i="181" s="1"/>
  <c r="A101" i="181" s="1"/>
  <c r="A102" i="181" s="1"/>
  <c r="A103" i="181" s="1"/>
  <c r="A104" i="181" s="1"/>
  <c r="A105" i="181" s="1"/>
  <c r="A106" i="181" s="1"/>
  <c r="A107" i="181" s="1"/>
  <c r="A108" i="181" s="1"/>
  <c r="A109" i="181" s="1"/>
  <c r="A110" i="181" s="1"/>
  <c r="A111" i="181" s="1"/>
  <c r="A112" i="181" s="1"/>
  <c r="A113" i="181" s="1"/>
  <c r="A114" i="181" s="1"/>
  <c r="A115" i="181" s="1"/>
  <c r="A116" i="181" s="1"/>
  <c r="A117" i="181" s="1"/>
  <c r="A118" i="181" s="1"/>
  <c r="A119" i="181" s="1"/>
  <c r="A120" i="181" s="1"/>
  <c r="A121" i="181" s="1"/>
  <c r="A122" i="181" s="1"/>
  <c r="A123" i="181" s="1"/>
  <c r="A124" i="181" s="1"/>
  <c r="A125" i="181" s="1"/>
  <c r="A126" i="181" s="1"/>
  <c r="A127" i="181" s="1"/>
  <c r="A128" i="181" s="1"/>
  <c r="A129" i="181" s="1"/>
  <c r="A130" i="181" s="1"/>
  <c r="A131" i="181" s="1"/>
  <c r="A132" i="181" s="1"/>
  <c r="A133" i="181" s="1"/>
  <c r="A134" i="181" s="1"/>
  <c r="A135" i="181" s="1"/>
  <c r="A136" i="181" s="1"/>
  <c r="A137" i="181" s="1"/>
  <c r="A138" i="181" s="1"/>
  <c r="A139" i="181" s="1"/>
  <c r="A140" i="181" s="1"/>
  <c r="A141" i="181" s="1"/>
  <c r="A142" i="181" s="1"/>
  <c r="A143" i="181" s="1"/>
  <c r="A144" i="181" s="1"/>
  <c r="A145" i="181" s="1"/>
  <c r="A146" i="181" s="1"/>
  <c r="A147" i="181" s="1"/>
  <c r="A148" i="181" s="1"/>
  <c r="A149" i="181" s="1"/>
  <c r="A150" i="181" s="1"/>
  <c r="A151" i="181" s="1"/>
  <c r="A152" i="181" s="1"/>
  <c r="A153" i="181" s="1"/>
  <c r="A154" i="181" s="1"/>
  <c r="A155" i="181" s="1"/>
  <c r="A156" i="181" s="1"/>
  <c r="A157" i="181" s="1"/>
  <c r="A158" i="181" s="1"/>
  <c r="A159" i="181" s="1"/>
  <c r="A160" i="181" s="1"/>
  <c r="A161" i="181" s="1"/>
  <c r="A162" i="181" s="1"/>
  <c r="A163" i="181" s="1"/>
  <c r="A164" i="181" s="1"/>
  <c r="A165" i="181" s="1"/>
  <c r="A166" i="181" s="1"/>
  <c r="A167" i="181" s="1"/>
  <c r="A168" i="181" s="1"/>
  <c r="A169" i="181" s="1"/>
  <c r="A170" i="181" s="1"/>
  <c r="A171" i="181" s="1"/>
  <c r="A172" i="181" s="1"/>
  <c r="A173" i="181" s="1"/>
  <c r="A174" i="181" s="1"/>
  <c r="A175" i="181" s="1"/>
  <c r="A176" i="181" s="1"/>
  <c r="A177" i="181" s="1"/>
  <c r="A178" i="181" s="1"/>
  <c r="A179" i="181" s="1"/>
  <c r="A180" i="181" s="1"/>
  <c r="A181" i="181" s="1"/>
  <c r="A182" i="181" s="1"/>
  <c r="A183" i="181" s="1"/>
  <c r="A184" i="181" s="1"/>
  <c r="A185" i="181" s="1"/>
  <c r="A186" i="181" s="1"/>
  <c r="A187" i="181" s="1"/>
  <c r="A188" i="181" s="1"/>
  <c r="A189" i="181" s="1"/>
  <c r="A190" i="181" s="1"/>
  <c r="A191" i="181" s="1"/>
  <c r="A192" i="181" s="1"/>
  <c r="A193" i="181" s="1"/>
  <c r="A194" i="181" s="1"/>
  <c r="A195" i="181" s="1"/>
  <c r="A196" i="181" s="1"/>
  <c r="A197" i="181" s="1"/>
  <c r="A198" i="181" s="1"/>
  <c r="A199" i="181" s="1"/>
  <c r="A200" i="181" s="1"/>
  <c r="A201" i="181" s="1"/>
  <c r="A202" i="181" s="1"/>
  <c r="A203" i="181" s="1"/>
  <c r="A204" i="181" s="1"/>
  <c r="A205" i="181" s="1"/>
  <c r="A206" i="181" s="1"/>
  <c r="A207" i="181" s="1"/>
  <c r="A208" i="181" s="1"/>
  <c r="A209" i="181" s="1"/>
  <c r="A210" i="181" s="1"/>
  <c r="A211" i="181" s="1"/>
  <c r="A212" i="181" s="1"/>
  <c r="A213" i="181" s="1"/>
  <c r="A214" i="181" s="1"/>
  <c r="A215" i="181" s="1"/>
  <c r="A216" i="181" s="1"/>
  <c r="A217" i="181" s="1"/>
  <c r="A218" i="181" s="1"/>
  <c r="A219" i="181" s="1"/>
  <c r="A220" i="181" s="1"/>
  <c r="A221" i="181" s="1"/>
  <c r="A222" i="181" s="1"/>
  <c r="A223" i="181" s="1"/>
  <c r="A224" i="181" s="1"/>
  <c r="A225" i="181" s="1"/>
  <c r="A226" i="181" s="1"/>
  <c r="A227" i="181" s="1"/>
  <c r="A228" i="181" s="1"/>
  <c r="A229" i="181" s="1"/>
  <c r="A230" i="181" s="1"/>
  <c r="A231" i="181" s="1"/>
  <c r="A232" i="181" s="1"/>
  <c r="A233" i="181" s="1"/>
  <c r="A234" i="181" s="1"/>
  <c r="A235" i="181" s="1"/>
  <c r="A236" i="181" s="1"/>
  <c r="A237" i="181" s="1"/>
  <c r="A238" i="181" s="1"/>
  <c r="A239" i="181" s="1"/>
  <c r="A240" i="181" s="1"/>
  <c r="A241" i="181" s="1"/>
  <c r="A242" i="181" s="1"/>
  <c r="A243" i="181" s="1"/>
  <c r="A244" i="181" s="1"/>
  <c r="A245" i="181" s="1"/>
  <c r="A246" i="181" s="1"/>
  <c r="A247" i="181" s="1"/>
  <c r="A248" i="181" s="1"/>
  <c r="A249" i="181" s="1"/>
  <c r="A250" i="181" s="1"/>
  <c r="A251" i="181" s="1"/>
  <c r="A252" i="181" s="1"/>
  <c r="A253" i="181" s="1"/>
  <c r="A254" i="181" s="1"/>
  <c r="A255" i="181" s="1"/>
  <c r="A256" i="181" s="1"/>
  <c r="A257" i="181" s="1"/>
  <c r="A258" i="181" s="1"/>
  <c r="A259" i="181" s="1"/>
  <c r="A260" i="181" s="1"/>
  <c r="A261" i="181" s="1"/>
  <c r="A262" i="181" s="1"/>
  <c r="A263" i="181" s="1"/>
  <c r="A264" i="181" s="1"/>
  <c r="A265" i="181" s="1"/>
  <c r="A266" i="181" s="1"/>
  <c r="A267" i="181" s="1"/>
  <c r="A268" i="181" s="1"/>
  <c r="A269" i="181" s="1"/>
  <c r="A270" i="181" s="1"/>
  <c r="A271" i="181" s="1"/>
  <c r="A272" i="181" s="1"/>
  <c r="A273" i="181" s="1"/>
  <c r="A274" i="181" s="1"/>
  <c r="A275" i="181" s="1"/>
  <c r="A276" i="181" s="1"/>
  <c r="A277" i="181" s="1"/>
  <c r="A278" i="181" s="1"/>
  <c r="A279" i="181" s="1"/>
  <c r="A280" i="181" s="1"/>
  <c r="A281" i="181" s="1"/>
  <c r="A282" i="181" s="1"/>
  <c r="A283" i="181" s="1"/>
  <c r="A284" i="181" s="1"/>
  <c r="A285" i="181" s="1"/>
  <c r="A286" i="181" s="1"/>
  <c r="A287" i="181" s="1"/>
  <c r="A288" i="181" s="1"/>
  <c r="A289" i="181" s="1"/>
  <c r="A290" i="181" s="1"/>
  <c r="A291" i="181" s="1"/>
  <c r="A292" i="181" s="1"/>
  <c r="A293" i="181" s="1"/>
  <c r="A294" i="181" s="1"/>
  <c r="A295" i="181" s="1"/>
  <c r="A296" i="181" s="1"/>
  <c r="A297" i="181" s="1"/>
  <c r="A298" i="181" s="1"/>
  <c r="A299" i="181" s="1"/>
  <c r="A300" i="181" s="1"/>
  <c r="A301" i="181" s="1"/>
  <c r="A302" i="181" s="1"/>
  <c r="A303" i="181" s="1"/>
  <c r="A304" i="181" s="1"/>
  <c r="A305" i="181" s="1"/>
  <c r="A306" i="181" s="1"/>
  <c r="A307" i="181" s="1"/>
  <c r="A308" i="181" s="1"/>
  <c r="A309" i="181" s="1"/>
  <c r="A310" i="181" s="1"/>
  <c r="A311" i="181" s="1"/>
  <c r="A312" i="181" s="1"/>
  <c r="A313" i="181" s="1"/>
  <c r="A314" i="181" s="1"/>
  <c r="A315" i="181" s="1"/>
  <c r="A316" i="181" s="1"/>
  <c r="A317" i="181" s="1"/>
  <c r="A318" i="181" s="1"/>
  <c r="A319" i="181" s="1"/>
  <c r="A320" i="181" s="1"/>
  <c r="A321" i="181" s="1"/>
  <c r="A322" i="181" s="1"/>
  <c r="A323" i="181" s="1"/>
  <c r="A324" i="181" s="1"/>
  <c r="A325" i="181" s="1"/>
  <c r="A326" i="181" s="1"/>
  <c r="A327" i="181" s="1"/>
  <c r="A328" i="181" s="1"/>
  <c r="A329" i="181" s="1"/>
  <c r="A330" i="181" s="1"/>
  <c r="A331" i="181" s="1"/>
  <c r="A332" i="181" s="1"/>
  <c r="A333" i="181" s="1"/>
  <c r="A334" i="181" s="1"/>
  <c r="A335" i="181" s="1"/>
  <c r="A336" i="181" s="1"/>
  <c r="A337" i="181" s="1"/>
  <c r="A338" i="181" s="1"/>
  <c r="A339" i="181" s="1"/>
  <c r="A340" i="181" s="1"/>
  <c r="A341" i="181" s="1"/>
  <c r="A342" i="181" s="1"/>
  <c r="A343" i="181" s="1"/>
  <c r="A344" i="181" s="1"/>
  <c r="A345" i="181" s="1"/>
  <c r="A346" i="181" s="1"/>
  <c r="A347" i="181" s="1"/>
  <c r="A348" i="181" s="1"/>
  <c r="A349" i="181" s="1"/>
  <c r="A350" i="181" s="1"/>
  <c r="A351" i="181" s="1"/>
  <c r="A352" i="181" s="1"/>
  <c r="A353" i="181" s="1"/>
  <c r="A354" i="181" s="1"/>
  <c r="A355" i="181" s="1"/>
  <c r="A356" i="181" s="1"/>
  <c r="A357" i="181" s="1"/>
  <c r="A358" i="181" s="1"/>
  <c r="A359" i="181" s="1"/>
  <c r="A360" i="181" s="1"/>
  <c r="A361" i="181" s="1"/>
  <c r="A362" i="181" s="1"/>
  <c r="A363" i="181" s="1"/>
  <c r="A364" i="181" s="1"/>
  <c r="A365" i="181" s="1"/>
  <c r="A366" i="181" s="1"/>
  <c r="A367" i="181" s="1"/>
  <c r="A368" i="181" s="1"/>
  <c r="A369" i="181" s="1"/>
  <c r="A370" i="181" s="1"/>
  <c r="A371" i="181" s="1"/>
  <c r="A372" i="181" s="1"/>
  <c r="A373" i="181" s="1"/>
  <c r="A374" i="181" s="1"/>
  <c r="A375" i="181" s="1"/>
  <c r="A376" i="181" s="1"/>
  <c r="A377" i="181" s="1"/>
  <c r="A378" i="181" s="1"/>
  <c r="A379" i="181" s="1"/>
  <c r="A380" i="181" s="1"/>
  <c r="A381" i="181" s="1"/>
  <c r="A382" i="181" s="1"/>
  <c r="A383" i="181" s="1"/>
  <c r="A384" i="181" s="1"/>
  <c r="A385" i="181" s="1"/>
  <c r="A386" i="181" s="1"/>
  <c r="A387" i="181" s="1"/>
  <c r="A388" i="181" s="1"/>
  <c r="A389" i="181" s="1"/>
  <c r="A390" i="181" s="1"/>
  <c r="A391" i="181" s="1"/>
  <c r="A392" i="181" s="1"/>
  <c r="A393" i="181" s="1"/>
  <c r="A394" i="181" s="1"/>
  <c r="A395" i="181" s="1"/>
  <c r="A396" i="181" s="1"/>
  <c r="A397" i="181" s="1"/>
  <c r="A398" i="181" s="1"/>
  <c r="A399" i="181" s="1"/>
  <c r="A400" i="181" s="1"/>
  <c r="A401" i="181" s="1"/>
  <c r="A402" i="181" s="1"/>
  <c r="A403" i="181" s="1"/>
  <c r="A404" i="181" s="1"/>
  <c r="A405" i="181" s="1"/>
  <c r="A406" i="181" s="1"/>
  <c r="A407" i="181" s="1"/>
  <c r="A408" i="181" s="1"/>
  <c r="A409" i="181" s="1"/>
  <c r="A410" i="181" s="1"/>
  <c r="A411" i="181" s="1"/>
  <c r="A412" i="181" s="1"/>
  <c r="A413" i="181" s="1"/>
  <c r="A414" i="181" s="1"/>
  <c r="A415" i="181" s="1"/>
  <c r="A416" i="181" s="1"/>
  <c r="A417" i="181" s="1"/>
  <c r="A418" i="181" s="1"/>
  <c r="A419" i="181" s="1"/>
  <c r="A420" i="181" s="1"/>
  <c r="A421" i="181" s="1"/>
  <c r="A422" i="181" s="1"/>
  <c r="A423" i="181" s="1"/>
  <c r="A424" i="181" s="1"/>
  <c r="A425" i="181" s="1"/>
  <c r="A426" i="181" s="1"/>
  <c r="A427" i="181" s="1"/>
  <c r="A428" i="181" s="1"/>
  <c r="A429" i="181" s="1"/>
  <c r="A430" i="181" s="1"/>
  <c r="A431" i="181" s="1"/>
  <c r="A432" i="181" s="1"/>
  <c r="A433" i="181" s="1"/>
  <c r="A434" i="181" s="1"/>
  <c r="A435" i="181" s="1"/>
  <c r="A436" i="181" s="1"/>
  <c r="A437" i="181" s="1"/>
  <c r="A438" i="181" s="1"/>
  <c r="A439" i="181" s="1"/>
  <c r="A440" i="181" s="1"/>
  <c r="A441" i="181" s="1"/>
  <c r="A442" i="181" s="1"/>
  <c r="A443" i="181" s="1"/>
  <c r="A444" i="181" s="1"/>
  <c r="A445" i="181" s="1"/>
  <c r="A446" i="181" s="1"/>
  <c r="A447" i="181" s="1"/>
  <c r="A448" i="181" s="1"/>
  <c r="A449" i="181" s="1"/>
  <c r="A450" i="181" s="1"/>
  <c r="A451" i="181" s="1"/>
  <c r="A452" i="181" s="1"/>
  <c r="A453" i="181" s="1"/>
  <c r="A454" i="181" s="1"/>
  <c r="A455" i="181" s="1"/>
  <c r="A456" i="181" s="1"/>
  <c r="A457" i="181" s="1"/>
  <c r="A458" i="181" s="1"/>
  <c r="A459" i="181" s="1"/>
  <c r="A460" i="181" s="1"/>
  <c r="A461" i="181" s="1"/>
  <c r="A462" i="181" s="1"/>
  <c r="A463" i="181" s="1"/>
  <c r="A464" i="181" s="1"/>
  <c r="A465" i="181" s="1"/>
  <c r="A466" i="181" s="1"/>
  <c r="A467" i="181" s="1"/>
  <c r="A468" i="181" s="1"/>
  <c r="A469" i="181" s="1"/>
  <c r="A470" i="181" s="1"/>
  <c r="A471" i="181" s="1"/>
  <c r="A472" i="181" s="1"/>
  <c r="A473" i="181" s="1"/>
  <c r="A474" i="181" s="1"/>
  <c r="A475" i="181" s="1"/>
  <c r="A476" i="181" s="1"/>
  <c r="A477" i="181" s="1"/>
  <c r="A478" i="181" s="1"/>
  <c r="A479" i="181" s="1"/>
  <c r="A480" i="181" s="1"/>
  <c r="A481" i="181" s="1"/>
  <c r="A482" i="181" s="1"/>
  <c r="A483" i="181" s="1"/>
  <c r="A484" i="181" s="1"/>
  <c r="A485" i="181" s="1"/>
  <c r="A486" i="181" s="1"/>
  <c r="A487" i="181" s="1"/>
  <c r="A488" i="181" s="1"/>
  <c r="A489" i="181" s="1"/>
  <c r="A490" i="181" s="1"/>
  <c r="A491" i="181" s="1"/>
  <c r="A492" i="181" s="1"/>
  <c r="A493" i="181" s="1"/>
  <c r="A494" i="181" s="1"/>
  <c r="A495" i="181" s="1"/>
  <c r="A496" i="181" s="1"/>
  <c r="A497" i="181" s="1"/>
  <c r="A498" i="181" s="1"/>
  <c r="A499" i="181" s="1"/>
  <c r="A500" i="181" s="1"/>
  <c r="A501" i="181" s="1"/>
  <c r="A502" i="181" s="1"/>
  <c r="A503" i="181" s="1"/>
  <c r="A504" i="181" s="1"/>
  <c r="A505" i="181" s="1"/>
  <c r="A506" i="181" s="1"/>
  <c r="A507" i="181" s="1"/>
  <c r="A508" i="181" s="1"/>
  <c r="A509" i="181" s="1"/>
  <c r="A510" i="181" s="1"/>
  <c r="A511" i="181" s="1"/>
  <c r="A512" i="181" s="1"/>
  <c r="A513" i="181" s="1"/>
  <c r="A514" i="181" s="1"/>
  <c r="A515" i="181" s="1"/>
  <c r="A516" i="181" s="1"/>
  <c r="A517" i="181" s="1"/>
  <c r="A518" i="181" s="1"/>
  <c r="A519" i="181" s="1"/>
  <c r="A520" i="181" s="1"/>
  <c r="A521" i="181" s="1"/>
  <c r="A522" i="181" s="1"/>
  <c r="A523" i="181" s="1"/>
  <c r="A524" i="181" s="1"/>
  <c r="A525" i="181" s="1"/>
  <c r="A526" i="181" s="1"/>
  <c r="A527" i="181" s="1"/>
  <c r="A528" i="181" s="1"/>
  <c r="A529" i="181" s="1"/>
  <c r="A530" i="181" s="1"/>
  <c r="A531" i="181" s="1"/>
  <c r="A532" i="181" s="1"/>
  <c r="A533" i="181" s="1"/>
  <c r="A534" i="181" s="1"/>
  <c r="A535" i="181" s="1"/>
  <c r="A536" i="181" s="1"/>
  <c r="A537" i="181" s="1"/>
  <c r="A538" i="181" s="1"/>
  <c r="A539" i="181" s="1"/>
  <c r="A540" i="181" s="1"/>
  <c r="A541" i="181" s="1"/>
  <c r="A542" i="181" s="1"/>
  <c r="A543" i="181" s="1"/>
  <c r="A544" i="181" s="1"/>
  <c r="A545" i="181" s="1"/>
  <c r="A546" i="181" s="1"/>
  <c r="A547" i="181" s="1"/>
  <c r="A548" i="181" s="1"/>
  <c r="A549" i="181" s="1"/>
  <c r="A550" i="181" s="1"/>
  <c r="A551" i="181" s="1"/>
  <c r="A552" i="181" s="1"/>
  <c r="A553" i="181" s="1"/>
  <c r="A554" i="181" s="1"/>
  <c r="A555" i="181" s="1"/>
  <c r="A556" i="181" s="1"/>
  <c r="A557" i="181" s="1"/>
  <c r="A558" i="181" s="1"/>
  <c r="A559" i="181" s="1"/>
  <c r="A560" i="181" s="1"/>
  <c r="A561" i="181" s="1"/>
  <c r="A562" i="181" s="1"/>
  <c r="A563" i="181" s="1"/>
  <c r="A564" i="181" s="1"/>
  <c r="A565" i="181" s="1"/>
  <c r="A566" i="181" s="1"/>
  <c r="A567" i="181" s="1"/>
  <c r="A568" i="181" s="1"/>
  <c r="A569" i="181" s="1"/>
  <c r="A570" i="181" s="1"/>
  <c r="A571" i="181" s="1"/>
  <c r="A572" i="181" s="1"/>
  <c r="A573" i="181" s="1"/>
  <c r="A574" i="181" s="1"/>
  <c r="A575" i="181" s="1"/>
  <c r="A576" i="181" s="1"/>
  <c r="A577" i="181" s="1"/>
  <c r="A578" i="181" s="1"/>
  <c r="A579" i="181" s="1"/>
  <c r="A580" i="181" s="1"/>
  <c r="A581" i="181" s="1"/>
  <c r="A582" i="181" s="1"/>
  <c r="A583" i="181" s="1"/>
  <c r="A584" i="181" s="1"/>
  <c r="A585" i="181" s="1"/>
  <c r="A586" i="181" s="1"/>
  <c r="A587" i="181" s="1"/>
  <c r="A588" i="181" s="1"/>
  <c r="A589" i="181" s="1"/>
  <c r="A590" i="181" s="1"/>
  <c r="A591" i="181" s="1"/>
  <c r="A592" i="181" s="1"/>
  <c r="A593" i="181" s="1"/>
  <c r="A594" i="181" s="1"/>
  <c r="A595" i="181" s="1"/>
  <c r="A596" i="181" s="1"/>
  <c r="A597" i="181" s="1"/>
  <c r="A598" i="181" s="1"/>
  <c r="A599" i="181" s="1"/>
  <c r="A600" i="181" s="1"/>
  <c r="A601" i="181" s="1"/>
  <c r="A602" i="181" s="1"/>
  <c r="A603" i="181" s="1"/>
  <c r="A604" i="181" s="1"/>
  <c r="A605" i="181" s="1"/>
  <c r="A606" i="181" s="1"/>
  <c r="A607" i="181" s="1"/>
  <c r="A608" i="181" s="1"/>
  <c r="A609" i="181" s="1"/>
  <c r="A610" i="181" s="1"/>
  <c r="A611" i="181" s="1"/>
  <c r="A612" i="181" s="1"/>
  <c r="A613" i="181" s="1"/>
  <c r="A614" i="181" s="1"/>
  <c r="A615" i="181" s="1"/>
  <c r="A616" i="181" s="1"/>
  <c r="A617" i="181" s="1"/>
  <c r="A618" i="181" s="1"/>
  <c r="A619" i="181" s="1"/>
  <c r="A620" i="181" s="1"/>
  <c r="A621" i="181" s="1"/>
  <c r="A622" i="181" s="1"/>
  <c r="A623" i="181" s="1"/>
  <c r="A624" i="181" s="1"/>
  <c r="A625" i="181" s="1"/>
  <c r="A626" i="181" s="1"/>
  <c r="A627" i="181" s="1"/>
  <c r="A628" i="181" s="1"/>
  <c r="A629" i="181" s="1"/>
  <c r="A630" i="181" s="1"/>
  <c r="A631" i="181" s="1"/>
  <c r="A632" i="181" s="1"/>
  <c r="A633" i="181" s="1"/>
  <c r="A634" i="181" s="1"/>
  <c r="A635" i="181" s="1"/>
  <c r="A636" i="181" s="1"/>
  <c r="A637" i="181" s="1"/>
  <c r="A638" i="181" s="1"/>
  <c r="A639" i="181" s="1"/>
  <c r="A640" i="181" s="1"/>
  <c r="A641" i="181" s="1"/>
  <c r="A642" i="181" s="1"/>
  <c r="A643" i="181" s="1"/>
  <c r="A644" i="181" s="1"/>
  <c r="A645" i="181" s="1"/>
  <c r="A646" i="181" s="1"/>
  <c r="A647" i="181" s="1"/>
  <c r="A648" i="181" s="1"/>
  <c r="A649" i="181" s="1"/>
  <c r="A650" i="181" s="1"/>
  <c r="A651" i="181" s="1"/>
  <c r="A652" i="181" s="1"/>
  <c r="A653" i="181" s="1"/>
  <c r="A654" i="181" s="1"/>
  <c r="A655" i="181" s="1"/>
  <c r="A656" i="181" s="1"/>
  <c r="A657" i="181" s="1"/>
  <c r="A658" i="181" s="1"/>
  <c r="A659" i="181" s="1"/>
  <c r="A660" i="181" s="1"/>
  <c r="A661" i="181" s="1"/>
  <c r="A662" i="181" s="1"/>
  <c r="A663" i="181" s="1"/>
  <c r="A664" i="181" s="1"/>
  <c r="A665" i="181" s="1"/>
  <c r="A666" i="181" s="1"/>
  <c r="A667" i="181" s="1"/>
  <c r="A668" i="181" s="1"/>
  <c r="A669" i="181" s="1"/>
  <c r="A670" i="181" s="1"/>
  <c r="A671" i="181" s="1"/>
  <c r="A672" i="181" s="1"/>
  <c r="A673" i="181" s="1"/>
  <c r="A674" i="181" s="1"/>
  <c r="A675" i="181" s="1"/>
  <c r="A676" i="181" s="1"/>
  <c r="A677" i="181" s="1"/>
  <c r="A678" i="181" s="1"/>
  <c r="A679" i="181" s="1"/>
  <c r="A680" i="181" s="1"/>
  <c r="A681" i="181" s="1"/>
  <c r="A682" i="181" s="1"/>
  <c r="A683" i="181" s="1"/>
  <c r="A684" i="181" s="1"/>
  <c r="A685" i="181" s="1"/>
  <c r="A686" i="181" s="1"/>
  <c r="A687" i="181" s="1"/>
  <c r="A688" i="181" s="1"/>
  <c r="A689" i="181" s="1"/>
  <c r="A690" i="181" s="1"/>
  <c r="A691" i="181" s="1"/>
  <c r="A692" i="181" s="1"/>
  <c r="A693" i="181" s="1"/>
  <c r="A694" i="181" s="1"/>
  <c r="A695" i="181" s="1"/>
  <c r="A696" i="181" s="1"/>
  <c r="A697" i="181" s="1"/>
  <c r="A698" i="181" s="1"/>
  <c r="A699" i="181" s="1"/>
  <c r="A700" i="181" s="1"/>
  <c r="A701" i="181" s="1"/>
  <c r="A702" i="181" s="1"/>
  <c r="A703" i="181" s="1"/>
  <c r="A704" i="181" s="1"/>
  <c r="A705" i="181" s="1"/>
  <c r="A706" i="181" s="1"/>
  <c r="A707" i="181" s="1"/>
  <c r="A708" i="181" s="1"/>
  <c r="A709" i="181" s="1"/>
  <c r="A710" i="181" s="1"/>
  <c r="A711" i="181" s="1"/>
  <c r="A712" i="181" s="1"/>
  <c r="A713" i="181" s="1"/>
  <c r="A714" i="181" s="1"/>
  <c r="A715" i="181" s="1"/>
  <c r="A716" i="181" s="1"/>
  <c r="A717" i="181" s="1"/>
  <c r="A718" i="181" s="1"/>
  <c r="A719" i="181" s="1"/>
  <c r="A720" i="181" s="1"/>
  <c r="A721" i="181" s="1"/>
  <c r="A722" i="181" s="1"/>
  <c r="A723" i="181" s="1"/>
  <c r="A724" i="181" s="1"/>
  <c r="A725" i="181" s="1"/>
  <c r="A726" i="181" s="1"/>
  <c r="A727" i="181" s="1"/>
  <c r="A728" i="181" s="1"/>
  <c r="A729" i="181" s="1"/>
  <c r="A730" i="181" s="1"/>
  <c r="A731" i="181" s="1"/>
  <c r="A732" i="181" s="1"/>
  <c r="A733" i="181" s="1"/>
  <c r="A734" i="181" s="1"/>
  <c r="A735" i="181" s="1"/>
  <c r="A736" i="181" s="1"/>
  <c r="A737" i="181" s="1"/>
  <c r="A738" i="181" s="1"/>
  <c r="A739" i="181" s="1"/>
  <c r="A740" i="181" s="1"/>
  <c r="A741" i="181" s="1"/>
  <c r="A742" i="181" s="1"/>
  <c r="A743" i="181" s="1"/>
  <c r="A744" i="181" s="1"/>
  <c r="A745" i="181" s="1"/>
  <c r="A746" i="181" s="1"/>
  <c r="A747" i="181" s="1"/>
  <c r="A748" i="181" s="1"/>
  <c r="A749" i="181" s="1"/>
  <c r="A750" i="181" s="1"/>
  <c r="A751" i="181" s="1"/>
  <c r="A752" i="181" s="1"/>
  <c r="A753" i="181" s="1"/>
  <c r="A754" i="181" s="1"/>
  <c r="A755" i="181" s="1"/>
  <c r="A756" i="181" s="1"/>
  <c r="A757" i="181" s="1"/>
  <c r="A758" i="181" s="1"/>
  <c r="A759" i="181" s="1"/>
  <c r="A760" i="181" s="1"/>
  <c r="A761" i="181" s="1"/>
  <c r="A762" i="181" s="1"/>
  <c r="A763" i="181" s="1"/>
  <c r="A764" i="181" s="1"/>
  <c r="A765" i="181" s="1"/>
  <c r="A766" i="181" s="1"/>
  <c r="A767" i="181" s="1"/>
  <c r="A768" i="181" s="1"/>
  <c r="A769" i="181" s="1"/>
  <c r="A770" i="181" s="1"/>
  <c r="A771" i="181" s="1"/>
  <c r="A772" i="181" s="1"/>
  <c r="A773" i="181" s="1"/>
  <c r="A774" i="181" s="1"/>
  <c r="A775" i="181" s="1"/>
  <c r="A776" i="181" s="1"/>
  <c r="A777" i="181" s="1"/>
  <c r="A778" i="181" s="1"/>
  <c r="A779" i="181" s="1"/>
  <c r="A780" i="181" s="1"/>
  <c r="A781" i="181" s="1"/>
  <c r="A782" i="181" s="1"/>
  <c r="A783" i="181" s="1"/>
  <c r="A784" i="181" s="1"/>
  <c r="A785" i="181" s="1"/>
  <c r="A786" i="181" s="1"/>
  <c r="A787" i="181" s="1"/>
  <c r="A788" i="181" s="1"/>
  <c r="A789" i="181" s="1"/>
  <c r="A790" i="181" s="1"/>
  <c r="A791" i="181" s="1"/>
  <c r="A792" i="181" s="1"/>
  <c r="A793" i="181" s="1"/>
  <c r="A794" i="181" s="1"/>
  <c r="A795" i="181" s="1"/>
  <c r="A796" i="181" s="1"/>
  <c r="A797" i="181" s="1"/>
  <c r="A798" i="181" s="1"/>
  <c r="A799" i="181" s="1"/>
  <c r="A800" i="181" s="1"/>
  <c r="A801" i="181" s="1"/>
  <c r="A802" i="181" s="1"/>
  <c r="A803" i="181" s="1"/>
  <c r="A804" i="181" s="1"/>
  <c r="A805" i="181" s="1"/>
  <c r="A806" i="181" s="1"/>
  <c r="A807" i="181" s="1"/>
  <c r="A808" i="181" s="1"/>
  <c r="A809" i="181" s="1"/>
  <c r="A810" i="181" s="1"/>
  <c r="A811" i="181" s="1"/>
  <c r="A812" i="181" s="1"/>
  <c r="A813" i="181" s="1"/>
  <c r="A814" i="181" s="1"/>
  <c r="A815" i="181" s="1"/>
  <c r="A816" i="181" s="1"/>
  <c r="A817" i="181" s="1"/>
  <c r="A818" i="181" s="1"/>
  <c r="A819" i="181" s="1"/>
  <c r="A820" i="181" s="1"/>
  <c r="A821" i="181" s="1"/>
  <c r="A822" i="181" s="1"/>
  <c r="A823" i="181" s="1"/>
  <c r="A824" i="181" s="1"/>
  <c r="A825" i="181" s="1"/>
  <c r="A826" i="181" s="1"/>
  <c r="A827" i="181" s="1"/>
  <c r="A828" i="181" s="1"/>
  <c r="A829" i="181" s="1"/>
  <c r="A830" i="181" s="1"/>
  <c r="A831" i="181" s="1"/>
  <c r="A832" i="181" s="1"/>
  <c r="A833" i="181" s="1"/>
  <c r="A834" i="181" s="1"/>
  <c r="A835" i="181" s="1"/>
  <c r="A836" i="181" s="1"/>
  <c r="A837" i="181" s="1"/>
  <c r="A838" i="181" s="1"/>
  <c r="A839" i="181" s="1"/>
  <c r="A840" i="181" s="1"/>
  <c r="A841" i="181" s="1"/>
  <c r="A842" i="181" s="1"/>
  <c r="A843" i="181" s="1"/>
  <c r="A844" i="181" s="1"/>
  <c r="A845" i="181" s="1"/>
  <c r="A846" i="181" s="1"/>
  <c r="A847" i="181" s="1"/>
  <c r="A848" i="181" s="1"/>
  <c r="A849" i="181" s="1"/>
  <c r="A850" i="181" s="1"/>
  <c r="A851" i="181" s="1"/>
  <c r="A852" i="181" s="1"/>
  <c r="A853" i="181" s="1"/>
  <c r="A854" i="181" s="1"/>
  <c r="A855" i="181" s="1"/>
  <c r="A856" i="181" s="1"/>
  <c r="A857" i="181" s="1"/>
  <c r="A858" i="181" s="1"/>
  <c r="A859" i="181" s="1"/>
  <c r="A860" i="181" s="1"/>
  <c r="A861" i="181" s="1"/>
  <c r="A862" i="181" s="1"/>
  <c r="A863" i="181" s="1"/>
  <c r="A864" i="181" s="1"/>
  <c r="A865" i="181" s="1"/>
  <c r="A866" i="181" s="1"/>
  <c r="A867" i="181" s="1"/>
  <c r="A868" i="181" s="1"/>
  <c r="A869" i="181" s="1"/>
  <c r="A870" i="181" s="1"/>
  <c r="A871" i="181" s="1"/>
  <c r="A872" i="181" s="1"/>
  <c r="A873" i="181" s="1"/>
  <c r="A874" i="181" s="1"/>
  <c r="A875" i="181" s="1"/>
  <c r="A876" i="181" s="1"/>
  <c r="A877" i="181" s="1"/>
  <c r="A878" i="181" s="1"/>
  <c r="A879" i="181" s="1"/>
  <c r="A880" i="181" s="1"/>
  <c r="A881" i="181" s="1"/>
  <c r="A882" i="181" s="1"/>
  <c r="A883" i="181" s="1"/>
  <c r="A884" i="181" s="1"/>
  <c r="A885" i="181" s="1"/>
  <c r="A886" i="181" s="1"/>
  <c r="A887" i="181" s="1"/>
  <c r="A888" i="181" s="1"/>
  <c r="A889" i="181" s="1"/>
  <c r="A890" i="181" s="1"/>
  <c r="A891" i="181" s="1"/>
  <c r="A892" i="181" s="1"/>
  <c r="A893" i="181" s="1"/>
  <c r="A894" i="181" s="1"/>
  <c r="A895" i="181" s="1"/>
  <c r="A896" i="181" s="1"/>
  <c r="A897" i="181" s="1"/>
  <c r="A898" i="181" s="1"/>
  <c r="A899" i="181" s="1"/>
  <c r="A900" i="181" s="1"/>
  <c r="A901" i="181" s="1"/>
  <c r="A902" i="181" s="1"/>
  <c r="A903" i="181" s="1"/>
  <c r="A904" i="181" s="1"/>
  <c r="A905" i="181" s="1"/>
  <c r="A906" i="181" s="1"/>
  <c r="A907" i="181" s="1"/>
  <c r="A908" i="181" s="1"/>
  <c r="A909" i="181" s="1"/>
  <c r="A910" i="181" s="1"/>
  <c r="A911" i="181" s="1"/>
  <c r="A912" i="181" s="1"/>
  <c r="A913" i="181" s="1"/>
  <c r="A914" i="181" s="1"/>
  <c r="A915" i="181" s="1"/>
  <c r="A916" i="181" s="1"/>
  <c r="A917" i="181" s="1"/>
  <c r="A918" i="181" s="1"/>
  <c r="A919" i="181" s="1"/>
  <c r="A920" i="181" s="1"/>
  <c r="A921" i="181" s="1"/>
  <c r="A922" i="181" s="1"/>
  <c r="A923" i="181" s="1"/>
  <c r="A924" i="181" s="1"/>
  <c r="A925" i="181" s="1"/>
  <c r="A926" i="181" s="1"/>
  <c r="A927" i="181" s="1"/>
  <c r="A928" i="181" s="1"/>
  <c r="A929" i="181" s="1"/>
  <c r="A930" i="181" s="1"/>
  <c r="A931" i="181" s="1"/>
  <c r="A932" i="181" s="1"/>
  <c r="A933" i="181" s="1"/>
  <c r="A934" i="181" s="1"/>
  <c r="A935" i="181" s="1"/>
  <c r="A936" i="181" s="1"/>
  <c r="A937" i="181" s="1"/>
  <c r="A938" i="181" s="1"/>
  <c r="A939" i="181" s="1"/>
  <c r="A940" i="181" s="1"/>
  <c r="A941" i="181" s="1"/>
  <c r="A942" i="181" s="1"/>
  <c r="A943" i="181" s="1"/>
  <c r="A944" i="181" s="1"/>
  <c r="A945" i="181" s="1"/>
  <c r="A946" i="181" s="1"/>
  <c r="A947" i="181" s="1"/>
  <c r="A948" i="181" s="1"/>
  <c r="A949" i="181" s="1"/>
  <c r="A950" i="181" s="1"/>
  <c r="A951" i="181" s="1"/>
  <c r="A952" i="181" s="1"/>
  <c r="A953" i="181" s="1"/>
  <c r="A954" i="181" s="1"/>
  <c r="A955" i="181" s="1"/>
  <c r="A956" i="181" s="1"/>
  <c r="A957" i="181" s="1"/>
  <c r="A958" i="181" s="1"/>
  <c r="A959" i="181" s="1"/>
  <c r="A960" i="181" s="1"/>
  <c r="A961" i="181" s="1"/>
  <c r="A962" i="181" s="1"/>
  <c r="A963" i="181" s="1"/>
  <c r="A964" i="181" s="1"/>
  <c r="A965" i="181" s="1"/>
  <c r="A966" i="181" s="1"/>
  <c r="A967" i="181" s="1"/>
  <c r="A968" i="181" s="1"/>
  <c r="A969" i="181" s="1"/>
  <c r="A970" i="181" s="1"/>
  <c r="A971" i="181" s="1"/>
  <c r="A972" i="181" s="1"/>
  <c r="A973" i="181" s="1"/>
  <c r="A974" i="181" s="1"/>
  <c r="A975" i="181" s="1"/>
  <c r="A976" i="181" s="1"/>
  <c r="A977" i="181" s="1"/>
  <c r="A978" i="181" s="1"/>
  <c r="A979" i="181" s="1"/>
  <c r="A980" i="181" s="1"/>
  <c r="A981" i="181" s="1"/>
  <c r="A982" i="181" s="1"/>
  <c r="A983" i="181" s="1"/>
  <c r="A984" i="181" s="1"/>
  <c r="A985" i="181" s="1"/>
  <c r="A986" i="181" s="1"/>
  <c r="A987" i="181" s="1"/>
  <c r="A988" i="181" s="1"/>
  <c r="A989" i="181" s="1"/>
  <c r="A990" i="181" s="1"/>
  <c r="A991" i="181" s="1"/>
  <c r="A992" i="181" s="1"/>
  <c r="A993" i="181" s="1"/>
  <c r="A994" i="181" s="1"/>
  <c r="A995" i="181" s="1"/>
  <c r="A996" i="181" s="1"/>
  <c r="A997" i="181" s="1"/>
  <c r="A998" i="181" s="1"/>
  <c r="A999" i="181" s="1"/>
  <c r="A1000" i="181" s="1"/>
  <c r="A1001" i="181" s="1"/>
  <c r="A1002" i="181" s="1"/>
  <c r="A1003" i="181" s="1"/>
  <c r="A1004" i="181" s="1"/>
  <c r="A1005" i="181" s="1"/>
  <c r="A1006" i="181" s="1"/>
  <c r="A1007" i="181" s="1"/>
  <c r="A1008" i="181" s="1"/>
  <c r="A1009" i="181" s="1"/>
  <c r="A1010" i="181" s="1"/>
  <c r="A1011" i="181" s="1"/>
  <c r="A1012" i="181" s="1"/>
  <c r="A1013" i="181" s="1"/>
  <c r="A1014" i="181" s="1"/>
  <c r="A1015" i="181" s="1"/>
  <c r="A1016" i="181" s="1"/>
  <c r="A1017" i="181" s="1"/>
  <c r="A1018" i="181" s="1"/>
  <c r="A1019" i="181" s="1"/>
  <c r="A1020" i="181" s="1"/>
  <c r="A1021" i="181" s="1"/>
  <c r="A1022" i="181" s="1"/>
  <c r="A1023" i="181" s="1"/>
  <c r="A1024" i="181" s="1"/>
  <c r="A1025" i="181" s="1"/>
  <c r="A1026" i="181" s="1"/>
  <c r="A1027" i="181" s="1"/>
  <c r="A1028" i="181" s="1"/>
  <c r="A1029" i="181" s="1"/>
  <c r="A1030" i="181" s="1"/>
  <c r="A1031" i="181" s="1"/>
  <c r="A1032" i="181" s="1"/>
  <c r="A1033" i="181" s="1"/>
  <c r="A1034" i="181" s="1"/>
  <c r="A1035" i="181" s="1"/>
  <c r="A1036" i="181" s="1"/>
  <c r="A1037" i="181" s="1"/>
  <c r="A1038" i="181" s="1"/>
  <c r="A1039" i="181" s="1"/>
  <c r="A1040" i="181" s="1"/>
  <c r="A1041" i="181" s="1"/>
  <c r="A1042" i="181" s="1"/>
  <c r="A1043" i="181" s="1"/>
  <c r="A1044" i="181" s="1"/>
  <c r="A1045" i="181" s="1"/>
  <c r="A1046" i="181" s="1"/>
  <c r="A1047" i="181" s="1"/>
  <c r="A1048" i="181" s="1"/>
  <c r="A1049" i="181" s="1"/>
  <c r="A1050" i="181" s="1"/>
  <c r="A1051" i="181" s="1"/>
  <c r="A1052" i="181" s="1"/>
  <c r="A1053" i="181" s="1"/>
  <c r="A1054" i="181" s="1"/>
  <c r="A1055" i="181" s="1"/>
  <c r="A1056" i="181" s="1"/>
  <c r="A1057" i="181" s="1"/>
  <c r="A1058" i="181" s="1"/>
  <c r="A1059" i="181" s="1"/>
  <c r="A1060" i="181" s="1"/>
  <c r="A1061" i="181" s="1"/>
  <c r="A1062" i="181" s="1"/>
  <c r="A1063" i="181" s="1"/>
  <c r="A1064" i="181" s="1"/>
  <c r="A1065" i="181" s="1"/>
  <c r="A1066" i="181" s="1"/>
  <c r="A1067" i="181" s="1"/>
  <c r="A1068" i="181" s="1"/>
  <c r="A1069" i="181" s="1"/>
  <c r="A1070" i="181" s="1"/>
  <c r="A1071" i="181" s="1"/>
  <c r="A1072" i="181" s="1"/>
  <c r="A1073" i="181" s="1"/>
  <c r="A1074" i="181" s="1"/>
  <c r="A1075" i="181" s="1"/>
  <c r="A1076" i="181" s="1"/>
  <c r="A1077" i="181" s="1"/>
  <c r="A1078" i="181" s="1"/>
  <c r="A1079" i="181" s="1"/>
  <c r="A1080" i="181" s="1"/>
  <c r="A1081" i="181" s="1"/>
  <c r="A1082" i="181" s="1"/>
  <c r="A1083" i="181" s="1"/>
  <c r="A1084" i="181" s="1"/>
  <c r="A1085" i="181" s="1"/>
  <c r="A1086" i="181" s="1"/>
  <c r="A1087" i="181" s="1"/>
  <c r="A1088" i="181" s="1"/>
  <c r="A1089" i="181" s="1"/>
  <c r="A1090" i="181" s="1"/>
  <c r="A1091" i="181" s="1"/>
  <c r="A1092" i="181" s="1"/>
  <c r="A1093" i="181" s="1"/>
  <c r="A1094" i="181" s="1"/>
  <c r="A1095" i="181" s="1"/>
  <c r="A1096" i="181" s="1"/>
  <c r="A1097" i="181" s="1"/>
  <c r="A1098" i="181" s="1"/>
  <c r="A1099" i="181" s="1"/>
  <c r="A1100" i="181" s="1"/>
  <c r="A1101" i="181" s="1"/>
  <c r="A1102" i="181" s="1"/>
  <c r="A1103" i="181" s="1"/>
  <c r="A1104" i="181" s="1"/>
  <c r="A1105" i="181" s="1"/>
  <c r="A1106" i="181" s="1"/>
  <c r="A1107" i="181" s="1"/>
  <c r="A1108" i="181" s="1"/>
  <c r="A1109" i="181" s="1"/>
  <c r="A1110" i="181" s="1"/>
  <c r="A1111" i="181" s="1"/>
  <c r="A1112" i="181" s="1"/>
  <c r="A1113" i="181" s="1"/>
  <c r="A1114" i="181" s="1"/>
  <c r="A1115" i="181" s="1"/>
  <c r="A1116" i="181" s="1"/>
  <c r="A1117" i="181" s="1"/>
  <c r="A1118" i="181" s="1"/>
  <c r="A1119" i="181" s="1"/>
  <c r="A1120" i="181" s="1"/>
  <c r="A1121" i="181" s="1"/>
  <c r="A1122" i="181" s="1"/>
  <c r="A1123" i="181" s="1"/>
  <c r="A1124" i="181" s="1"/>
  <c r="A1125" i="181" s="1"/>
  <c r="A1126" i="181" s="1"/>
  <c r="A1127" i="181" s="1"/>
  <c r="A1128" i="181" s="1"/>
  <c r="A1129" i="181" s="1"/>
  <c r="A1130" i="181" s="1"/>
  <c r="A1131" i="181" s="1"/>
  <c r="A1132" i="181" s="1"/>
  <c r="A1133" i="181" s="1"/>
  <c r="A1134" i="181" s="1"/>
  <c r="A1135" i="181" s="1"/>
  <c r="A1136" i="181" s="1"/>
  <c r="A1137" i="181" s="1"/>
  <c r="A1138" i="181" s="1"/>
  <c r="A1139" i="181" s="1"/>
  <c r="A1140" i="181" s="1"/>
  <c r="A1141" i="181" s="1"/>
  <c r="A1142" i="181" s="1"/>
  <c r="A1143" i="181" s="1"/>
  <c r="A1144" i="181" s="1"/>
  <c r="A1145" i="181" s="1"/>
  <c r="A1146" i="181" s="1"/>
  <c r="A1147" i="181" s="1"/>
  <c r="A1148" i="181" s="1"/>
  <c r="A1149" i="181" s="1"/>
  <c r="A1150" i="181" s="1"/>
  <c r="A1151" i="181" s="1"/>
  <c r="A1152" i="181" s="1"/>
  <c r="A1153" i="181" s="1"/>
  <c r="A1154" i="181" s="1"/>
  <c r="A1155" i="181" s="1"/>
  <c r="A1156" i="181" s="1"/>
  <c r="A1157" i="181" s="1"/>
  <c r="A1158" i="181" s="1"/>
  <c r="A1159" i="181" s="1"/>
  <c r="A1160" i="181" s="1"/>
  <c r="A1161" i="181" s="1"/>
  <c r="A1162" i="181" s="1"/>
  <c r="A1163" i="181" s="1"/>
  <c r="A1164" i="181" s="1"/>
  <c r="A1165" i="181" s="1"/>
  <c r="A1166" i="181" s="1"/>
  <c r="A1167" i="181" s="1"/>
  <c r="A1168" i="181" s="1"/>
  <c r="A1169" i="181" s="1"/>
  <c r="A1170" i="181" s="1"/>
  <c r="A1171" i="181" s="1"/>
  <c r="A1172" i="181" s="1"/>
  <c r="A1173" i="181" s="1"/>
  <c r="A1174" i="181" s="1"/>
  <c r="A1175" i="181" s="1"/>
  <c r="A1176" i="181" s="1"/>
  <c r="A1177" i="181" s="1"/>
  <c r="A1178" i="181" s="1"/>
  <c r="A1179" i="181" s="1"/>
  <c r="A1180" i="181" s="1"/>
  <c r="A1181" i="181" s="1"/>
  <c r="A1182" i="181" s="1"/>
  <c r="A1183" i="181" s="1"/>
  <c r="A1184" i="181" s="1"/>
  <c r="A1185" i="181" s="1"/>
  <c r="A1186" i="181" s="1"/>
  <c r="A1187" i="181" s="1"/>
  <c r="A1188" i="181" s="1"/>
  <c r="A1189" i="181" s="1"/>
  <c r="A1190" i="181" s="1"/>
  <c r="A1191" i="181" s="1"/>
  <c r="A1192" i="181" s="1"/>
  <c r="A1193" i="181" s="1"/>
  <c r="A1194" i="181" s="1"/>
  <c r="A1195" i="181" s="1"/>
  <c r="A1196" i="181" s="1"/>
  <c r="A1197" i="181" s="1"/>
  <c r="A1198" i="181" s="1"/>
  <c r="A1199" i="181" s="1"/>
  <c r="A1200" i="181" s="1"/>
  <c r="A1201" i="181" s="1"/>
  <c r="A1202" i="181" s="1"/>
  <c r="A1203" i="181" s="1"/>
  <c r="A1204" i="181" s="1"/>
  <c r="A1205" i="181" s="1"/>
  <c r="A1206" i="181" s="1"/>
  <c r="A1207" i="181" s="1"/>
  <c r="A1208" i="181" s="1"/>
  <c r="A1209" i="181" s="1"/>
  <c r="A1210" i="181" s="1"/>
  <c r="A1211" i="181" s="1"/>
  <c r="A1212" i="181" s="1"/>
  <c r="A1213" i="181" s="1"/>
  <c r="A1214" i="181" s="1"/>
  <c r="A1215" i="181" s="1"/>
  <c r="A1216" i="181" s="1"/>
  <c r="A1217" i="181" s="1"/>
  <c r="A1218" i="181" s="1"/>
  <c r="A1219" i="181" s="1"/>
  <c r="A1220" i="181" s="1"/>
  <c r="A1221" i="181" s="1"/>
  <c r="A1222" i="181" s="1"/>
  <c r="A1223" i="181" s="1"/>
  <c r="A1224" i="181" s="1"/>
  <c r="A1225" i="181" s="1"/>
  <c r="A1226" i="181" s="1"/>
  <c r="A1227" i="181" s="1"/>
  <c r="A1228" i="181" s="1"/>
  <c r="A1229" i="181" s="1"/>
  <c r="A1230" i="181" s="1"/>
  <c r="A1231" i="181" s="1"/>
  <c r="A1232" i="181" s="1"/>
  <c r="A1233" i="181" s="1"/>
  <c r="A1234" i="181" s="1"/>
  <c r="A1235" i="181" s="1"/>
  <c r="A1236" i="181" s="1"/>
  <c r="A1237" i="181" s="1"/>
  <c r="A1238" i="181" s="1"/>
  <c r="A1239" i="181" s="1"/>
  <c r="A1240" i="181" s="1"/>
  <c r="A1241" i="181" s="1"/>
  <c r="A1242" i="181" s="1"/>
  <c r="A1243" i="181" s="1"/>
  <c r="A1244" i="181" s="1"/>
  <c r="A1245" i="181" s="1"/>
  <c r="A1246" i="181" s="1"/>
  <c r="A1247" i="181" s="1"/>
  <c r="A1248" i="181" s="1"/>
  <c r="A1249" i="181" s="1"/>
  <c r="A1250" i="181" s="1"/>
  <c r="A1251" i="181" s="1"/>
  <c r="A1252" i="181" s="1"/>
  <c r="A1253" i="181" s="1"/>
  <c r="A1254" i="181" s="1"/>
  <c r="A1255" i="181" s="1"/>
  <c r="A1256" i="181" s="1"/>
  <c r="A1257" i="181" s="1"/>
  <c r="A1258" i="181" s="1"/>
  <c r="A1259" i="181" s="1"/>
  <c r="A1260" i="181" s="1"/>
  <c r="A1261" i="181" s="1"/>
  <c r="A1262" i="181" s="1"/>
  <c r="A1263" i="181" s="1"/>
  <c r="A1264" i="181" s="1"/>
  <c r="A1265" i="181" s="1"/>
  <c r="A1266" i="181" s="1"/>
  <c r="A1267" i="181" s="1"/>
  <c r="A1268" i="181" s="1"/>
  <c r="A1269" i="181" s="1"/>
  <c r="A1270" i="181" s="1"/>
  <c r="A1271" i="181" s="1"/>
  <c r="A1272" i="181" s="1"/>
  <c r="A1273" i="181" s="1"/>
  <c r="A1274" i="181" s="1"/>
  <c r="A1275" i="181" s="1"/>
  <c r="A1276" i="181" s="1"/>
  <c r="A1277" i="181" s="1"/>
  <c r="A1278" i="181" s="1"/>
  <c r="A1279" i="181" s="1"/>
  <c r="A1280" i="181" s="1"/>
  <c r="A1281" i="181" s="1"/>
  <c r="A1282" i="181" s="1"/>
  <c r="A1283" i="181" s="1"/>
  <c r="A1284" i="181" s="1"/>
  <c r="A1285" i="181" s="1"/>
  <c r="A1286" i="181" s="1"/>
  <c r="A1287" i="181" s="1"/>
  <c r="A1288" i="181" s="1"/>
  <c r="A1289" i="181" s="1"/>
  <c r="A1290" i="181" s="1"/>
  <c r="A1291" i="181" s="1"/>
  <c r="A1292" i="181" s="1"/>
  <c r="A1293" i="181" s="1"/>
  <c r="A1294" i="181" s="1"/>
  <c r="A1295" i="181" s="1"/>
  <c r="A1296" i="181" s="1"/>
  <c r="A1297" i="181" s="1"/>
  <c r="A1298" i="181" s="1"/>
  <c r="A1299" i="181" s="1"/>
  <c r="A1300" i="181" s="1"/>
  <c r="A1301" i="181" s="1"/>
  <c r="A1302" i="181" s="1"/>
  <c r="A1303" i="181" s="1"/>
  <c r="A1304" i="181" s="1"/>
  <c r="A1305" i="181" s="1"/>
  <c r="A1306" i="181" s="1"/>
  <c r="A1307" i="181" s="1"/>
  <c r="A1308" i="181" s="1"/>
  <c r="A1309" i="181" s="1"/>
  <c r="A1310" i="181" s="1"/>
  <c r="A1311" i="181" s="1"/>
  <c r="A1312" i="181" s="1"/>
  <c r="A1313" i="181" s="1"/>
  <c r="A1314" i="181" s="1"/>
  <c r="A1315" i="181" s="1"/>
  <c r="A1316" i="181" s="1"/>
  <c r="A1317" i="181" s="1"/>
  <c r="A1318" i="181" s="1"/>
  <c r="A1319" i="181" s="1"/>
  <c r="A1320" i="181" s="1"/>
  <c r="A1321" i="181" s="1"/>
  <c r="A1322" i="181" s="1"/>
  <c r="A1323" i="181" s="1"/>
  <c r="A1324" i="181" s="1"/>
  <c r="A1325" i="181" s="1"/>
  <c r="A1326" i="181" s="1"/>
  <c r="A1327" i="181" s="1"/>
  <c r="A1328" i="181" s="1"/>
  <c r="A1329" i="181" s="1"/>
  <c r="A1330" i="181" s="1"/>
  <c r="A1331" i="181" s="1"/>
  <c r="A1332" i="181" s="1"/>
  <c r="A1333" i="181" s="1"/>
  <c r="A1334" i="181" s="1"/>
  <c r="A1335" i="181" s="1"/>
  <c r="A1336" i="181" s="1"/>
  <c r="A1337" i="181" s="1"/>
  <c r="A1338" i="181" s="1"/>
  <c r="A1339" i="181" s="1"/>
  <c r="A1340" i="181" s="1"/>
  <c r="A1341" i="181" s="1"/>
  <c r="A1342" i="181" s="1"/>
  <c r="A1343" i="181" s="1"/>
  <c r="A1344" i="181" s="1"/>
  <c r="A1345" i="181" s="1"/>
  <c r="A1346" i="181" s="1"/>
  <c r="A1347" i="181" s="1"/>
  <c r="A1348" i="181" s="1"/>
  <c r="A1349" i="181" s="1"/>
  <c r="A1350" i="181" s="1"/>
  <c r="A1351" i="181" s="1"/>
  <c r="A1352" i="181" s="1"/>
  <c r="A1353" i="181" s="1"/>
  <c r="A1354" i="181" s="1"/>
  <c r="A1355" i="181" s="1"/>
  <c r="A1356" i="181" s="1"/>
  <c r="A1357" i="181" s="1"/>
  <c r="A1358" i="181" s="1"/>
  <c r="A1359" i="181" s="1"/>
  <c r="A1360" i="181" s="1"/>
  <c r="A1361" i="181" s="1"/>
  <c r="A1362" i="181" s="1"/>
  <c r="A1363" i="181" s="1"/>
  <c r="A1364" i="181" s="1"/>
  <c r="A1365" i="181" s="1"/>
  <c r="A1366" i="181" s="1"/>
  <c r="A1367" i="181" s="1"/>
  <c r="A1368" i="181" s="1"/>
  <c r="A1369" i="181" s="1"/>
  <c r="A1370" i="181" s="1"/>
  <c r="A1371" i="181" s="1"/>
  <c r="A1372" i="181" s="1"/>
  <c r="A1373" i="181" s="1"/>
  <c r="A1374" i="181" s="1"/>
  <c r="A1375" i="181" s="1"/>
  <c r="A1376" i="181" s="1"/>
  <c r="A1377" i="181" s="1"/>
  <c r="A1378" i="181" s="1"/>
  <c r="A1379" i="181" s="1"/>
  <c r="A1380" i="181" s="1"/>
  <c r="A1381" i="181" s="1"/>
  <c r="A1382" i="181" s="1"/>
  <c r="A1383" i="181" s="1"/>
  <c r="A1384" i="181" s="1"/>
  <c r="A1385" i="181" s="1"/>
  <c r="A1386" i="181" s="1"/>
  <c r="A1387" i="181" s="1"/>
  <c r="A1388" i="181" s="1"/>
  <c r="A1389" i="181" s="1"/>
  <c r="A1390" i="181" s="1"/>
  <c r="A1391" i="181" s="1"/>
  <c r="A1392" i="181" s="1"/>
  <c r="A1393" i="181" s="1"/>
  <c r="A1394" i="181" s="1"/>
  <c r="A1395" i="181" s="1"/>
  <c r="A1396" i="181" s="1"/>
  <c r="A1397" i="181" s="1"/>
  <c r="A1398" i="181" s="1"/>
  <c r="A1399" i="181" s="1"/>
  <c r="A1400" i="181" s="1"/>
  <c r="A1401" i="181" s="1"/>
  <c r="A1402" i="181" s="1"/>
  <c r="A1403" i="181" s="1"/>
  <c r="A1404" i="181" s="1"/>
  <c r="A1405" i="181" s="1"/>
  <c r="A1406" i="181" s="1"/>
  <c r="A1407" i="181" s="1"/>
  <c r="A1408" i="181" s="1"/>
  <c r="A1409" i="181" s="1"/>
  <c r="A1410" i="181" s="1"/>
  <c r="A1411" i="181" s="1"/>
  <c r="A1412" i="181" s="1"/>
  <c r="A1413" i="181" s="1"/>
  <c r="A1414" i="181" s="1"/>
  <c r="A1415" i="181" s="1"/>
  <c r="A1416" i="181" s="1"/>
  <c r="A1417" i="181" s="1"/>
  <c r="A1418" i="181" s="1"/>
  <c r="A1419" i="181" s="1"/>
  <c r="A1420" i="181" s="1"/>
  <c r="A1421" i="181" s="1"/>
  <c r="A1422" i="181" s="1"/>
  <c r="A1423" i="181" s="1"/>
  <c r="A1424" i="181" s="1"/>
  <c r="A1425" i="181" s="1"/>
  <c r="A1426" i="181" s="1"/>
  <c r="A1427" i="181" s="1"/>
  <c r="A1428" i="181" s="1"/>
  <c r="A1429" i="181" s="1"/>
  <c r="A1430" i="181" s="1"/>
  <c r="A1431" i="181" s="1"/>
  <c r="A1432" i="181" s="1"/>
  <c r="A1433" i="181" s="1"/>
  <c r="A1434" i="181" s="1"/>
  <c r="A1435" i="181" s="1"/>
  <c r="A1436" i="181" s="1"/>
  <c r="A1437" i="181" s="1"/>
  <c r="A1438" i="181" s="1"/>
  <c r="A1439" i="181" s="1"/>
  <c r="A1440" i="181" s="1"/>
  <c r="A1441" i="181" s="1"/>
  <c r="A1442" i="181" s="1"/>
  <c r="A1443" i="181" s="1"/>
  <c r="A1444" i="181" s="1"/>
  <c r="A1445" i="181" s="1"/>
  <c r="A1446" i="181" s="1"/>
  <c r="A1447" i="181" s="1"/>
  <c r="A1448" i="181" s="1"/>
  <c r="A1449" i="181" s="1"/>
  <c r="A1450" i="181" s="1"/>
  <c r="A1451" i="181" s="1"/>
  <c r="A1452" i="181" s="1"/>
  <c r="A1453" i="181" s="1"/>
  <c r="A1454" i="181" s="1"/>
  <c r="A1455" i="181" s="1"/>
  <c r="A1456" i="181" s="1"/>
  <c r="A1457" i="181" s="1"/>
  <c r="A1458" i="181" s="1"/>
  <c r="A1459" i="181" s="1"/>
  <c r="A1460" i="181" s="1"/>
  <c r="A1461" i="181" s="1"/>
  <c r="A1462" i="181" s="1"/>
  <c r="A1463" i="181" s="1"/>
  <c r="A1464" i="181" s="1"/>
  <c r="A1465" i="181" s="1"/>
  <c r="A1466" i="181" s="1"/>
  <c r="A1467" i="181" s="1"/>
  <c r="A1468" i="181" s="1"/>
  <c r="A1469" i="181" s="1"/>
  <c r="A1470" i="181" s="1"/>
  <c r="A1471" i="181" s="1"/>
  <c r="A1472" i="181" s="1"/>
  <c r="A1473" i="181" s="1"/>
  <c r="A1474" i="181" s="1"/>
  <c r="A1475" i="181" s="1"/>
  <c r="A1476" i="181" s="1"/>
  <c r="A1477" i="181" s="1"/>
  <c r="A1478" i="181" s="1"/>
  <c r="A1479" i="181" s="1"/>
  <c r="A1480" i="181" s="1"/>
  <c r="A1481" i="181" s="1"/>
  <c r="A1482" i="181" s="1"/>
  <c r="A1483" i="181" s="1"/>
  <c r="A1484" i="181" s="1"/>
  <c r="A1485" i="181" s="1"/>
  <c r="A1486" i="181" s="1"/>
  <c r="A1487" i="181" s="1"/>
  <c r="A1488" i="181" s="1"/>
  <c r="A1489" i="181" s="1"/>
  <c r="A1490" i="181" s="1"/>
  <c r="A1491" i="181" s="1"/>
  <c r="A1492" i="181" s="1"/>
  <c r="A1493" i="181" s="1"/>
  <c r="A1494" i="181" s="1"/>
  <c r="A1495" i="181" s="1"/>
  <c r="A1496" i="181" s="1"/>
  <c r="A1497" i="181" s="1"/>
  <c r="A1498" i="181" s="1"/>
  <c r="A1499" i="181" s="1"/>
  <c r="A1500" i="181" s="1"/>
  <c r="A1501" i="181" s="1"/>
  <c r="A1502" i="181" s="1"/>
  <c r="A1503" i="181" s="1"/>
  <c r="A1504" i="181" s="1"/>
  <c r="A1505" i="181" s="1"/>
  <c r="A1506" i="181" s="1"/>
  <c r="A1507" i="181" s="1"/>
  <c r="A1508" i="181" s="1"/>
  <c r="A1509" i="181" s="1"/>
  <c r="A1510" i="181" s="1"/>
  <c r="A1511" i="181" s="1"/>
  <c r="A1512" i="181" s="1"/>
  <c r="A1513" i="181" s="1"/>
  <c r="A1514" i="181" s="1"/>
  <c r="A1515" i="181" s="1"/>
  <c r="A1516" i="181" s="1"/>
  <c r="A1517" i="181" s="1"/>
  <c r="A1518" i="181" s="1"/>
  <c r="A1519" i="181" s="1"/>
  <c r="A1520" i="181" s="1"/>
  <c r="A1521" i="181" s="1"/>
  <c r="A1522" i="181" s="1"/>
  <c r="A1523" i="181" s="1"/>
  <c r="A1524" i="181" s="1"/>
  <c r="A1525" i="181" s="1"/>
  <c r="A1526" i="181" s="1"/>
  <c r="A1527" i="181" s="1"/>
  <c r="A1528" i="181" s="1"/>
  <c r="A1529" i="181" s="1"/>
  <c r="A1530" i="181" s="1"/>
  <c r="A1531" i="181" s="1"/>
  <c r="A1532" i="181" s="1"/>
  <c r="A1533" i="181" s="1"/>
  <c r="A1534" i="181" s="1"/>
  <c r="A1535" i="181" s="1"/>
  <c r="A1536" i="181" s="1"/>
  <c r="A1537" i="181" s="1"/>
  <c r="A1538" i="181" s="1"/>
  <c r="A1539" i="181" s="1"/>
  <c r="A1540" i="181" s="1"/>
  <c r="A1541" i="181" s="1"/>
  <c r="A1542" i="181" s="1"/>
  <c r="A1543" i="181" s="1"/>
  <c r="A1544" i="181" s="1"/>
  <c r="A1545" i="181" s="1"/>
  <c r="A1546" i="181" s="1"/>
  <c r="A1547" i="181" s="1"/>
  <c r="A1548" i="181" s="1"/>
  <c r="A1549" i="181" s="1"/>
  <c r="A1550" i="181" s="1"/>
  <c r="A1551" i="181" s="1"/>
  <c r="A1552" i="181" s="1"/>
  <c r="A1553" i="181" s="1"/>
  <c r="A1554" i="181" s="1"/>
  <c r="A1555" i="181" s="1"/>
  <c r="A1556" i="181" s="1"/>
  <c r="A1557" i="181" s="1"/>
  <c r="A1558" i="181" s="1"/>
  <c r="A1559" i="181" s="1"/>
  <c r="A1560" i="181" s="1"/>
  <c r="A1561" i="181" s="1"/>
  <c r="A1562" i="181" s="1"/>
  <c r="A1563" i="181" s="1"/>
  <c r="A1564" i="181" s="1"/>
  <c r="A1565" i="181" s="1"/>
  <c r="A1566" i="181" s="1"/>
  <c r="A1567" i="181" s="1"/>
  <c r="A1568" i="181" s="1"/>
  <c r="A1569" i="181" s="1"/>
  <c r="A1570" i="181" s="1"/>
  <c r="A1571" i="181" s="1"/>
  <c r="A1572" i="181" s="1"/>
  <c r="A1573" i="181" s="1"/>
  <c r="A1574" i="181" s="1"/>
  <c r="A1575" i="181" s="1"/>
  <c r="A1576" i="181" s="1"/>
  <c r="A1577" i="181" s="1"/>
  <c r="A1578" i="181" s="1"/>
  <c r="A1579" i="181" s="1"/>
  <c r="A1580" i="181" s="1"/>
  <c r="A1581" i="181" s="1"/>
  <c r="A1582" i="181" s="1"/>
  <c r="A1583" i="181" s="1"/>
  <c r="A1584" i="181" s="1"/>
  <c r="A1585" i="181" s="1"/>
  <c r="A1586" i="181" l="1"/>
  <c r="C1365" i="181"/>
  <c r="G3" i="181"/>
  <c r="R603" i="253"/>
  <c r="R602" i="253"/>
  <c r="R601" i="253"/>
  <c r="R600" i="253"/>
  <c r="O600" i="253"/>
  <c r="R597" i="253"/>
  <c r="R596" i="253"/>
  <c r="R595" i="253"/>
  <c r="R594" i="253"/>
  <c r="O594" i="253"/>
  <c r="R591" i="253"/>
  <c r="R590" i="253"/>
  <c r="R589" i="253"/>
  <c r="R588" i="253"/>
  <c r="O588" i="253"/>
  <c r="R585" i="253"/>
  <c r="R584" i="253"/>
  <c r="R583" i="253"/>
  <c r="R582" i="253"/>
  <c r="O582" i="253"/>
  <c r="R579" i="253"/>
  <c r="R578" i="253"/>
  <c r="R577" i="253"/>
  <c r="R576" i="253"/>
  <c r="O576" i="253"/>
  <c r="R573" i="253"/>
  <c r="R572" i="253"/>
  <c r="R571" i="253"/>
  <c r="R570" i="253"/>
  <c r="O570" i="253"/>
  <c r="R567" i="253"/>
  <c r="R566" i="253"/>
  <c r="R565" i="253"/>
  <c r="R564" i="253"/>
  <c r="O564" i="253"/>
  <c r="R561" i="253"/>
  <c r="R560" i="253"/>
  <c r="R559" i="253"/>
  <c r="R558" i="253"/>
  <c r="O558" i="253"/>
  <c r="R555" i="253"/>
  <c r="R554" i="253"/>
  <c r="R553" i="253"/>
  <c r="R552" i="253"/>
  <c r="O552" i="253"/>
  <c r="R549" i="253"/>
  <c r="R548" i="253"/>
  <c r="R547" i="253"/>
  <c r="R546" i="253"/>
  <c r="O546" i="253"/>
  <c r="R543" i="253"/>
  <c r="R542" i="253"/>
  <c r="R541" i="253"/>
  <c r="R540" i="253"/>
  <c r="O540" i="253"/>
  <c r="R537" i="253"/>
  <c r="R536" i="253"/>
  <c r="R535" i="253"/>
  <c r="R534" i="253"/>
  <c r="O534" i="253"/>
  <c r="R531" i="253"/>
  <c r="R530" i="253"/>
  <c r="R529" i="253"/>
  <c r="R528" i="253"/>
  <c r="O528" i="253"/>
  <c r="R525" i="253"/>
  <c r="R524" i="253"/>
  <c r="R523" i="253"/>
  <c r="R522" i="253"/>
  <c r="O522" i="253"/>
  <c r="R519" i="253"/>
  <c r="R518" i="253"/>
  <c r="R517" i="253"/>
  <c r="R516" i="253"/>
  <c r="O516" i="253"/>
  <c r="R513" i="253"/>
  <c r="R512" i="253"/>
  <c r="R511" i="253"/>
  <c r="R510" i="253"/>
  <c r="O510" i="253"/>
  <c r="R507" i="253"/>
  <c r="R506" i="253"/>
  <c r="R505" i="253"/>
  <c r="R504" i="253"/>
  <c r="O504" i="253"/>
  <c r="R501" i="253"/>
  <c r="R500" i="253"/>
  <c r="R499" i="253"/>
  <c r="R498" i="253"/>
  <c r="O498" i="253"/>
  <c r="R495" i="253"/>
  <c r="R494" i="253"/>
  <c r="R493" i="253"/>
  <c r="R492" i="253"/>
  <c r="O492" i="253"/>
  <c r="R489" i="253"/>
  <c r="R488" i="253"/>
  <c r="R487" i="253"/>
  <c r="R486" i="253"/>
  <c r="O486" i="253"/>
  <c r="R483" i="253"/>
  <c r="R482" i="253"/>
  <c r="R481" i="253"/>
  <c r="R480" i="253"/>
  <c r="O480" i="253"/>
  <c r="R477" i="253"/>
  <c r="R476" i="253"/>
  <c r="R475" i="253"/>
  <c r="R474" i="253"/>
  <c r="O474" i="253"/>
  <c r="R471" i="253"/>
  <c r="R470" i="253"/>
  <c r="R469" i="253"/>
  <c r="R468" i="253"/>
  <c r="O468" i="253"/>
  <c r="R465" i="253"/>
  <c r="R464" i="253"/>
  <c r="R463" i="253"/>
  <c r="R462" i="253"/>
  <c r="O462" i="253"/>
  <c r="R459" i="253"/>
  <c r="R458" i="253"/>
  <c r="R457" i="253"/>
  <c r="R456" i="253"/>
  <c r="O456" i="253"/>
  <c r="R453" i="253"/>
  <c r="R452" i="253"/>
  <c r="R451" i="253"/>
  <c r="R450" i="253"/>
  <c r="O450" i="253"/>
  <c r="R447" i="253"/>
  <c r="R446" i="253"/>
  <c r="R445" i="253"/>
  <c r="R444" i="253"/>
  <c r="O444" i="253"/>
  <c r="R441" i="253"/>
  <c r="R440" i="253"/>
  <c r="R439" i="253"/>
  <c r="R438" i="253"/>
  <c r="O438" i="253"/>
  <c r="R435" i="253"/>
  <c r="R434" i="253"/>
  <c r="R433" i="253"/>
  <c r="R432" i="253"/>
  <c r="O432" i="253"/>
  <c r="R429" i="253"/>
  <c r="R428" i="253"/>
  <c r="R427" i="253"/>
  <c r="R426" i="253"/>
  <c r="O426" i="253"/>
  <c r="R423" i="253"/>
  <c r="R422" i="253"/>
  <c r="R421" i="253"/>
  <c r="R420" i="253"/>
  <c r="O420" i="253"/>
  <c r="R417" i="253"/>
  <c r="R416" i="253"/>
  <c r="R415" i="253"/>
  <c r="R414" i="253"/>
  <c r="O414" i="253"/>
  <c r="R411" i="253"/>
  <c r="R410" i="253"/>
  <c r="R409" i="253"/>
  <c r="R408" i="253"/>
  <c r="O408" i="253"/>
  <c r="R405" i="253"/>
  <c r="R404" i="253"/>
  <c r="R403" i="253"/>
  <c r="R402" i="253"/>
  <c r="O402" i="253"/>
  <c r="R399" i="253"/>
  <c r="R398" i="253"/>
  <c r="R397" i="253"/>
  <c r="R396" i="253"/>
  <c r="O396" i="253"/>
  <c r="R393" i="253"/>
  <c r="R392" i="253"/>
  <c r="R391" i="253"/>
  <c r="R390" i="253"/>
  <c r="O390" i="253"/>
  <c r="R387" i="253"/>
  <c r="R386" i="253"/>
  <c r="R385" i="253"/>
  <c r="R384" i="253"/>
  <c r="O384" i="253"/>
  <c r="R381" i="253"/>
  <c r="R380" i="253"/>
  <c r="R379" i="253"/>
  <c r="R378" i="253"/>
  <c r="O378" i="253"/>
  <c r="R375" i="253"/>
  <c r="R374" i="253"/>
  <c r="R373" i="253"/>
  <c r="R372" i="253"/>
  <c r="O372" i="253"/>
  <c r="R369" i="253"/>
  <c r="R368" i="253"/>
  <c r="R367" i="253"/>
  <c r="R366" i="253"/>
  <c r="O366" i="253"/>
  <c r="R363" i="253"/>
  <c r="R362" i="253"/>
  <c r="R361" i="253"/>
  <c r="R360" i="253"/>
  <c r="O360" i="253"/>
  <c r="R357" i="253"/>
  <c r="R356" i="253"/>
  <c r="R355" i="253"/>
  <c r="R354" i="253"/>
  <c r="O354" i="253"/>
  <c r="R351" i="253"/>
  <c r="R350" i="253"/>
  <c r="R349" i="253"/>
  <c r="R348" i="253"/>
  <c r="O348" i="253"/>
  <c r="R345" i="253"/>
  <c r="R344" i="253"/>
  <c r="R343" i="253"/>
  <c r="R342" i="253"/>
  <c r="O342" i="253"/>
  <c r="R339" i="253"/>
  <c r="R338" i="253"/>
  <c r="R337" i="253"/>
  <c r="R336" i="253"/>
  <c r="O336" i="253"/>
  <c r="R333" i="253"/>
  <c r="R332" i="253"/>
  <c r="R331" i="253"/>
  <c r="R330" i="253"/>
  <c r="O330" i="253"/>
  <c r="R327" i="253"/>
  <c r="R326" i="253"/>
  <c r="R325" i="253"/>
  <c r="R324" i="253"/>
  <c r="O324" i="253"/>
  <c r="R321" i="253"/>
  <c r="R320" i="253"/>
  <c r="R319" i="253"/>
  <c r="R318" i="253"/>
  <c r="O318" i="253"/>
  <c r="R315" i="253"/>
  <c r="R314" i="253"/>
  <c r="R313" i="253"/>
  <c r="R312" i="253"/>
  <c r="O312" i="253"/>
  <c r="R309" i="253"/>
  <c r="R308" i="253"/>
  <c r="R307" i="253"/>
  <c r="R306" i="253"/>
  <c r="O306" i="253"/>
  <c r="R303" i="253"/>
  <c r="R302" i="253"/>
  <c r="R301" i="253"/>
  <c r="R300" i="253"/>
  <c r="O300" i="253"/>
  <c r="R297" i="253"/>
  <c r="R296" i="253"/>
  <c r="R295" i="253"/>
  <c r="R294" i="253"/>
  <c r="O294" i="253"/>
  <c r="R291" i="253"/>
  <c r="R290" i="253"/>
  <c r="R289" i="253"/>
  <c r="R288" i="253"/>
  <c r="O288" i="253"/>
  <c r="R285" i="253"/>
  <c r="R284" i="253"/>
  <c r="R283" i="253"/>
  <c r="R282" i="253"/>
  <c r="O282" i="253"/>
  <c r="R279" i="253"/>
  <c r="R278" i="253"/>
  <c r="R277" i="253"/>
  <c r="R276" i="253"/>
  <c r="O276" i="253"/>
  <c r="R273" i="253"/>
  <c r="R272" i="253"/>
  <c r="R271" i="253"/>
  <c r="R270" i="253"/>
  <c r="O270" i="253"/>
  <c r="R267" i="253"/>
  <c r="R266" i="253"/>
  <c r="R265" i="253"/>
  <c r="R264" i="253"/>
  <c r="O264" i="253"/>
  <c r="R261" i="253"/>
  <c r="R260" i="253"/>
  <c r="R259" i="253"/>
  <c r="R258" i="253"/>
  <c r="O258" i="253"/>
  <c r="R255" i="253"/>
  <c r="R254" i="253"/>
  <c r="R253" i="253"/>
  <c r="R252" i="253"/>
  <c r="O252" i="253"/>
  <c r="R249" i="253"/>
  <c r="R248" i="253"/>
  <c r="R247" i="253"/>
  <c r="R246" i="253"/>
  <c r="O246" i="253"/>
  <c r="R243" i="253"/>
  <c r="R242" i="253"/>
  <c r="R241" i="253"/>
  <c r="R240" i="253"/>
  <c r="O240" i="253"/>
  <c r="R237" i="253"/>
  <c r="R236" i="253"/>
  <c r="R235" i="253"/>
  <c r="R234" i="253"/>
  <c r="O234" i="253"/>
  <c r="R231" i="253"/>
  <c r="R230" i="253"/>
  <c r="R229" i="253"/>
  <c r="R228" i="253"/>
  <c r="O228" i="253"/>
  <c r="R225" i="253"/>
  <c r="R224" i="253"/>
  <c r="R223" i="253"/>
  <c r="R222" i="253"/>
  <c r="O222" i="253"/>
  <c r="R219" i="253"/>
  <c r="R218" i="253"/>
  <c r="R217" i="253"/>
  <c r="R216" i="253"/>
  <c r="O216" i="253"/>
  <c r="R213" i="253"/>
  <c r="R212" i="253"/>
  <c r="R211" i="253"/>
  <c r="R210" i="253"/>
  <c r="O210" i="253"/>
  <c r="R207" i="253"/>
  <c r="R206" i="253"/>
  <c r="R205" i="253"/>
  <c r="R204" i="253"/>
  <c r="O204" i="253"/>
  <c r="R201" i="253"/>
  <c r="R200" i="253"/>
  <c r="R199" i="253"/>
  <c r="R198" i="253"/>
  <c r="O198" i="253"/>
  <c r="R195" i="253"/>
  <c r="R194" i="253"/>
  <c r="R193" i="253"/>
  <c r="R192" i="253"/>
  <c r="O192" i="253"/>
  <c r="R189" i="253"/>
  <c r="R188" i="253"/>
  <c r="R187" i="253"/>
  <c r="R186" i="253"/>
  <c r="O186" i="253"/>
  <c r="R183" i="253"/>
  <c r="R182" i="253"/>
  <c r="R181" i="253"/>
  <c r="R180" i="253"/>
  <c r="O180" i="253"/>
  <c r="R177" i="253"/>
  <c r="R176" i="253"/>
  <c r="R175" i="253"/>
  <c r="R174" i="253"/>
  <c r="O174" i="253"/>
  <c r="R171" i="253"/>
  <c r="R170" i="253"/>
  <c r="R169" i="253"/>
  <c r="R168" i="253"/>
  <c r="O168" i="253"/>
  <c r="R165" i="253"/>
  <c r="R164" i="253"/>
  <c r="R163" i="253"/>
  <c r="R162" i="253"/>
  <c r="O162" i="253"/>
  <c r="R159" i="253"/>
  <c r="R158" i="253"/>
  <c r="R157" i="253"/>
  <c r="R156" i="253"/>
  <c r="O156" i="253"/>
  <c r="R153" i="253"/>
  <c r="R152" i="253"/>
  <c r="R151" i="253"/>
  <c r="R150" i="253"/>
  <c r="O150" i="253"/>
  <c r="R147" i="253"/>
  <c r="R146" i="253"/>
  <c r="R145" i="253"/>
  <c r="R144" i="253"/>
  <c r="O144" i="253"/>
  <c r="R141" i="253"/>
  <c r="R140" i="253"/>
  <c r="R139" i="253"/>
  <c r="R138" i="253"/>
  <c r="O138" i="253"/>
  <c r="R135" i="253"/>
  <c r="R134" i="253"/>
  <c r="R133" i="253"/>
  <c r="R132" i="253"/>
  <c r="O132" i="253"/>
  <c r="R129" i="253"/>
  <c r="R128" i="253"/>
  <c r="R127" i="253"/>
  <c r="R126" i="253"/>
  <c r="O126" i="253"/>
  <c r="R123" i="253"/>
  <c r="R122" i="253"/>
  <c r="R121" i="253"/>
  <c r="R120" i="253"/>
  <c r="O120" i="253"/>
  <c r="R117" i="253"/>
  <c r="R116" i="253"/>
  <c r="R115" i="253"/>
  <c r="R114" i="253"/>
  <c r="O114" i="253"/>
  <c r="R111" i="253"/>
  <c r="R110" i="253"/>
  <c r="R109" i="253"/>
  <c r="R108" i="253"/>
  <c r="O108" i="253"/>
  <c r="R105" i="253"/>
  <c r="R104" i="253"/>
  <c r="R103" i="253"/>
  <c r="R102" i="253"/>
  <c r="O102" i="253"/>
  <c r="R99" i="253"/>
  <c r="R98" i="253"/>
  <c r="R97" i="253"/>
  <c r="R96" i="253"/>
  <c r="O96" i="253"/>
  <c r="R93" i="253"/>
  <c r="R92" i="253"/>
  <c r="R91" i="253"/>
  <c r="R90" i="253"/>
  <c r="O90" i="253"/>
  <c r="R87" i="253"/>
  <c r="R86" i="253"/>
  <c r="R85" i="253"/>
  <c r="R84" i="253"/>
  <c r="O84" i="253"/>
  <c r="R81" i="253"/>
  <c r="R80" i="253"/>
  <c r="R79" i="253"/>
  <c r="R78" i="253"/>
  <c r="O78" i="253"/>
  <c r="R75" i="253"/>
  <c r="R74" i="253"/>
  <c r="R73" i="253"/>
  <c r="R72" i="253"/>
  <c r="O72" i="253"/>
  <c r="R69" i="253"/>
  <c r="R68" i="253"/>
  <c r="R67" i="253"/>
  <c r="R66" i="253"/>
  <c r="O66" i="253"/>
  <c r="R63" i="253"/>
  <c r="R62" i="253"/>
  <c r="R61" i="253"/>
  <c r="R60" i="253"/>
  <c r="O60" i="253"/>
  <c r="R57" i="253"/>
  <c r="R56" i="253"/>
  <c r="R55" i="253"/>
  <c r="R54" i="253"/>
  <c r="O54" i="253"/>
  <c r="R51" i="253"/>
  <c r="R50" i="253"/>
  <c r="R49" i="253"/>
  <c r="R48" i="253"/>
  <c r="O48" i="253"/>
  <c r="R45" i="253"/>
  <c r="R44" i="253"/>
  <c r="R43" i="253"/>
  <c r="R42" i="253"/>
  <c r="O42" i="253"/>
  <c r="R39" i="253"/>
  <c r="R38" i="253"/>
  <c r="R37" i="253"/>
  <c r="R36" i="253"/>
  <c r="O36" i="253"/>
  <c r="R33" i="253"/>
  <c r="R32" i="253"/>
  <c r="R31" i="253"/>
  <c r="R30" i="253"/>
  <c r="O30" i="253"/>
  <c r="R27" i="253"/>
  <c r="R26" i="253"/>
  <c r="R25" i="253"/>
  <c r="R24" i="253"/>
  <c r="O24" i="253"/>
  <c r="R21" i="253"/>
  <c r="R20" i="253"/>
  <c r="R19" i="253"/>
  <c r="R18" i="253"/>
  <c r="O18" i="253"/>
  <c r="R15" i="253"/>
  <c r="R14" i="253"/>
  <c r="R13" i="253"/>
  <c r="R12" i="253"/>
  <c r="O12" i="253"/>
  <c r="K11" i="253"/>
  <c r="K17" i="253" s="1"/>
  <c r="K23" i="253" s="1"/>
  <c r="K29" i="253" s="1"/>
  <c r="K35" i="253" s="1"/>
  <c r="K41" i="253" s="1"/>
  <c r="K47" i="253" s="1"/>
  <c r="K53" i="253" s="1"/>
  <c r="K59" i="253" s="1"/>
  <c r="K65" i="253" s="1"/>
  <c r="K71" i="253" s="1"/>
  <c r="K77" i="253" s="1"/>
  <c r="K83" i="253" s="1"/>
  <c r="K89" i="253" s="1"/>
  <c r="K95" i="253" s="1"/>
  <c r="K101" i="253" s="1"/>
  <c r="K107" i="253" s="1"/>
  <c r="K113" i="253" s="1"/>
  <c r="K119" i="253" s="1"/>
  <c r="K125" i="253" s="1"/>
  <c r="K131" i="253" s="1"/>
  <c r="K137" i="253" s="1"/>
  <c r="K143" i="253" s="1"/>
  <c r="K149" i="253" s="1"/>
  <c r="K155" i="253" s="1"/>
  <c r="K161" i="253" s="1"/>
  <c r="K167" i="253" s="1"/>
  <c r="K173" i="253" s="1"/>
  <c r="K179" i="253" s="1"/>
  <c r="K185" i="253" s="1"/>
  <c r="K191" i="253" s="1"/>
  <c r="K197" i="253" s="1"/>
  <c r="K203" i="253" s="1"/>
  <c r="K209" i="253" s="1"/>
  <c r="K215" i="253" s="1"/>
  <c r="K221" i="253" s="1"/>
  <c r="K227" i="253" s="1"/>
  <c r="K233" i="253" s="1"/>
  <c r="K239" i="253" s="1"/>
  <c r="K245" i="253" s="1"/>
  <c r="K251" i="253" s="1"/>
  <c r="K257" i="253" s="1"/>
  <c r="K263" i="253" s="1"/>
  <c r="K269" i="253" s="1"/>
  <c r="K275" i="253" s="1"/>
  <c r="K281" i="253" s="1"/>
  <c r="K287" i="253" s="1"/>
  <c r="K293" i="253" s="1"/>
  <c r="K299" i="253" s="1"/>
  <c r="K305" i="253" s="1"/>
  <c r="K311" i="253" s="1"/>
  <c r="K317" i="253" s="1"/>
  <c r="K323" i="253" s="1"/>
  <c r="K329" i="253" s="1"/>
  <c r="K335" i="253" s="1"/>
  <c r="K341" i="253" s="1"/>
  <c r="K347" i="253" s="1"/>
  <c r="K353" i="253" s="1"/>
  <c r="K359" i="253" s="1"/>
  <c r="K365" i="253" s="1"/>
  <c r="K371" i="253" s="1"/>
  <c r="K377" i="253" s="1"/>
  <c r="K383" i="253" s="1"/>
  <c r="K389" i="253" s="1"/>
  <c r="K395" i="253" s="1"/>
  <c r="K401" i="253" s="1"/>
  <c r="K407" i="253" s="1"/>
  <c r="K413" i="253" s="1"/>
  <c r="K419" i="253" s="1"/>
  <c r="K425" i="253" s="1"/>
  <c r="K431" i="253" s="1"/>
  <c r="K437" i="253" s="1"/>
  <c r="K443" i="253" s="1"/>
  <c r="K449" i="253" s="1"/>
  <c r="K455" i="253" s="1"/>
  <c r="K461" i="253" s="1"/>
  <c r="K467" i="253" s="1"/>
  <c r="K473" i="253" s="1"/>
  <c r="K479" i="253" s="1"/>
  <c r="K485" i="253" s="1"/>
  <c r="K491" i="253" s="1"/>
  <c r="K497" i="253" s="1"/>
  <c r="K503" i="253" s="1"/>
  <c r="K509" i="253" s="1"/>
  <c r="K515" i="253" s="1"/>
  <c r="K521" i="253" s="1"/>
  <c r="K527" i="253" s="1"/>
  <c r="K533" i="253" s="1"/>
  <c r="K539" i="253" s="1"/>
  <c r="K545" i="253" s="1"/>
  <c r="K551" i="253" s="1"/>
  <c r="K557" i="253" s="1"/>
  <c r="K563" i="253" s="1"/>
  <c r="K569" i="253" s="1"/>
  <c r="K575" i="253" s="1"/>
  <c r="K581" i="253" s="1"/>
  <c r="K587" i="253" s="1"/>
  <c r="K593" i="253" s="1"/>
  <c r="K599" i="253" s="1"/>
  <c r="R9" i="253"/>
  <c r="R8" i="253"/>
  <c r="R7" i="253"/>
  <c r="R6" i="253"/>
  <c r="O6" i="253"/>
  <c r="R603" i="252"/>
  <c r="R602" i="252"/>
  <c r="R601" i="252"/>
  <c r="R600" i="252"/>
  <c r="O600" i="252"/>
  <c r="R597" i="252"/>
  <c r="R596" i="252"/>
  <c r="R595" i="252"/>
  <c r="R594" i="252"/>
  <c r="O594" i="252"/>
  <c r="R591" i="252"/>
  <c r="R590" i="252"/>
  <c r="R589" i="252"/>
  <c r="R588" i="252"/>
  <c r="O588" i="252"/>
  <c r="R585" i="252"/>
  <c r="R584" i="252"/>
  <c r="R583" i="252"/>
  <c r="R582" i="252"/>
  <c r="O582" i="252"/>
  <c r="R579" i="252"/>
  <c r="R578" i="252"/>
  <c r="R577" i="252"/>
  <c r="R576" i="252"/>
  <c r="O576" i="252"/>
  <c r="R573" i="252"/>
  <c r="R572" i="252"/>
  <c r="R571" i="252"/>
  <c r="R570" i="252"/>
  <c r="O570" i="252"/>
  <c r="R567" i="252"/>
  <c r="R566" i="252"/>
  <c r="R565" i="252"/>
  <c r="R564" i="252"/>
  <c r="O564" i="252"/>
  <c r="R561" i="252"/>
  <c r="R560" i="252"/>
  <c r="R559" i="252"/>
  <c r="R558" i="252"/>
  <c r="O558" i="252"/>
  <c r="R555" i="252"/>
  <c r="R554" i="252"/>
  <c r="R553" i="252"/>
  <c r="R552" i="252"/>
  <c r="O552" i="252"/>
  <c r="R549" i="252"/>
  <c r="R548" i="252"/>
  <c r="R547" i="252"/>
  <c r="R546" i="252"/>
  <c r="O546" i="252"/>
  <c r="R543" i="252"/>
  <c r="R542" i="252"/>
  <c r="R541" i="252"/>
  <c r="R540" i="252"/>
  <c r="O540" i="252"/>
  <c r="R537" i="252"/>
  <c r="R536" i="252"/>
  <c r="R535" i="252"/>
  <c r="R534" i="252"/>
  <c r="O534" i="252"/>
  <c r="R531" i="252"/>
  <c r="R530" i="252"/>
  <c r="R529" i="252"/>
  <c r="R528" i="252"/>
  <c r="O528" i="252"/>
  <c r="R525" i="252"/>
  <c r="R524" i="252"/>
  <c r="R523" i="252"/>
  <c r="R522" i="252"/>
  <c r="O522" i="252"/>
  <c r="R519" i="252"/>
  <c r="R518" i="252"/>
  <c r="R517" i="252"/>
  <c r="R516" i="252"/>
  <c r="O516" i="252"/>
  <c r="R513" i="252"/>
  <c r="R512" i="252"/>
  <c r="R511" i="252"/>
  <c r="R510" i="252"/>
  <c r="O510" i="252"/>
  <c r="R507" i="252"/>
  <c r="R506" i="252"/>
  <c r="R505" i="252"/>
  <c r="R504" i="252"/>
  <c r="O504" i="252"/>
  <c r="R501" i="252"/>
  <c r="R500" i="252"/>
  <c r="R499" i="252"/>
  <c r="R498" i="252"/>
  <c r="O498" i="252"/>
  <c r="R495" i="252"/>
  <c r="R494" i="252"/>
  <c r="R493" i="252"/>
  <c r="R492" i="252"/>
  <c r="O492" i="252"/>
  <c r="R489" i="252"/>
  <c r="R488" i="252"/>
  <c r="R487" i="252"/>
  <c r="R486" i="252"/>
  <c r="O486" i="252"/>
  <c r="R483" i="252"/>
  <c r="R482" i="252"/>
  <c r="R481" i="252"/>
  <c r="R480" i="252"/>
  <c r="O480" i="252"/>
  <c r="R477" i="252"/>
  <c r="R476" i="252"/>
  <c r="R475" i="252"/>
  <c r="R474" i="252"/>
  <c r="O474" i="252"/>
  <c r="R471" i="252"/>
  <c r="R470" i="252"/>
  <c r="R469" i="252"/>
  <c r="R468" i="252"/>
  <c r="O468" i="252"/>
  <c r="R465" i="252"/>
  <c r="R464" i="252"/>
  <c r="R463" i="252"/>
  <c r="R462" i="252"/>
  <c r="O462" i="252"/>
  <c r="R459" i="252"/>
  <c r="R458" i="252"/>
  <c r="R457" i="252"/>
  <c r="R456" i="252"/>
  <c r="O456" i="252"/>
  <c r="R453" i="252"/>
  <c r="R452" i="252"/>
  <c r="R451" i="252"/>
  <c r="R450" i="252"/>
  <c r="O450" i="252"/>
  <c r="R447" i="252"/>
  <c r="R446" i="252"/>
  <c r="R445" i="252"/>
  <c r="R444" i="252"/>
  <c r="O444" i="252"/>
  <c r="R441" i="252"/>
  <c r="R440" i="252"/>
  <c r="R439" i="252"/>
  <c r="R438" i="252"/>
  <c r="O438" i="252"/>
  <c r="R435" i="252"/>
  <c r="R434" i="252"/>
  <c r="R433" i="252"/>
  <c r="R432" i="252"/>
  <c r="O432" i="252"/>
  <c r="R429" i="252"/>
  <c r="R428" i="252"/>
  <c r="R427" i="252"/>
  <c r="R426" i="252"/>
  <c r="O426" i="252"/>
  <c r="R423" i="252"/>
  <c r="R422" i="252"/>
  <c r="R421" i="252"/>
  <c r="R420" i="252"/>
  <c r="O420" i="252"/>
  <c r="R417" i="252"/>
  <c r="R416" i="252"/>
  <c r="R415" i="252"/>
  <c r="R414" i="252"/>
  <c r="O414" i="252"/>
  <c r="R411" i="252"/>
  <c r="R410" i="252"/>
  <c r="R409" i="252"/>
  <c r="R408" i="252"/>
  <c r="O408" i="252"/>
  <c r="R405" i="252"/>
  <c r="R404" i="252"/>
  <c r="R403" i="252"/>
  <c r="R402" i="252"/>
  <c r="O402" i="252"/>
  <c r="R399" i="252"/>
  <c r="R398" i="252"/>
  <c r="R397" i="252"/>
  <c r="R396" i="252"/>
  <c r="O396" i="252"/>
  <c r="R393" i="252"/>
  <c r="R392" i="252"/>
  <c r="R391" i="252"/>
  <c r="R390" i="252"/>
  <c r="O390" i="252"/>
  <c r="R387" i="252"/>
  <c r="R386" i="252"/>
  <c r="R385" i="252"/>
  <c r="R384" i="252"/>
  <c r="O384" i="252"/>
  <c r="R381" i="252"/>
  <c r="R380" i="252"/>
  <c r="R379" i="252"/>
  <c r="R378" i="252"/>
  <c r="O378" i="252"/>
  <c r="R375" i="252"/>
  <c r="R374" i="252"/>
  <c r="R373" i="252"/>
  <c r="R372" i="252"/>
  <c r="O372" i="252"/>
  <c r="R369" i="252"/>
  <c r="R368" i="252"/>
  <c r="R367" i="252"/>
  <c r="R366" i="252"/>
  <c r="O366" i="252"/>
  <c r="R363" i="252"/>
  <c r="R362" i="252"/>
  <c r="R361" i="252"/>
  <c r="R360" i="252"/>
  <c r="O360" i="252"/>
  <c r="R357" i="252"/>
  <c r="R356" i="252"/>
  <c r="R355" i="252"/>
  <c r="R354" i="252"/>
  <c r="O354" i="252"/>
  <c r="R351" i="252"/>
  <c r="R350" i="252"/>
  <c r="R349" i="252"/>
  <c r="R348" i="252"/>
  <c r="O348" i="252"/>
  <c r="R345" i="252"/>
  <c r="R344" i="252"/>
  <c r="R343" i="252"/>
  <c r="R342" i="252"/>
  <c r="O342" i="252"/>
  <c r="R339" i="252"/>
  <c r="R338" i="252"/>
  <c r="R337" i="252"/>
  <c r="R336" i="252"/>
  <c r="O336" i="252"/>
  <c r="R333" i="252"/>
  <c r="R332" i="252"/>
  <c r="R331" i="252"/>
  <c r="R330" i="252"/>
  <c r="O330" i="252"/>
  <c r="R327" i="252"/>
  <c r="R326" i="252"/>
  <c r="R325" i="252"/>
  <c r="R324" i="252"/>
  <c r="O324" i="252"/>
  <c r="R321" i="252"/>
  <c r="R320" i="252"/>
  <c r="R319" i="252"/>
  <c r="R318" i="252"/>
  <c r="O318" i="252"/>
  <c r="R315" i="252"/>
  <c r="R314" i="252"/>
  <c r="R313" i="252"/>
  <c r="R312" i="252"/>
  <c r="O312" i="252"/>
  <c r="R309" i="252"/>
  <c r="R308" i="252"/>
  <c r="R307" i="252"/>
  <c r="R306" i="252"/>
  <c r="O306" i="252"/>
  <c r="R303" i="252"/>
  <c r="R302" i="252"/>
  <c r="R301" i="252"/>
  <c r="R300" i="252"/>
  <c r="O300" i="252"/>
  <c r="R297" i="252"/>
  <c r="R296" i="252"/>
  <c r="R295" i="252"/>
  <c r="R294" i="252"/>
  <c r="O294" i="252"/>
  <c r="R291" i="252"/>
  <c r="R290" i="252"/>
  <c r="R289" i="252"/>
  <c r="R288" i="252"/>
  <c r="O288" i="252"/>
  <c r="R285" i="252"/>
  <c r="R284" i="252"/>
  <c r="R283" i="252"/>
  <c r="R282" i="252"/>
  <c r="O282" i="252"/>
  <c r="R279" i="252"/>
  <c r="R278" i="252"/>
  <c r="R277" i="252"/>
  <c r="R276" i="252"/>
  <c r="O276" i="252"/>
  <c r="R273" i="252"/>
  <c r="R272" i="252"/>
  <c r="R271" i="252"/>
  <c r="R270" i="252"/>
  <c r="O270" i="252"/>
  <c r="R267" i="252"/>
  <c r="R266" i="252"/>
  <c r="R265" i="252"/>
  <c r="R264" i="252"/>
  <c r="O264" i="252"/>
  <c r="R261" i="252"/>
  <c r="R260" i="252"/>
  <c r="R259" i="252"/>
  <c r="R258" i="252"/>
  <c r="O258" i="252"/>
  <c r="R255" i="252"/>
  <c r="R254" i="252"/>
  <c r="R253" i="252"/>
  <c r="R252" i="252"/>
  <c r="O252" i="252"/>
  <c r="R249" i="252"/>
  <c r="R248" i="252"/>
  <c r="R247" i="252"/>
  <c r="R246" i="252"/>
  <c r="O246" i="252"/>
  <c r="R243" i="252"/>
  <c r="R242" i="252"/>
  <c r="R241" i="252"/>
  <c r="R240" i="252"/>
  <c r="O240" i="252"/>
  <c r="R237" i="252"/>
  <c r="R236" i="252"/>
  <c r="R235" i="252"/>
  <c r="R234" i="252"/>
  <c r="O234" i="252"/>
  <c r="R231" i="252"/>
  <c r="R230" i="252"/>
  <c r="R229" i="252"/>
  <c r="R228" i="252"/>
  <c r="O228" i="252"/>
  <c r="R225" i="252"/>
  <c r="R224" i="252"/>
  <c r="R223" i="252"/>
  <c r="R222" i="252"/>
  <c r="O222" i="252"/>
  <c r="R219" i="252"/>
  <c r="R218" i="252"/>
  <c r="R217" i="252"/>
  <c r="R216" i="252"/>
  <c r="O216" i="252"/>
  <c r="R213" i="252"/>
  <c r="R212" i="252"/>
  <c r="R211" i="252"/>
  <c r="R210" i="252"/>
  <c r="O210" i="252"/>
  <c r="R207" i="252"/>
  <c r="R206" i="252"/>
  <c r="R205" i="252"/>
  <c r="R204" i="252"/>
  <c r="O204" i="252"/>
  <c r="R201" i="252"/>
  <c r="R200" i="252"/>
  <c r="R199" i="252"/>
  <c r="R198" i="252"/>
  <c r="O198" i="252"/>
  <c r="R195" i="252"/>
  <c r="R194" i="252"/>
  <c r="R193" i="252"/>
  <c r="R192" i="252"/>
  <c r="O192" i="252"/>
  <c r="R189" i="252"/>
  <c r="R188" i="252"/>
  <c r="R187" i="252"/>
  <c r="R186" i="252"/>
  <c r="O186" i="252"/>
  <c r="R183" i="252"/>
  <c r="R182" i="252"/>
  <c r="R181" i="252"/>
  <c r="R180" i="252"/>
  <c r="O180" i="252"/>
  <c r="R177" i="252"/>
  <c r="R176" i="252"/>
  <c r="R175" i="252"/>
  <c r="R174" i="252"/>
  <c r="O174" i="252"/>
  <c r="R171" i="252"/>
  <c r="R170" i="252"/>
  <c r="R169" i="252"/>
  <c r="R168" i="252"/>
  <c r="O168" i="252"/>
  <c r="R165" i="252"/>
  <c r="R164" i="252"/>
  <c r="R163" i="252"/>
  <c r="R162" i="252"/>
  <c r="O162" i="252"/>
  <c r="R159" i="252"/>
  <c r="R158" i="252"/>
  <c r="R157" i="252"/>
  <c r="R156" i="252"/>
  <c r="O156" i="252"/>
  <c r="R153" i="252"/>
  <c r="R152" i="252"/>
  <c r="R151" i="252"/>
  <c r="R150" i="252"/>
  <c r="O150" i="252"/>
  <c r="R147" i="252"/>
  <c r="R146" i="252"/>
  <c r="R145" i="252"/>
  <c r="R144" i="252"/>
  <c r="O144" i="252"/>
  <c r="R141" i="252"/>
  <c r="R140" i="252"/>
  <c r="R139" i="252"/>
  <c r="R138" i="252"/>
  <c r="O138" i="252"/>
  <c r="R135" i="252"/>
  <c r="R134" i="252"/>
  <c r="R133" i="252"/>
  <c r="R132" i="252"/>
  <c r="O132" i="252"/>
  <c r="R129" i="252"/>
  <c r="R128" i="252"/>
  <c r="R127" i="252"/>
  <c r="R126" i="252"/>
  <c r="O126" i="252"/>
  <c r="R123" i="252"/>
  <c r="R122" i="252"/>
  <c r="R121" i="252"/>
  <c r="R120" i="252"/>
  <c r="O120" i="252"/>
  <c r="R117" i="252"/>
  <c r="R116" i="252"/>
  <c r="R115" i="252"/>
  <c r="R114" i="252"/>
  <c r="O114" i="252"/>
  <c r="R111" i="252"/>
  <c r="R110" i="252"/>
  <c r="R109" i="252"/>
  <c r="R108" i="252"/>
  <c r="O108" i="252"/>
  <c r="R105" i="252"/>
  <c r="R104" i="252"/>
  <c r="R103" i="252"/>
  <c r="R102" i="252"/>
  <c r="O102" i="252"/>
  <c r="R99" i="252"/>
  <c r="R98" i="252"/>
  <c r="R97" i="252"/>
  <c r="R96" i="252"/>
  <c r="O96" i="252"/>
  <c r="R93" i="252"/>
  <c r="R92" i="252"/>
  <c r="R91" i="252"/>
  <c r="R90" i="252"/>
  <c r="O90" i="252"/>
  <c r="R87" i="252"/>
  <c r="R86" i="252"/>
  <c r="R85" i="252"/>
  <c r="R84" i="252"/>
  <c r="O84" i="252"/>
  <c r="R81" i="252"/>
  <c r="R80" i="252"/>
  <c r="R79" i="252"/>
  <c r="R78" i="252"/>
  <c r="O78" i="252"/>
  <c r="R75" i="252"/>
  <c r="R74" i="252"/>
  <c r="R73" i="252"/>
  <c r="R72" i="252"/>
  <c r="O72" i="252"/>
  <c r="R69" i="252"/>
  <c r="R68" i="252"/>
  <c r="R67" i="252"/>
  <c r="R66" i="252"/>
  <c r="O66" i="252"/>
  <c r="R63" i="252"/>
  <c r="R62" i="252"/>
  <c r="R61" i="252"/>
  <c r="R60" i="252"/>
  <c r="O60" i="252"/>
  <c r="R57" i="252"/>
  <c r="R56" i="252"/>
  <c r="R55" i="252"/>
  <c r="R54" i="252"/>
  <c r="O54" i="252"/>
  <c r="R51" i="252"/>
  <c r="R50" i="252"/>
  <c r="R49" i="252"/>
  <c r="R48" i="252"/>
  <c r="O48" i="252"/>
  <c r="R45" i="252"/>
  <c r="R44" i="252"/>
  <c r="R43" i="252"/>
  <c r="R42" i="252"/>
  <c r="O42" i="252"/>
  <c r="R39" i="252"/>
  <c r="R38" i="252"/>
  <c r="R37" i="252"/>
  <c r="R36" i="252"/>
  <c r="O36" i="252"/>
  <c r="R33" i="252"/>
  <c r="R32" i="252"/>
  <c r="R31" i="252"/>
  <c r="R30" i="252"/>
  <c r="O30" i="252"/>
  <c r="R27" i="252"/>
  <c r="R26" i="252"/>
  <c r="R25" i="252"/>
  <c r="R24" i="252"/>
  <c r="O24" i="252"/>
  <c r="R21" i="252"/>
  <c r="R20" i="252"/>
  <c r="R19" i="252"/>
  <c r="R18" i="252"/>
  <c r="O18" i="252"/>
  <c r="R15" i="252"/>
  <c r="R14" i="252"/>
  <c r="R13" i="252"/>
  <c r="R12" i="252"/>
  <c r="O12" i="252"/>
  <c r="K11" i="252"/>
  <c r="K17" i="252" s="1"/>
  <c r="K23" i="252" s="1"/>
  <c r="K29" i="252" s="1"/>
  <c r="K35" i="252" s="1"/>
  <c r="K41" i="252" s="1"/>
  <c r="K47" i="252" s="1"/>
  <c r="K53" i="252" s="1"/>
  <c r="K59" i="252" s="1"/>
  <c r="K65" i="252" s="1"/>
  <c r="K71" i="252" s="1"/>
  <c r="K77" i="252" s="1"/>
  <c r="K83" i="252" s="1"/>
  <c r="K89" i="252" s="1"/>
  <c r="K95" i="252" s="1"/>
  <c r="K101" i="252" s="1"/>
  <c r="K107" i="252" s="1"/>
  <c r="K113" i="252" s="1"/>
  <c r="K119" i="252" s="1"/>
  <c r="K125" i="252" s="1"/>
  <c r="K131" i="252" s="1"/>
  <c r="K137" i="252" s="1"/>
  <c r="K143" i="252" s="1"/>
  <c r="K149" i="252" s="1"/>
  <c r="K155" i="252" s="1"/>
  <c r="K161" i="252" s="1"/>
  <c r="K167" i="252" s="1"/>
  <c r="K173" i="252" s="1"/>
  <c r="K179" i="252" s="1"/>
  <c r="K185" i="252" s="1"/>
  <c r="K191" i="252" s="1"/>
  <c r="K197" i="252" s="1"/>
  <c r="K203" i="252" s="1"/>
  <c r="K209" i="252" s="1"/>
  <c r="K215" i="252" s="1"/>
  <c r="K221" i="252" s="1"/>
  <c r="K227" i="252" s="1"/>
  <c r="K233" i="252" s="1"/>
  <c r="K239" i="252" s="1"/>
  <c r="K245" i="252" s="1"/>
  <c r="K251" i="252" s="1"/>
  <c r="K257" i="252" s="1"/>
  <c r="K263" i="252" s="1"/>
  <c r="K269" i="252" s="1"/>
  <c r="K275" i="252" s="1"/>
  <c r="K281" i="252" s="1"/>
  <c r="K287" i="252" s="1"/>
  <c r="K293" i="252" s="1"/>
  <c r="K299" i="252" s="1"/>
  <c r="K305" i="252" s="1"/>
  <c r="K311" i="252" s="1"/>
  <c r="K317" i="252" s="1"/>
  <c r="K323" i="252" s="1"/>
  <c r="K329" i="252" s="1"/>
  <c r="K335" i="252" s="1"/>
  <c r="K341" i="252" s="1"/>
  <c r="K347" i="252" s="1"/>
  <c r="K353" i="252" s="1"/>
  <c r="K359" i="252" s="1"/>
  <c r="K365" i="252" s="1"/>
  <c r="K371" i="252" s="1"/>
  <c r="K377" i="252" s="1"/>
  <c r="K383" i="252" s="1"/>
  <c r="K389" i="252" s="1"/>
  <c r="K395" i="252" s="1"/>
  <c r="K401" i="252" s="1"/>
  <c r="K407" i="252" s="1"/>
  <c r="K413" i="252" s="1"/>
  <c r="K419" i="252" s="1"/>
  <c r="K425" i="252" s="1"/>
  <c r="K431" i="252" s="1"/>
  <c r="K437" i="252" s="1"/>
  <c r="K443" i="252" s="1"/>
  <c r="K449" i="252" s="1"/>
  <c r="K455" i="252" s="1"/>
  <c r="K461" i="252" s="1"/>
  <c r="K467" i="252" s="1"/>
  <c r="K473" i="252" s="1"/>
  <c r="K479" i="252" s="1"/>
  <c r="K485" i="252" s="1"/>
  <c r="K491" i="252" s="1"/>
  <c r="K497" i="252" s="1"/>
  <c r="K503" i="252" s="1"/>
  <c r="K509" i="252" s="1"/>
  <c r="K515" i="252" s="1"/>
  <c r="K521" i="252" s="1"/>
  <c r="K527" i="252" s="1"/>
  <c r="K533" i="252" s="1"/>
  <c r="K539" i="252" s="1"/>
  <c r="K545" i="252" s="1"/>
  <c r="K551" i="252" s="1"/>
  <c r="K557" i="252" s="1"/>
  <c r="K563" i="252" s="1"/>
  <c r="K569" i="252" s="1"/>
  <c r="K575" i="252" s="1"/>
  <c r="K581" i="252" s="1"/>
  <c r="K587" i="252" s="1"/>
  <c r="K593" i="252" s="1"/>
  <c r="K599" i="252" s="1"/>
  <c r="R9" i="252"/>
  <c r="R8" i="252"/>
  <c r="R7" i="252"/>
  <c r="R6" i="252"/>
  <c r="O6" i="252"/>
  <c r="R603" i="251"/>
  <c r="R602" i="251"/>
  <c r="R601" i="251"/>
  <c r="R600" i="251"/>
  <c r="O600" i="251"/>
  <c r="R597" i="251"/>
  <c r="R596" i="251"/>
  <c r="R595" i="251"/>
  <c r="R594" i="251"/>
  <c r="O594" i="251"/>
  <c r="R591" i="251"/>
  <c r="R590" i="251"/>
  <c r="R589" i="251"/>
  <c r="R588" i="251"/>
  <c r="O588" i="251"/>
  <c r="R585" i="251"/>
  <c r="R584" i="251"/>
  <c r="R583" i="251"/>
  <c r="R582" i="251"/>
  <c r="O582" i="251"/>
  <c r="R579" i="251"/>
  <c r="R578" i="251"/>
  <c r="R577" i="251"/>
  <c r="R576" i="251"/>
  <c r="O576" i="251"/>
  <c r="R573" i="251"/>
  <c r="R572" i="251"/>
  <c r="R571" i="251"/>
  <c r="R570" i="251"/>
  <c r="O570" i="251"/>
  <c r="R567" i="251"/>
  <c r="R566" i="251"/>
  <c r="R565" i="251"/>
  <c r="R564" i="251"/>
  <c r="O564" i="251"/>
  <c r="R561" i="251"/>
  <c r="R560" i="251"/>
  <c r="R559" i="251"/>
  <c r="R558" i="251"/>
  <c r="O558" i="251"/>
  <c r="R555" i="251"/>
  <c r="R554" i="251"/>
  <c r="R553" i="251"/>
  <c r="R552" i="251"/>
  <c r="O552" i="251"/>
  <c r="R549" i="251"/>
  <c r="R548" i="251"/>
  <c r="R547" i="251"/>
  <c r="R546" i="251"/>
  <c r="O546" i="251"/>
  <c r="R543" i="251"/>
  <c r="R542" i="251"/>
  <c r="R541" i="251"/>
  <c r="R540" i="251"/>
  <c r="O540" i="251"/>
  <c r="R537" i="251"/>
  <c r="R536" i="251"/>
  <c r="R535" i="251"/>
  <c r="R534" i="251"/>
  <c r="O534" i="251"/>
  <c r="R531" i="251"/>
  <c r="R530" i="251"/>
  <c r="R529" i="251"/>
  <c r="R528" i="251"/>
  <c r="O528" i="251"/>
  <c r="R525" i="251"/>
  <c r="R524" i="251"/>
  <c r="R523" i="251"/>
  <c r="R522" i="251"/>
  <c r="O522" i="251"/>
  <c r="R519" i="251"/>
  <c r="R518" i="251"/>
  <c r="R517" i="251"/>
  <c r="R516" i="251"/>
  <c r="O516" i="251"/>
  <c r="R513" i="251"/>
  <c r="R512" i="251"/>
  <c r="R511" i="251"/>
  <c r="R510" i="251"/>
  <c r="O510" i="251"/>
  <c r="R507" i="251"/>
  <c r="R506" i="251"/>
  <c r="R505" i="251"/>
  <c r="R504" i="251"/>
  <c r="O504" i="251"/>
  <c r="R501" i="251"/>
  <c r="R500" i="251"/>
  <c r="R499" i="251"/>
  <c r="R498" i="251"/>
  <c r="O498" i="251"/>
  <c r="R495" i="251"/>
  <c r="R494" i="251"/>
  <c r="R493" i="251"/>
  <c r="R492" i="251"/>
  <c r="O492" i="251"/>
  <c r="R489" i="251"/>
  <c r="R488" i="251"/>
  <c r="R487" i="251"/>
  <c r="R486" i="251"/>
  <c r="O486" i="251"/>
  <c r="R483" i="251"/>
  <c r="R482" i="251"/>
  <c r="R481" i="251"/>
  <c r="R480" i="251"/>
  <c r="O480" i="251"/>
  <c r="R477" i="251"/>
  <c r="R476" i="251"/>
  <c r="R475" i="251"/>
  <c r="R474" i="251"/>
  <c r="O474" i="251"/>
  <c r="R471" i="251"/>
  <c r="R470" i="251"/>
  <c r="R469" i="251"/>
  <c r="R468" i="251"/>
  <c r="O468" i="251"/>
  <c r="R465" i="251"/>
  <c r="R464" i="251"/>
  <c r="R463" i="251"/>
  <c r="R462" i="251"/>
  <c r="O462" i="251"/>
  <c r="R459" i="251"/>
  <c r="R458" i="251"/>
  <c r="R457" i="251"/>
  <c r="R456" i="251"/>
  <c r="O456" i="251"/>
  <c r="R453" i="251"/>
  <c r="R452" i="251"/>
  <c r="R451" i="251"/>
  <c r="R450" i="251"/>
  <c r="O450" i="251"/>
  <c r="R447" i="251"/>
  <c r="R446" i="251"/>
  <c r="R445" i="251"/>
  <c r="R444" i="251"/>
  <c r="O444" i="251"/>
  <c r="R441" i="251"/>
  <c r="R440" i="251"/>
  <c r="R439" i="251"/>
  <c r="R438" i="251"/>
  <c r="O438" i="251"/>
  <c r="R435" i="251"/>
  <c r="R434" i="251"/>
  <c r="R433" i="251"/>
  <c r="R432" i="251"/>
  <c r="O432" i="251"/>
  <c r="R429" i="251"/>
  <c r="R428" i="251"/>
  <c r="R427" i="251"/>
  <c r="R426" i="251"/>
  <c r="O426" i="251"/>
  <c r="R423" i="251"/>
  <c r="R422" i="251"/>
  <c r="R421" i="251"/>
  <c r="R420" i="251"/>
  <c r="O420" i="251"/>
  <c r="R417" i="251"/>
  <c r="R416" i="251"/>
  <c r="R415" i="251"/>
  <c r="R414" i="251"/>
  <c r="O414" i="251"/>
  <c r="R411" i="251"/>
  <c r="R410" i="251"/>
  <c r="R409" i="251"/>
  <c r="R408" i="251"/>
  <c r="O408" i="251"/>
  <c r="R405" i="251"/>
  <c r="R404" i="251"/>
  <c r="R403" i="251"/>
  <c r="R402" i="251"/>
  <c r="O402" i="251"/>
  <c r="R399" i="251"/>
  <c r="R398" i="251"/>
  <c r="R397" i="251"/>
  <c r="R396" i="251"/>
  <c r="O396" i="251"/>
  <c r="R393" i="251"/>
  <c r="R392" i="251"/>
  <c r="R391" i="251"/>
  <c r="R390" i="251"/>
  <c r="O390" i="251"/>
  <c r="R387" i="251"/>
  <c r="R386" i="251"/>
  <c r="R385" i="251"/>
  <c r="R384" i="251"/>
  <c r="O384" i="251"/>
  <c r="R381" i="251"/>
  <c r="R380" i="251"/>
  <c r="R379" i="251"/>
  <c r="R378" i="251"/>
  <c r="O378" i="251"/>
  <c r="R375" i="251"/>
  <c r="R374" i="251"/>
  <c r="R373" i="251"/>
  <c r="R372" i="251"/>
  <c r="O372" i="251"/>
  <c r="R369" i="251"/>
  <c r="R368" i="251"/>
  <c r="R367" i="251"/>
  <c r="R366" i="251"/>
  <c r="O366" i="251"/>
  <c r="R363" i="251"/>
  <c r="R362" i="251"/>
  <c r="R361" i="251"/>
  <c r="R360" i="251"/>
  <c r="O360" i="251"/>
  <c r="R357" i="251"/>
  <c r="R356" i="251"/>
  <c r="R355" i="251"/>
  <c r="R354" i="251"/>
  <c r="O354" i="251"/>
  <c r="R351" i="251"/>
  <c r="R350" i="251"/>
  <c r="R349" i="251"/>
  <c r="R348" i="251"/>
  <c r="O348" i="251"/>
  <c r="R345" i="251"/>
  <c r="R344" i="251"/>
  <c r="R343" i="251"/>
  <c r="R342" i="251"/>
  <c r="O342" i="251"/>
  <c r="R339" i="251"/>
  <c r="R338" i="251"/>
  <c r="R337" i="251"/>
  <c r="R336" i="251"/>
  <c r="O336" i="251"/>
  <c r="R333" i="251"/>
  <c r="R332" i="251"/>
  <c r="R331" i="251"/>
  <c r="R330" i="251"/>
  <c r="O330" i="251"/>
  <c r="R327" i="251"/>
  <c r="R326" i="251"/>
  <c r="R325" i="251"/>
  <c r="R324" i="251"/>
  <c r="O324" i="251"/>
  <c r="R321" i="251"/>
  <c r="R320" i="251"/>
  <c r="R319" i="251"/>
  <c r="R318" i="251"/>
  <c r="O318" i="251"/>
  <c r="R315" i="251"/>
  <c r="R314" i="251"/>
  <c r="R313" i="251"/>
  <c r="R312" i="251"/>
  <c r="O312" i="251"/>
  <c r="R309" i="251"/>
  <c r="R308" i="251"/>
  <c r="R307" i="251"/>
  <c r="R306" i="251"/>
  <c r="O306" i="251"/>
  <c r="R303" i="251"/>
  <c r="R302" i="251"/>
  <c r="R301" i="251"/>
  <c r="R300" i="251"/>
  <c r="O300" i="251"/>
  <c r="R297" i="251"/>
  <c r="R296" i="251"/>
  <c r="R295" i="251"/>
  <c r="R294" i="251"/>
  <c r="O294" i="251"/>
  <c r="R291" i="251"/>
  <c r="R290" i="251"/>
  <c r="R289" i="251"/>
  <c r="R288" i="251"/>
  <c r="O288" i="251"/>
  <c r="R285" i="251"/>
  <c r="R284" i="251"/>
  <c r="R283" i="251"/>
  <c r="R282" i="251"/>
  <c r="O282" i="251"/>
  <c r="R279" i="251"/>
  <c r="R278" i="251"/>
  <c r="R277" i="251"/>
  <c r="R276" i="251"/>
  <c r="O276" i="251"/>
  <c r="R273" i="251"/>
  <c r="R272" i="251"/>
  <c r="R271" i="251"/>
  <c r="R270" i="251"/>
  <c r="O270" i="251"/>
  <c r="R267" i="251"/>
  <c r="R266" i="251"/>
  <c r="R265" i="251"/>
  <c r="R264" i="251"/>
  <c r="O264" i="251"/>
  <c r="R261" i="251"/>
  <c r="R260" i="251"/>
  <c r="R259" i="251"/>
  <c r="R258" i="251"/>
  <c r="O258" i="251"/>
  <c r="R255" i="251"/>
  <c r="R254" i="251"/>
  <c r="R253" i="251"/>
  <c r="R252" i="251"/>
  <c r="O252" i="251"/>
  <c r="R249" i="251"/>
  <c r="R248" i="251"/>
  <c r="R247" i="251"/>
  <c r="R246" i="251"/>
  <c r="O246" i="251"/>
  <c r="R243" i="251"/>
  <c r="R242" i="251"/>
  <c r="R241" i="251"/>
  <c r="R240" i="251"/>
  <c r="O240" i="251"/>
  <c r="R237" i="251"/>
  <c r="R236" i="251"/>
  <c r="R235" i="251"/>
  <c r="R234" i="251"/>
  <c r="O234" i="251"/>
  <c r="R231" i="251"/>
  <c r="R230" i="251"/>
  <c r="R229" i="251"/>
  <c r="R228" i="251"/>
  <c r="O228" i="251"/>
  <c r="R225" i="251"/>
  <c r="R224" i="251"/>
  <c r="R223" i="251"/>
  <c r="R222" i="251"/>
  <c r="O222" i="251"/>
  <c r="R219" i="251"/>
  <c r="R218" i="251"/>
  <c r="R217" i="251"/>
  <c r="R216" i="251"/>
  <c r="O216" i="251"/>
  <c r="R213" i="251"/>
  <c r="R212" i="251"/>
  <c r="R211" i="251"/>
  <c r="R210" i="251"/>
  <c r="O210" i="251"/>
  <c r="R207" i="251"/>
  <c r="R206" i="251"/>
  <c r="R205" i="251"/>
  <c r="R204" i="251"/>
  <c r="O204" i="251"/>
  <c r="R201" i="251"/>
  <c r="R200" i="251"/>
  <c r="R199" i="251"/>
  <c r="R198" i="251"/>
  <c r="O198" i="251"/>
  <c r="R195" i="251"/>
  <c r="R194" i="251"/>
  <c r="R193" i="251"/>
  <c r="R192" i="251"/>
  <c r="O192" i="251"/>
  <c r="R189" i="251"/>
  <c r="R188" i="251"/>
  <c r="R187" i="251"/>
  <c r="R186" i="251"/>
  <c r="O186" i="251"/>
  <c r="R183" i="251"/>
  <c r="R182" i="251"/>
  <c r="R181" i="251"/>
  <c r="R180" i="251"/>
  <c r="O180" i="251"/>
  <c r="R177" i="251"/>
  <c r="R176" i="251"/>
  <c r="R175" i="251"/>
  <c r="R174" i="251"/>
  <c r="O174" i="251"/>
  <c r="R171" i="251"/>
  <c r="R170" i="251"/>
  <c r="R169" i="251"/>
  <c r="R168" i="251"/>
  <c r="O168" i="251"/>
  <c r="R165" i="251"/>
  <c r="R164" i="251"/>
  <c r="R163" i="251"/>
  <c r="R162" i="251"/>
  <c r="O162" i="251"/>
  <c r="R159" i="251"/>
  <c r="R158" i="251"/>
  <c r="R157" i="251"/>
  <c r="R156" i="251"/>
  <c r="O156" i="251"/>
  <c r="R153" i="251"/>
  <c r="R152" i="251"/>
  <c r="R151" i="251"/>
  <c r="R150" i="251"/>
  <c r="O150" i="251"/>
  <c r="R147" i="251"/>
  <c r="R146" i="251"/>
  <c r="R145" i="251"/>
  <c r="R144" i="251"/>
  <c r="O144" i="251"/>
  <c r="R141" i="251"/>
  <c r="R140" i="251"/>
  <c r="R139" i="251"/>
  <c r="R138" i="251"/>
  <c r="O138" i="251"/>
  <c r="R135" i="251"/>
  <c r="R134" i="251"/>
  <c r="R133" i="251"/>
  <c r="R132" i="251"/>
  <c r="O132" i="251"/>
  <c r="R129" i="251"/>
  <c r="R128" i="251"/>
  <c r="R127" i="251"/>
  <c r="R126" i="251"/>
  <c r="O126" i="251"/>
  <c r="R123" i="251"/>
  <c r="R122" i="251"/>
  <c r="R121" i="251"/>
  <c r="R120" i="251"/>
  <c r="O120" i="251"/>
  <c r="R117" i="251"/>
  <c r="R116" i="251"/>
  <c r="R115" i="251"/>
  <c r="R114" i="251"/>
  <c r="O114" i="251"/>
  <c r="R111" i="251"/>
  <c r="R110" i="251"/>
  <c r="R109" i="251"/>
  <c r="R108" i="251"/>
  <c r="O108" i="251"/>
  <c r="R105" i="251"/>
  <c r="R104" i="251"/>
  <c r="R103" i="251"/>
  <c r="R102" i="251"/>
  <c r="O102" i="251"/>
  <c r="R99" i="251"/>
  <c r="R98" i="251"/>
  <c r="R97" i="251"/>
  <c r="R96" i="251"/>
  <c r="O96" i="251"/>
  <c r="R93" i="251"/>
  <c r="R92" i="251"/>
  <c r="R91" i="251"/>
  <c r="R90" i="251"/>
  <c r="O90" i="251"/>
  <c r="R87" i="251"/>
  <c r="R86" i="251"/>
  <c r="R85" i="251"/>
  <c r="R84" i="251"/>
  <c r="O84" i="251"/>
  <c r="R81" i="251"/>
  <c r="R80" i="251"/>
  <c r="R79" i="251"/>
  <c r="R78" i="251"/>
  <c r="O78" i="251"/>
  <c r="R75" i="251"/>
  <c r="R74" i="251"/>
  <c r="R73" i="251"/>
  <c r="R72" i="251"/>
  <c r="O72" i="251"/>
  <c r="R69" i="251"/>
  <c r="R68" i="251"/>
  <c r="R67" i="251"/>
  <c r="R66" i="251"/>
  <c r="O66" i="251"/>
  <c r="R63" i="251"/>
  <c r="R62" i="251"/>
  <c r="R61" i="251"/>
  <c r="R60" i="251"/>
  <c r="O60" i="251"/>
  <c r="R57" i="251"/>
  <c r="R56" i="251"/>
  <c r="R55" i="251"/>
  <c r="R54" i="251"/>
  <c r="O54" i="251"/>
  <c r="R51" i="251"/>
  <c r="R50" i="251"/>
  <c r="R49" i="251"/>
  <c r="R48" i="251"/>
  <c r="O48" i="251"/>
  <c r="R45" i="251"/>
  <c r="R44" i="251"/>
  <c r="R43" i="251"/>
  <c r="R42" i="251"/>
  <c r="O42" i="251"/>
  <c r="R39" i="251"/>
  <c r="R38" i="251"/>
  <c r="R37" i="251"/>
  <c r="R36" i="251"/>
  <c r="O36" i="251"/>
  <c r="R33" i="251"/>
  <c r="R32" i="251"/>
  <c r="R31" i="251"/>
  <c r="R30" i="251"/>
  <c r="O30" i="251"/>
  <c r="R27" i="251"/>
  <c r="R26" i="251"/>
  <c r="R25" i="251"/>
  <c r="R24" i="251"/>
  <c r="O24" i="251"/>
  <c r="R21" i="251"/>
  <c r="R20" i="251"/>
  <c r="R19" i="251"/>
  <c r="R18" i="251"/>
  <c r="O18" i="251"/>
  <c r="R15" i="251"/>
  <c r="R14" i="251"/>
  <c r="R13" i="251"/>
  <c r="R12" i="251"/>
  <c r="O12" i="251"/>
  <c r="K11" i="251"/>
  <c r="K17" i="251" s="1"/>
  <c r="K23" i="251" s="1"/>
  <c r="K29" i="251" s="1"/>
  <c r="K35" i="251" s="1"/>
  <c r="K41" i="251" s="1"/>
  <c r="K47" i="251" s="1"/>
  <c r="K53" i="251" s="1"/>
  <c r="K59" i="251" s="1"/>
  <c r="K65" i="251" s="1"/>
  <c r="K71" i="251" s="1"/>
  <c r="K77" i="251" s="1"/>
  <c r="K83" i="251" s="1"/>
  <c r="K89" i="251" s="1"/>
  <c r="K95" i="251" s="1"/>
  <c r="K101" i="251" s="1"/>
  <c r="K107" i="251" s="1"/>
  <c r="K113" i="251" s="1"/>
  <c r="K119" i="251" s="1"/>
  <c r="K125" i="251" s="1"/>
  <c r="K131" i="251" s="1"/>
  <c r="K137" i="251" s="1"/>
  <c r="K143" i="251" s="1"/>
  <c r="K149" i="251" s="1"/>
  <c r="K155" i="251" s="1"/>
  <c r="K161" i="251" s="1"/>
  <c r="K167" i="251" s="1"/>
  <c r="K173" i="251" s="1"/>
  <c r="K179" i="251" s="1"/>
  <c r="K185" i="251" s="1"/>
  <c r="K191" i="251" s="1"/>
  <c r="K197" i="251" s="1"/>
  <c r="K203" i="251" s="1"/>
  <c r="K209" i="251" s="1"/>
  <c r="K215" i="251" s="1"/>
  <c r="K221" i="251" s="1"/>
  <c r="K227" i="251" s="1"/>
  <c r="K233" i="251" s="1"/>
  <c r="K239" i="251" s="1"/>
  <c r="K245" i="251" s="1"/>
  <c r="K251" i="251" s="1"/>
  <c r="K257" i="251" s="1"/>
  <c r="K263" i="251" s="1"/>
  <c r="K269" i="251" s="1"/>
  <c r="K275" i="251" s="1"/>
  <c r="K281" i="251" s="1"/>
  <c r="K287" i="251" s="1"/>
  <c r="K293" i="251" s="1"/>
  <c r="K299" i="251" s="1"/>
  <c r="K305" i="251" s="1"/>
  <c r="K311" i="251" s="1"/>
  <c r="K317" i="251" s="1"/>
  <c r="K323" i="251" s="1"/>
  <c r="K329" i="251" s="1"/>
  <c r="K335" i="251" s="1"/>
  <c r="K341" i="251" s="1"/>
  <c r="K347" i="251" s="1"/>
  <c r="K353" i="251" s="1"/>
  <c r="K359" i="251" s="1"/>
  <c r="K365" i="251" s="1"/>
  <c r="K371" i="251" s="1"/>
  <c r="K377" i="251" s="1"/>
  <c r="K383" i="251" s="1"/>
  <c r="K389" i="251" s="1"/>
  <c r="K395" i="251" s="1"/>
  <c r="K401" i="251" s="1"/>
  <c r="K407" i="251" s="1"/>
  <c r="K413" i="251" s="1"/>
  <c r="K419" i="251" s="1"/>
  <c r="K425" i="251" s="1"/>
  <c r="K431" i="251" s="1"/>
  <c r="K437" i="251" s="1"/>
  <c r="K443" i="251" s="1"/>
  <c r="K449" i="251" s="1"/>
  <c r="K455" i="251" s="1"/>
  <c r="K461" i="251" s="1"/>
  <c r="K467" i="251" s="1"/>
  <c r="K473" i="251" s="1"/>
  <c r="K479" i="251" s="1"/>
  <c r="K485" i="251" s="1"/>
  <c r="K491" i="251" s="1"/>
  <c r="K497" i="251" s="1"/>
  <c r="K503" i="251" s="1"/>
  <c r="K509" i="251" s="1"/>
  <c r="K515" i="251" s="1"/>
  <c r="K521" i="251" s="1"/>
  <c r="K527" i="251" s="1"/>
  <c r="K533" i="251" s="1"/>
  <c r="K539" i="251" s="1"/>
  <c r="K545" i="251" s="1"/>
  <c r="K551" i="251" s="1"/>
  <c r="K557" i="251" s="1"/>
  <c r="K563" i="251" s="1"/>
  <c r="K569" i="251" s="1"/>
  <c r="K575" i="251" s="1"/>
  <c r="K581" i="251" s="1"/>
  <c r="K587" i="251" s="1"/>
  <c r="K593" i="251" s="1"/>
  <c r="K599" i="251" s="1"/>
  <c r="R9" i="251"/>
  <c r="R8" i="251"/>
  <c r="R7" i="251"/>
  <c r="R6" i="251"/>
  <c r="O6" i="251"/>
  <c r="R603" i="250"/>
  <c r="R602" i="250"/>
  <c r="R601" i="250"/>
  <c r="R600" i="250"/>
  <c r="O600" i="250"/>
  <c r="R597" i="250"/>
  <c r="R596" i="250"/>
  <c r="R595" i="250"/>
  <c r="R594" i="250"/>
  <c r="O594" i="250"/>
  <c r="R591" i="250"/>
  <c r="R590" i="250"/>
  <c r="R589" i="250"/>
  <c r="R588" i="250"/>
  <c r="O588" i="250"/>
  <c r="R585" i="250"/>
  <c r="R584" i="250"/>
  <c r="R583" i="250"/>
  <c r="R582" i="250"/>
  <c r="O582" i="250"/>
  <c r="R579" i="250"/>
  <c r="R578" i="250"/>
  <c r="R577" i="250"/>
  <c r="R576" i="250"/>
  <c r="O576" i="250"/>
  <c r="R573" i="250"/>
  <c r="R572" i="250"/>
  <c r="R571" i="250"/>
  <c r="R570" i="250"/>
  <c r="O570" i="250"/>
  <c r="R567" i="250"/>
  <c r="R566" i="250"/>
  <c r="R565" i="250"/>
  <c r="R564" i="250"/>
  <c r="O564" i="250"/>
  <c r="R561" i="250"/>
  <c r="R560" i="250"/>
  <c r="R559" i="250"/>
  <c r="R558" i="250"/>
  <c r="O558" i="250"/>
  <c r="R555" i="250"/>
  <c r="R554" i="250"/>
  <c r="R553" i="250"/>
  <c r="R552" i="250"/>
  <c r="O552" i="250"/>
  <c r="R549" i="250"/>
  <c r="R548" i="250"/>
  <c r="R547" i="250"/>
  <c r="R546" i="250"/>
  <c r="O546" i="250"/>
  <c r="R543" i="250"/>
  <c r="R542" i="250"/>
  <c r="R541" i="250"/>
  <c r="R540" i="250"/>
  <c r="O540" i="250"/>
  <c r="R537" i="250"/>
  <c r="R536" i="250"/>
  <c r="R535" i="250"/>
  <c r="R534" i="250"/>
  <c r="O534" i="250"/>
  <c r="R531" i="250"/>
  <c r="R530" i="250"/>
  <c r="R529" i="250"/>
  <c r="R528" i="250"/>
  <c r="O528" i="250"/>
  <c r="R525" i="250"/>
  <c r="R524" i="250"/>
  <c r="R523" i="250"/>
  <c r="R522" i="250"/>
  <c r="O522" i="250"/>
  <c r="R519" i="250"/>
  <c r="R518" i="250"/>
  <c r="R517" i="250"/>
  <c r="R516" i="250"/>
  <c r="O516" i="250"/>
  <c r="R513" i="250"/>
  <c r="R512" i="250"/>
  <c r="R511" i="250"/>
  <c r="R510" i="250"/>
  <c r="O510" i="250"/>
  <c r="R507" i="250"/>
  <c r="R506" i="250"/>
  <c r="R505" i="250"/>
  <c r="R504" i="250"/>
  <c r="O504" i="250"/>
  <c r="R501" i="250"/>
  <c r="R500" i="250"/>
  <c r="R499" i="250"/>
  <c r="R498" i="250"/>
  <c r="O498" i="250"/>
  <c r="R495" i="250"/>
  <c r="R494" i="250"/>
  <c r="R493" i="250"/>
  <c r="R492" i="250"/>
  <c r="O492" i="250"/>
  <c r="R489" i="250"/>
  <c r="R488" i="250"/>
  <c r="R487" i="250"/>
  <c r="R486" i="250"/>
  <c r="O486" i="250"/>
  <c r="R483" i="250"/>
  <c r="R482" i="250"/>
  <c r="R481" i="250"/>
  <c r="R480" i="250"/>
  <c r="O480" i="250"/>
  <c r="R477" i="250"/>
  <c r="R476" i="250"/>
  <c r="R475" i="250"/>
  <c r="R474" i="250"/>
  <c r="O474" i="250"/>
  <c r="R471" i="250"/>
  <c r="R470" i="250"/>
  <c r="R469" i="250"/>
  <c r="R468" i="250"/>
  <c r="O468" i="250"/>
  <c r="R465" i="250"/>
  <c r="R464" i="250"/>
  <c r="R463" i="250"/>
  <c r="R462" i="250"/>
  <c r="O462" i="250"/>
  <c r="R459" i="250"/>
  <c r="R458" i="250"/>
  <c r="R457" i="250"/>
  <c r="R456" i="250"/>
  <c r="O456" i="250"/>
  <c r="R453" i="250"/>
  <c r="R452" i="250"/>
  <c r="R451" i="250"/>
  <c r="R450" i="250"/>
  <c r="O450" i="250"/>
  <c r="R447" i="250"/>
  <c r="R446" i="250"/>
  <c r="R445" i="250"/>
  <c r="R444" i="250"/>
  <c r="O444" i="250"/>
  <c r="R441" i="250"/>
  <c r="R440" i="250"/>
  <c r="R439" i="250"/>
  <c r="R438" i="250"/>
  <c r="O438" i="250"/>
  <c r="R435" i="250"/>
  <c r="R434" i="250"/>
  <c r="R433" i="250"/>
  <c r="R432" i="250"/>
  <c r="O432" i="250"/>
  <c r="R429" i="250"/>
  <c r="R428" i="250"/>
  <c r="R427" i="250"/>
  <c r="R426" i="250"/>
  <c r="O426" i="250"/>
  <c r="R423" i="250"/>
  <c r="R422" i="250"/>
  <c r="R421" i="250"/>
  <c r="R420" i="250"/>
  <c r="O420" i="250"/>
  <c r="R417" i="250"/>
  <c r="R416" i="250"/>
  <c r="R415" i="250"/>
  <c r="R414" i="250"/>
  <c r="O414" i="250"/>
  <c r="R411" i="250"/>
  <c r="R410" i="250"/>
  <c r="R409" i="250"/>
  <c r="R408" i="250"/>
  <c r="O408" i="250"/>
  <c r="R405" i="250"/>
  <c r="R404" i="250"/>
  <c r="R403" i="250"/>
  <c r="R402" i="250"/>
  <c r="O402" i="250"/>
  <c r="R399" i="250"/>
  <c r="R398" i="250"/>
  <c r="R397" i="250"/>
  <c r="R396" i="250"/>
  <c r="O396" i="250"/>
  <c r="R393" i="250"/>
  <c r="R392" i="250"/>
  <c r="R391" i="250"/>
  <c r="R390" i="250"/>
  <c r="O390" i="250"/>
  <c r="R387" i="250"/>
  <c r="R386" i="250"/>
  <c r="R385" i="250"/>
  <c r="R384" i="250"/>
  <c r="O384" i="250"/>
  <c r="R381" i="250"/>
  <c r="R380" i="250"/>
  <c r="R379" i="250"/>
  <c r="R378" i="250"/>
  <c r="O378" i="250"/>
  <c r="R375" i="250"/>
  <c r="R374" i="250"/>
  <c r="R373" i="250"/>
  <c r="R372" i="250"/>
  <c r="O372" i="250"/>
  <c r="R369" i="250"/>
  <c r="R368" i="250"/>
  <c r="R367" i="250"/>
  <c r="R366" i="250"/>
  <c r="O366" i="250"/>
  <c r="R363" i="250"/>
  <c r="R362" i="250"/>
  <c r="R361" i="250"/>
  <c r="R360" i="250"/>
  <c r="O360" i="250"/>
  <c r="R357" i="250"/>
  <c r="R356" i="250"/>
  <c r="R355" i="250"/>
  <c r="R354" i="250"/>
  <c r="O354" i="250"/>
  <c r="R351" i="250"/>
  <c r="R350" i="250"/>
  <c r="R349" i="250"/>
  <c r="R348" i="250"/>
  <c r="O348" i="250"/>
  <c r="R345" i="250"/>
  <c r="R344" i="250"/>
  <c r="R343" i="250"/>
  <c r="R342" i="250"/>
  <c r="O342" i="250"/>
  <c r="R339" i="250"/>
  <c r="R338" i="250"/>
  <c r="R337" i="250"/>
  <c r="R336" i="250"/>
  <c r="O336" i="250"/>
  <c r="R333" i="250"/>
  <c r="R332" i="250"/>
  <c r="R331" i="250"/>
  <c r="R330" i="250"/>
  <c r="O330" i="250"/>
  <c r="R327" i="250"/>
  <c r="R326" i="250"/>
  <c r="R325" i="250"/>
  <c r="R324" i="250"/>
  <c r="O324" i="250"/>
  <c r="R321" i="250"/>
  <c r="R320" i="250"/>
  <c r="R319" i="250"/>
  <c r="R318" i="250"/>
  <c r="O318" i="250"/>
  <c r="R315" i="250"/>
  <c r="R314" i="250"/>
  <c r="R313" i="250"/>
  <c r="R312" i="250"/>
  <c r="O312" i="250"/>
  <c r="R309" i="250"/>
  <c r="R308" i="250"/>
  <c r="R307" i="250"/>
  <c r="R306" i="250"/>
  <c r="O306" i="250"/>
  <c r="R303" i="250"/>
  <c r="R302" i="250"/>
  <c r="R301" i="250"/>
  <c r="R300" i="250"/>
  <c r="O300" i="250"/>
  <c r="R297" i="250"/>
  <c r="R296" i="250"/>
  <c r="R295" i="250"/>
  <c r="R294" i="250"/>
  <c r="O294" i="250"/>
  <c r="R291" i="250"/>
  <c r="R290" i="250"/>
  <c r="R289" i="250"/>
  <c r="R288" i="250"/>
  <c r="O288" i="250"/>
  <c r="R285" i="250"/>
  <c r="R284" i="250"/>
  <c r="R283" i="250"/>
  <c r="R282" i="250"/>
  <c r="O282" i="250"/>
  <c r="R279" i="250"/>
  <c r="R278" i="250"/>
  <c r="R277" i="250"/>
  <c r="R276" i="250"/>
  <c r="O276" i="250"/>
  <c r="R273" i="250"/>
  <c r="R272" i="250"/>
  <c r="R271" i="250"/>
  <c r="R270" i="250"/>
  <c r="O270" i="250"/>
  <c r="R267" i="250"/>
  <c r="R266" i="250"/>
  <c r="R265" i="250"/>
  <c r="R264" i="250"/>
  <c r="O264" i="250"/>
  <c r="R261" i="250"/>
  <c r="R260" i="250"/>
  <c r="R259" i="250"/>
  <c r="R258" i="250"/>
  <c r="O258" i="250"/>
  <c r="R255" i="250"/>
  <c r="R254" i="250"/>
  <c r="R253" i="250"/>
  <c r="R252" i="250"/>
  <c r="O252" i="250"/>
  <c r="R249" i="250"/>
  <c r="R248" i="250"/>
  <c r="R247" i="250"/>
  <c r="R246" i="250"/>
  <c r="O246" i="250"/>
  <c r="R243" i="250"/>
  <c r="R242" i="250"/>
  <c r="R241" i="250"/>
  <c r="R240" i="250"/>
  <c r="O240" i="250"/>
  <c r="R237" i="250"/>
  <c r="R236" i="250"/>
  <c r="R235" i="250"/>
  <c r="R234" i="250"/>
  <c r="O234" i="250"/>
  <c r="R231" i="250"/>
  <c r="R230" i="250"/>
  <c r="R229" i="250"/>
  <c r="R228" i="250"/>
  <c r="O228" i="250"/>
  <c r="R225" i="250"/>
  <c r="R224" i="250"/>
  <c r="R223" i="250"/>
  <c r="R222" i="250"/>
  <c r="O222" i="250"/>
  <c r="R219" i="250"/>
  <c r="R218" i="250"/>
  <c r="R217" i="250"/>
  <c r="R216" i="250"/>
  <c r="O216" i="250"/>
  <c r="R213" i="250"/>
  <c r="R212" i="250"/>
  <c r="R211" i="250"/>
  <c r="R210" i="250"/>
  <c r="O210" i="250"/>
  <c r="R207" i="250"/>
  <c r="R206" i="250"/>
  <c r="R205" i="250"/>
  <c r="R204" i="250"/>
  <c r="O204" i="250"/>
  <c r="R201" i="250"/>
  <c r="R200" i="250"/>
  <c r="R199" i="250"/>
  <c r="R198" i="250"/>
  <c r="O198" i="250"/>
  <c r="R195" i="250"/>
  <c r="R194" i="250"/>
  <c r="R193" i="250"/>
  <c r="R192" i="250"/>
  <c r="O192" i="250"/>
  <c r="R189" i="250"/>
  <c r="R188" i="250"/>
  <c r="R187" i="250"/>
  <c r="R186" i="250"/>
  <c r="O186" i="250"/>
  <c r="R183" i="250"/>
  <c r="R182" i="250"/>
  <c r="R181" i="250"/>
  <c r="R180" i="250"/>
  <c r="O180" i="250"/>
  <c r="R177" i="250"/>
  <c r="R176" i="250"/>
  <c r="R175" i="250"/>
  <c r="R174" i="250"/>
  <c r="O174" i="250"/>
  <c r="R171" i="250"/>
  <c r="R170" i="250"/>
  <c r="R169" i="250"/>
  <c r="R168" i="250"/>
  <c r="O168" i="250"/>
  <c r="R165" i="250"/>
  <c r="R164" i="250"/>
  <c r="R163" i="250"/>
  <c r="R162" i="250"/>
  <c r="O162" i="250"/>
  <c r="R159" i="250"/>
  <c r="R158" i="250"/>
  <c r="R157" i="250"/>
  <c r="R156" i="250"/>
  <c r="O156" i="250"/>
  <c r="R153" i="250"/>
  <c r="R152" i="250"/>
  <c r="R151" i="250"/>
  <c r="R150" i="250"/>
  <c r="O150" i="250"/>
  <c r="R147" i="250"/>
  <c r="R146" i="250"/>
  <c r="R145" i="250"/>
  <c r="R144" i="250"/>
  <c r="O144" i="250"/>
  <c r="R141" i="250"/>
  <c r="R140" i="250"/>
  <c r="R139" i="250"/>
  <c r="R138" i="250"/>
  <c r="O138" i="250"/>
  <c r="R135" i="250"/>
  <c r="R134" i="250"/>
  <c r="R133" i="250"/>
  <c r="R132" i="250"/>
  <c r="O132" i="250"/>
  <c r="R129" i="250"/>
  <c r="R128" i="250"/>
  <c r="R127" i="250"/>
  <c r="R126" i="250"/>
  <c r="O126" i="250"/>
  <c r="R123" i="250"/>
  <c r="R122" i="250"/>
  <c r="R121" i="250"/>
  <c r="R120" i="250"/>
  <c r="O120" i="250"/>
  <c r="R117" i="250"/>
  <c r="R116" i="250"/>
  <c r="R115" i="250"/>
  <c r="R114" i="250"/>
  <c r="O114" i="250"/>
  <c r="R111" i="250"/>
  <c r="R110" i="250"/>
  <c r="R109" i="250"/>
  <c r="R108" i="250"/>
  <c r="O108" i="250"/>
  <c r="R105" i="250"/>
  <c r="R104" i="250"/>
  <c r="R103" i="250"/>
  <c r="R102" i="250"/>
  <c r="O102" i="250"/>
  <c r="R99" i="250"/>
  <c r="R98" i="250"/>
  <c r="R97" i="250"/>
  <c r="R96" i="250"/>
  <c r="O96" i="250"/>
  <c r="R93" i="250"/>
  <c r="R92" i="250"/>
  <c r="R91" i="250"/>
  <c r="R90" i="250"/>
  <c r="O90" i="250"/>
  <c r="R87" i="250"/>
  <c r="R86" i="250"/>
  <c r="R85" i="250"/>
  <c r="R84" i="250"/>
  <c r="O84" i="250"/>
  <c r="R81" i="250"/>
  <c r="R80" i="250"/>
  <c r="R79" i="250"/>
  <c r="R78" i="250"/>
  <c r="O78" i="250"/>
  <c r="R75" i="250"/>
  <c r="R74" i="250"/>
  <c r="R73" i="250"/>
  <c r="R72" i="250"/>
  <c r="O72" i="250"/>
  <c r="R69" i="250"/>
  <c r="R68" i="250"/>
  <c r="R67" i="250"/>
  <c r="R66" i="250"/>
  <c r="O66" i="250"/>
  <c r="R63" i="250"/>
  <c r="R62" i="250"/>
  <c r="R61" i="250"/>
  <c r="R60" i="250"/>
  <c r="O60" i="250"/>
  <c r="R57" i="250"/>
  <c r="R56" i="250"/>
  <c r="R55" i="250"/>
  <c r="R54" i="250"/>
  <c r="O54" i="250"/>
  <c r="R51" i="250"/>
  <c r="R50" i="250"/>
  <c r="R49" i="250"/>
  <c r="R48" i="250"/>
  <c r="O48" i="250"/>
  <c r="R45" i="250"/>
  <c r="R44" i="250"/>
  <c r="R43" i="250"/>
  <c r="R42" i="250"/>
  <c r="O42" i="250"/>
  <c r="R39" i="250"/>
  <c r="R38" i="250"/>
  <c r="R37" i="250"/>
  <c r="R36" i="250"/>
  <c r="O36" i="250"/>
  <c r="R33" i="250"/>
  <c r="R32" i="250"/>
  <c r="R31" i="250"/>
  <c r="R30" i="250"/>
  <c r="O30" i="250"/>
  <c r="R27" i="250"/>
  <c r="R26" i="250"/>
  <c r="R25" i="250"/>
  <c r="R24" i="250"/>
  <c r="O24" i="250"/>
  <c r="R21" i="250"/>
  <c r="R20" i="250"/>
  <c r="R19" i="250"/>
  <c r="R18" i="250"/>
  <c r="O18" i="250"/>
  <c r="R15" i="250"/>
  <c r="R14" i="250"/>
  <c r="R13" i="250"/>
  <c r="R12" i="250"/>
  <c r="O12" i="250"/>
  <c r="K11" i="250"/>
  <c r="K17" i="250" s="1"/>
  <c r="K23" i="250" s="1"/>
  <c r="K29" i="250" s="1"/>
  <c r="K35" i="250" s="1"/>
  <c r="K41" i="250" s="1"/>
  <c r="K47" i="250" s="1"/>
  <c r="K53" i="250" s="1"/>
  <c r="K59" i="250" s="1"/>
  <c r="K65" i="250" s="1"/>
  <c r="K71" i="250" s="1"/>
  <c r="K77" i="250" s="1"/>
  <c r="K83" i="250" s="1"/>
  <c r="K89" i="250" s="1"/>
  <c r="K95" i="250" s="1"/>
  <c r="K101" i="250" s="1"/>
  <c r="K107" i="250" s="1"/>
  <c r="K113" i="250" s="1"/>
  <c r="K119" i="250" s="1"/>
  <c r="K125" i="250" s="1"/>
  <c r="K131" i="250" s="1"/>
  <c r="K137" i="250" s="1"/>
  <c r="K143" i="250" s="1"/>
  <c r="K149" i="250" s="1"/>
  <c r="K155" i="250" s="1"/>
  <c r="K161" i="250" s="1"/>
  <c r="K167" i="250" s="1"/>
  <c r="K173" i="250" s="1"/>
  <c r="K179" i="250" s="1"/>
  <c r="K185" i="250" s="1"/>
  <c r="K191" i="250" s="1"/>
  <c r="K197" i="250" s="1"/>
  <c r="K203" i="250" s="1"/>
  <c r="K209" i="250" s="1"/>
  <c r="K215" i="250" s="1"/>
  <c r="K221" i="250" s="1"/>
  <c r="K227" i="250" s="1"/>
  <c r="K233" i="250" s="1"/>
  <c r="K239" i="250" s="1"/>
  <c r="K245" i="250" s="1"/>
  <c r="K251" i="250" s="1"/>
  <c r="K257" i="250" s="1"/>
  <c r="K263" i="250" s="1"/>
  <c r="K269" i="250" s="1"/>
  <c r="K275" i="250" s="1"/>
  <c r="K281" i="250" s="1"/>
  <c r="K287" i="250" s="1"/>
  <c r="K293" i="250" s="1"/>
  <c r="K299" i="250" s="1"/>
  <c r="K305" i="250" s="1"/>
  <c r="K311" i="250" s="1"/>
  <c r="K317" i="250" s="1"/>
  <c r="K323" i="250" s="1"/>
  <c r="K329" i="250" s="1"/>
  <c r="K335" i="250" s="1"/>
  <c r="K341" i="250" s="1"/>
  <c r="K347" i="250" s="1"/>
  <c r="K353" i="250" s="1"/>
  <c r="K359" i="250" s="1"/>
  <c r="K365" i="250" s="1"/>
  <c r="K371" i="250" s="1"/>
  <c r="K377" i="250" s="1"/>
  <c r="K383" i="250" s="1"/>
  <c r="K389" i="250" s="1"/>
  <c r="K395" i="250" s="1"/>
  <c r="K401" i="250" s="1"/>
  <c r="K407" i="250" s="1"/>
  <c r="K413" i="250" s="1"/>
  <c r="K419" i="250" s="1"/>
  <c r="K425" i="250" s="1"/>
  <c r="K431" i="250" s="1"/>
  <c r="K437" i="250" s="1"/>
  <c r="K443" i="250" s="1"/>
  <c r="K449" i="250" s="1"/>
  <c r="K455" i="250" s="1"/>
  <c r="K461" i="250" s="1"/>
  <c r="K467" i="250" s="1"/>
  <c r="K473" i="250" s="1"/>
  <c r="K479" i="250" s="1"/>
  <c r="K485" i="250" s="1"/>
  <c r="K491" i="250" s="1"/>
  <c r="K497" i="250" s="1"/>
  <c r="K503" i="250" s="1"/>
  <c r="K509" i="250" s="1"/>
  <c r="K515" i="250" s="1"/>
  <c r="K521" i="250" s="1"/>
  <c r="K527" i="250" s="1"/>
  <c r="K533" i="250" s="1"/>
  <c r="K539" i="250" s="1"/>
  <c r="K545" i="250" s="1"/>
  <c r="K551" i="250" s="1"/>
  <c r="K557" i="250" s="1"/>
  <c r="K563" i="250" s="1"/>
  <c r="K569" i="250" s="1"/>
  <c r="K575" i="250" s="1"/>
  <c r="K581" i="250" s="1"/>
  <c r="K587" i="250" s="1"/>
  <c r="K593" i="250" s="1"/>
  <c r="K599" i="250" s="1"/>
  <c r="R9" i="250"/>
  <c r="R8" i="250"/>
  <c r="R7" i="250"/>
  <c r="R6" i="250"/>
  <c r="O6" i="250"/>
  <c r="R603" i="249"/>
  <c r="R602" i="249"/>
  <c r="R601" i="249"/>
  <c r="R600" i="249"/>
  <c r="O600" i="249"/>
  <c r="R597" i="249"/>
  <c r="R596" i="249"/>
  <c r="R595" i="249"/>
  <c r="R594" i="249"/>
  <c r="O594" i="249"/>
  <c r="R591" i="249"/>
  <c r="R590" i="249"/>
  <c r="R589" i="249"/>
  <c r="R588" i="249"/>
  <c r="O588" i="249"/>
  <c r="R585" i="249"/>
  <c r="R584" i="249"/>
  <c r="R583" i="249"/>
  <c r="R582" i="249"/>
  <c r="O582" i="249"/>
  <c r="R579" i="249"/>
  <c r="R578" i="249"/>
  <c r="R577" i="249"/>
  <c r="R576" i="249"/>
  <c r="O576" i="249"/>
  <c r="R573" i="249"/>
  <c r="R572" i="249"/>
  <c r="R571" i="249"/>
  <c r="R570" i="249"/>
  <c r="O570" i="249"/>
  <c r="R567" i="249"/>
  <c r="R566" i="249"/>
  <c r="R565" i="249"/>
  <c r="R564" i="249"/>
  <c r="O564" i="249"/>
  <c r="R561" i="249"/>
  <c r="R560" i="249"/>
  <c r="R559" i="249"/>
  <c r="R558" i="249"/>
  <c r="O558" i="249"/>
  <c r="R555" i="249"/>
  <c r="R554" i="249"/>
  <c r="R553" i="249"/>
  <c r="R552" i="249"/>
  <c r="O552" i="249"/>
  <c r="R549" i="249"/>
  <c r="R548" i="249"/>
  <c r="R547" i="249"/>
  <c r="R546" i="249"/>
  <c r="O546" i="249"/>
  <c r="R543" i="249"/>
  <c r="R542" i="249"/>
  <c r="R541" i="249"/>
  <c r="R540" i="249"/>
  <c r="O540" i="249"/>
  <c r="R537" i="249"/>
  <c r="R536" i="249"/>
  <c r="R535" i="249"/>
  <c r="R534" i="249"/>
  <c r="O534" i="249"/>
  <c r="R531" i="249"/>
  <c r="R530" i="249"/>
  <c r="R529" i="249"/>
  <c r="R528" i="249"/>
  <c r="O528" i="249"/>
  <c r="R525" i="249"/>
  <c r="R524" i="249"/>
  <c r="R523" i="249"/>
  <c r="R522" i="249"/>
  <c r="O522" i="249"/>
  <c r="R519" i="249"/>
  <c r="R518" i="249"/>
  <c r="R517" i="249"/>
  <c r="R516" i="249"/>
  <c r="O516" i="249"/>
  <c r="R513" i="249"/>
  <c r="R512" i="249"/>
  <c r="R511" i="249"/>
  <c r="R510" i="249"/>
  <c r="O510" i="249"/>
  <c r="R507" i="249"/>
  <c r="R506" i="249"/>
  <c r="R505" i="249"/>
  <c r="R504" i="249"/>
  <c r="O504" i="249"/>
  <c r="R501" i="249"/>
  <c r="R500" i="249"/>
  <c r="R499" i="249"/>
  <c r="R498" i="249"/>
  <c r="O498" i="249"/>
  <c r="R495" i="249"/>
  <c r="R494" i="249"/>
  <c r="R493" i="249"/>
  <c r="R492" i="249"/>
  <c r="O492" i="249"/>
  <c r="R489" i="249"/>
  <c r="R488" i="249"/>
  <c r="R487" i="249"/>
  <c r="R486" i="249"/>
  <c r="O486" i="249"/>
  <c r="R483" i="249"/>
  <c r="R482" i="249"/>
  <c r="R481" i="249"/>
  <c r="R480" i="249"/>
  <c r="O480" i="249"/>
  <c r="R477" i="249"/>
  <c r="R476" i="249"/>
  <c r="R475" i="249"/>
  <c r="R474" i="249"/>
  <c r="O474" i="249"/>
  <c r="R471" i="249"/>
  <c r="R470" i="249"/>
  <c r="R469" i="249"/>
  <c r="R468" i="249"/>
  <c r="O468" i="249"/>
  <c r="R465" i="249"/>
  <c r="R464" i="249"/>
  <c r="R463" i="249"/>
  <c r="R462" i="249"/>
  <c r="O462" i="249"/>
  <c r="R459" i="249"/>
  <c r="R458" i="249"/>
  <c r="R457" i="249"/>
  <c r="R456" i="249"/>
  <c r="O456" i="249"/>
  <c r="R453" i="249"/>
  <c r="R452" i="249"/>
  <c r="R451" i="249"/>
  <c r="R450" i="249"/>
  <c r="O450" i="249"/>
  <c r="R447" i="249"/>
  <c r="R446" i="249"/>
  <c r="R445" i="249"/>
  <c r="R444" i="249"/>
  <c r="O444" i="249"/>
  <c r="R441" i="249"/>
  <c r="R440" i="249"/>
  <c r="R439" i="249"/>
  <c r="R438" i="249"/>
  <c r="O438" i="249"/>
  <c r="R435" i="249"/>
  <c r="R434" i="249"/>
  <c r="R433" i="249"/>
  <c r="R432" i="249"/>
  <c r="O432" i="249"/>
  <c r="R429" i="249"/>
  <c r="R428" i="249"/>
  <c r="R427" i="249"/>
  <c r="R426" i="249"/>
  <c r="O426" i="249"/>
  <c r="R423" i="249"/>
  <c r="R422" i="249"/>
  <c r="R421" i="249"/>
  <c r="R420" i="249"/>
  <c r="O420" i="249"/>
  <c r="R417" i="249"/>
  <c r="R416" i="249"/>
  <c r="R415" i="249"/>
  <c r="R414" i="249"/>
  <c r="O414" i="249"/>
  <c r="R411" i="249"/>
  <c r="R410" i="249"/>
  <c r="R409" i="249"/>
  <c r="R408" i="249"/>
  <c r="O408" i="249"/>
  <c r="R405" i="249"/>
  <c r="R404" i="249"/>
  <c r="R403" i="249"/>
  <c r="R402" i="249"/>
  <c r="O402" i="249"/>
  <c r="R399" i="249"/>
  <c r="R398" i="249"/>
  <c r="R397" i="249"/>
  <c r="R396" i="249"/>
  <c r="O396" i="249"/>
  <c r="R393" i="249"/>
  <c r="R392" i="249"/>
  <c r="R391" i="249"/>
  <c r="R390" i="249"/>
  <c r="O390" i="249"/>
  <c r="R387" i="249"/>
  <c r="R386" i="249"/>
  <c r="R385" i="249"/>
  <c r="R384" i="249"/>
  <c r="O384" i="249"/>
  <c r="R381" i="249"/>
  <c r="R380" i="249"/>
  <c r="R379" i="249"/>
  <c r="R378" i="249"/>
  <c r="O378" i="249"/>
  <c r="R375" i="249"/>
  <c r="R374" i="249"/>
  <c r="R373" i="249"/>
  <c r="R372" i="249"/>
  <c r="O372" i="249"/>
  <c r="R369" i="249"/>
  <c r="R368" i="249"/>
  <c r="R367" i="249"/>
  <c r="R366" i="249"/>
  <c r="O366" i="249"/>
  <c r="R363" i="249"/>
  <c r="R362" i="249"/>
  <c r="R361" i="249"/>
  <c r="R360" i="249"/>
  <c r="O360" i="249"/>
  <c r="R357" i="249"/>
  <c r="R356" i="249"/>
  <c r="R355" i="249"/>
  <c r="R354" i="249"/>
  <c r="O354" i="249"/>
  <c r="R351" i="249"/>
  <c r="R350" i="249"/>
  <c r="R349" i="249"/>
  <c r="R348" i="249"/>
  <c r="O348" i="249"/>
  <c r="R345" i="249"/>
  <c r="R344" i="249"/>
  <c r="R343" i="249"/>
  <c r="R342" i="249"/>
  <c r="O342" i="249"/>
  <c r="R339" i="249"/>
  <c r="R338" i="249"/>
  <c r="R337" i="249"/>
  <c r="R336" i="249"/>
  <c r="O336" i="249"/>
  <c r="R333" i="249"/>
  <c r="R332" i="249"/>
  <c r="R331" i="249"/>
  <c r="R330" i="249"/>
  <c r="O330" i="249"/>
  <c r="R327" i="249"/>
  <c r="R326" i="249"/>
  <c r="R325" i="249"/>
  <c r="R324" i="249"/>
  <c r="O324" i="249"/>
  <c r="R321" i="249"/>
  <c r="R320" i="249"/>
  <c r="R319" i="249"/>
  <c r="R318" i="249"/>
  <c r="O318" i="249"/>
  <c r="R315" i="249"/>
  <c r="R314" i="249"/>
  <c r="R313" i="249"/>
  <c r="R312" i="249"/>
  <c r="O312" i="249"/>
  <c r="R309" i="249"/>
  <c r="R308" i="249"/>
  <c r="R307" i="249"/>
  <c r="R306" i="249"/>
  <c r="O306" i="249"/>
  <c r="R303" i="249"/>
  <c r="R302" i="249"/>
  <c r="R301" i="249"/>
  <c r="R300" i="249"/>
  <c r="O300" i="249"/>
  <c r="R297" i="249"/>
  <c r="R296" i="249"/>
  <c r="R295" i="249"/>
  <c r="R294" i="249"/>
  <c r="O294" i="249"/>
  <c r="R291" i="249"/>
  <c r="R290" i="249"/>
  <c r="R289" i="249"/>
  <c r="R288" i="249"/>
  <c r="O288" i="249"/>
  <c r="R285" i="249"/>
  <c r="R284" i="249"/>
  <c r="R283" i="249"/>
  <c r="R282" i="249"/>
  <c r="O282" i="249"/>
  <c r="R279" i="249"/>
  <c r="R278" i="249"/>
  <c r="R277" i="249"/>
  <c r="R276" i="249"/>
  <c r="O276" i="249"/>
  <c r="R273" i="249"/>
  <c r="R272" i="249"/>
  <c r="R271" i="249"/>
  <c r="R270" i="249"/>
  <c r="O270" i="249"/>
  <c r="R267" i="249"/>
  <c r="R266" i="249"/>
  <c r="R265" i="249"/>
  <c r="R264" i="249"/>
  <c r="O264" i="249"/>
  <c r="R261" i="249"/>
  <c r="R260" i="249"/>
  <c r="R259" i="249"/>
  <c r="R258" i="249"/>
  <c r="O258" i="249"/>
  <c r="R255" i="249"/>
  <c r="R254" i="249"/>
  <c r="R253" i="249"/>
  <c r="R252" i="249"/>
  <c r="O252" i="249"/>
  <c r="R249" i="249"/>
  <c r="R248" i="249"/>
  <c r="R247" i="249"/>
  <c r="R246" i="249"/>
  <c r="O246" i="249"/>
  <c r="R243" i="249"/>
  <c r="R242" i="249"/>
  <c r="R241" i="249"/>
  <c r="R240" i="249"/>
  <c r="O240" i="249"/>
  <c r="R237" i="249"/>
  <c r="R236" i="249"/>
  <c r="R235" i="249"/>
  <c r="R234" i="249"/>
  <c r="O234" i="249"/>
  <c r="R231" i="249"/>
  <c r="R230" i="249"/>
  <c r="R229" i="249"/>
  <c r="R228" i="249"/>
  <c r="O228" i="249"/>
  <c r="R225" i="249"/>
  <c r="R224" i="249"/>
  <c r="R223" i="249"/>
  <c r="R222" i="249"/>
  <c r="O222" i="249"/>
  <c r="R219" i="249"/>
  <c r="R218" i="249"/>
  <c r="R217" i="249"/>
  <c r="R216" i="249"/>
  <c r="O216" i="249"/>
  <c r="R213" i="249"/>
  <c r="R212" i="249"/>
  <c r="R211" i="249"/>
  <c r="R210" i="249"/>
  <c r="O210" i="249"/>
  <c r="R207" i="249"/>
  <c r="R206" i="249"/>
  <c r="R205" i="249"/>
  <c r="R204" i="249"/>
  <c r="O204" i="249"/>
  <c r="R201" i="249"/>
  <c r="R200" i="249"/>
  <c r="R199" i="249"/>
  <c r="R198" i="249"/>
  <c r="O198" i="249"/>
  <c r="R195" i="249"/>
  <c r="R194" i="249"/>
  <c r="R193" i="249"/>
  <c r="R192" i="249"/>
  <c r="O192" i="249"/>
  <c r="R189" i="249"/>
  <c r="R188" i="249"/>
  <c r="R187" i="249"/>
  <c r="R186" i="249"/>
  <c r="O186" i="249"/>
  <c r="R183" i="249"/>
  <c r="R182" i="249"/>
  <c r="R181" i="249"/>
  <c r="R180" i="249"/>
  <c r="O180" i="249"/>
  <c r="R177" i="249"/>
  <c r="R176" i="249"/>
  <c r="R175" i="249"/>
  <c r="R174" i="249"/>
  <c r="O174" i="249"/>
  <c r="R171" i="249"/>
  <c r="R170" i="249"/>
  <c r="R169" i="249"/>
  <c r="R168" i="249"/>
  <c r="O168" i="249"/>
  <c r="R165" i="249"/>
  <c r="R164" i="249"/>
  <c r="R163" i="249"/>
  <c r="R162" i="249"/>
  <c r="O162" i="249"/>
  <c r="R159" i="249"/>
  <c r="R158" i="249"/>
  <c r="R157" i="249"/>
  <c r="R156" i="249"/>
  <c r="O156" i="249"/>
  <c r="R153" i="249"/>
  <c r="R152" i="249"/>
  <c r="R151" i="249"/>
  <c r="R150" i="249"/>
  <c r="O150" i="249"/>
  <c r="R147" i="249"/>
  <c r="R146" i="249"/>
  <c r="R145" i="249"/>
  <c r="R144" i="249"/>
  <c r="O144" i="249"/>
  <c r="R141" i="249"/>
  <c r="R140" i="249"/>
  <c r="R139" i="249"/>
  <c r="R138" i="249"/>
  <c r="O138" i="249"/>
  <c r="R135" i="249"/>
  <c r="R134" i="249"/>
  <c r="R133" i="249"/>
  <c r="R132" i="249"/>
  <c r="O132" i="249"/>
  <c r="R129" i="249"/>
  <c r="R128" i="249"/>
  <c r="R127" i="249"/>
  <c r="R126" i="249"/>
  <c r="O126" i="249"/>
  <c r="R123" i="249"/>
  <c r="R122" i="249"/>
  <c r="R121" i="249"/>
  <c r="R120" i="249"/>
  <c r="O120" i="249"/>
  <c r="R117" i="249"/>
  <c r="R116" i="249"/>
  <c r="R115" i="249"/>
  <c r="R114" i="249"/>
  <c r="O114" i="249"/>
  <c r="R111" i="249"/>
  <c r="R110" i="249"/>
  <c r="R109" i="249"/>
  <c r="R108" i="249"/>
  <c r="O108" i="249"/>
  <c r="R105" i="249"/>
  <c r="R104" i="249"/>
  <c r="R103" i="249"/>
  <c r="R102" i="249"/>
  <c r="O102" i="249"/>
  <c r="R99" i="249"/>
  <c r="R98" i="249"/>
  <c r="R97" i="249"/>
  <c r="R96" i="249"/>
  <c r="O96" i="249"/>
  <c r="R93" i="249"/>
  <c r="R92" i="249"/>
  <c r="R91" i="249"/>
  <c r="R90" i="249"/>
  <c r="O90" i="249"/>
  <c r="R87" i="249"/>
  <c r="R86" i="249"/>
  <c r="R85" i="249"/>
  <c r="R84" i="249"/>
  <c r="O84" i="249"/>
  <c r="R81" i="249"/>
  <c r="R80" i="249"/>
  <c r="R79" i="249"/>
  <c r="R78" i="249"/>
  <c r="O78" i="249"/>
  <c r="R75" i="249"/>
  <c r="R74" i="249"/>
  <c r="R73" i="249"/>
  <c r="R72" i="249"/>
  <c r="O72" i="249"/>
  <c r="R69" i="249"/>
  <c r="R68" i="249"/>
  <c r="R67" i="249"/>
  <c r="R66" i="249"/>
  <c r="O66" i="249"/>
  <c r="R63" i="249"/>
  <c r="R62" i="249"/>
  <c r="R61" i="249"/>
  <c r="R60" i="249"/>
  <c r="O60" i="249"/>
  <c r="R57" i="249"/>
  <c r="R56" i="249"/>
  <c r="R55" i="249"/>
  <c r="R54" i="249"/>
  <c r="O54" i="249"/>
  <c r="R51" i="249"/>
  <c r="R50" i="249"/>
  <c r="R49" i="249"/>
  <c r="R48" i="249"/>
  <c r="O48" i="249"/>
  <c r="R45" i="249"/>
  <c r="R44" i="249"/>
  <c r="R43" i="249"/>
  <c r="R42" i="249"/>
  <c r="O42" i="249"/>
  <c r="R39" i="249"/>
  <c r="R38" i="249"/>
  <c r="R37" i="249"/>
  <c r="R36" i="249"/>
  <c r="O36" i="249"/>
  <c r="R33" i="249"/>
  <c r="R32" i="249"/>
  <c r="R31" i="249"/>
  <c r="R30" i="249"/>
  <c r="O30" i="249"/>
  <c r="R27" i="249"/>
  <c r="R26" i="249"/>
  <c r="R25" i="249"/>
  <c r="R24" i="249"/>
  <c r="O24" i="249"/>
  <c r="R21" i="249"/>
  <c r="R20" i="249"/>
  <c r="R19" i="249"/>
  <c r="R18" i="249"/>
  <c r="O18" i="249"/>
  <c r="R15" i="249"/>
  <c r="R14" i="249"/>
  <c r="R13" i="249"/>
  <c r="R12" i="249"/>
  <c r="O12" i="249"/>
  <c r="K11" i="249"/>
  <c r="K17" i="249" s="1"/>
  <c r="K23" i="249" s="1"/>
  <c r="K29" i="249" s="1"/>
  <c r="K35" i="249" s="1"/>
  <c r="K41" i="249" s="1"/>
  <c r="K47" i="249" s="1"/>
  <c r="K53" i="249" s="1"/>
  <c r="K59" i="249" s="1"/>
  <c r="K65" i="249" s="1"/>
  <c r="K71" i="249" s="1"/>
  <c r="K77" i="249" s="1"/>
  <c r="K83" i="249" s="1"/>
  <c r="K89" i="249" s="1"/>
  <c r="K95" i="249" s="1"/>
  <c r="K101" i="249" s="1"/>
  <c r="K107" i="249" s="1"/>
  <c r="K113" i="249" s="1"/>
  <c r="K119" i="249" s="1"/>
  <c r="K125" i="249" s="1"/>
  <c r="K131" i="249" s="1"/>
  <c r="K137" i="249" s="1"/>
  <c r="K143" i="249" s="1"/>
  <c r="K149" i="249" s="1"/>
  <c r="K155" i="249" s="1"/>
  <c r="K161" i="249" s="1"/>
  <c r="K167" i="249" s="1"/>
  <c r="K173" i="249" s="1"/>
  <c r="K179" i="249" s="1"/>
  <c r="K185" i="249" s="1"/>
  <c r="K191" i="249" s="1"/>
  <c r="K197" i="249" s="1"/>
  <c r="K203" i="249" s="1"/>
  <c r="K209" i="249" s="1"/>
  <c r="K215" i="249" s="1"/>
  <c r="K221" i="249" s="1"/>
  <c r="K227" i="249" s="1"/>
  <c r="K233" i="249" s="1"/>
  <c r="K239" i="249" s="1"/>
  <c r="K245" i="249" s="1"/>
  <c r="K251" i="249" s="1"/>
  <c r="K257" i="249" s="1"/>
  <c r="K263" i="249" s="1"/>
  <c r="K269" i="249" s="1"/>
  <c r="K275" i="249" s="1"/>
  <c r="K281" i="249" s="1"/>
  <c r="K287" i="249" s="1"/>
  <c r="K293" i="249" s="1"/>
  <c r="K299" i="249" s="1"/>
  <c r="K305" i="249" s="1"/>
  <c r="K311" i="249" s="1"/>
  <c r="K317" i="249" s="1"/>
  <c r="K323" i="249" s="1"/>
  <c r="K329" i="249" s="1"/>
  <c r="K335" i="249" s="1"/>
  <c r="K341" i="249" s="1"/>
  <c r="K347" i="249" s="1"/>
  <c r="K353" i="249" s="1"/>
  <c r="K359" i="249" s="1"/>
  <c r="K365" i="249" s="1"/>
  <c r="K371" i="249" s="1"/>
  <c r="K377" i="249" s="1"/>
  <c r="K383" i="249" s="1"/>
  <c r="K389" i="249" s="1"/>
  <c r="K395" i="249" s="1"/>
  <c r="K401" i="249" s="1"/>
  <c r="K407" i="249" s="1"/>
  <c r="K413" i="249" s="1"/>
  <c r="K419" i="249" s="1"/>
  <c r="K425" i="249" s="1"/>
  <c r="K431" i="249" s="1"/>
  <c r="K437" i="249" s="1"/>
  <c r="K443" i="249" s="1"/>
  <c r="K449" i="249" s="1"/>
  <c r="K455" i="249" s="1"/>
  <c r="K461" i="249" s="1"/>
  <c r="K467" i="249" s="1"/>
  <c r="K473" i="249" s="1"/>
  <c r="K479" i="249" s="1"/>
  <c r="K485" i="249" s="1"/>
  <c r="K491" i="249" s="1"/>
  <c r="K497" i="249" s="1"/>
  <c r="K503" i="249" s="1"/>
  <c r="K509" i="249" s="1"/>
  <c r="K515" i="249" s="1"/>
  <c r="K521" i="249" s="1"/>
  <c r="K527" i="249" s="1"/>
  <c r="K533" i="249" s="1"/>
  <c r="K539" i="249" s="1"/>
  <c r="K545" i="249" s="1"/>
  <c r="K551" i="249" s="1"/>
  <c r="K557" i="249" s="1"/>
  <c r="K563" i="249" s="1"/>
  <c r="K569" i="249" s="1"/>
  <c r="K575" i="249" s="1"/>
  <c r="K581" i="249" s="1"/>
  <c r="K587" i="249" s="1"/>
  <c r="K593" i="249" s="1"/>
  <c r="K599" i="249" s="1"/>
  <c r="R9" i="249"/>
  <c r="R8" i="249"/>
  <c r="R7" i="249"/>
  <c r="R6" i="249"/>
  <c r="O6" i="249"/>
  <c r="R603" i="248"/>
  <c r="R602" i="248"/>
  <c r="R601" i="248"/>
  <c r="R600" i="248"/>
  <c r="O600" i="248"/>
  <c r="R597" i="248"/>
  <c r="R596" i="248"/>
  <c r="R595" i="248"/>
  <c r="R594" i="248"/>
  <c r="O594" i="248"/>
  <c r="R591" i="248"/>
  <c r="R590" i="248"/>
  <c r="R589" i="248"/>
  <c r="R588" i="248"/>
  <c r="O588" i="248"/>
  <c r="R585" i="248"/>
  <c r="R584" i="248"/>
  <c r="R583" i="248"/>
  <c r="R582" i="248"/>
  <c r="O582" i="248"/>
  <c r="R579" i="248"/>
  <c r="R578" i="248"/>
  <c r="R577" i="248"/>
  <c r="R576" i="248"/>
  <c r="O576" i="248"/>
  <c r="R573" i="248"/>
  <c r="R572" i="248"/>
  <c r="R571" i="248"/>
  <c r="R570" i="248"/>
  <c r="O570" i="248"/>
  <c r="R567" i="248"/>
  <c r="R566" i="248"/>
  <c r="R565" i="248"/>
  <c r="R564" i="248"/>
  <c r="O564" i="248"/>
  <c r="R561" i="248"/>
  <c r="R560" i="248"/>
  <c r="R559" i="248"/>
  <c r="R558" i="248"/>
  <c r="O558" i="248"/>
  <c r="R555" i="248"/>
  <c r="R554" i="248"/>
  <c r="R553" i="248"/>
  <c r="R552" i="248"/>
  <c r="O552" i="248"/>
  <c r="R549" i="248"/>
  <c r="R548" i="248"/>
  <c r="R547" i="248"/>
  <c r="R546" i="248"/>
  <c r="O546" i="248"/>
  <c r="R543" i="248"/>
  <c r="R542" i="248"/>
  <c r="R541" i="248"/>
  <c r="R540" i="248"/>
  <c r="O540" i="248"/>
  <c r="R537" i="248"/>
  <c r="R536" i="248"/>
  <c r="R535" i="248"/>
  <c r="R534" i="248"/>
  <c r="O534" i="248"/>
  <c r="R531" i="248"/>
  <c r="R530" i="248"/>
  <c r="R529" i="248"/>
  <c r="R528" i="248"/>
  <c r="O528" i="248"/>
  <c r="R525" i="248"/>
  <c r="R524" i="248"/>
  <c r="R523" i="248"/>
  <c r="R522" i="248"/>
  <c r="O522" i="248"/>
  <c r="R519" i="248"/>
  <c r="R518" i="248"/>
  <c r="R517" i="248"/>
  <c r="R516" i="248"/>
  <c r="O516" i="248"/>
  <c r="R513" i="248"/>
  <c r="R512" i="248"/>
  <c r="R511" i="248"/>
  <c r="R510" i="248"/>
  <c r="O510" i="248"/>
  <c r="R507" i="248"/>
  <c r="R506" i="248"/>
  <c r="R505" i="248"/>
  <c r="R504" i="248"/>
  <c r="O504" i="248"/>
  <c r="R501" i="248"/>
  <c r="R500" i="248"/>
  <c r="R499" i="248"/>
  <c r="R498" i="248"/>
  <c r="O498" i="248"/>
  <c r="R495" i="248"/>
  <c r="R494" i="248"/>
  <c r="R493" i="248"/>
  <c r="R492" i="248"/>
  <c r="O492" i="248"/>
  <c r="R489" i="248"/>
  <c r="R488" i="248"/>
  <c r="R487" i="248"/>
  <c r="R486" i="248"/>
  <c r="O486" i="248"/>
  <c r="R483" i="248"/>
  <c r="R482" i="248"/>
  <c r="R481" i="248"/>
  <c r="R480" i="248"/>
  <c r="O480" i="248"/>
  <c r="R477" i="248"/>
  <c r="R476" i="248"/>
  <c r="R475" i="248"/>
  <c r="R474" i="248"/>
  <c r="O474" i="248"/>
  <c r="R471" i="248"/>
  <c r="R470" i="248"/>
  <c r="R469" i="248"/>
  <c r="R468" i="248"/>
  <c r="O468" i="248"/>
  <c r="R465" i="248"/>
  <c r="R464" i="248"/>
  <c r="R463" i="248"/>
  <c r="R462" i="248"/>
  <c r="O462" i="248"/>
  <c r="R459" i="248"/>
  <c r="R458" i="248"/>
  <c r="R457" i="248"/>
  <c r="R456" i="248"/>
  <c r="O456" i="248"/>
  <c r="R453" i="248"/>
  <c r="R452" i="248"/>
  <c r="R451" i="248"/>
  <c r="R450" i="248"/>
  <c r="O450" i="248"/>
  <c r="R447" i="248"/>
  <c r="R446" i="248"/>
  <c r="R445" i="248"/>
  <c r="R444" i="248"/>
  <c r="O444" i="248"/>
  <c r="R441" i="248"/>
  <c r="R440" i="248"/>
  <c r="R439" i="248"/>
  <c r="R438" i="248"/>
  <c r="O438" i="248"/>
  <c r="R435" i="248"/>
  <c r="R434" i="248"/>
  <c r="R433" i="248"/>
  <c r="R432" i="248"/>
  <c r="O432" i="248"/>
  <c r="R429" i="248"/>
  <c r="R428" i="248"/>
  <c r="R427" i="248"/>
  <c r="R426" i="248"/>
  <c r="O426" i="248"/>
  <c r="R423" i="248"/>
  <c r="R422" i="248"/>
  <c r="R421" i="248"/>
  <c r="R420" i="248"/>
  <c r="O420" i="248"/>
  <c r="R417" i="248"/>
  <c r="R416" i="248"/>
  <c r="R415" i="248"/>
  <c r="R414" i="248"/>
  <c r="O414" i="248"/>
  <c r="R411" i="248"/>
  <c r="R410" i="248"/>
  <c r="R409" i="248"/>
  <c r="R408" i="248"/>
  <c r="O408" i="248"/>
  <c r="R405" i="248"/>
  <c r="R404" i="248"/>
  <c r="R403" i="248"/>
  <c r="R402" i="248"/>
  <c r="O402" i="248"/>
  <c r="R399" i="248"/>
  <c r="R398" i="248"/>
  <c r="R397" i="248"/>
  <c r="R396" i="248"/>
  <c r="O396" i="248"/>
  <c r="R393" i="248"/>
  <c r="R392" i="248"/>
  <c r="R391" i="248"/>
  <c r="R390" i="248"/>
  <c r="O390" i="248"/>
  <c r="R387" i="248"/>
  <c r="R386" i="248"/>
  <c r="R385" i="248"/>
  <c r="R384" i="248"/>
  <c r="O384" i="248"/>
  <c r="R381" i="248"/>
  <c r="R380" i="248"/>
  <c r="R379" i="248"/>
  <c r="R378" i="248"/>
  <c r="O378" i="248"/>
  <c r="R375" i="248"/>
  <c r="R374" i="248"/>
  <c r="R373" i="248"/>
  <c r="R372" i="248"/>
  <c r="O372" i="248"/>
  <c r="R369" i="248"/>
  <c r="R368" i="248"/>
  <c r="R367" i="248"/>
  <c r="R366" i="248"/>
  <c r="O366" i="248"/>
  <c r="R363" i="248"/>
  <c r="R362" i="248"/>
  <c r="R361" i="248"/>
  <c r="R360" i="248"/>
  <c r="O360" i="248"/>
  <c r="R357" i="248"/>
  <c r="R356" i="248"/>
  <c r="R355" i="248"/>
  <c r="R354" i="248"/>
  <c r="O354" i="248"/>
  <c r="R351" i="248"/>
  <c r="R350" i="248"/>
  <c r="R349" i="248"/>
  <c r="R348" i="248"/>
  <c r="O348" i="248"/>
  <c r="R345" i="248"/>
  <c r="R344" i="248"/>
  <c r="R343" i="248"/>
  <c r="R342" i="248"/>
  <c r="O342" i="248"/>
  <c r="R339" i="248"/>
  <c r="R338" i="248"/>
  <c r="R337" i="248"/>
  <c r="R336" i="248"/>
  <c r="O336" i="248"/>
  <c r="R333" i="248"/>
  <c r="R332" i="248"/>
  <c r="R331" i="248"/>
  <c r="R330" i="248"/>
  <c r="O330" i="248"/>
  <c r="R327" i="248"/>
  <c r="R326" i="248"/>
  <c r="R325" i="248"/>
  <c r="R324" i="248"/>
  <c r="O324" i="248"/>
  <c r="R321" i="248"/>
  <c r="R320" i="248"/>
  <c r="R319" i="248"/>
  <c r="R318" i="248"/>
  <c r="O318" i="248"/>
  <c r="R315" i="248"/>
  <c r="R314" i="248"/>
  <c r="R313" i="248"/>
  <c r="R312" i="248"/>
  <c r="O312" i="248"/>
  <c r="R309" i="248"/>
  <c r="R308" i="248"/>
  <c r="R307" i="248"/>
  <c r="R306" i="248"/>
  <c r="O306" i="248"/>
  <c r="R303" i="248"/>
  <c r="R302" i="248"/>
  <c r="R301" i="248"/>
  <c r="R300" i="248"/>
  <c r="O300" i="248"/>
  <c r="R297" i="248"/>
  <c r="R296" i="248"/>
  <c r="R295" i="248"/>
  <c r="R294" i="248"/>
  <c r="O294" i="248"/>
  <c r="R291" i="248"/>
  <c r="R290" i="248"/>
  <c r="R289" i="248"/>
  <c r="R288" i="248"/>
  <c r="O288" i="248"/>
  <c r="R285" i="248"/>
  <c r="R284" i="248"/>
  <c r="R283" i="248"/>
  <c r="R282" i="248"/>
  <c r="O282" i="248"/>
  <c r="R279" i="248"/>
  <c r="R278" i="248"/>
  <c r="R277" i="248"/>
  <c r="R276" i="248"/>
  <c r="O276" i="248"/>
  <c r="R273" i="248"/>
  <c r="R272" i="248"/>
  <c r="R271" i="248"/>
  <c r="R270" i="248"/>
  <c r="O270" i="248"/>
  <c r="R267" i="248"/>
  <c r="R266" i="248"/>
  <c r="R265" i="248"/>
  <c r="R264" i="248"/>
  <c r="O264" i="248"/>
  <c r="R261" i="248"/>
  <c r="R260" i="248"/>
  <c r="R259" i="248"/>
  <c r="R258" i="248"/>
  <c r="O258" i="248"/>
  <c r="R255" i="248"/>
  <c r="R254" i="248"/>
  <c r="R253" i="248"/>
  <c r="R252" i="248"/>
  <c r="O252" i="248"/>
  <c r="R249" i="248"/>
  <c r="R248" i="248"/>
  <c r="R247" i="248"/>
  <c r="R246" i="248"/>
  <c r="O246" i="248"/>
  <c r="R243" i="248"/>
  <c r="R242" i="248"/>
  <c r="R241" i="248"/>
  <c r="R240" i="248"/>
  <c r="O240" i="248"/>
  <c r="R237" i="248"/>
  <c r="R236" i="248"/>
  <c r="R235" i="248"/>
  <c r="R234" i="248"/>
  <c r="O234" i="248"/>
  <c r="R231" i="248"/>
  <c r="R230" i="248"/>
  <c r="R229" i="248"/>
  <c r="R228" i="248"/>
  <c r="O228" i="248"/>
  <c r="R225" i="248"/>
  <c r="R224" i="248"/>
  <c r="R223" i="248"/>
  <c r="R222" i="248"/>
  <c r="O222" i="248"/>
  <c r="R219" i="248"/>
  <c r="R218" i="248"/>
  <c r="R217" i="248"/>
  <c r="R216" i="248"/>
  <c r="O216" i="248"/>
  <c r="R213" i="248"/>
  <c r="R212" i="248"/>
  <c r="R211" i="248"/>
  <c r="R210" i="248"/>
  <c r="O210" i="248"/>
  <c r="R207" i="248"/>
  <c r="R206" i="248"/>
  <c r="R205" i="248"/>
  <c r="R204" i="248"/>
  <c r="O204" i="248"/>
  <c r="R201" i="248"/>
  <c r="R200" i="248"/>
  <c r="R199" i="248"/>
  <c r="R198" i="248"/>
  <c r="O198" i="248"/>
  <c r="R195" i="248"/>
  <c r="R194" i="248"/>
  <c r="R193" i="248"/>
  <c r="R192" i="248"/>
  <c r="O192" i="248"/>
  <c r="R189" i="248"/>
  <c r="R188" i="248"/>
  <c r="R187" i="248"/>
  <c r="R186" i="248"/>
  <c r="O186" i="248"/>
  <c r="R183" i="248"/>
  <c r="R182" i="248"/>
  <c r="R181" i="248"/>
  <c r="R180" i="248"/>
  <c r="O180" i="248"/>
  <c r="R177" i="248"/>
  <c r="R176" i="248"/>
  <c r="R175" i="248"/>
  <c r="R174" i="248"/>
  <c r="O174" i="248"/>
  <c r="R171" i="248"/>
  <c r="R170" i="248"/>
  <c r="R169" i="248"/>
  <c r="R168" i="248"/>
  <c r="O168" i="248"/>
  <c r="R165" i="248"/>
  <c r="R164" i="248"/>
  <c r="R163" i="248"/>
  <c r="R162" i="248"/>
  <c r="O162" i="248"/>
  <c r="R159" i="248"/>
  <c r="R158" i="248"/>
  <c r="R157" i="248"/>
  <c r="R156" i="248"/>
  <c r="O156" i="248"/>
  <c r="R153" i="248"/>
  <c r="R152" i="248"/>
  <c r="R151" i="248"/>
  <c r="R150" i="248"/>
  <c r="O150" i="248"/>
  <c r="R147" i="248"/>
  <c r="R146" i="248"/>
  <c r="R145" i="248"/>
  <c r="R144" i="248"/>
  <c r="O144" i="248"/>
  <c r="R141" i="248"/>
  <c r="R140" i="248"/>
  <c r="R139" i="248"/>
  <c r="R138" i="248"/>
  <c r="O138" i="248"/>
  <c r="R135" i="248"/>
  <c r="R134" i="248"/>
  <c r="R133" i="248"/>
  <c r="R132" i="248"/>
  <c r="O132" i="248"/>
  <c r="R129" i="248"/>
  <c r="R128" i="248"/>
  <c r="R127" i="248"/>
  <c r="R126" i="248"/>
  <c r="O126" i="248"/>
  <c r="R123" i="248"/>
  <c r="R122" i="248"/>
  <c r="R121" i="248"/>
  <c r="R120" i="248"/>
  <c r="O120" i="248"/>
  <c r="R117" i="248"/>
  <c r="R116" i="248"/>
  <c r="R115" i="248"/>
  <c r="R114" i="248"/>
  <c r="O114" i="248"/>
  <c r="R111" i="248"/>
  <c r="R110" i="248"/>
  <c r="R109" i="248"/>
  <c r="R108" i="248"/>
  <c r="O108" i="248"/>
  <c r="R105" i="248"/>
  <c r="R104" i="248"/>
  <c r="R103" i="248"/>
  <c r="R102" i="248"/>
  <c r="O102" i="248"/>
  <c r="R99" i="248"/>
  <c r="R98" i="248"/>
  <c r="R97" i="248"/>
  <c r="R96" i="248"/>
  <c r="O96" i="248"/>
  <c r="R93" i="248"/>
  <c r="R92" i="248"/>
  <c r="R91" i="248"/>
  <c r="R90" i="248"/>
  <c r="O90" i="248"/>
  <c r="R87" i="248"/>
  <c r="R86" i="248"/>
  <c r="R85" i="248"/>
  <c r="R84" i="248"/>
  <c r="O84" i="248"/>
  <c r="R81" i="248"/>
  <c r="R80" i="248"/>
  <c r="R79" i="248"/>
  <c r="R78" i="248"/>
  <c r="O78" i="248"/>
  <c r="R75" i="248"/>
  <c r="R74" i="248"/>
  <c r="R73" i="248"/>
  <c r="R72" i="248"/>
  <c r="O72" i="248"/>
  <c r="R69" i="248"/>
  <c r="R68" i="248"/>
  <c r="R67" i="248"/>
  <c r="R66" i="248"/>
  <c r="O66" i="248"/>
  <c r="R63" i="248"/>
  <c r="R62" i="248"/>
  <c r="R61" i="248"/>
  <c r="R60" i="248"/>
  <c r="O60" i="248"/>
  <c r="R57" i="248"/>
  <c r="R56" i="248"/>
  <c r="R55" i="248"/>
  <c r="R54" i="248"/>
  <c r="O54" i="248"/>
  <c r="R51" i="248"/>
  <c r="R50" i="248"/>
  <c r="R49" i="248"/>
  <c r="R48" i="248"/>
  <c r="O48" i="248"/>
  <c r="R45" i="248"/>
  <c r="R44" i="248"/>
  <c r="R43" i="248"/>
  <c r="R42" i="248"/>
  <c r="O42" i="248"/>
  <c r="R39" i="248"/>
  <c r="R38" i="248"/>
  <c r="R37" i="248"/>
  <c r="R36" i="248"/>
  <c r="O36" i="248"/>
  <c r="R33" i="248"/>
  <c r="R32" i="248"/>
  <c r="R31" i="248"/>
  <c r="R30" i="248"/>
  <c r="O30" i="248"/>
  <c r="R27" i="248"/>
  <c r="R26" i="248"/>
  <c r="R25" i="248"/>
  <c r="R24" i="248"/>
  <c r="O24" i="248"/>
  <c r="R21" i="248"/>
  <c r="R20" i="248"/>
  <c r="R19" i="248"/>
  <c r="R18" i="248"/>
  <c r="O18" i="248"/>
  <c r="R15" i="248"/>
  <c r="R14" i="248"/>
  <c r="R13" i="248"/>
  <c r="R12" i="248"/>
  <c r="O12" i="248"/>
  <c r="K11" i="248"/>
  <c r="K17" i="248" s="1"/>
  <c r="K23" i="248" s="1"/>
  <c r="K29" i="248" s="1"/>
  <c r="K35" i="248" s="1"/>
  <c r="K41" i="248" s="1"/>
  <c r="K47" i="248" s="1"/>
  <c r="K53" i="248" s="1"/>
  <c r="K59" i="248" s="1"/>
  <c r="K65" i="248" s="1"/>
  <c r="K71" i="248" s="1"/>
  <c r="K77" i="248" s="1"/>
  <c r="K83" i="248" s="1"/>
  <c r="K89" i="248" s="1"/>
  <c r="K95" i="248" s="1"/>
  <c r="K101" i="248" s="1"/>
  <c r="K107" i="248" s="1"/>
  <c r="K113" i="248" s="1"/>
  <c r="K119" i="248" s="1"/>
  <c r="K125" i="248" s="1"/>
  <c r="K131" i="248" s="1"/>
  <c r="K137" i="248" s="1"/>
  <c r="K143" i="248" s="1"/>
  <c r="K149" i="248" s="1"/>
  <c r="K155" i="248" s="1"/>
  <c r="K161" i="248" s="1"/>
  <c r="K167" i="248" s="1"/>
  <c r="K173" i="248" s="1"/>
  <c r="K179" i="248" s="1"/>
  <c r="K185" i="248" s="1"/>
  <c r="K191" i="248" s="1"/>
  <c r="K197" i="248" s="1"/>
  <c r="K203" i="248" s="1"/>
  <c r="K209" i="248" s="1"/>
  <c r="K215" i="248" s="1"/>
  <c r="K221" i="248" s="1"/>
  <c r="K227" i="248" s="1"/>
  <c r="K233" i="248" s="1"/>
  <c r="K239" i="248" s="1"/>
  <c r="K245" i="248" s="1"/>
  <c r="K251" i="248" s="1"/>
  <c r="K257" i="248" s="1"/>
  <c r="K263" i="248" s="1"/>
  <c r="K269" i="248" s="1"/>
  <c r="K275" i="248" s="1"/>
  <c r="K281" i="248" s="1"/>
  <c r="K287" i="248" s="1"/>
  <c r="K293" i="248" s="1"/>
  <c r="K299" i="248" s="1"/>
  <c r="K305" i="248" s="1"/>
  <c r="K311" i="248" s="1"/>
  <c r="K317" i="248" s="1"/>
  <c r="K323" i="248" s="1"/>
  <c r="K329" i="248" s="1"/>
  <c r="K335" i="248" s="1"/>
  <c r="K341" i="248" s="1"/>
  <c r="K347" i="248" s="1"/>
  <c r="K353" i="248" s="1"/>
  <c r="K359" i="248" s="1"/>
  <c r="K365" i="248" s="1"/>
  <c r="K371" i="248" s="1"/>
  <c r="K377" i="248" s="1"/>
  <c r="K383" i="248" s="1"/>
  <c r="K389" i="248" s="1"/>
  <c r="K395" i="248" s="1"/>
  <c r="K401" i="248" s="1"/>
  <c r="K407" i="248" s="1"/>
  <c r="K413" i="248" s="1"/>
  <c r="K419" i="248" s="1"/>
  <c r="K425" i="248" s="1"/>
  <c r="K431" i="248" s="1"/>
  <c r="K437" i="248" s="1"/>
  <c r="K443" i="248" s="1"/>
  <c r="K449" i="248" s="1"/>
  <c r="K455" i="248" s="1"/>
  <c r="K461" i="248" s="1"/>
  <c r="K467" i="248" s="1"/>
  <c r="K473" i="248" s="1"/>
  <c r="K479" i="248" s="1"/>
  <c r="K485" i="248" s="1"/>
  <c r="K491" i="248" s="1"/>
  <c r="K497" i="248" s="1"/>
  <c r="K503" i="248" s="1"/>
  <c r="K509" i="248" s="1"/>
  <c r="K515" i="248" s="1"/>
  <c r="K521" i="248" s="1"/>
  <c r="K527" i="248" s="1"/>
  <c r="K533" i="248" s="1"/>
  <c r="K539" i="248" s="1"/>
  <c r="K545" i="248" s="1"/>
  <c r="K551" i="248" s="1"/>
  <c r="K557" i="248" s="1"/>
  <c r="K563" i="248" s="1"/>
  <c r="K569" i="248" s="1"/>
  <c r="K575" i="248" s="1"/>
  <c r="K581" i="248" s="1"/>
  <c r="K587" i="248" s="1"/>
  <c r="K593" i="248" s="1"/>
  <c r="K599" i="248" s="1"/>
  <c r="R9" i="248"/>
  <c r="R8" i="248"/>
  <c r="R7" i="248"/>
  <c r="R6" i="248"/>
  <c r="O6" i="248"/>
  <c r="R603" i="247"/>
  <c r="R602" i="247"/>
  <c r="R601" i="247"/>
  <c r="R600" i="247"/>
  <c r="O600" i="247"/>
  <c r="R597" i="247"/>
  <c r="R596" i="247"/>
  <c r="R595" i="247"/>
  <c r="R594" i="247"/>
  <c r="O594" i="247"/>
  <c r="R591" i="247"/>
  <c r="R590" i="247"/>
  <c r="R589" i="247"/>
  <c r="R588" i="247"/>
  <c r="O588" i="247"/>
  <c r="R585" i="247"/>
  <c r="R584" i="247"/>
  <c r="R583" i="247"/>
  <c r="R582" i="247"/>
  <c r="O582" i="247"/>
  <c r="R579" i="247"/>
  <c r="R578" i="247"/>
  <c r="R577" i="247"/>
  <c r="R576" i="247"/>
  <c r="O576" i="247"/>
  <c r="R573" i="247"/>
  <c r="R572" i="247"/>
  <c r="R571" i="247"/>
  <c r="R570" i="247"/>
  <c r="O570" i="247"/>
  <c r="R567" i="247"/>
  <c r="R566" i="247"/>
  <c r="R565" i="247"/>
  <c r="R564" i="247"/>
  <c r="O564" i="247"/>
  <c r="R561" i="247"/>
  <c r="R560" i="247"/>
  <c r="R559" i="247"/>
  <c r="R558" i="247"/>
  <c r="O558" i="247"/>
  <c r="R555" i="247"/>
  <c r="R554" i="247"/>
  <c r="R553" i="247"/>
  <c r="R552" i="247"/>
  <c r="O552" i="247"/>
  <c r="R549" i="247"/>
  <c r="R548" i="247"/>
  <c r="R547" i="247"/>
  <c r="R546" i="247"/>
  <c r="O546" i="247"/>
  <c r="R543" i="247"/>
  <c r="R542" i="247"/>
  <c r="R541" i="247"/>
  <c r="R540" i="247"/>
  <c r="O540" i="247"/>
  <c r="R537" i="247"/>
  <c r="R536" i="247"/>
  <c r="R535" i="247"/>
  <c r="R534" i="247"/>
  <c r="O534" i="247"/>
  <c r="R531" i="247"/>
  <c r="R530" i="247"/>
  <c r="R529" i="247"/>
  <c r="R528" i="247"/>
  <c r="O528" i="247"/>
  <c r="R525" i="247"/>
  <c r="R524" i="247"/>
  <c r="R523" i="247"/>
  <c r="R522" i="247"/>
  <c r="O522" i="247"/>
  <c r="R519" i="247"/>
  <c r="R518" i="247"/>
  <c r="R517" i="247"/>
  <c r="R516" i="247"/>
  <c r="O516" i="247"/>
  <c r="R513" i="247"/>
  <c r="R512" i="247"/>
  <c r="R511" i="247"/>
  <c r="R510" i="247"/>
  <c r="O510" i="247"/>
  <c r="R507" i="247"/>
  <c r="R506" i="247"/>
  <c r="R505" i="247"/>
  <c r="R504" i="247"/>
  <c r="O504" i="247"/>
  <c r="R501" i="247"/>
  <c r="R500" i="247"/>
  <c r="R499" i="247"/>
  <c r="R498" i="247"/>
  <c r="O498" i="247"/>
  <c r="R495" i="247"/>
  <c r="R494" i="247"/>
  <c r="R493" i="247"/>
  <c r="R492" i="247"/>
  <c r="O492" i="247"/>
  <c r="R489" i="247"/>
  <c r="R488" i="247"/>
  <c r="R487" i="247"/>
  <c r="R486" i="247"/>
  <c r="O486" i="247"/>
  <c r="R483" i="247"/>
  <c r="R482" i="247"/>
  <c r="R481" i="247"/>
  <c r="R480" i="247"/>
  <c r="O480" i="247"/>
  <c r="R477" i="247"/>
  <c r="R476" i="247"/>
  <c r="R475" i="247"/>
  <c r="R474" i="247"/>
  <c r="O474" i="247"/>
  <c r="R471" i="247"/>
  <c r="R470" i="247"/>
  <c r="R469" i="247"/>
  <c r="R468" i="247"/>
  <c r="O468" i="247"/>
  <c r="R465" i="247"/>
  <c r="R464" i="247"/>
  <c r="R463" i="247"/>
  <c r="R462" i="247"/>
  <c r="O462" i="247"/>
  <c r="R459" i="247"/>
  <c r="R458" i="247"/>
  <c r="R457" i="247"/>
  <c r="R456" i="247"/>
  <c r="O456" i="247"/>
  <c r="R453" i="247"/>
  <c r="R452" i="247"/>
  <c r="R451" i="247"/>
  <c r="R450" i="247"/>
  <c r="O450" i="247"/>
  <c r="R447" i="247"/>
  <c r="R446" i="247"/>
  <c r="R445" i="247"/>
  <c r="R444" i="247"/>
  <c r="O444" i="247"/>
  <c r="R441" i="247"/>
  <c r="R440" i="247"/>
  <c r="R439" i="247"/>
  <c r="R438" i="247"/>
  <c r="O438" i="247"/>
  <c r="R435" i="247"/>
  <c r="R434" i="247"/>
  <c r="R433" i="247"/>
  <c r="R432" i="247"/>
  <c r="O432" i="247"/>
  <c r="R429" i="247"/>
  <c r="R428" i="247"/>
  <c r="R427" i="247"/>
  <c r="R426" i="247"/>
  <c r="O426" i="247"/>
  <c r="R423" i="247"/>
  <c r="R422" i="247"/>
  <c r="R421" i="247"/>
  <c r="R420" i="247"/>
  <c r="O420" i="247"/>
  <c r="R417" i="247"/>
  <c r="R416" i="247"/>
  <c r="R415" i="247"/>
  <c r="R414" i="247"/>
  <c r="O414" i="247"/>
  <c r="R411" i="247"/>
  <c r="R410" i="247"/>
  <c r="R409" i="247"/>
  <c r="R408" i="247"/>
  <c r="O408" i="247"/>
  <c r="R405" i="247"/>
  <c r="R404" i="247"/>
  <c r="R403" i="247"/>
  <c r="R402" i="247"/>
  <c r="O402" i="247"/>
  <c r="R399" i="247"/>
  <c r="R398" i="247"/>
  <c r="R397" i="247"/>
  <c r="R396" i="247"/>
  <c r="O396" i="247"/>
  <c r="R393" i="247"/>
  <c r="R392" i="247"/>
  <c r="R391" i="247"/>
  <c r="R390" i="247"/>
  <c r="O390" i="247"/>
  <c r="R387" i="247"/>
  <c r="R386" i="247"/>
  <c r="R385" i="247"/>
  <c r="R384" i="247"/>
  <c r="O384" i="247"/>
  <c r="R381" i="247"/>
  <c r="R380" i="247"/>
  <c r="R379" i="247"/>
  <c r="R378" i="247"/>
  <c r="O378" i="247"/>
  <c r="R375" i="247"/>
  <c r="R374" i="247"/>
  <c r="R373" i="247"/>
  <c r="R372" i="247"/>
  <c r="O372" i="247"/>
  <c r="R369" i="247"/>
  <c r="R368" i="247"/>
  <c r="R367" i="247"/>
  <c r="R366" i="247"/>
  <c r="O366" i="247"/>
  <c r="R363" i="247"/>
  <c r="R362" i="247"/>
  <c r="R361" i="247"/>
  <c r="R360" i="247"/>
  <c r="O360" i="247"/>
  <c r="R357" i="247"/>
  <c r="R356" i="247"/>
  <c r="R355" i="247"/>
  <c r="R354" i="247"/>
  <c r="O354" i="247"/>
  <c r="R351" i="247"/>
  <c r="R350" i="247"/>
  <c r="R349" i="247"/>
  <c r="R348" i="247"/>
  <c r="O348" i="247"/>
  <c r="R345" i="247"/>
  <c r="R344" i="247"/>
  <c r="R343" i="247"/>
  <c r="R342" i="247"/>
  <c r="O342" i="247"/>
  <c r="R339" i="247"/>
  <c r="R338" i="247"/>
  <c r="R337" i="247"/>
  <c r="R336" i="247"/>
  <c r="O336" i="247"/>
  <c r="R333" i="247"/>
  <c r="R332" i="247"/>
  <c r="R331" i="247"/>
  <c r="R330" i="247"/>
  <c r="O330" i="247"/>
  <c r="R327" i="247"/>
  <c r="R326" i="247"/>
  <c r="R325" i="247"/>
  <c r="R324" i="247"/>
  <c r="O324" i="247"/>
  <c r="R321" i="247"/>
  <c r="R320" i="247"/>
  <c r="R319" i="247"/>
  <c r="R318" i="247"/>
  <c r="O318" i="247"/>
  <c r="R315" i="247"/>
  <c r="R314" i="247"/>
  <c r="R313" i="247"/>
  <c r="R312" i="247"/>
  <c r="O312" i="247"/>
  <c r="R309" i="247"/>
  <c r="R308" i="247"/>
  <c r="R307" i="247"/>
  <c r="R306" i="247"/>
  <c r="O306" i="247"/>
  <c r="R303" i="247"/>
  <c r="R302" i="247"/>
  <c r="R301" i="247"/>
  <c r="R300" i="247"/>
  <c r="O300" i="247"/>
  <c r="R297" i="247"/>
  <c r="R296" i="247"/>
  <c r="R295" i="247"/>
  <c r="R294" i="247"/>
  <c r="O294" i="247"/>
  <c r="R291" i="247"/>
  <c r="R290" i="247"/>
  <c r="R289" i="247"/>
  <c r="R288" i="247"/>
  <c r="O288" i="247"/>
  <c r="R285" i="247"/>
  <c r="R284" i="247"/>
  <c r="R283" i="247"/>
  <c r="R282" i="247"/>
  <c r="O282" i="247"/>
  <c r="R279" i="247"/>
  <c r="R278" i="247"/>
  <c r="R277" i="247"/>
  <c r="R276" i="247"/>
  <c r="O276" i="247"/>
  <c r="R273" i="247"/>
  <c r="R272" i="247"/>
  <c r="R271" i="247"/>
  <c r="R270" i="247"/>
  <c r="O270" i="247"/>
  <c r="R267" i="247"/>
  <c r="R266" i="247"/>
  <c r="R265" i="247"/>
  <c r="R264" i="247"/>
  <c r="O264" i="247"/>
  <c r="R261" i="247"/>
  <c r="R260" i="247"/>
  <c r="R259" i="247"/>
  <c r="R258" i="247"/>
  <c r="O258" i="247"/>
  <c r="R255" i="247"/>
  <c r="R254" i="247"/>
  <c r="R253" i="247"/>
  <c r="R252" i="247"/>
  <c r="O252" i="247"/>
  <c r="R249" i="247"/>
  <c r="R248" i="247"/>
  <c r="R247" i="247"/>
  <c r="R246" i="247"/>
  <c r="O246" i="247"/>
  <c r="R243" i="247"/>
  <c r="R242" i="247"/>
  <c r="R241" i="247"/>
  <c r="R240" i="247"/>
  <c r="O240" i="247"/>
  <c r="R237" i="247"/>
  <c r="R236" i="247"/>
  <c r="R235" i="247"/>
  <c r="R234" i="247"/>
  <c r="O234" i="247"/>
  <c r="R231" i="247"/>
  <c r="R230" i="247"/>
  <c r="R229" i="247"/>
  <c r="R228" i="247"/>
  <c r="O228" i="247"/>
  <c r="R225" i="247"/>
  <c r="R224" i="247"/>
  <c r="R223" i="247"/>
  <c r="R222" i="247"/>
  <c r="O222" i="247"/>
  <c r="R219" i="247"/>
  <c r="R218" i="247"/>
  <c r="R217" i="247"/>
  <c r="R216" i="247"/>
  <c r="O216" i="247"/>
  <c r="R213" i="247"/>
  <c r="R212" i="247"/>
  <c r="R211" i="247"/>
  <c r="R210" i="247"/>
  <c r="O210" i="247"/>
  <c r="R207" i="247"/>
  <c r="R206" i="247"/>
  <c r="R205" i="247"/>
  <c r="R204" i="247"/>
  <c r="O204" i="247"/>
  <c r="R201" i="247"/>
  <c r="R200" i="247"/>
  <c r="R199" i="247"/>
  <c r="R198" i="247"/>
  <c r="O198" i="247"/>
  <c r="R195" i="247"/>
  <c r="R194" i="247"/>
  <c r="R193" i="247"/>
  <c r="R192" i="247"/>
  <c r="O192" i="247"/>
  <c r="R189" i="247"/>
  <c r="R188" i="247"/>
  <c r="R187" i="247"/>
  <c r="R186" i="247"/>
  <c r="O186" i="247"/>
  <c r="R183" i="247"/>
  <c r="R182" i="247"/>
  <c r="R181" i="247"/>
  <c r="R180" i="247"/>
  <c r="O180" i="247"/>
  <c r="R177" i="247"/>
  <c r="R176" i="247"/>
  <c r="R175" i="247"/>
  <c r="R174" i="247"/>
  <c r="O174" i="247"/>
  <c r="R171" i="247"/>
  <c r="R170" i="247"/>
  <c r="R169" i="247"/>
  <c r="R168" i="247"/>
  <c r="O168" i="247"/>
  <c r="R165" i="247"/>
  <c r="R164" i="247"/>
  <c r="R163" i="247"/>
  <c r="R162" i="247"/>
  <c r="O162" i="247"/>
  <c r="R159" i="247"/>
  <c r="R158" i="247"/>
  <c r="R157" i="247"/>
  <c r="R156" i="247"/>
  <c r="O156" i="247"/>
  <c r="R153" i="247"/>
  <c r="R152" i="247"/>
  <c r="R151" i="247"/>
  <c r="R150" i="247"/>
  <c r="O150" i="247"/>
  <c r="R147" i="247"/>
  <c r="R146" i="247"/>
  <c r="R145" i="247"/>
  <c r="R144" i="247"/>
  <c r="O144" i="247"/>
  <c r="R141" i="247"/>
  <c r="R140" i="247"/>
  <c r="R139" i="247"/>
  <c r="R138" i="247"/>
  <c r="O138" i="247"/>
  <c r="R135" i="247"/>
  <c r="R134" i="247"/>
  <c r="R133" i="247"/>
  <c r="R132" i="247"/>
  <c r="O132" i="247"/>
  <c r="R129" i="247"/>
  <c r="R128" i="247"/>
  <c r="R127" i="247"/>
  <c r="R126" i="247"/>
  <c r="O126" i="247"/>
  <c r="R123" i="247"/>
  <c r="R122" i="247"/>
  <c r="R121" i="247"/>
  <c r="R120" i="247"/>
  <c r="O120" i="247"/>
  <c r="R117" i="247"/>
  <c r="R116" i="247"/>
  <c r="R115" i="247"/>
  <c r="R114" i="247"/>
  <c r="O114" i="247"/>
  <c r="R111" i="247"/>
  <c r="R110" i="247"/>
  <c r="R109" i="247"/>
  <c r="R108" i="247"/>
  <c r="O108" i="247"/>
  <c r="R105" i="247"/>
  <c r="R104" i="247"/>
  <c r="R103" i="247"/>
  <c r="R102" i="247"/>
  <c r="O102" i="247"/>
  <c r="R99" i="247"/>
  <c r="R98" i="247"/>
  <c r="R97" i="247"/>
  <c r="R96" i="247"/>
  <c r="O96" i="247"/>
  <c r="R93" i="247"/>
  <c r="R92" i="247"/>
  <c r="R91" i="247"/>
  <c r="R90" i="247"/>
  <c r="O90" i="247"/>
  <c r="R87" i="247"/>
  <c r="R86" i="247"/>
  <c r="R85" i="247"/>
  <c r="R84" i="247"/>
  <c r="O84" i="247"/>
  <c r="R81" i="247"/>
  <c r="R80" i="247"/>
  <c r="R79" i="247"/>
  <c r="R78" i="247"/>
  <c r="O78" i="247"/>
  <c r="R75" i="247"/>
  <c r="R74" i="247"/>
  <c r="R73" i="247"/>
  <c r="R72" i="247"/>
  <c r="O72" i="247"/>
  <c r="R69" i="247"/>
  <c r="R68" i="247"/>
  <c r="R67" i="247"/>
  <c r="R66" i="247"/>
  <c r="O66" i="247"/>
  <c r="R63" i="247"/>
  <c r="R62" i="247"/>
  <c r="R61" i="247"/>
  <c r="R60" i="247"/>
  <c r="O60" i="247"/>
  <c r="R57" i="247"/>
  <c r="R56" i="247"/>
  <c r="R55" i="247"/>
  <c r="R54" i="247"/>
  <c r="O54" i="247"/>
  <c r="R51" i="247"/>
  <c r="R50" i="247"/>
  <c r="R49" i="247"/>
  <c r="R48" i="247"/>
  <c r="O48" i="247"/>
  <c r="R45" i="247"/>
  <c r="R44" i="247"/>
  <c r="R43" i="247"/>
  <c r="R42" i="247"/>
  <c r="O42" i="247"/>
  <c r="R39" i="247"/>
  <c r="R38" i="247"/>
  <c r="R37" i="247"/>
  <c r="R36" i="247"/>
  <c r="O36" i="247"/>
  <c r="R33" i="247"/>
  <c r="R32" i="247"/>
  <c r="R31" i="247"/>
  <c r="R30" i="247"/>
  <c r="O30" i="247"/>
  <c r="R27" i="247"/>
  <c r="R26" i="247"/>
  <c r="R25" i="247"/>
  <c r="R24" i="247"/>
  <c r="O24" i="247"/>
  <c r="R21" i="247"/>
  <c r="R20" i="247"/>
  <c r="R19" i="247"/>
  <c r="R18" i="247"/>
  <c r="O18" i="247"/>
  <c r="R15" i="247"/>
  <c r="R14" i="247"/>
  <c r="R13" i="247"/>
  <c r="R12" i="247"/>
  <c r="O12" i="247"/>
  <c r="K11" i="247"/>
  <c r="K17" i="247" s="1"/>
  <c r="K23" i="247" s="1"/>
  <c r="K29" i="247" s="1"/>
  <c r="K35" i="247" s="1"/>
  <c r="K41" i="247" s="1"/>
  <c r="K47" i="247" s="1"/>
  <c r="K53" i="247" s="1"/>
  <c r="K59" i="247" s="1"/>
  <c r="K65" i="247" s="1"/>
  <c r="K71" i="247" s="1"/>
  <c r="K77" i="247" s="1"/>
  <c r="K83" i="247" s="1"/>
  <c r="K89" i="247" s="1"/>
  <c r="K95" i="247" s="1"/>
  <c r="K101" i="247" s="1"/>
  <c r="K107" i="247" s="1"/>
  <c r="K113" i="247" s="1"/>
  <c r="K119" i="247" s="1"/>
  <c r="K125" i="247" s="1"/>
  <c r="K131" i="247" s="1"/>
  <c r="K137" i="247" s="1"/>
  <c r="K143" i="247" s="1"/>
  <c r="K149" i="247" s="1"/>
  <c r="K155" i="247" s="1"/>
  <c r="K161" i="247" s="1"/>
  <c r="K167" i="247" s="1"/>
  <c r="K173" i="247" s="1"/>
  <c r="K179" i="247" s="1"/>
  <c r="K185" i="247" s="1"/>
  <c r="K191" i="247" s="1"/>
  <c r="K197" i="247" s="1"/>
  <c r="K203" i="247" s="1"/>
  <c r="K209" i="247" s="1"/>
  <c r="K215" i="247" s="1"/>
  <c r="K221" i="247" s="1"/>
  <c r="K227" i="247" s="1"/>
  <c r="K233" i="247" s="1"/>
  <c r="K239" i="247" s="1"/>
  <c r="K245" i="247" s="1"/>
  <c r="K251" i="247" s="1"/>
  <c r="K257" i="247" s="1"/>
  <c r="K263" i="247" s="1"/>
  <c r="K269" i="247" s="1"/>
  <c r="K275" i="247" s="1"/>
  <c r="K281" i="247" s="1"/>
  <c r="K287" i="247" s="1"/>
  <c r="K293" i="247" s="1"/>
  <c r="K299" i="247" s="1"/>
  <c r="K305" i="247" s="1"/>
  <c r="K311" i="247" s="1"/>
  <c r="K317" i="247" s="1"/>
  <c r="K323" i="247" s="1"/>
  <c r="K329" i="247" s="1"/>
  <c r="K335" i="247" s="1"/>
  <c r="K341" i="247" s="1"/>
  <c r="K347" i="247" s="1"/>
  <c r="K353" i="247" s="1"/>
  <c r="K359" i="247" s="1"/>
  <c r="K365" i="247" s="1"/>
  <c r="K371" i="247" s="1"/>
  <c r="K377" i="247" s="1"/>
  <c r="K383" i="247" s="1"/>
  <c r="K389" i="247" s="1"/>
  <c r="K395" i="247" s="1"/>
  <c r="K401" i="247" s="1"/>
  <c r="K407" i="247" s="1"/>
  <c r="K413" i="247" s="1"/>
  <c r="K419" i="247" s="1"/>
  <c r="K425" i="247" s="1"/>
  <c r="K431" i="247" s="1"/>
  <c r="K437" i="247" s="1"/>
  <c r="K443" i="247" s="1"/>
  <c r="K449" i="247" s="1"/>
  <c r="K455" i="247" s="1"/>
  <c r="K461" i="247" s="1"/>
  <c r="K467" i="247" s="1"/>
  <c r="K473" i="247" s="1"/>
  <c r="K479" i="247" s="1"/>
  <c r="K485" i="247" s="1"/>
  <c r="K491" i="247" s="1"/>
  <c r="K497" i="247" s="1"/>
  <c r="K503" i="247" s="1"/>
  <c r="K509" i="247" s="1"/>
  <c r="K515" i="247" s="1"/>
  <c r="K521" i="247" s="1"/>
  <c r="K527" i="247" s="1"/>
  <c r="K533" i="247" s="1"/>
  <c r="K539" i="247" s="1"/>
  <c r="K545" i="247" s="1"/>
  <c r="K551" i="247" s="1"/>
  <c r="K557" i="247" s="1"/>
  <c r="K563" i="247" s="1"/>
  <c r="K569" i="247" s="1"/>
  <c r="K575" i="247" s="1"/>
  <c r="K581" i="247" s="1"/>
  <c r="K587" i="247" s="1"/>
  <c r="K593" i="247" s="1"/>
  <c r="K599" i="247" s="1"/>
  <c r="R9" i="247"/>
  <c r="R8" i="247"/>
  <c r="R7" i="247"/>
  <c r="R6" i="247"/>
  <c r="O6" i="247"/>
  <c r="R603" i="246"/>
  <c r="R602" i="246"/>
  <c r="R601" i="246"/>
  <c r="R600" i="246"/>
  <c r="O600" i="246"/>
  <c r="R597" i="246"/>
  <c r="R596" i="246"/>
  <c r="R595" i="246"/>
  <c r="R594" i="246"/>
  <c r="O594" i="246"/>
  <c r="R591" i="246"/>
  <c r="R590" i="246"/>
  <c r="R589" i="246"/>
  <c r="R588" i="246"/>
  <c r="O588" i="246"/>
  <c r="R585" i="246"/>
  <c r="R584" i="246"/>
  <c r="R583" i="246"/>
  <c r="R582" i="246"/>
  <c r="O582" i="246"/>
  <c r="R579" i="246"/>
  <c r="R578" i="246"/>
  <c r="R577" i="246"/>
  <c r="R576" i="246"/>
  <c r="O576" i="246"/>
  <c r="R573" i="246"/>
  <c r="R572" i="246"/>
  <c r="R571" i="246"/>
  <c r="R570" i="246"/>
  <c r="O570" i="246"/>
  <c r="R567" i="246"/>
  <c r="R566" i="246"/>
  <c r="R565" i="246"/>
  <c r="R564" i="246"/>
  <c r="O564" i="246"/>
  <c r="R561" i="246"/>
  <c r="R560" i="246"/>
  <c r="R559" i="246"/>
  <c r="R558" i="246"/>
  <c r="O558" i="246"/>
  <c r="R555" i="246"/>
  <c r="R554" i="246"/>
  <c r="R553" i="246"/>
  <c r="R552" i="246"/>
  <c r="O552" i="246"/>
  <c r="R549" i="246"/>
  <c r="R548" i="246"/>
  <c r="R547" i="246"/>
  <c r="R546" i="246"/>
  <c r="O546" i="246"/>
  <c r="R543" i="246"/>
  <c r="R542" i="246"/>
  <c r="R541" i="246"/>
  <c r="R540" i="246"/>
  <c r="O540" i="246"/>
  <c r="R537" i="246"/>
  <c r="R536" i="246"/>
  <c r="R535" i="246"/>
  <c r="R534" i="246"/>
  <c r="O534" i="246"/>
  <c r="R531" i="246"/>
  <c r="R530" i="246"/>
  <c r="R529" i="246"/>
  <c r="R528" i="246"/>
  <c r="O528" i="246"/>
  <c r="R525" i="246"/>
  <c r="R524" i="246"/>
  <c r="R523" i="246"/>
  <c r="R522" i="246"/>
  <c r="O522" i="246"/>
  <c r="R519" i="246"/>
  <c r="R518" i="246"/>
  <c r="R517" i="246"/>
  <c r="R516" i="246"/>
  <c r="O516" i="246"/>
  <c r="R513" i="246"/>
  <c r="R512" i="246"/>
  <c r="R511" i="246"/>
  <c r="R510" i="246"/>
  <c r="O510" i="246"/>
  <c r="R507" i="246"/>
  <c r="R506" i="246"/>
  <c r="R505" i="246"/>
  <c r="R504" i="246"/>
  <c r="O504" i="246"/>
  <c r="R501" i="246"/>
  <c r="R500" i="246"/>
  <c r="R499" i="246"/>
  <c r="R498" i="246"/>
  <c r="O498" i="246"/>
  <c r="R495" i="246"/>
  <c r="R494" i="246"/>
  <c r="R493" i="246"/>
  <c r="R492" i="246"/>
  <c r="O492" i="246"/>
  <c r="R489" i="246"/>
  <c r="R488" i="246"/>
  <c r="R487" i="246"/>
  <c r="R486" i="246"/>
  <c r="O486" i="246"/>
  <c r="R483" i="246"/>
  <c r="R482" i="246"/>
  <c r="R481" i="246"/>
  <c r="R480" i="246"/>
  <c r="O480" i="246"/>
  <c r="R477" i="246"/>
  <c r="R476" i="246"/>
  <c r="R475" i="246"/>
  <c r="R474" i="246"/>
  <c r="O474" i="246"/>
  <c r="R471" i="246"/>
  <c r="R470" i="246"/>
  <c r="R469" i="246"/>
  <c r="R468" i="246"/>
  <c r="O468" i="246"/>
  <c r="R465" i="246"/>
  <c r="R464" i="246"/>
  <c r="R463" i="246"/>
  <c r="R462" i="246"/>
  <c r="O462" i="246"/>
  <c r="R459" i="246"/>
  <c r="R458" i="246"/>
  <c r="R457" i="246"/>
  <c r="R456" i="246"/>
  <c r="O456" i="246"/>
  <c r="R453" i="246"/>
  <c r="R452" i="246"/>
  <c r="R451" i="246"/>
  <c r="R450" i="246"/>
  <c r="O450" i="246"/>
  <c r="R447" i="246"/>
  <c r="R446" i="246"/>
  <c r="R445" i="246"/>
  <c r="R444" i="246"/>
  <c r="O444" i="246"/>
  <c r="R441" i="246"/>
  <c r="R440" i="246"/>
  <c r="R439" i="246"/>
  <c r="R438" i="246"/>
  <c r="O438" i="246"/>
  <c r="R435" i="246"/>
  <c r="R434" i="246"/>
  <c r="R433" i="246"/>
  <c r="R432" i="246"/>
  <c r="O432" i="246"/>
  <c r="R429" i="246"/>
  <c r="R428" i="246"/>
  <c r="R427" i="246"/>
  <c r="R426" i="246"/>
  <c r="O426" i="246"/>
  <c r="R423" i="246"/>
  <c r="R422" i="246"/>
  <c r="R421" i="246"/>
  <c r="R420" i="246"/>
  <c r="O420" i="246"/>
  <c r="R417" i="246"/>
  <c r="R416" i="246"/>
  <c r="R415" i="246"/>
  <c r="R414" i="246"/>
  <c r="O414" i="246"/>
  <c r="R411" i="246"/>
  <c r="R410" i="246"/>
  <c r="R409" i="246"/>
  <c r="R408" i="246"/>
  <c r="O408" i="246"/>
  <c r="R405" i="246"/>
  <c r="R404" i="246"/>
  <c r="R403" i="246"/>
  <c r="R402" i="246"/>
  <c r="O402" i="246"/>
  <c r="R399" i="246"/>
  <c r="R398" i="246"/>
  <c r="R397" i="246"/>
  <c r="R396" i="246"/>
  <c r="O396" i="246"/>
  <c r="R393" i="246"/>
  <c r="R392" i="246"/>
  <c r="R391" i="246"/>
  <c r="R390" i="246"/>
  <c r="O390" i="246"/>
  <c r="R387" i="246"/>
  <c r="R386" i="246"/>
  <c r="R385" i="246"/>
  <c r="R384" i="246"/>
  <c r="O384" i="246"/>
  <c r="R381" i="246"/>
  <c r="R380" i="246"/>
  <c r="R379" i="246"/>
  <c r="R378" i="246"/>
  <c r="O378" i="246"/>
  <c r="R375" i="246"/>
  <c r="R374" i="246"/>
  <c r="R373" i="246"/>
  <c r="R372" i="246"/>
  <c r="O372" i="246"/>
  <c r="R369" i="246"/>
  <c r="R368" i="246"/>
  <c r="R367" i="246"/>
  <c r="R366" i="246"/>
  <c r="O366" i="246"/>
  <c r="R363" i="246"/>
  <c r="R362" i="246"/>
  <c r="R361" i="246"/>
  <c r="R360" i="246"/>
  <c r="O360" i="246"/>
  <c r="R357" i="246"/>
  <c r="R356" i="246"/>
  <c r="R355" i="246"/>
  <c r="R354" i="246"/>
  <c r="O354" i="246"/>
  <c r="R351" i="246"/>
  <c r="R350" i="246"/>
  <c r="R349" i="246"/>
  <c r="R348" i="246"/>
  <c r="O348" i="246"/>
  <c r="R345" i="246"/>
  <c r="R344" i="246"/>
  <c r="R343" i="246"/>
  <c r="R342" i="246"/>
  <c r="O342" i="246"/>
  <c r="R339" i="246"/>
  <c r="R338" i="246"/>
  <c r="R337" i="246"/>
  <c r="R336" i="246"/>
  <c r="O336" i="246"/>
  <c r="R333" i="246"/>
  <c r="R332" i="246"/>
  <c r="R331" i="246"/>
  <c r="R330" i="246"/>
  <c r="O330" i="246"/>
  <c r="R327" i="246"/>
  <c r="R326" i="246"/>
  <c r="R325" i="246"/>
  <c r="R324" i="246"/>
  <c r="O324" i="246"/>
  <c r="R321" i="246"/>
  <c r="R320" i="246"/>
  <c r="R319" i="246"/>
  <c r="R318" i="246"/>
  <c r="O318" i="246"/>
  <c r="R315" i="246"/>
  <c r="R314" i="246"/>
  <c r="R313" i="246"/>
  <c r="R312" i="246"/>
  <c r="O312" i="246"/>
  <c r="R309" i="246"/>
  <c r="R308" i="246"/>
  <c r="R307" i="246"/>
  <c r="R306" i="246"/>
  <c r="O306" i="246"/>
  <c r="R303" i="246"/>
  <c r="R302" i="246"/>
  <c r="R301" i="246"/>
  <c r="R300" i="246"/>
  <c r="O300" i="246"/>
  <c r="R297" i="246"/>
  <c r="R296" i="246"/>
  <c r="R295" i="246"/>
  <c r="R294" i="246"/>
  <c r="O294" i="246"/>
  <c r="R291" i="246"/>
  <c r="R290" i="246"/>
  <c r="R289" i="246"/>
  <c r="R288" i="246"/>
  <c r="O288" i="246"/>
  <c r="R285" i="246"/>
  <c r="R284" i="246"/>
  <c r="R283" i="246"/>
  <c r="R282" i="246"/>
  <c r="O282" i="246"/>
  <c r="R279" i="246"/>
  <c r="R278" i="246"/>
  <c r="R277" i="246"/>
  <c r="R276" i="246"/>
  <c r="O276" i="246"/>
  <c r="R273" i="246"/>
  <c r="R272" i="246"/>
  <c r="R271" i="246"/>
  <c r="R270" i="246"/>
  <c r="O270" i="246"/>
  <c r="R267" i="246"/>
  <c r="R266" i="246"/>
  <c r="R265" i="246"/>
  <c r="R264" i="246"/>
  <c r="O264" i="246"/>
  <c r="R261" i="246"/>
  <c r="R260" i="246"/>
  <c r="R259" i="246"/>
  <c r="R258" i="246"/>
  <c r="O258" i="246"/>
  <c r="R255" i="246"/>
  <c r="R254" i="246"/>
  <c r="R253" i="246"/>
  <c r="R252" i="246"/>
  <c r="O252" i="246"/>
  <c r="R249" i="246"/>
  <c r="R248" i="246"/>
  <c r="R247" i="246"/>
  <c r="R246" i="246"/>
  <c r="O246" i="246"/>
  <c r="R243" i="246"/>
  <c r="R242" i="246"/>
  <c r="R241" i="246"/>
  <c r="R240" i="246"/>
  <c r="O240" i="246"/>
  <c r="R237" i="246"/>
  <c r="R236" i="246"/>
  <c r="R235" i="246"/>
  <c r="R234" i="246"/>
  <c r="O234" i="246"/>
  <c r="R231" i="246"/>
  <c r="R230" i="246"/>
  <c r="R229" i="246"/>
  <c r="R228" i="246"/>
  <c r="O228" i="246"/>
  <c r="R225" i="246"/>
  <c r="R224" i="246"/>
  <c r="R223" i="246"/>
  <c r="R222" i="246"/>
  <c r="O222" i="246"/>
  <c r="R219" i="246"/>
  <c r="R218" i="246"/>
  <c r="R217" i="246"/>
  <c r="R216" i="246"/>
  <c r="O216" i="246"/>
  <c r="R213" i="246"/>
  <c r="R212" i="246"/>
  <c r="R211" i="246"/>
  <c r="R210" i="246"/>
  <c r="O210" i="246"/>
  <c r="R207" i="246"/>
  <c r="R206" i="246"/>
  <c r="R205" i="246"/>
  <c r="R204" i="246"/>
  <c r="O204" i="246"/>
  <c r="R201" i="246"/>
  <c r="R200" i="246"/>
  <c r="R199" i="246"/>
  <c r="R198" i="246"/>
  <c r="O198" i="246"/>
  <c r="R195" i="246"/>
  <c r="R194" i="246"/>
  <c r="R193" i="246"/>
  <c r="R192" i="246"/>
  <c r="O192" i="246"/>
  <c r="R189" i="246"/>
  <c r="R188" i="246"/>
  <c r="R187" i="246"/>
  <c r="R186" i="246"/>
  <c r="O186" i="246"/>
  <c r="R183" i="246"/>
  <c r="R182" i="246"/>
  <c r="R181" i="246"/>
  <c r="R180" i="246"/>
  <c r="O180" i="246"/>
  <c r="R177" i="246"/>
  <c r="R176" i="246"/>
  <c r="R175" i="246"/>
  <c r="R174" i="246"/>
  <c r="O174" i="246"/>
  <c r="R171" i="246"/>
  <c r="R170" i="246"/>
  <c r="R169" i="246"/>
  <c r="R168" i="246"/>
  <c r="O168" i="246"/>
  <c r="R165" i="246"/>
  <c r="R164" i="246"/>
  <c r="R163" i="246"/>
  <c r="R162" i="246"/>
  <c r="O162" i="246"/>
  <c r="R159" i="246"/>
  <c r="R158" i="246"/>
  <c r="R157" i="246"/>
  <c r="R156" i="246"/>
  <c r="O156" i="246"/>
  <c r="R153" i="246"/>
  <c r="R152" i="246"/>
  <c r="R151" i="246"/>
  <c r="R150" i="246"/>
  <c r="O150" i="246"/>
  <c r="R147" i="246"/>
  <c r="R146" i="246"/>
  <c r="R145" i="246"/>
  <c r="R144" i="246"/>
  <c r="O144" i="246"/>
  <c r="R141" i="246"/>
  <c r="R140" i="246"/>
  <c r="R139" i="246"/>
  <c r="R138" i="246"/>
  <c r="O138" i="246"/>
  <c r="R135" i="246"/>
  <c r="R134" i="246"/>
  <c r="R133" i="246"/>
  <c r="R132" i="246"/>
  <c r="O132" i="246"/>
  <c r="R129" i="246"/>
  <c r="R128" i="246"/>
  <c r="R127" i="246"/>
  <c r="R126" i="246"/>
  <c r="O126" i="246"/>
  <c r="R123" i="246"/>
  <c r="R122" i="246"/>
  <c r="R121" i="246"/>
  <c r="R120" i="246"/>
  <c r="O120" i="246"/>
  <c r="R117" i="246"/>
  <c r="R116" i="246"/>
  <c r="R115" i="246"/>
  <c r="R114" i="246"/>
  <c r="O114" i="246"/>
  <c r="R111" i="246"/>
  <c r="R110" i="246"/>
  <c r="R109" i="246"/>
  <c r="R108" i="246"/>
  <c r="O108" i="246"/>
  <c r="R105" i="246"/>
  <c r="R104" i="246"/>
  <c r="R103" i="246"/>
  <c r="R102" i="246"/>
  <c r="O102" i="246"/>
  <c r="R99" i="246"/>
  <c r="R98" i="246"/>
  <c r="R97" i="246"/>
  <c r="R96" i="246"/>
  <c r="O96" i="246"/>
  <c r="R93" i="246"/>
  <c r="R92" i="246"/>
  <c r="R91" i="246"/>
  <c r="R90" i="246"/>
  <c r="O90" i="246"/>
  <c r="R87" i="246"/>
  <c r="R86" i="246"/>
  <c r="R85" i="246"/>
  <c r="R84" i="246"/>
  <c r="O84" i="246"/>
  <c r="R81" i="246"/>
  <c r="R80" i="246"/>
  <c r="R79" i="246"/>
  <c r="R78" i="246"/>
  <c r="O78" i="246"/>
  <c r="R75" i="246"/>
  <c r="R74" i="246"/>
  <c r="R73" i="246"/>
  <c r="R72" i="246"/>
  <c r="O72" i="246"/>
  <c r="R69" i="246"/>
  <c r="R68" i="246"/>
  <c r="R67" i="246"/>
  <c r="R66" i="246"/>
  <c r="O66" i="246"/>
  <c r="R63" i="246"/>
  <c r="R62" i="246"/>
  <c r="R61" i="246"/>
  <c r="R60" i="246"/>
  <c r="O60" i="246"/>
  <c r="R57" i="246"/>
  <c r="R56" i="246"/>
  <c r="R55" i="246"/>
  <c r="R54" i="246"/>
  <c r="O54" i="246"/>
  <c r="R51" i="246"/>
  <c r="R50" i="246"/>
  <c r="R49" i="246"/>
  <c r="R48" i="246"/>
  <c r="O48" i="246"/>
  <c r="R45" i="246"/>
  <c r="R44" i="246"/>
  <c r="R43" i="246"/>
  <c r="R42" i="246"/>
  <c r="O42" i="246"/>
  <c r="R39" i="246"/>
  <c r="R38" i="246"/>
  <c r="R37" i="246"/>
  <c r="R36" i="246"/>
  <c r="O36" i="246"/>
  <c r="R33" i="246"/>
  <c r="R32" i="246"/>
  <c r="R31" i="246"/>
  <c r="R30" i="246"/>
  <c r="O30" i="246"/>
  <c r="R27" i="246"/>
  <c r="R26" i="246"/>
  <c r="R25" i="246"/>
  <c r="R24" i="246"/>
  <c r="O24" i="246"/>
  <c r="R21" i="246"/>
  <c r="R20" i="246"/>
  <c r="R19" i="246"/>
  <c r="R18" i="246"/>
  <c r="O18" i="246"/>
  <c r="R15" i="246"/>
  <c r="R14" i="246"/>
  <c r="R13" i="246"/>
  <c r="R12" i="246"/>
  <c r="O12" i="246"/>
  <c r="K11" i="246"/>
  <c r="K17" i="246" s="1"/>
  <c r="K23" i="246" s="1"/>
  <c r="K29" i="246" s="1"/>
  <c r="K35" i="246" s="1"/>
  <c r="K41" i="246" s="1"/>
  <c r="K47" i="246" s="1"/>
  <c r="K53" i="246" s="1"/>
  <c r="K59" i="246" s="1"/>
  <c r="K65" i="246" s="1"/>
  <c r="K71" i="246" s="1"/>
  <c r="K77" i="246" s="1"/>
  <c r="K83" i="246" s="1"/>
  <c r="K89" i="246" s="1"/>
  <c r="K95" i="246" s="1"/>
  <c r="K101" i="246" s="1"/>
  <c r="K107" i="246" s="1"/>
  <c r="K113" i="246" s="1"/>
  <c r="K119" i="246" s="1"/>
  <c r="K125" i="246" s="1"/>
  <c r="K131" i="246" s="1"/>
  <c r="K137" i="246" s="1"/>
  <c r="K143" i="246" s="1"/>
  <c r="K149" i="246" s="1"/>
  <c r="K155" i="246" s="1"/>
  <c r="K161" i="246" s="1"/>
  <c r="K167" i="246" s="1"/>
  <c r="K173" i="246" s="1"/>
  <c r="K179" i="246" s="1"/>
  <c r="K185" i="246" s="1"/>
  <c r="K191" i="246" s="1"/>
  <c r="K197" i="246" s="1"/>
  <c r="K203" i="246" s="1"/>
  <c r="K209" i="246" s="1"/>
  <c r="K215" i="246" s="1"/>
  <c r="K221" i="246" s="1"/>
  <c r="K227" i="246" s="1"/>
  <c r="K233" i="246" s="1"/>
  <c r="K239" i="246" s="1"/>
  <c r="K245" i="246" s="1"/>
  <c r="K251" i="246" s="1"/>
  <c r="K257" i="246" s="1"/>
  <c r="K263" i="246" s="1"/>
  <c r="K269" i="246" s="1"/>
  <c r="K275" i="246" s="1"/>
  <c r="K281" i="246" s="1"/>
  <c r="K287" i="246" s="1"/>
  <c r="K293" i="246" s="1"/>
  <c r="K299" i="246" s="1"/>
  <c r="K305" i="246" s="1"/>
  <c r="K311" i="246" s="1"/>
  <c r="K317" i="246" s="1"/>
  <c r="K323" i="246" s="1"/>
  <c r="K329" i="246" s="1"/>
  <c r="K335" i="246" s="1"/>
  <c r="K341" i="246" s="1"/>
  <c r="K347" i="246" s="1"/>
  <c r="K353" i="246" s="1"/>
  <c r="K359" i="246" s="1"/>
  <c r="K365" i="246" s="1"/>
  <c r="K371" i="246" s="1"/>
  <c r="K377" i="246" s="1"/>
  <c r="K383" i="246" s="1"/>
  <c r="K389" i="246" s="1"/>
  <c r="K395" i="246" s="1"/>
  <c r="K401" i="246" s="1"/>
  <c r="K407" i="246" s="1"/>
  <c r="K413" i="246" s="1"/>
  <c r="K419" i="246" s="1"/>
  <c r="K425" i="246" s="1"/>
  <c r="K431" i="246" s="1"/>
  <c r="K437" i="246" s="1"/>
  <c r="K443" i="246" s="1"/>
  <c r="K449" i="246" s="1"/>
  <c r="K455" i="246" s="1"/>
  <c r="K461" i="246" s="1"/>
  <c r="K467" i="246" s="1"/>
  <c r="K473" i="246" s="1"/>
  <c r="K479" i="246" s="1"/>
  <c r="K485" i="246" s="1"/>
  <c r="K491" i="246" s="1"/>
  <c r="K497" i="246" s="1"/>
  <c r="K503" i="246" s="1"/>
  <c r="K509" i="246" s="1"/>
  <c r="K515" i="246" s="1"/>
  <c r="K521" i="246" s="1"/>
  <c r="K527" i="246" s="1"/>
  <c r="K533" i="246" s="1"/>
  <c r="K539" i="246" s="1"/>
  <c r="K545" i="246" s="1"/>
  <c r="K551" i="246" s="1"/>
  <c r="K557" i="246" s="1"/>
  <c r="K563" i="246" s="1"/>
  <c r="K569" i="246" s="1"/>
  <c r="K575" i="246" s="1"/>
  <c r="K581" i="246" s="1"/>
  <c r="K587" i="246" s="1"/>
  <c r="K593" i="246" s="1"/>
  <c r="K599" i="246" s="1"/>
  <c r="R9" i="246"/>
  <c r="R8" i="246"/>
  <c r="R7" i="246"/>
  <c r="R6" i="246"/>
  <c r="O6" i="246"/>
  <c r="R603" i="245"/>
  <c r="R602" i="245"/>
  <c r="R601" i="245"/>
  <c r="R600" i="245"/>
  <c r="O600" i="245"/>
  <c r="R597" i="245"/>
  <c r="R596" i="245"/>
  <c r="R595" i="245"/>
  <c r="R594" i="245"/>
  <c r="O594" i="245"/>
  <c r="R591" i="245"/>
  <c r="R590" i="245"/>
  <c r="R589" i="245"/>
  <c r="R588" i="245"/>
  <c r="O588" i="245"/>
  <c r="R585" i="245"/>
  <c r="R584" i="245"/>
  <c r="R583" i="245"/>
  <c r="R582" i="245"/>
  <c r="O582" i="245"/>
  <c r="R579" i="245"/>
  <c r="R578" i="245"/>
  <c r="R577" i="245"/>
  <c r="R576" i="245"/>
  <c r="O576" i="245"/>
  <c r="R573" i="245"/>
  <c r="R572" i="245"/>
  <c r="R571" i="245"/>
  <c r="R570" i="245"/>
  <c r="O570" i="245"/>
  <c r="R567" i="245"/>
  <c r="R566" i="245"/>
  <c r="R565" i="245"/>
  <c r="R564" i="245"/>
  <c r="O564" i="245"/>
  <c r="R561" i="245"/>
  <c r="R560" i="245"/>
  <c r="R559" i="245"/>
  <c r="R558" i="245"/>
  <c r="O558" i="245"/>
  <c r="R555" i="245"/>
  <c r="R554" i="245"/>
  <c r="R553" i="245"/>
  <c r="R552" i="245"/>
  <c r="O552" i="245"/>
  <c r="R549" i="245"/>
  <c r="R548" i="245"/>
  <c r="R547" i="245"/>
  <c r="R546" i="245"/>
  <c r="O546" i="245"/>
  <c r="R543" i="245"/>
  <c r="R542" i="245"/>
  <c r="R541" i="245"/>
  <c r="R540" i="245"/>
  <c r="O540" i="245"/>
  <c r="R537" i="245"/>
  <c r="R536" i="245"/>
  <c r="R535" i="245"/>
  <c r="R534" i="245"/>
  <c r="O534" i="245"/>
  <c r="R531" i="245"/>
  <c r="R530" i="245"/>
  <c r="R529" i="245"/>
  <c r="R528" i="245"/>
  <c r="O528" i="245"/>
  <c r="R525" i="245"/>
  <c r="R524" i="245"/>
  <c r="R523" i="245"/>
  <c r="R522" i="245"/>
  <c r="O522" i="245"/>
  <c r="R519" i="245"/>
  <c r="R518" i="245"/>
  <c r="R517" i="245"/>
  <c r="R516" i="245"/>
  <c r="O516" i="245"/>
  <c r="R513" i="245"/>
  <c r="R512" i="245"/>
  <c r="R511" i="245"/>
  <c r="R510" i="245"/>
  <c r="O510" i="245"/>
  <c r="R507" i="245"/>
  <c r="R506" i="245"/>
  <c r="R505" i="245"/>
  <c r="R504" i="245"/>
  <c r="O504" i="245"/>
  <c r="R501" i="245"/>
  <c r="R500" i="245"/>
  <c r="R499" i="245"/>
  <c r="R498" i="245"/>
  <c r="O498" i="245"/>
  <c r="R495" i="245"/>
  <c r="R494" i="245"/>
  <c r="R493" i="245"/>
  <c r="R492" i="245"/>
  <c r="O492" i="245"/>
  <c r="R489" i="245"/>
  <c r="R488" i="245"/>
  <c r="R487" i="245"/>
  <c r="R486" i="245"/>
  <c r="O486" i="245"/>
  <c r="R483" i="245"/>
  <c r="R482" i="245"/>
  <c r="R481" i="245"/>
  <c r="R480" i="245"/>
  <c r="O480" i="245"/>
  <c r="R477" i="245"/>
  <c r="R476" i="245"/>
  <c r="R475" i="245"/>
  <c r="R474" i="245"/>
  <c r="O474" i="245"/>
  <c r="R471" i="245"/>
  <c r="R470" i="245"/>
  <c r="R469" i="245"/>
  <c r="R468" i="245"/>
  <c r="O468" i="245"/>
  <c r="R465" i="245"/>
  <c r="R464" i="245"/>
  <c r="R463" i="245"/>
  <c r="R462" i="245"/>
  <c r="O462" i="245"/>
  <c r="R459" i="245"/>
  <c r="R458" i="245"/>
  <c r="R457" i="245"/>
  <c r="R456" i="245"/>
  <c r="O456" i="245"/>
  <c r="R453" i="245"/>
  <c r="R452" i="245"/>
  <c r="R451" i="245"/>
  <c r="R450" i="245"/>
  <c r="O450" i="245"/>
  <c r="R447" i="245"/>
  <c r="R446" i="245"/>
  <c r="R445" i="245"/>
  <c r="R444" i="245"/>
  <c r="O444" i="245"/>
  <c r="R441" i="245"/>
  <c r="R440" i="245"/>
  <c r="R439" i="245"/>
  <c r="R438" i="245"/>
  <c r="O438" i="245"/>
  <c r="R435" i="245"/>
  <c r="R434" i="245"/>
  <c r="R433" i="245"/>
  <c r="R432" i="245"/>
  <c r="O432" i="245"/>
  <c r="R429" i="245"/>
  <c r="R428" i="245"/>
  <c r="R427" i="245"/>
  <c r="R426" i="245"/>
  <c r="O426" i="245"/>
  <c r="R423" i="245"/>
  <c r="R422" i="245"/>
  <c r="R421" i="245"/>
  <c r="R420" i="245"/>
  <c r="O420" i="245"/>
  <c r="R417" i="245"/>
  <c r="R416" i="245"/>
  <c r="R415" i="245"/>
  <c r="R414" i="245"/>
  <c r="O414" i="245"/>
  <c r="R411" i="245"/>
  <c r="R410" i="245"/>
  <c r="R409" i="245"/>
  <c r="R408" i="245"/>
  <c r="O408" i="245"/>
  <c r="R405" i="245"/>
  <c r="R404" i="245"/>
  <c r="R403" i="245"/>
  <c r="R402" i="245"/>
  <c r="O402" i="245"/>
  <c r="R399" i="245"/>
  <c r="R398" i="245"/>
  <c r="R397" i="245"/>
  <c r="R396" i="245"/>
  <c r="O396" i="245"/>
  <c r="R393" i="245"/>
  <c r="R392" i="245"/>
  <c r="R391" i="245"/>
  <c r="R390" i="245"/>
  <c r="O390" i="245"/>
  <c r="R387" i="245"/>
  <c r="R386" i="245"/>
  <c r="R385" i="245"/>
  <c r="R384" i="245"/>
  <c r="O384" i="245"/>
  <c r="R381" i="245"/>
  <c r="R380" i="245"/>
  <c r="R379" i="245"/>
  <c r="R378" i="245"/>
  <c r="O378" i="245"/>
  <c r="R375" i="245"/>
  <c r="R374" i="245"/>
  <c r="R373" i="245"/>
  <c r="R372" i="245"/>
  <c r="O372" i="245"/>
  <c r="R369" i="245"/>
  <c r="R368" i="245"/>
  <c r="R367" i="245"/>
  <c r="R366" i="245"/>
  <c r="O366" i="245"/>
  <c r="R363" i="245"/>
  <c r="R362" i="245"/>
  <c r="R361" i="245"/>
  <c r="R360" i="245"/>
  <c r="O360" i="245"/>
  <c r="R357" i="245"/>
  <c r="R356" i="245"/>
  <c r="R355" i="245"/>
  <c r="R354" i="245"/>
  <c r="O354" i="245"/>
  <c r="R351" i="245"/>
  <c r="R350" i="245"/>
  <c r="R349" i="245"/>
  <c r="R348" i="245"/>
  <c r="O348" i="245"/>
  <c r="R345" i="245"/>
  <c r="R344" i="245"/>
  <c r="R343" i="245"/>
  <c r="R342" i="245"/>
  <c r="O342" i="245"/>
  <c r="R339" i="245"/>
  <c r="R338" i="245"/>
  <c r="R337" i="245"/>
  <c r="R336" i="245"/>
  <c r="O336" i="245"/>
  <c r="R333" i="245"/>
  <c r="R332" i="245"/>
  <c r="R331" i="245"/>
  <c r="R330" i="245"/>
  <c r="O330" i="245"/>
  <c r="R327" i="245"/>
  <c r="R326" i="245"/>
  <c r="R325" i="245"/>
  <c r="R324" i="245"/>
  <c r="O324" i="245"/>
  <c r="R321" i="245"/>
  <c r="R320" i="245"/>
  <c r="R319" i="245"/>
  <c r="R318" i="245"/>
  <c r="O318" i="245"/>
  <c r="R315" i="245"/>
  <c r="R314" i="245"/>
  <c r="R313" i="245"/>
  <c r="R312" i="245"/>
  <c r="O312" i="245"/>
  <c r="R309" i="245"/>
  <c r="R308" i="245"/>
  <c r="R307" i="245"/>
  <c r="R306" i="245"/>
  <c r="O306" i="245"/>
  <c r="R303" i="245"/>
  <c r="R302" i="245"/>
  <c r="R301" i="245"/>
  <c r="R300" i="245"/>
  <c r="O300" i="245"/>
  <c r="R297" i="245"/>
  <c r="R296" i="245"/>
  <c r="R295" i="245"/>
  <c r="R294" i="245"/>
  <c r="O294" i="245"/>
  <c r="R291" i="245"/>
  <c r="R290" i="245"/>
  <c r="R289" i="245"/>
  <c r="R288" i="245"/>
  <c r="O288" i="245"/>
  <c r="R285" i="245"/>
  <c r="R284" i="245"/>
  <c r="R283" i="245"/>
  <c r="R282" i="245"/>
  <c r="O282" i="245"/>
  <c r="R279" i="245"/>
  <c r="R278" i="245"/>
  <c r="R277" i="245"/>
  <c r="R276" i="245"/>
  <c r="O276" i="245"/>
  <c r="R273" i="245"/>
  <c r="R272" i="245"/>
  <c r="R271" i="245"/>
  <c r="R270" i="245"/>
  <c r="O270" i="245"/>
  <c r="R267" i="245"/>
  <c r="R266" i="245"/>
  <c r="R265" i="245"/>
  <c r="R264" i="245"/>
  <c r="O264" i="245"/>
  <c r="R261" i="245"/>
  <c r="R260" i="245"/>
  <c r="R259" i="245"/>
  <c r="R258" i="245"/>
  <c r="O258" i="245"/>
  <c r="R255" i="245"/>
  <c r="R254" i="245"/>
  <c r="R253" i="245"/>
  <c r="R252" i="245"/>
  <c r="O252" i="245"/>
  <c r="R249" i="245"/>
  <c r="R248" i="245"/>
  <c r="R247" i="245"/>
  <c r="R246" i="245"/>
  <c r="O246" i="245"/>
  <c r="R243" i="245"/>
  <c r="R242" i="245"/>
  <c r="R241" i="245"/>
  <c r="R240" i="245"/>
  <c r="O240" i="245"/>
  <c r="R237" i="245"/>
  <c r="R236" i="245"/>
  <c r="R235" i="245"/>
  <c r="R234" i="245"/>
  <c r="O234" i="245"/>
  <c r="R231" i="245"/>
  <c r="R230" i="245"/>
  <c r="R229" i="245"/>
  <c r="R228" i="245"/>
  <c r="O228" i="245"/>
  <c r="R225" i="245"/>
  <c r="R224" i="245"/>
  <c r="R223" i="245"/>
  <c r="R222" i="245"/>
  <c r="O222" i="245"/>
  <c r="R219" i="245"/>
  <c r="R218" i="245"/>
  <c r="R217" i="245"/>
  <c r="R216" i="245"/>
  <c r="O216" i="245"/>
  <c r="R213" i="245"/>
  <c r="R212" i="245"/>
  <c r="R211" i="245"/>
  <c r="R210" i="245"/>
  <c r="O210" i="245"/>
  <c r="R207" i="245"/>
  <c r="R206" i="245"/>
  <c r="R205" i="245"/>
  <c r="R204" i="245"/>
  <c r="O204" i="245"/>
  <c r="R201" i="245"/>
  <c r="R200" i="245"/>
  <c r="R199" i="245"/>
  <c r="R198" i="245"/>
  <c r="O198" i="245"/>
  <c r="R195" i="245"/>
  <c r="R194" i="245"/>
  <c r="R193" i="245"/>
  <c r="R192" i="245"/>
  <c r="O192" i="245"/>
  <c r="R189" i="245"/>
  <c r="R188" i="245"/>
  <c r="R187" i="245"/>
  <c r="R186" i="245"/>
  <c r="O186" i="245"/>
  <c r="R183" i="245"/>
  <c r="R182" i="245"/>
  <c r="R181" i="245"/>
  <c r="R180" i="245"/>
  <c r="O180" i="245"/>
  <c r="R177" i="245"/>
  <c r="R176" i="245"/>
  <c r="R175" i="245"/>
  <c r="R174" i="245"/>
  <c r="O174" i="245"/>
  <c r="R171" i="245"/>
  <c r="R170" i="245"/>
  <c r="R169" i="245"/>
  <c r="R168" i="245"/>
  <c r="O168" i="245"/>
  <c r="R165" i="245"/>
  <c r="R164" i="245"/>
  <c r="R163" i="245"/>
  <c r="R162" i="245"/>
  <c r="O162" i="245"/>
  <c r="R159" i="245"/>
  <c r="R158" i="245"/>
  <c r="R157" i="245"/>
  <c r="R156" i="245"/>
  <c r="O156" i="245"/>
  <c r="R153" i="245"/>
  <c r="R152" i="245"/>
  <c r="R151" i="245"/>
  <c r="R150" i="245"/>
  <c r="O150" i="245"/>
  <c r="R147" i="245"/>
  <c r="R146" i="245"/>
  <c r="R145" i="245"/>
  <c r="R144" i="245"/>
  <c r="O144" i="245"/>
  <c r="R141" i="245"/>
  <c r="R140" i="245"/>
  <c r="R139" i="245"/>
  <c r="R138" i="245"/>
  <c r="O138" i="245"/>
  <c r="R135" i="245"/>
  <c r="R134" i="245"/>
  <c r="R133" i="245"/>
  <c r="R132" i="245"/>
  <c r="O132" i="245"/>
  <c r="R129" i="245"/>
  <c r="R128" i="245"/>
  <c r="R127" i="245"/>
  <c r="R126" i="245"/>
  <c r="O126" i="245"/>
  <c r="R123" i="245"/>
  <c r="R122" i="245"/>
  <c r="R121" i="245"/>
  <c r="R120" i="245"/>
  <c r="O120" i="245"/>
  <c r="R117" i="245"/>
  <c r="R116" i="245"/>
  <c r="R115" i="245"/>
  <c r="R114" i="245"/>
  <c r="O114" i="245"/>
  <c r="R111" i="245"/>
  <c r="R110" i="245"/>
  <c r="R109" i="245"/>
  <c r="R108" i="245"/>
  <c r="O108" i="245"/>
  <c r="R105" i="245"/>
  <c r="R104" i="245"/>
  <c r="R103" i="245"/>
  <c r="R102" i="245"/>
  <c r="O102" i="245"/>
  <c r="R99" i="245"/>
  <c r="R98" i="245"/>
  <c r="R97" i="245"/>
  <c r="R96" i="245"/>
  <c r="O96" i="245"/>
  <c r="R93" i="245"/>
  <c r="R92" i="245"/>
  <c r="R91" i="245"/>
  <c r="R90" i="245"/>
  <c r="O90" i="245"/>
  <c r="R87" i="245"/>
  <c r="R86" i="245"/>
  <c r="R85" i="245"/>
  <c r="R84" i="245"/>
  <c r="O84" i="245"/>
  <c r="R81" i="245"/>
  <c r="R80" i="245"/>
  <c r="R79" i="245"/>
  <c r="R78" i="245"/>
  <c r="O78" i="245"/>
  <c r="R75" i="245"/>
  <c r="R74" i="245"/>
  <c r="R73" i="245"/>
  <c r="R72" i="245"/>
  <c r="O72" i="245"/>
  <c r="R69" i="245"/>
  <c r="R68" i="245"/>
  <c r="R67" i="245"/>
  <c r="R66" i="245"/>
  <c r="O66" i="245"/>
  <c r="R63" i="245"/>
  <c r="R62" i="245"/>
  <c r="R61" i="245"/>
  <c r="R60" i="245"/>
  <c r="O60" i="245"/>
  <c r="R57" i="245"/>
  <c r="R56" i="245"/>
  <c r="R55" i="245"/>
  <c r="R54" i="245"/>
  <c r="O54" i="245"/>
  <c r="R51" i="245"/>
  <c r="R50" i="245"/>
  <c r="R49" i="245"/>
  <c r="R48" i="245"/>
  <c r="O48" i="245"/>
  <c r="R45" i="245"/>
  <c r="R44" i="245"/>
  <c r="R43" i="245"/>
  <c r="R42" i="245"/>
  <c r="O42" i="245"/>
  <c r="R39" i="245"/>
  <c r="R38" i="245"/>
  <c r="R37" i="245"/>
  <c r="R36" i="245"/>
  <c r="O36" i="245"/>
  <c r="R33" i="245"/>
  <c r="R32" i="245"/>
  <c r="R31" i="245"/>
  <c r="R30" i="245"/>
  <c r="O30" i="245"/>
  <c r="R27" i="245"/>
  <c r="R26" i="245"/>
  <c r="R25" i="245"/>
  <c r="R24" i="245"/>
  <c r="O24" i="245"/>
  <c r="R21" i="245"/>
  <c r="R20" i="245"/>
  <c r="R19" i="245"/>
  <c r="R18" i="245"/>
  <c r="O18" i="245"/>
  <c r="R15" i="245"/>
  <c r="R14" i="245"/>
  <c r="R13" i="245"/>
  <c r="R12" i="245"/>
  <c r="O12" i="245"/>
  <c r="K11" i="245"/>
  <c r="K17" i="245" s="1"/>
  <c r="K23" i="245" s="1"/>
  <c r="K29" i="245" s="1"/>
  <c r="K35" i="245" s="1"/>
  <c r="K41" i="245" s="1"/>
  <c r="K47" i="245" s="1"/>
  <c r="K53" i="245" s="1"/>
  <c r="K59" i="245" s="1"/>
  <c r="K65" i="245" s="1"/>
  <c r="K71" i="245" s="1"/>
  <c r="K77" i="245" s="1"/>
  <c r="K83" i="245" s="1"/>
  <c r="K89" i="245" s="1"/>
  <c r="K95" i="245" s="1"/>
  <c r="K101" i="245" s="1"/>
  <c r="K107" i="245" s="1"/>
  <c r="K113" i="245" s="1"/>
  <c r="K119" i="245" s="1"/>
  <c r="K125" i="245" s="1"/>
  <c r="K131" i="245" s="1"/>
  <c r="K137" i="245" s="1"/>
  <c r="K143" i="245" s="1"/>
  <c r="K149" i="245" s="1"/>
  <c r="K155" i="245" s="1"/>
  <c r="K161" i="245" s="1"/>
  <c r="K167" i="245" s="1"/>
  <c r="K173" i="245" s="1"/>
  <c r="K179" i="245" s="1"/>
  <c r="K185" i="245" s="1"/>
  <c r="K191" i="245" s="1"/>
  <c r="K197" i="245" s="1"/>
  <c r="K203" i="245" s="1"/>
  <c r="K209" i="245" s="1"/>
  <c r="K215" i="245" s="1"/>
  <c r="K221" i="245" s="1"/>
  <c r="K227" i="245" s="1"/>
  <c r="K233" i="245" s="1"/>
  <c r="K239" i="245" s="1"/>
  <c r="K245" i="245" s="1"/>
  <c r="K251" i="245" s="1"/>
  <c r="K257" i="245" s="1"/>
  <c r="K263" i="245" s="1"/>
  <c r="K269" i="245" s="1"/>
  <c r="K275" i="245" s="1"/>
  <c r="K281" i="245" s="1"/>
  <c r="K287" i="245" s="1"/>
  <c r="K293" i="245" s="1"/>
  <c r="K299" i="245" s="1"/>
  <c r="K305" i="245" s="1"/>
  <c r="K311" i="245" s="1"/>
  <c r="K317" i="245" s="1"/>
  <c r="K323" i="245" s="1"/>
  <c r="K329" i="245" s="1"/>
  <c r="K335" i="245" s="1"/>
  <c r="K341" i="245" s="1"/>
  <c r="K347" i="245" s="1"/>
  <c r="K353" i="245" s="1"/>
  <c r="K359" i="245" s="1"/>
  <c r="K365" i="245" s="1"/>
  <c r="K371" i="245" s="1"/>
  <c r="K377" i="245" s="1"/>
  <c r="K383" i="245" s="1"/>
  <c r="K389" i="245" s="1"/>
  <c r="K395" i="245" s="1"/>
  <c r="K401" i="245" s="1"/>
  <c r="K407" i="245" s="1"/>
  <c r="K413" i="245" s="1"/>
  <c r="K419" i="245" s="1"/>
  <c r="K425" i="245" s="1"/>
  <c r="K431" i="245" s="1"/>
  <c r="K437" i="245" s="1"/>
  <c r="K443" i="245" s="1"/>
  <c r="K449" i="245" s="1"/>
  <c r="K455" i="245" s="1"/>
  <c r="K461" i="245" s="1"/>
  <c r="K467" i="245" s="1"/>
  <c r="K473" i="245" s="1"/>
  <c r="K479" i="245" s="1"/>
  <c r="K485" i="245" s="1"/>
  <c r="K491" i="245" s="1"/>
  <c r="K497" i="245" s="1"/>
  <c r="K503" i="245" s="1"/>
  <c r="K509" i="245" s="1"/>
  <c r="K515" i="245" s="1"/>
  <c r="K521" i="245" s="1"/>
  <c r="K527" i="245" s="1"/>
  <c r="K533" i="245" s="1"/>
  <c r="K539" i="245" s="1"/>
  <c r="K545" i="245" s="1"/>
  <c r="K551" i="245" s="1"/>
  <c r="K557" i="245" s="1"/>
  <c r="K563" i="245" s="1"/>
  <c r="K569" i="245" s="1"/>
  <c r="K575" i="245" s="1"/>
  <c r="K581" i="245" s="1"/>
  <c r="K587" i="245" s="1"/>
  <c r="K593" i="245" s="1"/>
  <c r="K599" i="245" s="1"/>
  <c r="R9" i="245"/>
  <c r="R8" i="245"/>
  <c r="R7" i="245"/>
  <c r="R6" i="245"/>
  <c r="O6" i="245"/>
  <c r="R603" i="244"/>
  <c r="R602" i="244"/>
  <c r="R601" i="244"/>
  <c r="R600" i="244"/>
  <c r="O600" i="244"/>
  <c r="R597" i="244"/>
  <c r="R596" i="244"/>
  <c r="R595" i="244"/>
  <c r="R594" i="244"/>
  <c r="O594" i="244"/>
  <c r="R591" i="244"/>
  <c r="R590" i="244"/>
  <c r="R589" i="244"/>
  <c r="R588" i="244"/>
  <c r="O588" i="244"/>
  <c r="R585" i="244"/>
  <c r="R584" i="244"/>
  <c r="R583" i="244"/>
  <c r="R582" i="244"/>
  <c r="O582" i="244"/>
  <c r="R579" i="244"/>
  <c r="R578" i="244"/>
  <c r="R577" i="244"/>
  <c r="R576" i="244"/>
  <c r="O576" i="244"/>
  <c r="R573" i="244"/>
  <c r="R572" i="244"/>
  <c r="R571" i="244"/>
  <c r="R570" i="244"/>
  <c r="O570" i="244"/>
  <c r="R567" i="244"/>
  <c r="R566" i="244"/>
  <c r="R565" i="244"/>
  <c r="R564" i="244"/>
  <c r="O564" i="244"/>
  <c r="R561" i="244"/>
  <c r="R560" i="244"/>
  <c r="R559" i="244"/>
  <c r="R558" i="244"/>
  <c r="O558" i="244"/>
  <c r="R555" i="244"/>
  <c r="R554" i="244"/>
  <c r="R553" i="244"/>
  <c r="R552" i="244"/>
  <c r="O552" i="244"/>
  <c r="R549" i="244"/>
  <c r="R548" i="244"/>
  <c r="R547" i="244"/>
  <c r="R546" i="244"/>
  <c r="O546" i="244"/>
  <c r="R543" i="244"/>
  <c r="R542" i="244"/>
  <c r="R541" i="244"/>
  <c r="R540" i="244"/>
  <c r="O540" i="244"/>
  <c r="R537" i="244"/>
  <c r="R536" i="244"/>
  <c r="R535" i="244"/>
  <c r="R534" i="244"/>
  <c r="O534" i="244"/>
  <c r="R531" i="244"/>
  <c r="R530" i="244"/>
  <c r="R529" i="244"/>
  <c r="R528" i="244"/>
  <c r="O528" i="244"/>
  <c r="R525" i="244"/>
  <c r="R524" i="244"/>
  <c r="R523" i="244"/>
  <c r="R522" i="244"/>
  <c r="O522" i="244"/>
  <c r="R519" i="244"/>
  <c r="R518" i="244"/>
  <c r="R517" i="244"/>
  <c r="R516" i="244"/>
  <c r="O516" i="244"/>
  <c r="R513" i="244"/>
  <c r="R512" i="244"/>
  <c r="R511" i="244"/>
  <c r="R510" i="244"/>
  <c r="O510" i="244"/>
  <c r="R507" i="244"/>
  <c r="R506" i="244"/>
  <c r="R505" i="244"/>
  <c r="R504" i="244"/>
  <c r="O504" i="244"/>
  <c r="R501" i="244"/>
  <c r="R500" i="244"/>
  <c r="R499" i="244"/>
  <c r="R498" i="244"/>
  <c r="O498" i="244"/>
  <c r="R495" i="244"/>
  <c r="R494" i="244"/>
  <c r="R493" i="244"/>
  <c r="R492" i="244"/>
  <c r="O492" i="244"/>
  <c r="R489" i="244"/>
  <c r="R488" i="244"/>
  <c r="R487" i="244"/>
  <c r="R486" i="244"/>
  <c r="O486" i="244"/>
  <c r="R483" i="244"/>
  <c r="R482" i="244"/>
  <c r="R481" i="244"/>
  <c r="R480" i="244"/>
  <c r="O480" i="244"/>
  <c r="R477" i="244"/>
  <c r="R476" i="244"/>
  <c r="R475" i="244"/>
  <c r="R474" i="244"/>
  <c r="O474" i="244"/>
  <c r="R471" i="244"/>
  <c r="R470" i="244"/>
  <c r="R469" i="244"/>
  <c r="R468" i="244"/>
  <c r="O468" i="244"/>
  <c r="R465" i="244"/>
  <c r="R464" i="244"/>
  <c r="R463" i="244"/>
  <c r="R462" i="244"/>
  <c r="O462" i="244"/>
  <c r="R459" i="244"/>
  <c r="R458" i="244"/>
  <c r="R457" i="244"/>
  <c r="R456" i="244"/>
  <c r="O456" i="244"/>
  <c r="R453" i="244"/>
  <c r="R452" i="244"/>
  <c r="R451" i="244"/>
  <c r="R450" i="244"/>
  <c r="O450" i="244"/>
  <c r="R447" i="244"/>
  <c r="R446" i="244"/>
  <c r="R445" i="244"/>
  <c r="R444" i="244"/>
  <c r="O444" i="244"/>
  <c r="R441" i="244"/>
  <c r="R440" i="244"/>
  <c r="R439" i="244"/>
  <c r="R438" i="244"/>
  <c r="O438" i="244"/>
  <c r="R435" i="244"/>
  <c r="R434" i="244"/>
  <c r="R433" i="244"/>
  <c r="R432" i="244"/>
  <c r="O432" i="244"/>
  <c r="R429" i="244"/>
  <c r="R428" i="244"/>
  <c r="R427" i="244"/>
  <c r="R426" i="244"/>
  <c r="O426" i="244"/>
  <c r="R423" i="244"/>
  <c r="R422" i="244"/>
  <c r="R421" i="244"/>
  <c r="R420" i="244"/>
  <c r="O420" i="244"/>
  <c r="R417" i="244"/>
  <c r="R416" i="244"/>
  <c r="R415" i="244"/>
  <c r="R414" i="244"/>
  <c r="O414" i="244"/>
  <c r="R411" i="244"/>
  <c r="R410" i="244"/>
  <c r="R409" i="244"/>
  <c r="R408" i="244"/>
  <c r="O408" i="244"/>
  <c r="R405" i="244"/>
  <c r="R404" i="244"/>
  <c r="R403" i="244"/>
  <c r="R402" i="244"/>
  <c r="O402" i="244"/>
  <c r="R399" i="244"/>
  <c r="R398" i="244"/>
  <c r="R397" i="244"/>
  <c r="R396" i="244"/>
  <c r="O396" i="244"/>
  <c r="R393" i="244"/>
  <c r="R392" i="244"/>
  <c r="R391" i="244"/>
  <c r="R390" i="244"/>
  <c r="O390" i="244"/>
  <c r="R387" i="244"/>
  <c r="R386" i="244"/>
  <c r="R385" i="244"/>
  <c r="R384" i="244"/>
  <c r="O384" i="244"/>
  <c r="R381" i="244"/>
  <c r="R380" i="244"/>
  <c r="R379" i="244"/>
  <c r="R378" i="244"/>
  <c r="O378" i="244"/>
  <c r="R375" i="244"/>
  <c r="R374" i="244"/>
  <c r="R373" i="244"/>
  <c r="R372" i="244"/>
  <c r="O372" i="244"/>
  <c r="R369" i="244"/>
  <c r="R368" i="244"/>
  <c r="R367" i="244"/>
  <c r="R366" i="244"/>
  <c r="O366" i="244"/>
  <c r="R363" i="244"/>
  <c r="R362" i="244"/>
  <c r="R361" i="244"/>
  <c r="R360" i="244"/>
  <c r="O360" i="244"/>
  <c r="R357" i="244"/>
  <c r="R356" i="244"/>
  <c r="R355" i="244"/>
  <c r="R354" i="244"/>
  <c r="O354" i="244"/>
  <c r="R351" i="244"/>
  <c r="R350" i="244"/>
  <c r="R349" i="244"/>
  <c r="R348" i="244"/>
  <c r="O348" i="244"/>
  <c r="R345" i="244"/>
  <c r="R344" i="244"/>
  <c r="R343" i="244"/>
  <c r="R342" i="244"/>
  <c r="O342" i="244"/>
  <c r="R339" i="244"/>
  <c r="R338" i="244"/>
  <c r="R337" i="244"/>
  <c r="R336" i="244"/>
  <c r="O336" i="244"/>
  <c r="R333" i="244"/>
  <c r="R332" i="244"/>
  <c r="R331" i="244"/>
  <c r="R330" i="244"/>
  <c r="O330" i="244"/>
  <c r="R327" i="244"/>
  <c r="R326" i="244"/>
  <c r="R325" i="244"/>
  <c r="R324" i="244"/>
  <c r="O324" i="244"/>
  <c r="R321" i="244"/>
  <c r="R320" i="244"/>
  <c r="R319" i="244"/>
  <c r="R318" i="244"/>
  <c r="O318" i="244"/>
  <c r="R315" i="244"/>
  <c r="R314" i="244"/>
  <c r="R313" i="244"/>
  <c r="R312" i="244"/>
  <c r="O312" i="244"/>
  <c r="R309" i="244"/>
  <c r="R308" i="244"/>
  <c r="R307" i="244"/>
  <c r="R306" i="244"/>
  <c r="O306" i="244"/>
  <c r="R303" i="244"/>
  <c r="R302" i="244"/>
  <c r="R301" i="244"/>
  <c r="R300" i="244"/>
  <c r="O300" i="244"/>
  <c r="R297" i="244"/>
  <c r="R296" i="244"/>
  <c r="R295" i="244"/>
  <c r="R294" i="244"/>
  <c r="O294" i="244"/>
  <c r="R291" i="244"/>
  <c r="R290" i="244"/>
  <c r="R289" i="244"/>
  <c r="R288" i="244"/>
  <c r="O288" i="244"/>
  <c r="R285" i="244"/>
  <c r="R284" i="244"/>
  <c r="R283" i="244"/>
  <c r="R282" i="244"/>
  <c r="O282" i="244"/>
  <c r="R279" i="244"/>
  <c r="R278" i="244"/>
  <c r="R277" i="244"/>
  <c r="R276" i="244"/>
  <c r="O276" i="244"/>
  <c r="R273" i="244"/>
  <c r="R272" i="244"/>
  <c r="R271" i="244"/>
  <c r="R270" i="244"/>
  <c r="O270" i="244"/>
  <c r="R267" i="244"/>
  <c r="R266" i="244"/>
  <c r="R265" i="244"/>
  <c r="R264" i="244"/>
  <c r="O264" i="244"/>
  <c r="R261" i="244"/>
  <c r="R260" i="244"/>
  <c r="R259" i="244"/>
  <c r="R258" i="244"/>
  <c r="O258" i="244"/>
  <c r="R255" i="244"/>
  <c r="R254" i="244"/>
  <c r="R253" i="244"/>
  <c r="R252" i="244"/>
  <c r="O252" i="244"/>
  <c r="R249" i="244"/>
  <c r="R248" i="244"/>
  <c r="R247" i="244"/>
  <c r="R246" i="244"/>
  <c r="O246" i="244"/>
  <c r="R243" i="244"/>
  <c r="R242" i="244"/>
  <c r="R241" i="244"/>
  <c r="R240" i="244"/>
  <c r="O240" i="244"/>
  <c r="R237" i="244"/>
  <c r="R236" i="244"/>
  <c r="R235" i="244"/>
  <c r="R234" i="244"/>
  <c r="O234" i="244"/>
  <c r="R231" i="244"/>
  <c r="R230" i="244"/>
  <c r="R229" i="244"/>
  <c r="R228" i="244"/>
  <c r="O228" i="244"/>
  <c r="R225" i="244"/>
  <c r="R224" i="244"/>
  <c r="R223" i="244"/>
  <c r="R222" i="244"/>
  <c r="O222" i="244"/>
  <c r="R219" i="244"/>
  <c r="R218" i="244"/>
  <c r="R217" i="244"/>
  <c r="R216" i="244"/>
  <c r="O216" i="244"/>
  <c r="R213" i="244"/>
  <c r="R212" i="244"/>
  <c r="R211" i="244"/>
  <c r="R210" i="244"/>
  <c r="O210" i="244"/>
  <c r="R207" i="244"/>
  <c r="R206" i="244"/>
  <c r="R205" i="244"/>
  <c r="R204" i="244"/>
  <c r="O204" i="244"/>
  <c r="R201" i="244"/>
  <c r="R200" i="244"/>
  <c r="R199" i="244"/>
  <c r="R198" i="244"/>
  <c r="O198" i="244"/>
  <c r="R195" i="244"/>
  <c r="R194" i="244"/>
  <c r="R193" i="244"/>
  <c r="R192" i="244"/>
  <c r="O192" i="244"/>
  <c r="R189" i="244"/>
  <c r="R188" i="244"/>
  <c r="R187" i="244"/>
  <c r="R186" i="244"/>
  <c r="O186" i="244"/>
  <c r="R183" i="244"/>
  <c r="R182" i="244"/>
  <c r="R181" i="244"/>
  <c r="R180" i="244"/>
  <c r="O180" i="244"/>
  <c r="R177" i="244"/>
  <c r="R176" i="244"/>
  <c r="R175" i="244"/>
  <c r="R174" i="244"/>
  <c r="O174" i="244"/>
  <c r="R171" i="244"/>
  <c r="R170" i="244"/>
  <c r="R169" i="244"/>
  <c r="R168" i="244"/>
  <c r="O168" i="244"/>
  <c r="R165" i="244"/>
  <c r="R164" i="244"/>
  <c r="R163" i="244"/>
  <c r="R162" i="244"/>
  <c r="O162" i="244"/>
  <c r="R159" i="244"/>
  <c r="R158" i="244"/>
  <c r="R157" i="244"/>
  <c r="R156" i="244"/>
  <c r="O156" i="244"/>
  <c r="R153" i="244"/>
  <c r="R152" i="244"/>
  <c r="R151" i="244"/>
  <c r="R150" i="244"/>
  <c r="O150" i="244"/>
  <c r="R147" i="244"/>
  <c r="R146" i="244"/>
  <c r="R145" i="244"/>
  <c r="R144" i="244"/>
  <c r="O144" i="244"/>
  <c r="R141" i="244"/>
  <c r="R140" i="244"/>
  <c r="R139" i="244"/>
  <c r="R138" i="244"/>
  <c r="O138" i="244"/>
  <c r="R135" i="244"/>
  <c r="R134" i="244"/>
  <c r="R133" i="244"/>
  <c r="R132" i="244"/>
  <c r="O132" i="244"/>
  <c r="R129" i="244"/>
  <c r="R128" i="244"/>
  <c r="R127" i="244"/>
  <c r="R126" i="244"/>
  <c r="O126" i="244"/>
  <c r="R123" i="244"/>
  <c r="R122" i="244"/>
  <c r="R121" i="244"/>
  <c r="R120" i="244"/>
  <c r="O120" i="244"/>
  <c r="R117" i="244"/>
  <c r="R116" i="244"/>
  <c r="R115" i="244"/>
  <c r="R114" i="244"/>
  <c r="O114" i="244"/>
  <c r="R111" i="244"/>
  <c r="R110" i="244"/>
  <c r="R109" i="244"/>
  <c r="R108" i="244"/>
  <c r="O108" i="244"/>
  <c r="R105" i="244"/>
  <c r="R104" i="244"/>
  <c r="R103" i="244"/>
  <c r="R102" i="244"/>
  <c r="O102" i="244"/>
  <c r="R99" i="244"/>
  <c r="R98" i="244"/>
  <c r="R97" i="244"/>
  <c r="R96" i="244"/>
  <c r="O96" i="244"/>
  <c r="R93" i="244"/>
  <c r="R92" i="244"/>
  <c r="R91" i="244"/>
  <c r="R90" i="244"/>
  <c r="O90" i="244"/>
  <c r="R87" i="244"/>
  <c r="R86" i="244"/>
  <c r="R85" i="244"/>
  <c r="R84" i="244"/>
  <c r="O84" i="244"/>
  <c r="R81" i="244"/>
  <c r="R80" i="244"/>
  <c r="R79" i="244"/>
  <c r="R78" i="244"/>
  <c r="O78" i="244"/>
  <c r="R75" i="244"/>
  <c r="R74" i="244"/>
  <c r="R73" i="244"/>
  <c r="R72" i="244"/>
  <c r="O72" i="244"/>
  <c r="R69" i="244"/>
  <c r="R68" i="244"/>
  <c r="R67" i="244"/>
  <c r="R66" i="244"/>
  <c r="O66" i="244"/>
  <c r="R63" i="244"/>
  <c r="R62" i="244"/>
  <c r="R61" i="244"/>
  <c r="R60" i="244"/>
  <c r="O60" i="244"/>
  <c r="R57" i="244"/>
  <c r="R56" i="244"/>
  <c r="R55" i="244"/>
  <c r="R54" i="244"/>
  <c r="O54" i="244"/>
  <c r="R51" i="244"/>
  <c r="R50" i="244"/>
  <c r="R49" i="244"/>
  <c r="R48" i="244"/>
  <c r="O48" i="244"/>
  <c r="R45" i="244"/>
  <c r="R44" i="244"/>
  <c r="R43" i="244"/>
  <c r="R42" i="244"/>
  <c r="O42" i="244"/>
  <c r="R39" i="244"/>
  <c r="R38" i="244"/>
  <c r="R37" i="244"/>
  <c r="R36" i="244"/>
  <c r="O36" i="244"/>
  <c r="R33" i="244"/>
  <c r="R32" i="244"/>
  <c r="R31" i="244"/>
  <c r="R30" i="244"/>
  <c r="O30" i="244"/>
  <c r="R27" i="244"/>
  <c r="R26" i="244"/>
  <c r="R25" i="244"/>
  <c r="R24" i="244"/>
  <c r="O24" i="244"/>
  <c r="R21" i="244"/>
  <c r="R20" i="244"/>
  <c r="R19" i="244"/>
  <c r="R18" i="244"/>
  <c r="O18" i="244"/>
  <c r="R15" i="244"/>
  <c r="R14" i="244"/>
  <c r="R13" i="244"/>
  <c r="R12" i="244"/>
  <c r="O12" i="244"/>
  <c r="K11" i="244"/>
  <c r="K17" i="244" s="1"/>
  <c r="K23" i="244" s="1"/>
  <c r="K29" i="244" s="1"/>
  <c r="K35" i="244" s="1"/>
  <c r="K41" i="244" s="1"/>
  <c r="K47" i="244" s="1"/>
  <c r="K53" i="244" s="1"/>
  <c r="K59" i="244" s="1"/>
  <c r="K65" i="244" s="1"/>
  <c r="K71" i="244" s="1"/>
  <c r="K77" i="244" s="1"/>
  <c r="K83" i="244" s="1"/>
  <c r="K89" i="244" s="1"/>
  <c r="K95" i="244" s="1"/>
  <c r="K101" i="244" s="1"/>
  <c r="K107" i="244" s="1"/>
  <c r="K113" i="244" s="1"/>
  <c r="K119" i="244" s="1"/>
  <c r="K125" i="244" s="1"/>
  <c r="K131" i="244" s="1"/>
  <c r="K137" i="244" s="1"/>
  <c r="K143" i="244" s="1"/>
  <c r="K149" i="244" s="1"/>
  <c r="K155" i="244" s="1"/>
  <c r="K161" i="244" s="1"/>
  <c r="K167" i="244" s="1"/>
  <c r="K173" i="244" s="1"/>
  <c r="K179" i="244" s="1"/>
  <c r="K185" i="244" s="1"/>
  <c r="K191" i="244" s="1"/>
  <c r="K197" i="244" s="1"/>
  <c r="K203" i="244" s="1"/>
  <c r="K209" i="244" s="1"/>
  <c r="K215" i="244" s="1"/>
  <c r="K221" i="244" s="1"/>
  <c r="K227" i="244" s="1"/>
  <c r="K233" i="244" s="1"/>
  <c r="K239" i="244" s="1"/>
  <c r="K245" i="244" s="1"/>
  <c r="K251" i="244" s="1"/>
  <c r="K257" i="244" s="1"/>
  <c r="K263" i="244" s="1"/>
  <c r="K269" i="244" s="1"/>
  <c r="K275" i="244" s="1"/>
  <c r="K281" i="244" s="1"/>
  <c r="K287" i="244" s="1"/>
  <c r="K293" i="244" s="1"/>
  <c r="K299" i="244" s="1"/>
  <c r="K305" i="244" s="1"/>
  <c r="K311" i="244" s="1"/>
  <c r="K317" i="244" s="1"/>
  <c r="K323" i="244" s="1"/>
  <c r="K329" i="244" s="1"/>
  <c r="K335" i="244" s="1"/>
  <c r="K341" i="244" s="1"/>
  <c r="K347" i="244" s="1"/>
  <c r="K353" i="244" s="1"/>
  <c r="K359" i="244" s="1"/>
  <c r="K365" i="244" s="1"/>
  <c r="K371" i="244" s="1"/>
  <c r="K377" i="244" s="1"/>
  <c r="K383" i="244" s="1"/>
  <c r="K389" i="244" s="1"/>
  <c r="K395" i="244" s="1"/>
  <c r="K401" i="244" s="1"/>
  <c r="K407" i="244" s="1"/>
  <c r="K413" i="244" s="1"/>
  <c r="K419" i="244" s="1"/>
  <c r="K425" i="244" s="1"/>
  <c r="K431" i="244" s="1"/>
  <c r="K437" i="244" s="1"/>
  <c r="K443" i="244" s="1"/>
  <c r="K449" i="244" s="1"/>
  <c r="K455" i="244" s="1"/>
  <c r="K461" i="244" s="1"/>
  <c r="K467" i="244" s="1"/>
  <c r="K473" i="244" s="1"/>
  <c r="K479" i="244" s="1"/>
  <c r="K485" i="244" s="1"/>
  <c r="K491" i="244" s="1"/>
  <c r="K497" i="244" s="1"/>
  <c r="K503" i="244" s="1"/>
  <c r="K509" i="244" s="1"/>
  <c r="K515" i="244" s="1"/>
  <c r="K521" i="244" s="1"/>
  <c r="K527" i="244" s="1"/>
  <c r="K533" i="244" s="1"/>
  <c r="K539" i="244" s="1"/>
  <c r="K545" i="244" s="1"/>
  <c r="K551" i="244" s="1"/>
  <c r="K557" i="244" s="1"/>
  <c r="K563" i="244" s="1"/>
  <c r="K569" i="244" s="1"/>
  <c r="K575" i="244" s="1"/>
  <c r="K581" i="244" s="1"/>
  <c r="K587" i="244" s="1"/>
  <c r="K593" i="244" s="1"/>
  <c r="K599" i="244" s="1"/>
  <c r="R9" i="244"/>
  <c r="R8" i="244"/>
  <c r="R7" i="244"/>
  <c r="R6" i="244"/>
  <c r="O6" i="244"/>
  <c r="R603" i="243"/>
  <c r="R602" i="243"/>
  <c r="R601" i="243"/>
  <c r="R600" i="243"/>
  <c r="O600" i="243"/>
  <c r="R597" i="243"/>
  <c r="R596" i="243"/>
  <c r="R595" i="243"/>
  <c r="R594" i="243"/>
  <c r="O594" i="243"/>
  <c r="R591" i="243"/>
  <c r="R590" i="243"/>
  <c r="R589" i="243"/>
  <c r="R588" i="243"/>
  <c r="O588" i="243"/>
  <c r="R585" i="243"/>
  <c r="R584" i="243"/>
  <c r="R583" i="243"/>
  <c r="R582" i="243"/>
  <c r="O582" i="243"/>
  <c r="R579" i="243"/>
  <c r="R578" i="243"/>
  <c r="R577" i="243"/>
  <c r="R576" i="243"/>
  <c r="O576" i="243"/>
  <c r="R573" i="243"/>
  <c r="R572" i="243"/>
  <c r="R571" i="243"/>
  <c r="R570" i="243"/>
  <c r="O570" i="243"/>
  <c r="R567" i="243"/>
  <c r="R566" i="243"/>
  <c r="R565" i="243"/>
  <c r="R564" i="243"/>
  <c r="O564" i="243"/>
  <c r="R561" i="243"/>
  <c r="R560" i="243"/>
  <c r="R559" i="243"/>
  <c r="R558" i="243"/>
  <c r="O558" i="243"/>
  <c r="R555" i="243"/>
  <c r="R554" i="243"/>
  <c r="R553" i="243"/>
  <c r="R552" i="243"/>
  <c r="O552" i="243"/>
  <c r="R549" i="243"/>
  <c r="R548" i="243"/>
  <c r="R547" i="243"/>
  <c r="R546" i="243"/>
  <c r="O546" i="243"/>
  <c r="R543" i="243"/>
  <c r="R542" i="243"/>
  <c r="R541" i="243"/>
  <c r="R540" i="243"/>
  <c r="O540" i="243"/>
  <c r="R537" i="243"/>
  <c r="R536" i="243"/>
  <c r="R535" i="243"/>
  <c r="R534" i="243"/>
  <c r="O534" i="243"/>
  <c r="R531" i="243"/>
  <c r="R530" i="243"/>
  <c r="R529" i="243"/>
  <c r="R528" i="243"/>
  <c r="O528" i="243"/>
  <c r="R525" i="243"/>
  <c r="R524" i="243"/>
  <c r="R523" i="243"/>
  <c r="R522" i="243"/>
  <c r="O522" i="243"/>
  <c r="R519" i="243"/>
  <c r="R518" i="243"/>
  <c r="R517" i="243"/>
  <c r="R516" i="243"/>
  <c r="O516" i="243"/>
  <c r="R513" i="243"/>
  <c r="R512" i="243"/>
  <c r="R511" i="243"/>
  <c r="R510" i="243"/>
  <c r="O510" i="243"/>
  <c r="R507" i="243"/>
  <c r="R506" i="243"/>
  <c r="R505" i="243"/>
  <c r="R504" i="243"/>
  <c r="O504" i="243"/>
  <c r="R501" i="243"/>
  <c r="R500" i="243"/>
  <c r="R499" i="243"/>
  <c r="R498" i="243"/>
  <c r="O498" i="243"/>
  <c r="R495" i="243"/>
  <c r="R494" i="243"/>
  <c r="R493" i="243"/>
  <c r="R492" i="243"/>
  <c r="O492" i="243"/>
  <c r="R489" i="243"/>
  <c r="R488" i="243"/>
  <c r="R487" i="243"/>
  <c r="R486" i="243"/>
  <c r="O486" i="243"/>
  <c r="R483" i="243"/>
  <c r="R482" i="243"/>
  <c r="R481" i="243"/>
  <c r="R480" i="243"/>
  <c r="O480" i="243"/>
  <c r="R477" i="243"/>
  <c r="R476" i="243"/>
  <c r="R475" i="243"/>
  <c r="R474" i="243"/>
  <c r="O474" i="243"/>
  <c r="R471" i="243"/>
  <c r="R470" i="243"/>
  <c r="R469" i="243"/>
  <c r="R468" i="243"/>
  <c r="O468" i="243"/>
  <c r="R465" i="243"/>
  <c r="R464" i="243"/>
  <c r="R463" i="243"/>
  <c r="R462" i="243"/>
  <c r="O462" i="243"/>
  <c r="R459" i="243"/>
  <c r="R458" i="243"/>
  <c r="R457" i="243"/>
  <c r="R456" i="243"/>
  <c r="O456" i="243"/>
  <c r="R453" i="243"/>
  <c r="R452" i="243"/>
  <c r="R451" i="243"/>
  <c r="R450" i="243"/>
  <c r="O450" i="243"/>
  <c r="R447" i="243"/>
  <c r="R446" i="243"/>
  <c r="R445" i="243"/>
  <c r="R444" i="243"/>
  <c r="O444" i="243"/>
  <c r="R441" i="243"/>
  <c r="R440" i="243"/>
  <c r="R439" i="243"/>
  <c r="R438" i="243"/>
  <c r="O438" i="243"/>
  <c r="R435" i="243"/>
  <c r="R434" i="243"/>
  <c r="R433" i="243"/>
  <c r="R432" i="243"/>
  <c r="O432" i="243"/>
  <c r="R429" i="243"/>
  <c r="R428" i="243"/>
  <c r="R427" i="243"/>
  <c r="R426" i="243"/>
  <c r="O426" i="243"/>
  <c r="R423" i="243"/>
  <c r="R422" i="243"/>
  <c r="R421" i="243"/>
  <c r="R420" i="243"/>
  <c r="O420" i="243"/>
  <c r="R417" i="243"/>
  <c r="R416" i="243"/>
  <c r="R415" i="243"/>
  <c r="R414" i="243"/>
  <c r="O414" i="243"/>
  <c r="R411" i="243"/>
  <c r="R410" i="243"/>
  <c r="R409" i="243"/>
  <c r="R408" i="243"/>
  <c r="O408" i="243"/>
  <c r="R405" i="243"/>
  <c r="R404" i="243"/>
  <c r="R403" i="243"/>
  <c r="R402" i="243"/>
  <c r="O402" i="243"/>
  <c r="R399" i="243"/>
  <c r="R398" i="243"/>
  <c r="R397" i="243"/>
  <c r="R396" i="243"/>
  <c r="O396" i="243"/>
  <c r="R393" i="243"/>
  <c r="R392" i="243"/>
  <c r="R391" i="243"/>
  <c r="R390" i="243"/>
  <c r="O390" i="243"/>
  <c r="R387" i="243"/>
  <c r="R386" i="243"/>
  <c r="R385" i="243"/>
  <c r="R384" i="243"/>
  <c r="O384" i="243"/>
  <c r="R381" i="243"/>
  <c r="R380" i="243"/>
  <c r="R379" i="243"/>
  <c r="R378" i="243"/>
  <c r="O378" i="243"/>
  <c r="R375" i="243"/>
  <c r="R374" i="243"/>
  <c r="R373" i="243"/>
  <c r="R372" i="243"/>
  <c r="O372" i="243"/>
  <c r="R369" i="243"/>
  <c r="R368" i="243"/>
  <c r="R367" i="243"/>
  <c r="R366" i="243"/>
  <c r="O366" i="243"/>
  <c r="R363" i="243"/>
  <c r="R362" i="243"/>
  <c r="R361" i="243"/>
  <c r="R360" i="243"/>
  <c r="O360" i="243"/>
  <c r="R357" i="243"/>
  <c r="R356" i="243"/>
  <c r="R355" i="243"/>
  <c r="R354" i="243"/>
  <c r="O354" i="243"/>
  <c r="R351" i="243"/>
  <c r="R350" i="243"/>
  <c r="R349" i="243"/>
  <c r="R348" i="243"/>
  <c r="O348" i="243"/>
  <c r="R345" i="243"/>
  <c r="R344" i="243"/>
  <c r="R343" i="243"/>
  <c r="R342" i="243"/>
  <c r="O342" i="243"/>
  <c r="R339" i="243"/>
  <c r="R338" i="243"/>
  <c r="R337" i="243"/>
  <c r="R336" i="243"/>
  <c r="O336" i="243"/>
  <c r="R333" i="243"/>
  <c r="R332" i="243"/>
  <c r="R331" i="243"/>
  <c r="R330" i="243"/>
  <c r="O330" i="243"/>
  <c r="R327" i="243"/>
  <c r="R326" i="243"/>
  <c r="R325" i="243"/>
  <c r="R324" i="243"/>
  <c r="O324" i="243"/>
  <c r="R321" i="243"/>
  <c r="R320" i="243"/>
  <c r="R319" i="243"/>
  <c r="R318" i="243"/>
  <c r="O318" i="243"/>
  <c r="R315" i="243"/>
  <c r="R314" i="243"/>
  <c r="R313" i="243"/>
  <c r="R312" i="243"/>
  <c r="O312" i="243"/>
  <c r="R309" i="243"/>
  <c r="R308" i="243"/>
  <c r="R307" i="243"/>
  <c r="R306" i="243"/>
  <c r="O306" i="243"/>
  <c r="R303" i="243"/>
  <c r="R302" i="243"/>
  <c r="R301" i="243"/>
  <c r="R300" i="243"/>
  <c r="O300" i="243"/>
  <c r="R297" i="243"/>
  <c r="R296" i="243"/>
  <c r="R295" i="243"/>
  <c r="R294" i="243"/>
  <c r="O294" i="243"/>
  <c r="R291" i="243"/>
  <c r="R290" i="243"/>
  <c r="R289" i="243"/>
  <c r="R288" i="243"/>
  <c r="O288" i="243"/>
  <c r="R285" i="243"/>
  <c r="R284" i="243"/>
  <c r="R283" i="243"/>
  <c r="R282" i="243"/>
  <c r="O282" i="243"/>
  <c r="R279" i="243"/>
  <c r="R278" i="243"/>
  <c r="R277" i="243"/>
  <c r="R276" i="243"/>
  <c r="O276" i="243"/>
  <c r="R273" i="243"/>
  <c r="R272" i="243"/>
  <c r="R271" i="243"/>
  <c r="R270" i="243"/>
  <c r="O270" i="243"/>
  <c r="R267" i="243"/>
  <c r="R266" i="243"/>
  <c r="R265" i="243"/>
  <c r="R264" i="243"/>
  <c r="O264" i="243"/>
  <c r="R261" i="243"/>
  <c r="R260" i="243"/>
  <c r="R259" i="243"/>
  <c r="R258" i="243"/>
  <c r="O258" i="243"/>
  <c r="R255" i="243"/>
  <c r="R254" i="243"/>
  <c r="R253" i="243"/>
  <c r="R252" i="243"/>
  <c r="O252" i="243"/>
  <c r="R249" i="243"/>
  <c r="R248" i="243"/>
  <c r="R247" i="243"/>
  <c r="R246" i="243"/>
  <c r="O246" i="243"/>
  <c r="R243" i="243"/>
  <c r="R242" i="243"/>
  <c r="R241" i="243"/>
  <c r="R240" i="243"/>
  <c r="O240" i="243"/>
  <c r="R237" i="243"/>
  <c r="R236" i="243"/>
  <c r="R235" i="243"/>
  <c r="R234" i="243"/>
  <c r="O234" i="243"/>
  <c r="R231" i="243"/>
  <c r="R230" i="243"/>
  <c r="R229" i="243"/>
  <c r="R228" i="243"/>
  <c r="O228" i="243"/>
  <c r="R225" i="243"/>
  <c r="R224" i="243"/>
  <c r="R223" i="243"/>
  <c r="R222" i="243"/>
  <c r="O222" i="243"/>
  <c r="R219" i="243"/>
  <c r="R218" i="243"/>
  <c r="R217" i="243"/>
  <c r="R216" i="243"/>
  <c r="O216" i="243"/>
  <c r="R213" i="243"/>
  <c r="R212" i="243"/>
  <c r="R211" i="243"/>
  <c r="R210" i="243"/>
  <c r="O210" i="243"/>
  <c r="R207" i="243"/>
  <c r="R206" i="243"/>
  <c r="R205" i="243"/>
  <c r="R204" i="243"/>
  <c r="O204" i="243"/>
  <c r="R201" i="243"/>
  <c r="R200" i="243"/>
  <c r="R199" i="243"/>
  <c r="R198" i="243"/>
  <c r="O198" i="243"/>
  <c r="R195" i="243"/>
  <c r="R194" i="243"/>
  <c r="R193" i="243"/>
  <c r="R192" i="243"/>
  <c r="O192" i="243"/>
  <c r="R189" i="243"/>
  <c r="R188" i="243"/>
  <c r="R187" i="243"/>
  <c r="R186" i="243"/>
  <c r="O186" i="243"/>
  <c r="R183" i="243"/>
  <c r="R182" i="243"/>
  <c r="R181" i="243"/>
  <c r="R180" i="243"/>
  <c r="O180" i="243"/>
  <c r="R177" i="243"/>
  <c r="R176" i="243"/>
  <c r="R175" i="243"/>
  <c r="R174" i="243"/>
  <c r="O174" i="243"/>
  <c r="R171" i="243"/>
  <c r="R170" i="243"/>
  <c r="R169" i="243"/>
  <c r="R168" i="243"/>
  <c r="O168" i="243"/>
  <c r="R165" i="243"/>
  <c r="R164" i="243"/>
  <c r="R163" i="243"/>
  <c r="R162" i="243"/>
  <c r="O162" i="243"/>
  <c r="R159" i="243"/>
  <c r="R158" i="243"/>
  <c r="R157" i="243"/>
  <c r="R156" i="243"/>
  <c r="O156" i="243"/>
  <c r="R153" i="243"/>
  <c r="R152" i="243"/>
  <c r="R151" i="243"/>
  <c r="R150" i="243"/>
  <c r="O150" i="243"/>
  <c r="R147" i="243"/>
  <c r="R146" i="243"/>
  <c r="R145" i="243"/>
  <c r="R144" i="243"/>
  <c r="O144" i="243"/>
  <c r="R141" i="243"/>
  <c r="R140" i="243"/>
  <c r="R139" i="243"/>
  <c r="R138" i="243"/>
  <c r="O138" i="243"/>
  <c r="R135" i="243"/>
  <c r="R134" i="243"/>
  <c r="R133" i="243"/>
  <c r="R132" i="243"/>
  <c r="O132" i="243"/>
  <c r="R129" i="243"/>
  <c r="R128" i="243"/>
  <c r="R127" i="243"/>
  <c r="R126" i="243"/>
  <c r="O126" i="243"/>
  <c r="R123" i="243"/>
  <c r="R122" i="243"/>
  <c r="R121" i="243"/>
  <c r="R120" i="243"/>
  <c r="O120" i="243"/>
  <c r="R117" i="243"/>
  <c r="R116" i="243"/>
  <c r="R115" i="243"/>
  <c r="R114" i="243"/>
  <c r="O114" i="243"/>
  <c r="R111" i="243"/>
  <c r="R110" i="243"/>
  <c r="R109" i="243"/>
  <c r="R108" i="243"/>
  <c r="O108" i="243"/>
  <c r="R105" i="243"/>
  <c r="R104" i="243"/>
  <c r="R103" i="243"/>
  <c r="R102" i="243"/>
  <c r="O102" i="243"/>
  <c r="R99" i="243"/>
  <c r="R98" i="243"/>
  <c r="R97" i="243"/>
  <c r="R96" i="243"/>
  <c r="O96" i="243"/>
  <c r="R93" i="243"/>
  <c r="R92" i="243"/>
  <c r="R91" i="243"/>
  <c r="R90" i="243"/>
  <c r="O90" i="243"/>
  <c r="R87" i="243"/>
  <c r="R86" i="243"/>
  <c r="R85" i="243"/>
  <c r="R84" i="243"/>
  <c r="O84" i="243"/>
  <c r="R81" i="243"/>
  <c r="R80" i="243"/>
  <c r="R79" i="243"/>
  <c r="R78" i="243"/>
  <c r="O78" i="243"/>
  <c r="R75" i="243"/>
  <c r="R74" i="243"/>
  <c r="R73" i="243"/>
  <c r="R72" i="243"/>
  <c r="O72" i="243"/>
  <c r="R69" i="243"/>
  <c r="R68" i="243"/>
  <c r="R67" i="243"/>
  <c r="R66" i="243"/>
  <c r="O66" i="243"/>
  <c r="R63" i="243"/>
  <c r="R62" i="243"/>
  <c r="R61" i="243"/>
  <c r="R60" i="243"/>
  <c r="O60" i="243"/>
  <c r="R57" i="243"/>
  <c r="R56" i="243"/>
  <c r="R55" i="243"/>
  <c r="R54" i="243"/>
  <c r="O54" i="243"/>
  <c r="R51" i="243"/>
  <c r="R50" i="243"/>
  <c r="R49" i="243"/>
  <c r="R48" i="243"/>
  <c r="O48" i="243"/>
  <c r="R45" i="243"/>
  <c r="R44" i="243"/>
  <c r="R43" i="243"/>
  <c r="R42" i="243"/>
  <c r="O42" i="243"/>
  <c r="R39" i="243"/>
  <c r="R38" i="243"/>
  <c r="R37" i="243"/>
  <c r="R36" i="243"/>
  <c r="O36" i="243"/>
  <c r="R33" i="243"/>
  <c r="R32" i="243"/>
  <c r="R31" i="243"/>
  <c r="R30" i="243"/>
  <c r="O30" i="243"/>
  <c r="R27" i="243"/>
  <c r="R26" i="243"/>
  <c r="R25" i="243"/>
  <c r="R24" i="243"/>
  <c r="O24" i="243"/>
  <c r="R21" i="243"/>
  <c r="R20" i="243"/>
  <c r="R19" i="243"/>
  <c r="R18" i="243"/>
  <c r="O18" i="243"/>
  <c r="R15" i="243"/>
  <c r="R14" i="243"/>
  <c r="R13" i="243"/>
  <c r="R12" i="243"/>
  <c r="O12" i="243"/>
  <c r="K11" i="243"/>
  <c r="K17" i="243" s="1"/>
  <c r="K23" i="243" s="1"/>
  <c r="K29" i="243" s="1"/>
  <c r="K35" i="243" s="1"/>
  <c r="K41" i="243" s="1"/>
  <c r="K47" i="243" s="1"/>
  <c r="K53" i="243" s="1"/>
  <c r="K59" i="243" s="1"/>
  <c r="K65" i="243" s="1"/>
  <c r="K71" i="243" s="1"/>
  <c r="K77" i="243" s="1"/>
  <c r="K83" i="243" s="1"/>
  <c r="K89" i="243" s="1"/>
  <c r="K95" i="243" s="1"/>
  <c r="K101" i="243" s="1"/>
  <c r="K107" i="243" s="1"/>
  <c r="K113" i="243" s="1"/>
  <c r="K119" i="243" s="1"/>
  <c r="K125" i="243" s="1"/>
  <c r="K131" i="243" s="1"/>
  <c r="K137" i="243" s="1"/>
  <c r="K143" i="243" s="1"/>
  <c r="K149" i="243" s="1"/>
  <c r="K155" i="243" s="1"/>
  <c r="K161" i="243" s="1"/>
  <c r="K167" i="243" s="1"/>
  <c r="K173" i="243" s="1"/>
  <c r="K179" i="243" s="1"/>
  <c r="K185" i="243" s="1"/>
  <c r="K191" i="243" s="1"/>
  <c r="K197" i="243" s="1"/>
  <c r="K203" i="243" s="1"/>
  <c r="K209" i="243" s="1"/>
  <c r="K215" i="243" s="1"/>
  <c r="K221" i="243" s="1"/>
  <c r="K227" i="243" s="1"/>
  <c r="K233" i="243" s="1"/>
  <c r="K239" i="243" s="1"/>
  <c r="K245" i="243" s="1"/>
  <c r="K251" i="243" s="1"/>
  <c r="K257" i="243" s="1"/>
  <c r="K263" i="243" s="1"/>
  <c r="K269" i="243" s="1"/>
  <c r="K275" i="243" s="1"/>
  <c r="K281" i="243" s="1"/>
  <c r="K287" i="243" s="1"/>
  <c r="K293" i="243" s="1"/>
  <c r="K299" i="243" s="1"/>
  <c r="K305" i="243" s="1"/>
  <c r="K311" i="243" s="1"/>
  <c r="K317" i="243" s="1"/>
  <c r="K323" i="243" s="1"/>
  <c r="K329" i="243" s="1"/>
  <c r="K335" i="243" s="1"/>
  <c r="K341" i="243" s="1"/>
  <c r="K347" i="243" s="1"/>
  <c r="K353" i="243" s="1"/>
  <c r="K359" i="243" s="1"/>
  <c r="K365" i="243" s="1"/>
  <c r="K371" i="243" s="1"/>
  <c r="K377" i="243" s="1"/>
  <c r="K383" i="243" s="1"/>
  <c r="K389" i="243" s="1"/>
  <c r="K395" i="243" s="1"/>
  <c r="K401" i="243" s="1"/>
  <c r="K407" i="243" s="1"/>
  <c r="K413" i="243" s="1"/>
  <c r="K419" i="243" s="1"/>
  <c r="K425" i="243" s="1"/>
  <c r="K431" i="243" s="1"/>
  <c r="K437" i="243" s="1"/>
  <c r="K443" i="243" s="1"/>
  <c r="K449" i="243" s="1"/>
  <c r="K455" i="243" s="1"/>
  <c r="K461" i="243" s="1"/>
  <c r="K467" i="243" s="1"/>
  <c r="K473" i="243" s="1"/>
  <c r="K479" i="243" s="1"/>
  <c r="K485" i="243" s="1"/>
  <c r="K491" i="243" s="1"/>
  <c r="K497" i="243" s="1"/>
  <c r="K503" i="243" s="1"/>
  <c r="K509" i="243" s="1"/>
  <c r="K515" i="243" s="1"/>
  <c r="K521" i="243" s="1"/>
  <c r="K527" i="243" s="1"/>
  <c r="K533" i="243" s="1"/>
  <c r="K539" i="243" s="1"/>
  <c r="K545" i="243" s="1"/>
  <c r="K551" i="243" s="1"/>
  <c r="K557" i="243" s="1"/>
  <c r="K563" i="243" s="1"/>
  <c r="K569" i="243" s="1"/>
  <c r="K575" i="243" s="1"/>
  <c r="K581" i="243" s="1"/>
  <c r="K587" i="243" s="1"/>
  <c r="K593" i="243" s="1"/>
  <c r="K599" i="243" s="1"/>
  <c r="R9" i="243"/>
  <c r="R8" i="243"/>
  <c r="R7" i="243"/>
  <c r="R6" i="243"/>
  <c r="O6" i="243"/>
  <c r="R603" i="242"/>
  <c r="R602" i="242"/>
  <c r="R601" i="242"/>
  <c r="R600" i="242"/>
  <c r="O600" i="242"/>
  <c r="R597" i="242"/>
  <c r="R596" i="242"/>
  <c r="R595" i="242"/>
  <c r="R594" i="242"/>
  <c r="O594" i="242"/>
  <c r="R591" i="242"/>
  <c r="R590" i="242"/>
  <c r="R589" i="242"/>
  <c r="R588" i="242"/>
  <c r="O588" i="242"/>
  <c r="R585" i="242"/>
  <c r="R584" i="242"/>
  <c r="R583" i="242"/>
  <c r="R582" i="242"/>
  <c r="O582" i="242"/>
  <c r="R579" i="242"/>
  <c r="R578" i="242"/>
  <c r="R577" i="242"/>
  <c r="R576" i="242"/>
  <c r="O576" i="242"/>
  <c r="R573" i="242"/>
  <c r="R572" i="242"/>
  <c r="R571" i="242"/>
  <c r="R570" i="242"/>
  <c r="O570" i="242"/>
  <c r="R567" i="242"/>
  <c r="R566" i="242"/>
  <c r="R565" i="242"/>
  <c r="R564" i="242"/>
  <c r="O564" i="242"/>
  <c r="R561" i="242"/>
  <c r="R560" i="242"/>
  <c r="R559" i="242"/>
  <c r="R558" i="242"/>
  <c r="O558" i="242"/>
  <c r="R555" i="242"/>
  <c r="R554" i="242"/>
  <c r="R553" i="242"/>
  <c r="R552" i="242"/>
  <c r="O552" i="242"/>
  <c r="R549" i="242"/>
  <c r="R548" i="242"/>
  <c r="R547" i="242"/>
  <c r="R546" i="242"/>
  <c r="O546" i="242"/>
  <c r="R543" i="242"/>
  <c r="R542" i="242"/>
  <c r="R541" i="242"/>
  <c r="R540" i="242"/>
  <c r="O540" i="242"/>
  <c r="R537" i="242"/>
  <c r="R536" i="242"/>
  <c r="R535" i="242"/>
  <c r="R534" i="242"/>
  <c r="O534" i="242"/>
  <c r="R531" i="242"/>
  <c r="R530" i="242"/>
  <c r="R529" i="242"/>
  <c r="R528" i="242"/>
  <c r="O528" i="242"/>
  <c r="R525" i="242"/>
  <c r="R524" i="242"/>
  <c r="R523" i="242"/>
  <c r="R522" i="242"/>
  <c r="O522" i="242"/>
  <c r="R519" i="242"/>
  <c r="R518" i="242"/>
  <c r="R517" i="242"/>
  <c r="R516" i="242"/>
  <c r="O516" i="242"/>
  <c r="R513" i="242"/>
  <c r="R512" i="242"/>
  <c r="R511" i="242"/>
  <c r="R510" i="242"/>
  <c r="O510" i="242"/>
  <c r="R507" i="242"/>
  <c r="R506" i="242"/>
  <c r="R505" i="242"/>
  <c r="R504" i="242"/>
  <c r="O504" i="242"/>
  <c r="R501" i="242"/>
  <c r="R500" i="242"/>
  <c r="R499" i="242"/>
  <c r="R498" i="242"/>
  <c r="O498" i="242"/>
  <c r="R495" i="242"/>
  <c r="R494" i="242"/>
  <c r="R493" i="242"/>
  <c r="R492" i="242"/>
  <c r="O492" i="242"/>
  <c r="R489" i="242"/>
  <c r="R488" i="242"/>
  <c r="R487" i="242"/>
  <c r="R486" i="242"/>
  <c r="O486" i="242"/>
  <c r="R483" i="242"/>
  <c r="R482" i="242"/>
  <c r="R481" i="242"/>
  <c r="R480" i="242"/>
  <c r="O480" i="242"/>
  <c r="R477" i="242"/>
  <c r="R476" i="242"/>
  <c r="R475" i="242"/>
  <c r="R474" i="242"/>
  <c r="O474" i="242"/>
  <c r="R471" i="242"/>
  <c r="R470" i="242"/>
  <c r="R469" i="242"/>
  <c r="R468" i="242"/>
  <c r="O468" i="242"/>
  <c r="R465" i="242"/>
  <c r="R464" i="242"/>
  <c r="R463" i="242"/>
  <c r="R462" i="242"/>
  <c r="O462" i="242"/>
  <c r="R459" i="242"/>
  <c r="R458" i="242"/>
  <c r="R457" i="242"/>
  <c r="R456" i="242"/>
  <c r="O456" i="242"/>
  <c r="R453" i="242"/>
  <c r="R452" i="242"/>
  <c r="R451" i="242"/>
  <c r="R450" i="242"/>
  <c r="O450" i="242"/>
  <c r="R447" i="242"/>
  <c r="R446" i="242"/>
  <c r="R445" i="242"/>
  <c r="R444" i="242"/>
  <c r="O444" i="242"/>
  <c r="R441" i="242"/>
  <c r="R440" i="242"/>
  <c r="R439" i="242"/>
  <c r="R438" i="242"/>
  <c r="O438" i="242"/>
  <c r="R435" i="242"/>
  <c r="R434" i="242"/>
  <c r="R433" i="242"/>
  <c r="R432" i="242"/>
  <c r="O432" i="242"/>
  <c r="R429" i="242"/>
  <c r="R428" i="242"/>
  <c r="R427" i="242"/>
  <c r="R426" i="242"/>
  <c r="O426" i="242"/>
  <c r="R423" i="242"/>
  <c r="R422" i="242"/>
  <c r="R421" i="242"/>
  <c r="R420" i="242"/>
  <c r="O420" i="242"/>
  <c r="R417" i="242"/>
  <c r="R416" i="242"/>
  <c r="R415" i="242"/>
  <c r="R414" i="242"/>
  <c r="O414" i="242"/>
  <c r="R411" i="242"/>
  <c r="R410" i="242"/>
  <c r="R409" i="242"/>
  <c r="R408" i="242"/>
  <c r="O408" i="242"/>
  <c r="R405" i="242"/>
  <c r="R404" i="242"/>
  <c r="R403" i="242"/>
  <c r="R402" i="242"/>
  <c r="O402" i="242"/>
  <c r="R399" i="242"/>
  <c r="R398" i="242"/>
  <c r="R397" i="242"/>
  <c r="R396" i="242"/>
  <c r="O396" i="242"/>
  <c r="R393" i="242"/>
  <c r="R392" i="242"/>
  <c r="R391" i="242"/>
  <c r="R390" i="242"/>
  <c r="O390" i="242"/>
  <c r="R387" i="242"/>
  <c r="R386" i="242"/>
  <c r="R385" i="242"/>
  <c r="R384" i="242"/>
  <c r="O384" i="242"/>
  <c r="R381" i="242"/>
  <c r="R380" i="242"/>
  <c r="R379" i="242"/>
  <c r="R378" i="242"/>
  <c r="O378" i="242"/>
  <c r="R375" i="242"/>
  <c r="R374" i="242"/>
  <c r="R373" i="242"/>
  <c r="R372" i="242"/>
  <c r="O372" i="242"/>
  <c r="R369" i="242"/>
  <c r="R368" i="242"/>
  <c r="R367" i="242"/>
  <c r="R366" i="242"/>
  <c r="O366" i="242"/>
  <c r="R363" i="242"/>
  <c r="R362" i="242"/>
  <c r="R361" i="242"/>
  <c r="R360" i="242"/>
  <c r="O360" i="242"/>
  <c r="R357" i="242"/>
  <c r="R356" i="242"/>
  <c r="R355" i="242"/>
  <c r="R354" i="242"/>
  <c r="O354" i="242"/>
  <c r="R351" i="242"/>
  <c r="R350" i="242"/>
  <c r="R349" i="242"/>
  <c r="R348" i="242"/>
  <c r="O348" i="242"/>
  <c r="R345" i="242"/>
  <c r="R344" i="242"/>
  <c r="R343" i="242"/>
  <c r="R342" i="242"/>
  <c r="O342" i="242"/>
  <c r="R339" i="242"/>
  <c r="R338" i="242"/>
  <c r="R337" i="242"/>
  <c r="R336" i="242"/>
  <c r="O336" i="242"/>
  <c r="R333" i="242"/>
  <c r="R332" i="242"/>
  <c r="R331" i="242"/>
  <c r="R330" i="242"/>
  <c r="O330" i="242"/>
  <c r="R327" i="242"/>
  <c r="R326" i="242"/>
  <c r="R325" i="242"/>
  <c r="R324" i="242"/>
  <c r="O324" i="242"/>
  <c r="R321" i="242"/>
  <c r="R320" i="242"/>
  <c r="R319" i="242"/>
  <c r="R318" i="242"/>
  <c r="O318" i="242"/>
  <c r="R315" i="242"/>
  <c r="R314" i="242"/>
  <c r="R313" i="242"/>
  <c r="R312" i="242"/>
  <c r="O312" i="242"/>
  <c r="R309" i="242"/>
  <c r="R308" i="242"/>
  <c r="R307" i="242"/>
  <c r="R306" i="242"/>
  <c r="O306" i="242"/>
  <c r="R303" i="242"/>
  <c r="R302" i="242"/>
  <c r="R301" i="242"/>
  <c r="R300" i="242"/>
  <c r="O300" i="242"/>
  <c r="R297" i="242"/>
  <c r="R296" i="242"/>
  <c r="R295" i="242"/>
  <c r="R294" i="242"/>
  <c r="O294" i="242"/>
  <c r="R291" i="242"/>
  <c r="R290" i="242"/>
  <c r="R289" i="242"/>
  <c r="R288" i="242"/>
  <c r="O288" i="242"/>
  <c r="R285" i="242"/>
  <c r="R284" i="242"/>
  <c r="R283" i="242"/>
  <c r="R282" i="242"/>
  <c r="O282" i="242"/>
  <c r="R279" i="242"/>
  <c r="R278" i="242"/>
  <c r="R277" i="242"/>
  <c r="R276" i="242"/>
  <c r="O276" i="242"/>
  <c r="R273" i="242"/>
  <c r="R272" i="242"/>
  <c r="R271" i="242"/>
  <c r="R270" i="242"/>
  <c r="O270" i="242"/>
  <c r="R267" i="242"/>
  <c r="R266" i="242"/>
  <c r="R265" i="242"/>
  <c r="R264" i="242"/>
  <c r="O264" i="242"/>
  <c r="R261" i="242"/>
  <c r="R260" i="242"/>
  <c r="R259" i="242"/>
  <c r="R258" i="242"/>
  <c r="O258" i="242"/>
  <c r="R255" i="242"/>
  <c r="R254" i="242"/>
  <c r="R253" i="242"/>
  <c r="R252" i="242"/>
  <c r="O252" i="242"/>
  <c r="R249" i="242"/>
  <c r="R248" i="242"/>
  <c r="R247" i="242"/>
  <c r="R246" i="242"/>
  <c r="O246" i="242"/>
  <c r="R243" i="242"/>
  <c r="R242" i="242"/>
  <c r="R241" i="242"/>
  <c r="R240" i="242"/>
  <c r="O240" i="242"/>
  <c r="R237" i="242"/>
  <c r="R236" i="242"/>
  <c r="R235" i="242"/>
  <c r="R234" i="242"/>
  <c r="O234" i="242"/>
  <c r="R231" i="242"/>
  <c r="R230" i="242"/>
  <c r="R229" i="242"/>
  <c r="R228" i="242"/>
  <c r="O228" i="242"/>
  <c r="R225" i="242"/>
  <c r="R224" i="242"/>
  <c r="R223" i="242"/>
  <c r="R222" i="242"/>
  <c r="O222" i="242"/>
  <c r="R219" i="242"/>
  <c r="R218" i="242"/>
  <c r="R217" i="242"/>
  <c r="R216" i="242"/>
  <c r="O216" i="242"/>
  <c r="R213" i="242"/>
  <c r="R212" i="242"/>
  <c r="R211" i="242"/>
  <c r="R210" i="242"/>
  <c r="O210" i="242"/>
  <c r="R207" i="242"/>
  <c r="R206" i="242"/>
  <c r="R205" i="242"/>
  <c r="R204" i="242"/>
  <c r="O204" i="242"/>
  <c r="R201" i="242"/>
  <c r="R200" i="242"/>
  <c r="R199" i="242"/>
  <c r="R198" i="242"/>
  <c r="O198" i="242"/>
  <c r="R195" i="242"/>
  <c r="R194" i="242"/>
  <c r="R193" i="242"/>
  <c r="R192" i="242"/>
  <c r="O192" i="242"/>
  <c r="R189" i="242"/>
  <c r="R188" i="242"/>
  <c r="R187" i="242"/>
  <c r="R186" i="242"/>
  <c r="O186" i="242"/>
  <c r="R183" i="242"/>
  <c r="R182" i="242"/>
  <c r="R181" i="242"/>
  <c r="R180" i="242"/>
  <c r="O180" i="242"/>
  <c r="R177" i="242"/>
  <c r="R176" i="242"/>
  <c r="R175" i="242"/>
  <c r="R174" i="242"/>
  <c r="O174" i="242"/>
  <c r="R171" i="242"/>
  <c r="R170" i="242"/>
  <c r="R169" i="242"/>
  <c r="R168" i="242"/>
  <c r="O168" i="242"/>
  <c r="R165" i="242"/>
  <c r="R164" i="242"/>
  <c r="R163" i="242"/>
  <c r="R162" i="242"/>
  <c r="O162" i="242"/>
  <c r="R159" i="242"/>
  <c r="R158" i="242"/>
  <c r="R157" i="242"/>
  <c r="R156" i="242"/>
  <c r="O156" i="242"/>
  <c r="R153" i="242"/>
  <c r="R152" i="242"/>
  <c r="R151" i="242"/>
  <c r="R150" i="242"/>
  <c r="O150" i="242"/>
  <c r="R147" i="242"/>
  <c r="R146" i="242"/>
  <c r="R145" i="242"/>
  <c r="R144" i="242"/>
  <c r="O144" i="242"/>
  <c r="R141" i="242"/>
  <c r="R140" i="242"/>
  <c r="R139" i="242"/>
  <c r="R138" i="242"/>
  <c r="O138" i="242"/>
  <c r="R135" i="242"/>
  <c r="R134" i="242"/>
  <c r="R133" i="242"/>
  <c r="R132" i="242"/>
  <c r="O132" i="242"/>
  <c r="R129" i="242"/>
  <c r="R128" i="242"/>
  <c r="R127" i="242"/>
  <c r="R126" i="242"/>
  <c r="O126" i="242"/>
  <c r="R123" i="242"/>
  <c r="R122" i="242"/>
  <c r="R121" i="242"/>
  <c r="R120" i="242"/>
  <c r="O120" i="242"/>
  <c r="R117" i="242"/>
  <c r="R116" i="242"/>
  <c r="R115" i="242"/>
  <c r="R114" i="242"/>
  <c r="O114" i="242"/>
  <c r="R111" i="242"/>
  <c r="R110" i="242"/>
  <c r="R109" i="242"/>
  <c r="R108" i="242"/>
  <c r="O108" i="242"/>
  <c r="R105" i="242"/>
  <c r="R104" i="242"/>
  <c r="R103" i="242"/>
  <c r="R102" i="242"/>
  <c r="O102" i="242"/>
  <c r="R99" i="242"/>
  <c r="R98" i="242"/>
  <c r="R97" i="242"/>
  <c r="R96" i="242"/>
  <c r="O96" i="242"/>
  <c r="R93" i="242"/>
  <c r="R92" i="242"/>
  <c r="R91" i="242"/>
  <c r="R90" i="242"/>
  <c r="O90" i="242"/>
  <c r="R87" i="242"/>
  <c r="R86" i="242"/>
  <c r="R85" i="242"/>
  <c r="R84" i="242"/>
  <c r="O84" i="242"/>
  <c r="R81" i="242"/>
  <c r="R80" i="242"/>
  <c r="R79" i="242"/>
  <c r="R78" i="242"/>
  <c r="O78" i="242"/>
  <c r="R75" i="242"/>
  <c r="R74" i="242"/>
  <c r="R73" i="242"/>
  <c r="R72" i="242"/>
  <c r="O72" i="242"/>
  <c r="R69" i="242"/>
  <c r="R68" i="242"/>
  <c r="R67" i="242"/>
  <c r="R66" i="242"/>
  <c r="O66" i="242"/>
  <c r="R63" i="242"/>
  <c r="R62" i="242"/>
  <c r="R61" i="242"/>
  <c r="R60" i="242"/>
  <c r="O60" i="242"/>
  <c r="R57" i="242"/>
  <c r="R56" i="242"/>
  <c r="R55" i="242"/>
  <c r="R54" i="242"/>
  <c r="O54" i="242"/>
  <c r="R51" i="242"/>
  <c r="R50" i="242"/>
  <c r="R49" i="242"/>
  <c r="R48" i="242"/>
  <c r="O48" i="242"/>
  <c r="R45" i="242"/>
  <c r="R44" i="242"/>
  <c r="R43" i="242"/>
  <c r="R42" i="242"/>
  <c r="O42" i="242"/>
  <c r="R39" i="242"/>
  <c r="R38" i="242"/>
  <c r="R37" i="242"/>
  <c r="R36" i="242"/>
  <c r="O36" i="242"/>
  <c r="R33" i="242"/>
  <c r="R32" i="242"/>
  <c r="R31" i="242"/>
  <c r="R30" i="242"/>
  <c r="O30" i="242"/>
  <c r="R27" i="242"/>
  <c r="R26" i="242"/>
  <c r="R25" i="242"/>
  <c r="R24" i="242"/>
  <c r="O24" i="242"/>
  <c r="R21" i="242"/>
  <c r="R20" i="242"/>
  <c r="R19" i="242"/>
  <c r="R18" i="242"/>
  <c r="O18" i="242"/>
  <c r="R15" i="242"/>
  <c r="R14" i="242"/>
  <c r="R13" i="242"/>
  <c r="R12" i="242"/>
  <c r="O12" i="242"/>
  <c r="K11" i="242"/>
  <c r="K17" i="242" s="1"/>
  <c r="K23" i="242" s="1"/>
  <c r="K29" i="242" s="1"/>
  <c r="K35" i="242" s="1"/>
  <c r="K41" i="242" s="1"/>
  <c r="K47" i="242" s="1"/>
  <c r="K53" i="242" s="1"/>
  <c r="K59" i="242" s="1"/>
  <c r="K65" i="242" s="1"/>
  <c r="K71" i="242" s="1"/>
  <c r="K77" i="242" s="1"/>
  <c r="K83" i="242" s="1"/>
  <c r="K89" i="242" s="1"/>
  <c r="K95" i="242" s="1"/>
  <c r="K101" i="242" s="1"/>
  <c r="K107" i="242" s="1"/>
  <c r="K113" i="242" s="1"/>
  <c r="K119" i="242" s="1"/>
  <c r="K125" i="242" s="1"/>
  <c r="K131" i="242" s="1"/>
  <c r="K137" i="242" s="1"/>
  <c r="K143" i="242" s="1"/>
  <c r="K149" i="242" s="1"/>
  <c r="K155" i="242" s="1"/>
  <c r="K161" i="242" s="1"/>
  <c r="K167" i="242" s="1"/>
  <c r="K173" i="242" s="1"/>
  <c r="K179" i="242" s="1"/>
  <c r="K185" i="242" s="1"/>
  <c r="K191" i="242" s="1"/>
  <c r="K197" i="242" s="1"/>
  <c r="K203" i="242" s="1"/>
  <c r="K209" i="242" s="1"/>
  <c r="K215" i="242" s="1"/>
  <c r="K221" i="242" s="1"/>
  <c r="K227" i="242" s="1"/>
  <c r="K233" i="242" s="1"/>
  <c r="K239" i="242" s="1"/>
  <c r="K245" i="242" s="1"/>
  <c r="K251" i="242" s="1"/>
  <c r="K257" i="242" s="1"/>
  <c r="K263" i="242" s="1"/>
  <c r="K269" i="242" s="1"/>
  <c r="K275" i="242" s="1"/>
  <c r="K281" i="242" s="1"/>
  <c r="K287" i="242" s="1"/>
  <c r="K293" i="242" s="1"/>
  <c r="K299" i="242" s="1"/>
  <c r="K305" i="242" s="1"/>
  <c r="K311" i="242" s="1"/>
  <c r="K317" i="242" s="1"/>
  <c r="K323" i="242" s="1"/>
  <c r="K329" i="242" s="1"/>
  <c r="K335" i="242" s="1"/>
  <c r="K341" i="242" s="1"/>
  <c r="K347" i="242" s="1"/>
  <c r="K353" i="242" s="1"/>
  <c r="K359" i="242" s="1"/>
  <c r="K365" i="242" s="1"/>
  <c r="K371" i="242" s="1"/>
  <c r="K377" i="242" s="1"/>
  <c r="K383" i="242" s="1"/>
  <c r="K389" i="242" s="1"/>
  <c r="K395" i="242" s="1"/>
  <c r="K401" i="242" s="1"/>
  <c r="K407" i="242" s="1"/>
  <c r="K413" i="242" s="1"/>
  <c r="K419" i="242" s="1"/>
  <c r="K425" i="242" s="1"/>
  <c r="K431" i="242" s="1"/>
  <c r="K437" i="242" s="1"/>
  <c r="K443" i="242" s="1"/>
  <c r="K449" i="242" s="1"/>
  <c r="K455" i="242" s="1"/>
  <c r="K461" i="242" s="1"/>
  <c r="K467" i="242" s="1"/>
  <c r="K473" i="242" s="1"/>
  <c r="K479" i="242" s="1"/>
  <c r="K485" i="242" s="1"/>
  <c r="K491" i="242" s="1"/>
  <c r="K497" i="242" s="1"/>
  <c r="K503" i="242" s="1"/>
  <c r="K509" i="242" s="1"/>
  <c r="K515" i="242" s="1"/>
  <c r="K521" i="242" s="1"/>
  <c r="K527" i="242" s="1"/>
  <c r="K533" i="242" s="1"/>
  <c r="K539" i="242" s="1"/>
  <c r="K545" i="242" s="1"/>
  <c r="K551" i="242" s="1"/>
  <c r="K557" i="242" s="1"/>
  <c r="K563" i="242" s="1"/>
  <c r="K569" i="242" s="1"/>
  <c r="K575" i="242" s="1"/>
  <c r="K581" i="242" s="1"/>
  <c r="K587" i="242" s="1"/>
  <c r="K593" i="242" s="1"/>
  <c r="K599" i="242" s="1"/>
  <c r="R9" i="242"/>
  <c r="R8" i="242"/>
  <c r="R7" i="242"/>
  <c r="R6" i="242"/>
  <c r="O6" i="242"/>
  <c r="R603" i="241"/>
  <c r="R602" i="241"/>
  <c r="R601" i="241"/>
  <c r="R600" i="241"/>
  <c r="O600" i="241"/>
  <c r="R597" i="241"/>
  <c r="R596" i="241"/>
  <c r="R595" i="241"/>
  <c r="R594" i="241"/>
  <c r="O594" i="241"/>
  <c r="R591" i="241"/>
  <c r="R590" i="241"/>
  <c r="R589" i="241"/>
  <c r="R588" i="241"/>
  <c r="O588" i="241"/>
  <c r="R585" i="241"/>
  <c r="R584" i="241"/>
  <c r="R583" i="241"/>
  <c r="R582" i="241"/>
  <c r="O582" i="241"/>
  <c r="R579" i="241"/>
  <c r="R578" i="241"/>
  <c r="R577" i="241"/>
  <c r="R576" i="241"/>
  <c r="O576" i="241"/>
  <c r="R573" i="241"/>
  <c r="R572" i="241"/>
  <c r="R571" i="241"/>
  <c r="R570" i="241"/>
  <c r="O570" i="241"/>
  <c r="R567" i="241"/>
  <c r="R566" i="241"/>
  <c r="R565" i="241"/>
  <c r="R564" i="241"/>
  <c r="O564" i="241"/>
  <c r="R561" i="241"/>
  <c r="R560" i="241"/>
  <c r="R559" i="241"/>
  <c r="R558" i="241"/>
  <c r="O558" i="241"/>
  <c r="R555" i="241"/>
  <c r="R554" i="241"/>
  <c r="R553" i="241"/>
  <c r="R552" i="241"/>
  <c r="O552" i="241"/>
  <c r="R549" i="241"/>
  <c r="R548" i="241"/>
  <c r="R547" i="241"/>
  <c r="R546" i="241"/>
  <c r="O546" i="241"/>
  <c r="R543" i="241"/>
  <c r="R542" i="241"/>
  <c r="R541" i="241"/>
  <c r="R540" i="241"/>
  <c r="O540" i="241"/>
  <c r="R537" i="241"/>
  <c r="R536" i="241"/>
  <c r="R535" i="241"/>
  <c r="R534" i="241"/>
  <c r="O534" i="241"/>
  <c r="R531" i="241"/>
  <c r="R530" i="241"/>
  <c r="R529" i="241"/>
  <c r="R528" i="241"/>
  <c r="O528" i="241"/>
  <c r="R525" i="241"/>
  <c r="R524" i="241"/>
  <c r="R523" i="241"/>
  <c r="R522" i="241"/>
  <c r="O522" i="241"/>
  <c r="R519" i="241"/>
  <c r="R518" i="241"/>
  <c r="R517" i="241"/>
  <c r="R516" i="241"/>
  <c r="O516" i="241"/>
  <c r="R513" i="241"/>
  <c r="R512" i="241"/>
  <c r="R511" i="241"/>
  <c r="R510" i="241"/>
  <c r="O510" i="241"/>
  <c r="R507" i="241"/>
  <c r="R506" i="241"/>
  <c r="R505" i="241"/>
  <c r="R504" i="241"/>
  <c r="O504" i="241"/>
  <c r="R501" i="241"/>
  <c r="R500" i="241"/>
  <c r="R499" i="241"/>
  <c r="R498" i="241"/>
  <c r="O498" i="241"/>
  <c r="R495" i="241"/>
  <c r="R494" i="241"/>
  <c r="R493" i="241"/>
  <c r="R492" i="241"/>
  <c r="O492" i="241"/>
  <c r="R489" i="241"/>
  <c r="R488" i="241"/>
  <c r="R487" i="241"/>
  <c r="R486" i="241"/>
  <c r="O486" i="241"/>
  <c r="R483" i="241"/>
  <c r="R482" i="241"/>
  <c r="R481" i="241"/>
  <c r="R480" i="241"/>
  <c r="O480" i="241"/>
  <c r="R477" i="241"/>
  <c r="R476" i="241"/>
  <c r="R475" i="241"/>
  <c r="R474" i="241"/>
  <c r="O474" i="241"/>
  <c r="R471" i="241"/>
  <c r="R470" i="241"/>
  <c r="R469" i="241"/>
  <c r="R468" i="241"/>
  <c r="O468" i="241"/>
  <c r="R465" i="241"/>
  <c r="R464" i="241"/>
  <c r="R463" i="241"/>
  <c r="R462" i="241"/>
  <c r="O462" i="241"/>
  <c r="R459" i="241"/>
  <c r="R458" i="241"/>
  <c r="R457" i="241"/>
  <c r="R456" i="241"/>
  <c r="O456" i="241"/>
  <c r="R453" i="241"/>
  <c r="R452" i="241"/>
  <c r="R451" i="241"/>
  <c r="R450" i="241"/>
  <c r="O450" i="241"/>
  <c r="R447" i="241"/>
  <c r="R446" i="241"/>
  <c r="R445" i="241"/>
  <c r="R444" i="241"/>
  <c r="O444" i="241"/>
  <c r="R441" i="241"/>
  <c r="R440" i="241"/>
  <c r="R439" i="241"/>
  <c r="R438" i="241"/>
  <c r="O438" i="241"/>
  <c r="R435" i="241"/>
  <c r="R434" i="241"/>
  <c r="R433" i="241"/>
  <c r="R432" i="241"/>
  <c r="O432" i="241"/>
  <c r="R429" i="241"/>
  <c r="R428" i="241"/>
  <c r="R427" i="241"/>
  <c r="R426" i="241"/>
  <c r="O426" i="241"/>
  <c r="R423" i="241"/>
  <c r="R422" i="241"/>
  <c r="R421" i="241"/>
  <c r="R420" i="241"/>
  <c r="O420" i="241"/>
  <c r="R417" i="241"/>
  <c r="R416" i="241"/>
  <c r="R415" i="241"/>
  <c r="R414" i="241"/>
  <c r="O414" i="241"/>
  <c r="R411" i="241"/>
  <c r="R410" i="241"/>
  <c r="R409" i="241"/>
  <c r="R408" i="241"/>
  <c r="O408" i="241"/>
  <c r="R405" i="241"/>
  <c r="R404" i="241"/>
  <c r="R403" i="241"/>
  <c r="R402" i="241"/>
  <c r="O402" i="241"/>
  <c r="R399" i="241"/>
  <c r="R398" i="241"/>
  <c r="R397" i="241"/>
  <c r="R396" i="241"/>
  <c r="O396" i="241"/>
  <c r="R393" i="241"/>
  <c r="R392" i="241"/>
  <c r="R391" i="241"/>
  <c r="R390" i="241"/>
  <c r="O390" i="241"/>
  <c r="R387" i="241"/>
  <c r="R386" i="241"/>
  <c r="R385" i="241"/>
  <c r="R384" i="241"/>
  <c r="O384" i="241"/>
  <c r="R381" i="241"/>
  <c r="R380" i="241"/>
  <c r="R379" i="241"/>
  <c r="R378" i="241"/>
  <c r="O378" i="241"/>
  <c r="R375" i="241"/>
  <c r="R374" i="241"/>
  <c r="R373" i="241"/>
  <c r="R372" i="241"/>
  <c r="O372" i="241"/>
  <c r="R369" i="241"/>
  <c r="R368" i="241"/>
  <c r="R367" i="241"/>
  <c r="R366" i="241"/>
  <c r="O366" i="241"/>
  <c r="R363" i="241"/>
  <c r="R362" i="241"/>
  <c r="R361" i="241"/>
  <c r="R360" i="241"/>
  <c r="O360" i="241"/>
  <c r="R357" i="241"/>
  <c r="R356" i="241"/>
  <c r="R355" i="241"/>
  <c r="R354" i="241"/>
  <c r="O354" i="241"/>
  <c r="R351" i="241"/>
  <c r="R350" i="241"/>
  <c r="R349" i="241"/>
  <c r="R348" i="241"/>
  <c r="O348" i="241"/>
  <c r="R345" i="241"/>
  <c r="R344" i="241"/>
  <c r="R343" i="241"/>
  <c r="R342" i="241"/>
  <c r="O342" i="241"/>
  <c r="R339" i="241"/>
  <c r="R338" i="241"/>
  <c r="R337" i="241"/>
  <c r="R336" i="241"/>
  <c r="O336" i="241"/>
  <c r="R333" i="241"/>
  <c r="R332" i="241"/>
  <c r="R331" i="241"/>
  <c r="R330" i="241"/>
  <c r="O330" i="241"/>
  <c r="R327" i="241"/>
  <c r="R326" i="241"/>
  <c r="R325" i="241"/>
  <c r="R324" i="241"/>
  <c r="O324" i="241"/>
  <c r="R321" i="241"/>
  <c r="R320" i="241"/>
  <c r="R319" i="241"/>
  <c r="R318" i="241"/>
  <c r="O318" i="241"/>
  <c r="R315" i="241"/>
  <c r="R314" i="241"/>
  <c r="R313" i="241"/>
  <c r="R312" i="241"/>
  <c r="O312" i="241"/>
  <c r="R309" i="241"/>
  <c r="R308" i="241"/>
  <c r="R307" i="241"/>
  <c r="R306" i="241"/>
  <c r="O306" i="241"/>
  <c r="R303" i="241"/>
  <c r="R302" i="241"/>
  <c r="R301" i="241"/>
  <c r="R300" i="241"/>
  <c r="O300" i="241"/>
  <c r="R297" i="241"/>
  <c r="R296" i="241"/>
  <c r="R295" i="241"/>
  <c r="R294" i="241"/>
  <c r="O294" i="241"/>
  <c r="R291" i="241"/>
  <c r="R290" i="241"/>
  <c r="R289" i="241"/>
  <c r="R288" i="241"/>
  <c r="O288" i="241"/>
  <c r="R285" i="241"/>
  <c r="R284" i="241"/>
  <c r="R283" i="241"/>
  <c r="R282" i="241"/>
  <c r="O282" i="241"/>
  <c r="R279" i="241"/>
  <c r="R278" i="241"/>
  <c r="R277" i="241"/>
  <c r="R276" i="241"/>
  <c r="O276" i="241"/>
  <c r="R273" i="241"/>
  <c r="R272" i="241"/>
  <c r="R271" i="241"/>
  <c r="R270" i="241"/>
  <c r="O270" i="241"/>
  <c r="R267" i="241"/>
  <c r="R266" i="241"/>
  <c r="R265" i="241"/>
  <c r="R264" i="241"/>
  <c r="O264" i="241"/>
  <c r="R261" i="241"/>
  <c r="R260" i="241"/>
  <c r="R259" i="241"/>
  <c r="R258" i="241"/>
  <c r="O258" i="241"/>
  <c r="R255" i="241"/>
  <c r="R254" i="241"/>
  <c r="R253" i="241"/>
  <c r="R252" i="241"/>
  <c r="O252" i="241"/>
  <c r="R249" i="241"/>
  <c r="R248" i="241"/>
  <c r="R247" i="241"/>
  <c r="R246" i="241"/>
  <c r="O246" i="241"/>
  <c r="R243" i="241"/>
  <c r="R242" i="241"/>
  <c r="R241" i="241"/>
  <c r="R240" i="241"/>
  <c r="O240" i="241"/>
  <c r="R237" i="241"/>
  <c r="R236" i="241"/>
  <c r="R235" i="241"/>
  <c r="R234" i="241"/>
  <c r="O234" i="241"/>
  <c r="R231" i="241"/>
  <c r="R230" i="241"/>
  <c r="R229" i="241"/>
  <c r="R228" i="241"/>
  <c r="O228" i="241"/>
  <c r="R225" i="241"/>
  <c r="R224" i="241"/>
  <c r="R223" i="241"/>
  <c r="R222" i="241"/>
  <c r="O222" i="241"/>
  <c r="R219" i="241"/>
  <c r="R218" i="241"/>
  <c r="R217" i="241"/>
  <c r="R216" i="241"/>
  <c r="O216" i="241"/>
  <c r="R213" i="241"/>
  <c r="R212" i="241"/>
  <c r="R211" i="241"/>
  <c r="R210" i="241"/>
  <c r="O210" i="241"/>
  <c r="R207" i="241"/>
  <c r="R206" i="241"/>
  <c r="R205" i="241"/>
  <c r="R204" i="241"/>
  <c r="O204" i="241"/>
  <c r="R201" i="241"/>
  <c r="R200" i="241"/>
  <c r="R199" i="241"/>
  <c r="R198" i="241"/>
  <c r="O198" i="241"/>
  <c r="R195" i="241"/>
  <c r="R194" i="241"/>
  <c r="R193" i="241"/>
  <c r="R192" i="241"/>
  <c r="O192" i="241"/>
  <c r="R189" i="241"/>
  <c r="R188" i="241"/>
  <c r="R187" i="241"/>
  <c r="R186" i="241"/>
  <c r="O186" i="241"/>
  <c r="R183" i="241"/>
  <c r="R182" i="241"/>
  <c r="R181" i="241"/>
  <c r="R180" i="241"/>
  <c r="O180" i="241"/>
  <c r="R177" i="241"/>
  <c r="R176" i="241"/>
  <c r="R175" i="241"/>
  <c r="R174" i="241"/>
  <c r="O174" i="241"/>
  <c r="R171" i="241"/>
  <c r="R170" i="241"/>
  <c r="R169" i="241"/>
  <c r="R168" i="241"/>
  <c r="O168" i="241"/>
  <c r="R165" i="241"/>
  <c r="R164" i="241"/>
  <c r="R163" i="241"/>
  <c r="R162" i="241"/>
  <c r="O162" i="241"/>
  <c r="R159" i="241"/>
  <c r="R158" i="241"/>
  <c r="R157" i="241"/>
  <c r="R156" i="241"/>
  <c r="O156" i="241"/>
  <c r="R153" i="241"/>
  <c r="R152" i="241"/>
  <c r="R151" i="241"/>
  <c r="R150" i="241"/>
  <c r="O150" i="241"/>
  <c r="R147" i="241"/>
  <c r="R146" i="241"/>
  <c r="R145" i="241"/>
  <c r="R144" i="241"/>
  <c r="O144" i="241"/>
  <c r="R141" i="241"/>
  <c r="R140" i="241"/>
  <c r="R139" i="241"/>
  <c r="R138" i="241"/>
  <c r="O138" i="241"/>
  <c r="R135" i="241"/>
  <c r="R134" i="241"/>
  <c r="R133" i="241"/>
  <c r="R132" i="241"/>
  <c r="O132" i="241"/>
  <c r="R129" i="241"/>
  <c r="R128" i="241"/>
  <c r="R127" i="241"/>
  <c r="R126" i="241"/>
  <c r="O126" i="241"/>
  <c r="R123" i="241"/>
  <c r="R122" i="241"/>
  <c r="R121" i="241"/>
  <c r="R120" i="241"/>
  <c r="O120" i="241"/>
  <c r="R117" i="241"/>
  <c r="R116" i="241"/>
  <c r="R115" i="241"/>
  <c r="R114" i="241"/>
  <c r="O114" i="241"/>
  <c r="R111" i="241"/>
  <c r="R110" i="241"/>
  <c r="R109" i="241"/>
  <c r="R108" i="241"/>
  <c r="O108" i="241"/>
  <c r="R105" i="241"/>
  <c r="R104" i="241"/>
  <c r="R103" i="241"/>
  <c r="R102" i="241"/>
  <c r="O102" i="241"/>
  <c r="R99" i="241"/>
  <c r="R98" i="241"/>
  <c r="R97" i="241"/>
  <c r="R96" i="241"/>
  <c r="O96" i="241"/>
  <c r="R93" i="241"/>
  <c r="R92" i="241"/>
  <c r="R91" i="241"/>
  <c r="R90" i="241"/>
  <c r="O90" i="241"/>
  <c r="R87" i="241"/>
  <c r="R86" i="241"/>
  <c r="R85" i="241"/>
  <c r="R84" i="241"/>
  <c r="O84" i="241"/>
  <c r="R81" i="241"/>
  <c r="R80" i="241"/>
  <c r="R79" i="241"/>
  <c r="R78" i="241"/>
  <c r="O78" i="241"/>
  <c r="R75" i="241"/>
  <c r="R74" i="241"/>
  <c r="R73" i="241"/>
  <c r="R72" i="241"/>
  <c r="O72" i="241"/>
  <c r="R69" i="241"/>
  <c r="R68" i="241"/>
  <c r="R67" i="241"/>
  <c r="R66" i="241"/>
  <c r="O66" i="241"/>
  <c r="R63" i="241"/>
  <c r="R62" i="241"/>
  <c r="R61" i="241"/>
  <c r="R60" i="241"/>
  <c r="O60" i="241"/>
  <c r="R57" i="241"/>
  <c r="R56" i="241"/>
  <c r="R55" i="241"/>
  <c r="R54" i="241"/>
  <c r="O54" i="241"/>
  <c r="R51" i="241"/>
  <c r="R50" i="241"/>
  <c r="R49" i="241"/>
  <c r="R48" i="241"/>
  <c r="O48" i="241"/>
  <c r="R45" i="241"/>
  <c r="R44" i="241"/>
  <c r="R43" i="241"/>
  <c r="R42" i="241"/>
  <c r="O42" i="241"/>
  <c r="R39" i="241"/>
  <c r="R38" i="241"/>
  <c r="R37" i="241"/>
  <c r="R36" i="241"/>
  <c r="O36" i="241"/>
  <c r="R33" i="241"/>
  <c r="R32" i="241"/>
  <c r="R31" i="241"/>
  <c r="R30" i="241"/>
  <c r="O30" i="241"/>
  <c r="R27" i="241"/>
  <c r="R26" i="241"/>
  <c r="R25" i="241"/>
  <c r="R24" i="241"/>
  <c r="O24" i="241"/>
  <c r="R21" i="241"/>
  <c r="R20" i="241"/>
  <c r="R19" i="241"/>
  <c r="R18" i="241"/>
  <c r="O18" i="241"/>
  <c r="R15" i="241"/>
  <c r="R14" i="241"/>
  <c r="R13" i="241"/>
  <c r="R12" i="241"/>
  <c r="O12" i="241"/>
  <c r="K11" i="241"/>
  <c r="K17" i="241" s="1"/>
  <c r="K23" i="241" s="1"/>
  <c r="K29" i="241" s="1"/>
  <c r="K35" i="241" s="1"/>
  <c r="K41" i="241" s="1"/>
  <c r="K47" i="241" s="1"/>
  <c r="K53" i="241" s="1"/>
  <c r="K59" i="241" s="1"/>
  <c r="K65" i="241" s="1"/>
  <c r="K71" i="241" s="1"/>
  <c r="K77" i="241" s="1"/>
  <c r="K83" i="241" s="1"/>
  <c r="K89" i="241" s="1"/>
  <c r="K95" i="241" s="1"/>
  <c r="K101" i="241" s="1"/>
  <c r="K107" i="241" s="1"/>
  <c r="K113" i="241" s="1"/>
  <c r="K119" i="241" s="1"/>
  <c r="K125" i="241" s="1"/>
  <c r="K131" i="241" s="1"/>
  <c r="K137" i="241" s="1"/>
  <c r="K143" i="241" s="1"/>
  <c r="K149" i="241" s="1"/>
  <c r="K155" i="241" s="1"/>
  <c r="K161" i="241" s="1"/>
  <c r="K167" i="241" s="1"/>
  <c r="K173" i="241" s="1"/>
  <c r="K179" i="241" s="1"/>
  <c r="K185" i="241" s="1"/>
  <c r="K191" i="241" s="1"/>
  <c r="K197" i="241" s="1"/>
  <c r="K203" i="241" s="1"/>
  <c r="K209" i="241" s="1"/>
  <c r="K215" i="241" s="1"/>
  <c r="K221" i="241" s="1"/>
  <c r="K227" i="241" s="1"/>
  <c r="K233" i="241" s="1"/>
  <c r="K239" i="241" s="1"/>
  <c r="K245" i="241" s="1"/>
  <c r="K251" i="241" s="1"/>
  <c r="K257" i="241" s="1"/>
  <c r="K263" i="241" s="1"/>
  <c r="K269" i="241" s="1"/>
  <c r="K275" i="241" s="1"/>
  <c r="K281" i="241" s="1"/>
  <c r="K287" i="241" s="1"/>
  <c r="K293" i="241" s="1"/>
  <c r="K299" i="241" s="1"/>
  <c r="K305" i="241" s="1"/>
  <c r="K311" i="241" s="1"/>
  <c r="K317" i="241" s="1"/>
  <c r="K323" i="241" s="1"/>
  <c r="K329" i="241" s="1"/>
  <c r="K335" i="241" s="1"/>
  <c r="K341" i="241" s="1"/>
  <c r="K347" i="241" s="1"/>
  <c r="K353" i="241" s="1"/>
  <c r="K359" i="241" s="1"/>
  <c r="K365" i="241" s="1"/>
  <c r="K371" i="241" s="1"/>
  <c r="K377" i="241" s="1"/>
  <c r="K383" i="241" s="1"/>
  <c r="K389" i="241" s="1"/>
  <c r="K395" i="241" s="1"/>
  <c r="K401" i="241" s="1"/>
  <c r="K407" i="241" s="1"/>
  <c r="K413" i="241" s="1"/>
  <c r="K419" i="241" s="1"/>
  <c r="K425" i="241" s="1"/>
  <c r="K431" i="241" s="1"/>
  <c r="K437" i="241" s="1"/>
  <c r="K443" i="241" s="1"/>
  <c r="K449" i="241" s="1"/>
  <c r="K455" i="241" s="1"/>
  <c r="K461" i="241" s="1"/>
  <c r="K467" i="241" s="1"/>
  <c r="K473" i="241" s="1"/>
  <c r="K479" i="241" s="1"/>
  <c r="K485" i="241" s="1"/>
  <c r="K491" i="241" s="1"/>
  <c r="K497" i="241" s="1"/>
  <c r="K503" i="241" s="1"/>
  <c r="K509" i="241" s="1"/>
  <c r="K515" i="241" s="1"/>
  <c r="K521" i="241" s="1"/>
  <c r="K527" i="241" s="1"/>
  <c r="K533" i="241" s="1"/>
  <c r="K539" i="241" s="1"/>
  <c r="K545" i="241" s="1"/>
  <c r="K551" i="241" s="1"/>
  <c r="K557" i="241" s="1"/>
  <c r="K563" i="241" s="1"/>
  <c r="K569" i="241" s="1"/>
  <c r="K575" i="241" s="1"/>
  <c r="K581" i="241" s="1"/>
  <c r="K587" i="241" s="1"/>
  <c r="K593" i="241" s="1"/>
  <c r="K599" i="241" s="1"/>
  <c r="R9" i="241"/>
  <c r="R8" i="241"/>
  <c r="R7" i="241"/>
  <c r="R6" i="241"/>
  <c r="O6" i="241"/>
  <c r="R603" i="240"/>
  <c r="R602" i="240"/>
  <c r="R601" i="240"/>
  <c r="R600" i="240"/>
  <c r="O600" i="240"/>
  <c r="R597" i="240"/>
  <c r="R596" i="240"/>
  <c r="R595" i="240"/>
  <c r="R594" i="240"/>
  <c r="O594" i="240"/>
  <c r="R591" i="240"/>
  <c r="R590" i="240"/>
  <c r="R589" i="240"/>
  <c r="R588" i="240"/>
  <c r="O588" i="240"/>
  <c r="R585" i="240"/>
  <c r="R584" i="240"/>
  <c r="R583" i="240"/>
  <c r="R582" i="240"/>
  <c r="O582" i="240"/>
  <c r="R579" i="240"/>
  <c r="R578" i="240"/>
  <c r="R577" i="240"/>
  <c r="R576" i="240"/>
  <c r="O576" i="240"/>
  <c r="R573" i="240"/>
  <c r="R572" i="240"/>
  <c r="R571" i="240"/>
  <c r="R570" i="240"/>
  <c r="O570" i="240"/>
  <c r="R567" i="240"/>
  <c r="R566" i="240"/>
  <c r="R565" i="240"/>
  <c r="R564" i="240"/>
  <c r="O564" i="240"/>
  <c r="R561" i="240"/>
  <c r="R560" i="240"/>
  <c r="R559" i="240"/>
  <c r="R558" i="240"/>
  <c r="O558" i="240"/>
  <c r="R555" i="240"/>
  <c r="R554" i="240"/>
  <c r="R553" i="240"/>
  <c r="R552" i="240"/>
  <c r="O552" i="240"/>
  <c r="R549" i="240"/>
  <c r="R548" i="240"/>
  <c r="R547" i="240"/>
  <c r="R546" i="240"/>
  <c r="O546" i="240"/>
  <c r="R543" i="240"/>
  <c r="R542" i="240"/>
  <c r="R541" i="240"/>
  <c r="R540" i="240"/>
  <c r="O540" i="240"/>
  <c r="R537" i="240"/>
  <c r="R536" i="240"/>
  <c r="R535" i="240"/>
  <c r="R534" i="240"/>
  <c r="O534" i="240"/>
  <c r="R531" i="240"/>
  <c r="R530" i="240"/>
  <c r="R529" i="240"/>
  <c r="R528" i="240"/>
  <c r="O528" i="240"/>
  <c r="R525" i="240"/>
  <c r="R524" i="240"/>
  <c r="R523" i="240"/>
  <c r="R522" i="240"/>
  <c r="O522" i="240"/>
  <c r="R519" i="240"/>
  <c r="R518" i="240"/>
  <c r="R517" i="240"/>
  <c r="R516" i="240"/>
  <c r="O516" i="240"/>
  <c r="R513" i="240"/>
  <c r="R512" i="240"/>
  <c r="R511" i="240"/>
  <c r="R510" i="240"/>
  <c r="O510" i="240"/>
  <c r="R507" i="240"/>
  <c r="R506" i="240"/>
  <c r="R505" i="240"/>
  <c r="R504" i="240"/>
  <c r="O504" i="240"/>
  <c r="R501" i="240"/>
  <c r="R500" i="240"/>
  <c r="R499" i="240"/>
  <c r="R498" i="240"/>
  <c r="O498" i="240"/>
  <c r="R495" i="240"/>
  <c r="R494" i="240"/>
  <c r="R493" i="240"/>
  <c r="R492" i="240"/>
  <c r="O492" i="240"/>
  <c r="R489" i="240"/>
  <c r="R488" i="240"/>
  <c r="R487" i="240"/>
  <c r="R486" i="240"/>
  <c r="O486" i="240"/>
  <c r="R483" i="240"/>
  <c r="R482" i="240"/>
  <c r="R481" i="240"/>
  <c r="R480" i="240"/>
  <c r="O480" i="240"/>
  <c r="R477" i="240"/>
  <c r="R476" i="240"/>
  <c r="R475" i="240"/>
  <c r="R474" i="240"/>
  <c r="O474" i="240"/>
  <c r="R471" i="240"/>
  <c r="R470" i="240"/>
  <c r="R469" i="240"/>
  <c r="R468" i="240"/>
  <c r="O468" i="240"/>
  <c r="R465" i="240"/>
  <c r="R464" i="240"/>
  <c r="R463" i="240"/>
  <c r="R462" i="240"/>
  <c r="O462" i="240"/>
  <c r="R459" i="240"/>
  <c r="R458" i="240"/>
  <c r="R457" i="240"/>
  <c r="R456" i="240"/>
  <c r="O456" i="240"/>
  <c r="R453" i="240"/>
  <c r="R452" i="240"/>
  <c r="R451" i="240"/>
  <c r="R450" i="240"/>
  <c r="O450" i="240"/>
  <c r="R447" i="240"/>
  <c r="R446" i="240"/>
  <c r="R445" i="240"/>
  <c r="R444" i="240"/>
  <c r="O444" i="240"/>
  <c r="R441" i="240"/>
  <c r="R440" i="240"/>
  <c r="R439" i="240"/>
  <c r="R438" i="240"/>
  <c r="O438" i="240"/>
  <c r="R435" i="240"/>
  <c r="R434" i="240"/>
  <c r="R433" i="240"/>
  <c r="R432" i="240"/>
  <c r="O432" i="240"/>
  <c r="R429" i="240"/>
  <c r="R428" i="240"/>
  <c r="R427" i="240"/>
  <c r="R426" i="240"/>
  <c r="O426" i="240"/>
  <c r="R423" i="240"/>
  <c r="R422" i="240"/>
  <c r="R421" i="240"/>
  <c r="R420" i="240"/>
  <c r="O420" i="240"/>
  <c r="R417" i="240"/>
  <c r="R416" i="240"/>
  <c r="R415" i="240"/>
  <c r="R414" i="240"/>
  <c r="O414" i="240"/>
  <c r="R411" i="240"/>
  <c r="R410" i="240"/>
  <c r="R409" i="240"/>
  <c r="R408" i="240"/>
  <c r="O408" i="240"/>
  <c r="R405" i="240"/>
  <c r="R404" i="240"/>
  <c r="R403" i="240"/>
  <c r="R402" i="240"/>
  <c r="O402" i="240"/>
  <c r="R399" i="240"/>
  <c r="R398" i="240"/>
  <c r="R397" i="240"/>
  <c r="R396" i="240"/>
  <c r="O396" i="240"/>
  <c r="R393" i="240"/>
  <c r="R392" i="240"/>
  <c r="R391" i="240"/>
  <c r="R390" i="240"/>
  <c r="O390" i="240"/>
  <c r="R387" i="240"/>
  <c r="R386" i="240"/>
  <c r="R385" i="240"/>
  <c r="R384" i="240"/>
  <c r="O384" i="240"/>
  <c r="R381" i="240"/>
  <c r="R380" i="240"/>
  <c r="R379" i="240"/>
  <c r="R378" i="240"/>
  <c r="O378" i="240"/>
  <c r="R375" i="240"/>
  <c r="R374" i="240"/>
  <c r="R373" i="240"/>
  <c r="R372" i="240"/>
  <c r="O372" i="240"/>
  <c r="R369" i="240"/>
  <c r="R368" i="240"/>
  <c r="R367" i="240"/>
  <c r="R366" i="240"/>
  <c r="O366" i="240"/>
  <c r="R363" i="240"/>
  <c r="R362" i="240"/>
  <c r="R361" i="240"/>
  <c r="R360" i="240"/>
  <c r="O360" i="240"/>
  <c r="R357" i="240"/>
  <c r="R356" i="240"/>
  <c r="R355" i="240"/>
  <c r="R354" i="240"/>
  <c r="O354" i="240"/>
  <c r="R351" i="240"/>
  <c r="R350" i="240"/>
  <c r="R349" i="240"/>
  <c r="R348" i="240"/>
  <c r="O348" i="240"/>
  <c r="R345" i="240"/>
  <c r="R344" i="240"/>
  <c r="R343" i="240"/>
  <c r="R342" i="240"/>
  <c r="O342" i="240"/>
  <c r="R339" i="240"/>
  <c r="R338" i="240"/>
  <c r="R337" i="240"/>
  <c r="R336" i="240"/>
  <c r="O336" i="240"/>
  <c r="R333" i="240"/>
  <c r="R332" i="240"/>
  <c r="R331" i="240"/>
  <c r="R330" i="240"/>
  <c r="O330" i="240"/>
  <c r="R327" i="240"/>
  <c r="R326" i="240"/>
  <c r="R325" i="240"/>
  <c r="R324" i="240"/>
  <c r="O324" i="240"/>
  <c r="R321" i="240"/>
  <c r="R320" i="240"/>
  <c r="R319" i="240"/>
  <c r="R318" i="240"/>
  <c r="O318" i="240"/>
  <c r="R315" i="240"/>
  <c r="R314" i="240"/>
  <c r="R313" i="240"/>
  <c r="R312" i="240"/>
  <c r="O312" i="240"/>
  <c r="R309" i="240"/>
  <c r="R308" i="240"/>
  <c r="R307" i="240"/>
  <c r="R306" i="240"/>
  <c r="O306" i="240"/>
  <c r="R303" i="240"/>
  <c r="R302" i="240"/>
  <c r="R301" i="240"/>
  <c r="R300" i="240"/>
  <c r="O300" i="240"/>
  <c r="R297" i="240"/>
  <c r="R296" i="240"/>
  <c r="R295" i="240"/>
  <c r="R294" i="240"/>
  <c r="O294" i="240"/>
  <c r="R291" i="240"/>
  <c r="R290" i="240"/>
  <c r="R289" i="240"/>
  <c r="R288" i="240"/>
  <c r="O288" i="240"/>
  <c r="R285" i="240"/>
  <c r="R284" i="240"/>
  <c r="R283" i="240"/>
  <c r="R282" i="240"/>
  <c r="O282" i="240"/>
  <c r="R279" i="240"/>
  <c r="R278" i="240"/>
  <c r="R277" i="240"/>
  <c r="R276" i="240"/>
  <c r="O276" i="240"/>
  <c r="R273" i="240"/>
  <c r="R272" i="240"/>
  <c r="R271" i="240"/>
  <c r="R270" i="240"/>
  <c r="O270" i="240"/>
  <c r="R267" i="240"/>
  <c r="R266" i="240"/>
  <c r="R265" i="240"/>
  <c r="R264" i="240"/>
  <c r="O264" i="240"/>
  <c r="R261" i="240"/>
  <c r="R260" i="240"/>
  <c r="R259" i="240"/>
  <c r="R258" i="240"/>
  <c r="O258" i="240"/>
  <c r="R255" i="240"/>
  <c r="R254" i="240"/>
  <c r="R253" i="240"/>
  <c r="R252" i="240"/>
  <c r="O252" i="240"/>
  <c r="R249" i="240"/>
  <c r="R248" i="240"/>
  <c r="R247" i="240"/>
  <c r="R246" i="240"/>
  <c r="O246" i="240"/>
  <c r="R243" i="240"/>
  <c r="R242" i="240"/>
  <c r="R241" i="240"/>
  <c r="R240" i="240"/>
  <c r="O240" i="240"/>
  <c r="R237" i="240"/>
  <c r="R236" i="240"/>
  <c r="R235" i="240"/>
  <c r="R234" i="240"/>
  <c r="O234" i="240"/>
  <c r="R231" i="240"/>
  <c r="R230" i="240"/>
  <c r="R229" i="240"/>
  <c r="R228" i="240"/>
  <c r="O228" i="240"/>
  <c r="R225" i="240"/>
  <c r="R224" i="240"/>
  <c r="R223" i="240"/>
  <c r="R222" i="240"/>
  <c r="O222" i="240"/>
  <c r="R219" i="240"/>
  <c r="R218" i="240"/>
  <c r="R217" i="240"/>
  <c r="R216" i="240"/>
  <c r="O216" i="240"/>
  <c r="R213" i="240"/>
  <c r="R212" i="240"/>
  <c r="R211" i="240"/>
  <c r="R210" i="240"/>
  <c r="O210" i="240"/>
  <c r="R207" i="240"/>
  <c r="R206" i="240"/>
  <c r="R205" i="240"/>
  <c r="R204" i="240"/>
  <c r="O204" i="240"/>
  <c r="R201" i="240"/>
  <c r="R200" i="240"/>
  <c r="R199" i="240"/>
  <c r="R198" i="240"/>
  <c r="O198" i="240"/>
  <c r="R195" i="240"/>
  <c r="R194" i="240"/>
  <c r="R193" i="240"/>
  <c r="R192" i="240"/>
  <c r="O192" i="240"/>
  <c r="R189" i="240"/>
  <c r="R188" i="240"/>
  <c r="R187" i="240"/>
  <c r="R186" i="240"/>
  <c r="O186" i="240"/>
  <c r="R183" i="240"/>
  <c r="R182" i="240"/>
  <c r="R181" i="240"/>
  <c r="R180" i="240"/>
  <c r="O180" i="240"/>
  <c r="R177" i="240"/>
  <c r="R176" i="240"/>
  <c r="R175" i="240"/>
  <c r="R174" i="240"/>
  <c r="O174" i="240"/>
  <c r="R171" i="240"/>
  <c r="R170" i="240"/>
  <c r="R169" i="240"/>
  <c r="R168" i="240"/>
  <c r="O168" i="240"/>
  <c r="R165" i="240"/>
  <c r="R164" i="240"/>
  <c r="R163" i="240"/>
  <c r="R162" i="240"/>
  <c r="O162" i="240"/>
  <c r="R159" i="240"/>
  <c r="R158" i="240"/>
  <c r="R157" i="240"/>
  <c r="R156" i="240"/>
  <c r="O156" i="240"/>
  <c r="R153" i="240"/>
  <c r="R152" i="240"/>
  <c r="R151" i="240"/>
  <c r="R150" i="240"/>
  <c r="O150" i="240"/>
  <c r="R147" i="240"/>
  <c r="R146" i="240"/>
  <c r="R145" i="240"/>
  <c r="R144" i="240"/>
  <c r="O144" i="240"/>
  <c r="R141" i="240"/>
  <c r="R140" i="240"/>
  <c r="R139" i="240"/>
  <c r="R138" i="240"/>
  <c r="O138" i="240"/>
  <c r="R135" i="240"/>
  <c r="R134" i="240"/>
  <c r="R133" i="240"/>
  <c r="R132" i="240"/>
  <c r="O132" i="240"/>
  <c r="R129" i="240"/>
  <c r="R128" i="240"/>
  <c r="R127" i="240"/>
  <c r="R126" i="240"/>
  <c r="O126" i="240"/>
  <c r="R123" i="240"/>
  <c r="R122" i="240"/>
  <c r="R121" i="240"/>
  <c r="R120" i="240"/>
  <c r="O120" i="240"/>
  <c r="R117" i="240"/>
  <c r="R116" i="240"/>
  <c r="R115" i="240"/>
  <c r="R114" i="240"/>
  <c r="O114" i="240"/>
  <c r="R111" i="240"/>
  <c r="R110" i="240"/>
  <c r="R109" i="240"/>
  <c r="R108" i="240"/>
  <c r="O108" i="240"/>
  <c r="R105" i="240"/>
  <c r="R104" i="240"/>
  <c r="R103" i="240"/>
  <c r="R102" i="240"/>
  <c r="O102" i="240"/>
  <c r="R99" i="240"/>
  <c r="R98" i="240"/>
  <c r="R97" i="240"/>
  <c r="R96" i="240"/>
  <c r="O96" i="240"/>
  <c r="R93" i="240"/>
  <c r="R92" i="240"/>
  <c r="R91" i="240"/>
  <c r="R90" i="240"/>
  <c r="O90" i="240"/>
  <c r="R87" i="240"/>
  <c r="R86" i="240"/>
  <c r="R85" i="240"/>
  <c r="R84" i="240"/>
  <c r="O84" i="240"/>
  <c r="R81" i="240"/>
  <c r="R80" i="240"/>
  <c r="R79" i="240"/>
  <c r="R78" i="240"/>
  <c r="O78" i="240"/>
  <c r="R75" i="240"/>
  <c r="R74" i="240"/>
  <c r="R73" i="240"/>
  <c r="R72" i="240"/>
  <c r="O72" i="240"/>
  <c r="R69" i="240"/>
  <c r="R68" i="240"/>
  <c r="R67" i="240"/>
  <c r="R66" i="240"/>
  <c r="O66" i="240"/>
  <c r="R63" i="240"/>
  <c r="R62" i="240"/>
  <c r="R61" i="240"/>
  <c r="R60" i="240"/>
  <c r="O60" i="240"/>
  <c r="R57" i="240"/>
  <c r="R56" i="240"/>
  <c r="R55" i="240"/>
  <c r="R54" i="240"/>
  <c r="O54" i="240"/>
  <c r="R51" i="240"/>
  <c r="R50" i="240"/>
  <c r="R49" i="240"/>
  <c r="R48" i="240"/>
  <c r="O48" i="240"/>
  <c r="R45" i="240"/>
  <c r="R44" i="240"/>
  <c r="R43" i="240"/>
  <c r="R42" i="240"/>
  <c r="O42" i="240"/>
  <c r="R39" i="240"/>
  <c r="R38" i="240"/>
  <c r="R37" i="240"/>
  <c r="R36" i="240"/>
  <c r="O36" i="240"/>
  <c r="R33" i="240"/>
  <c r="R32" i="240"/>
  <c r="R31" i="240"/>
  <c r="R30" i="240"/>
  <c r="O30" i="240"/>
  <c r="R27" i="240"/>
  <c r="R26" i="240"/>
  <c r="R25" i="240"/>
  <c r="R24" i="240"/>
  <c r="O24" i="240"/>
  <c r="R21" i="240"/>
  <c r="R20" i="240"/>
  <c r="R19" i="240"/>
  <c r="R18" i="240"/>
  <c r="O18" i="240"/>
  <c r="R15" i="240"/>
  <c r="R14" i="240"/>
  <c r="R13" i="240"/>
  <c r="R12" i="240"/>
  <c r="O12" i="240"/>
  <c r="K11" i="240"/>
  <c r="K17" i="240" s="1"/>
  <c r="K23" i="240" s="1"/>
  <c r="K29" i="240" s="1"/>
  <c r="K35" i="240" s="1"/>
  <c r="K41" i="240" s="1"/>
  <c r="K47" i="240" s="1"/>
  <c r="K53" i="240" s="1"/>
  <c r="K59" i="240" s="1"/>
  <c r="K65" i="240" s="1"/>
  <c r="K71" i="240" s="1"/>
  <c r="K77" i="240" s="1"/>
  <c r="K83" i="240" s="1"/>
  <c r="K89" i="240" s="1"/>
  <c r="K95" i="240" s="1"/>
  <c r="K101" i="240" s="1"/>
  <c r="K107" i="240" s="1"/>
  <c r="K113" i="240" s="1"/>
  <c r="K119" i="240" s="1"/>
  <c r="K125" i="240" s="1"/>
  <c r="K131" i="240" s="1"/>
  <c r="K137" i="240" s="1"/>
  <c r="K143" i="240" s="1"/>
  <c r="K149" i="240" s="1"/>
  <c r="K155" i="240" s="1"/>
  <c r="K161" i="240" s="1"/>
  <c r="K167" i="240" s="1"/>
  <c r="K173" i="240" s="1"/>
  <c r="K179" i="240" s="1"/>
  <c r="K185" i="240" s="1"/>
  <c r="K191" i="240" s="1"/>
  <c r="K197" i="240" s="1"/>
  <c r="K203" i="240" s="1"/>
  <c r="K209" i="240" s="1"/>
  <c r="K215" i="240" s="1"/>
  <c r="K221" i="240" s="1"/>
  <c r="K227" i="240" s="1"/>
  <c r="K233" i="240" s="1"/>
  <c r="K239" i="240" s="1"/>
  <c r="K245" i="240" s="1"/>
  <c r="K251" i="240" s="1"/>
  <c r="K257" i="240" s="1"/>
  <c r="K263" i="240" s="1"/>
  <c r="K269" i="240" s="1"/>
  <c r="K275" i="240" s="1"/>
  <c r="K281" i="240" s="1"/>
  <c r="K287" i="240" s="1"/>
  <c r="K293" i="240" s="1"/>
  <c r="K299" i="240" s="1"/>
  <c r="K305" i="240" s="1"/>
  <c r="K311" i="240" s="1"/>
  <c r="K317" i="240" s="1"/>
  <c r="K323" i="240" s="1"/>
  <c r="K329" i="240" s="1"/>
  <c r="K335" i="240" s="1"/>
  <c r="K341" i="240" s="1"/>
  <c r="K347" i="240" s="1"/>
  <c r="K353" i="240" s="1"/>
  <c r="K359" i="240" s="1"/>
  <c r="K365" i="240" s="1"/>
  <c r="K371" i="240" s="1"/>
  <c r="K377" i="240" s="1"/>
  <c r="K383" i="240" s="1"/>
  <c r="K389" i="240" s="1"/>
  <c r="K395" i="240" s="1"/>
  <c r="K401" i="240" s="1"/>
  <c r="K407" i="240" s="1"/>
  <c r="K413" i="240" s="1"/>
  <c r="K419" i="240" s="1"/>
  <c r="K425" i="240" s="1"/>
  <c r="K431" i="240" s="1"/>
  <c r="K437" i="240" s="1"/>
  <c r="K443" i="240" s="1"/>
  <c r="K449" i="240" s="1"/>
  <c r="K455" i="240" s="1"/>
  <c r="K461" i="240" s="1"/>
  <c r="K467" i="240" s="1"/>
  <c r="K473" i="240" s="1"/>
  <c r="K479" i="240" s="1"/>
  <c r="K485" i="240" s="1"/>
  <c r="K491" i="240" s="1"/>
  <c r="K497" i="240" s="1"/>
  <c r="K503" i="240" s="1"/>
  <c r="K509" i="240" s="1"/>
  <c r="K515" i="240" s="1"/>
  <c r="K521" i="240" s="1"/>
  <c r="K527" i="240" s="1"/>
  <c r="K533" i="240" s="1"/>
  <c r="K539" i="240" s="1"/>
  <c r="K545" i="240" s="1"/>
  <c r="K551" i="240" s="1"/>
  <c r="K557" i="240" s="1"/>
  <c r="K563" i="240" s="1"/>
  <c r="K569" i="240" s="1"/>
  <c r="K575" i="240" s="1"/>
  <c r="K581" i="240" s="1"/>
  <c r="K587" i="240" s="1"/>
  <c r="K593" i="240" s="1"/>
  <c r="K599" i="240" s="1"/>
  <c r="R9" i="240"/>
  <c r="R8" i="240"/>
  <c r="R7" i="240"/>
  <c r="R6" i="240"/>
  <c r="O6" i="240"/>
  <c r="R603" i="239"/>
  <c r="R602" i="239"/>
  <c r="R601" i="239"/>
  <c r="R600" i="239"/>
  <c r="O600" i="239"/>
  <c r="R597" i="239"/>
  <c r="R596" i="239"/>
  <c r="R595" i="239"/>
  <c r="R594" i="239"/>
  <c r="O594" i="239"/>
  <c r="R591" i="239"/>
  <c r="R590" i="239"/>
  <c r="R589" i="239"/>
  <c r="R588" i="239"/>
  <c r="O588" i="239"/>
  <c r="R585" i="239"/>
  <c r="R584" i="239"/>
  <c r="R583" i="239"/>
  <c r="R582" i="239"/>
  <c r="O582" i="239"/>
  <c r="R579" i="239"/>
  <c r="R578" i="239"/>
  <c r="R577" i="239"/>
  <c r="R576" i="239"/>
  <c r="O576" i="239"/>
  <c r="R573" i="239"/>
  <c r="R572" i="239"/>
  <c r="R571" i="239"/>
  <c r="R570" i="239"/>
  <c r="O570" i="239"/>
  <c r="R567" i="239"/>
  <c r="R566" i="239"/>
  <c r="R565" i="239"/>
  <c r="R564" i="239"/>
  <c r="O564" i="239"/>
  <c r="R561" i="239"/>
  <c r="R560" i="239"/>
  <c r="R559" i="239"/>
  <c r="R558" i="239"/>
  <c r="O558" i="239"/>
  <c r="R555" i="239"/>
  <c r="R554" i="239"/>
  <c r="R553" i="239"/>
  <c r="R552" i="239"/>
  <c r="O552" i="239"/>
  <c r="R549" i="239"/>
  <c r="R548" i="239"/>
  <c r="R547" i="239"/>
  <c r="R546" i="239"/>
  <c r="O546" i="239"/>
  <c r="R543" i="239"/>
  <c r="R542" i="239"/>
  <c r="R541" i="239"/>
  <c r="R540" i="239"/>
  <c r="O540" i="239"/>
  <c r="R537" i="239"/>
  <c r="R536" i="239"/>
  <c r="R535" i="239"/>
  <c r="R534" i="239"/>
  <c r="O534" i="239"/>
  <c r="R531" i="239"/>
  <c r="R530" i="239"/>
  <c r="R529" i="239"/>
  <c r="R528" i="239"/>
  <c r="O528" i="239"/>
  <c r="R525" i="239"/>
  <c r="R524" i="239"/>
  <c r="R523" i="239"/>
  <c r="R522" i="239"/>
  <c r="O522" i="239"/>
  <c r="R519" i="239"/>
  <c r="R518" i="239"/>
  <c r="R517" i="239"/>
  <c r="R516" i="239"/>
  <c r="O516" i="239"/>
  <c r="R513" i="239"/>
  <c r="R512" i="239"/>
  <c r="R511" i="239"/>
  <c r="R510" i="239"/>
  <c r="O510" i="239"/>
  <c r="R507" i="239"/>
  <c r="R506" i="239"/>
  <c r="R505" i="239"/>
  <c r="R504" i="239"/>
  <c r="O504" i="239"/>
  <c r="R501" i="239"/>
  <c r="R500" i="239"/>
  <c r="R499" i="239"/>
  <c r="R498" i="239"/>
  <c r="O498" i="239"/>
  <c r="R495" i="239"/>
  <c r="R494" i="239"/>
  <c r="R493" i="239"/>
  <c r="R492" i="239"/>
  <c r="O492" i="239"/>
  <c r="R489" i="239"/>
  <c r="R488" i="239"/>
  <c r="R487" i="239"/>
  <c r="R486" i="239"/>
  <c r="O486" i="239"/>
  <c r="R483" i="239"/>
  <c r="R482" i="239"/>
  <c r="R481" i="239"/>
  <c r="R480" i="239"/>
  <c r="O480" i="239"/>
  <c r="R477" i="239"/>
  <c r="R476" i="239"/>
  <c r="R475" i="239"/>
  <c r="R474" i="239"/>
  <c r="O474" i="239"/>
  <c r="R471" i="239"/>
  <c r="R470" i="239"/>
  <c r="R469" i="239"/>
  <c r="R468" i="239"/>
  <c r="O468" i="239"/>
  <c r="R465" i="239"/>
  <c r="R464" i="239"/>
  <c r="R463" i="239"/>
  <c r="R462" i="239"/>
  <c r="O462" i="239"/>
  <c r="R459" i="239"/>
  <c r="R458" i="239"/>
  <c r="R457" i="239"/>
  <c r="R456" i="239"/>
  <c r="O456" i="239"/>
  <c r="R453" i="239"/>
  <c r="R452" i="239"/>
  <c r="R451" i="239"/>
  <c r="R450" i="239"/>
  <c r="O450" i="239"/>
  <c r="R447" i="239"/>
  <c r="R446" i="239"/>
  <c r="R445" i="239"/>
  <c r="R444" i="239"/>
  <c r="O444" i="239"/>
  <c r="R441" i="239"/>
  <c r="R440" i="239"/>
  <c r="R439" i="239"/>
  <c r="R438" i="239"/>
  <c r="O438" i="239"/>
  <c r="R435" i="239"/>
  <c r="R434" i="239"/>
  <c r="R433" i="239"/>
  <c r="R432" i="239"/>
  <c r="O432" i="239"/>
  <c r="R429" i="239"/>
  <c r="R428" i="239"/>
  <c r="R427" i="239"/>
  <c r="R426" i="239"/>
  <c r="O426" i="239"/>
  <c r="R423" i="239"/>
  <c r="R422" i="239"/>
  <c r="R421" i="239"/>
  <c r="R420" i="239"/>
  <c r="O420" i="239"/>
  <c r="R417" i="239"/>
  <c r="R416" i="239"/>
  <c r="R415" i="239"/>
  <c r="R414" i="239"/>
  <c r="O414" i="239"/>
  <c r="R411" i="239"/>
  <c r="R410" i="239"/>
  <c r="R409" i="239"/>
  <c r="R408" i="239"/>
  <c r="O408" i="239"/>
  <c r="R405" i="239"/>
  <c r="R404" i="239"/>
  <c r="R403" i="239"/>
  <c r="R402" i="239"/>
  <c r="O402" i="239"/>
  <c r="R399" i="239"/>
  <c r="R398" i="239"/>
  <c r="R397" i="239"/>
  <c r="R396" i="239"/>
  <c r="O396" i="239"/>
  <c r="R393" i="239"/>
  <c r="R392" i="239"/>
  <c r="R391" i="239"/>
  <c r="R390" i="239"/>
  <c r="O390" i="239"/>
  <c r="R387" i="239"/>
  <c r="R386" i="239"/>
  <c r="R385" i="239"/>
  <c r="R384" i="239"/>
  <c r="O384" i="239"/>
  <c r="R381" i="239"/>
  <c r="R380" i="239"/>
  <c r="R379" i="239"/>
  <c r="R378" i="239"/>
  <c r="O378" i="239"/>
  <c r="R375" i="239"/>
  <c r="R374" i="239"/>
  <c r="R373" i="239"/>
  <c r="R372" i="239"/>
  <c r="O372" i="239"/>
  <c r="R369" i="239"/>
  <c r="R368" i="239"/>
  <c r="R367" i="239"/>
  <c r="R366" i="239"/>
  <c r="O366" i="239"/>
  <c r="R363" i="239"/>
  <c r="R362" i="239"/>
  <c r="R361" i="239"/>
  <c r="R360" i="239"/>
  <c r="O360" i="239"/>
  <c r="R357" i="239"/>
  <c r="R356" i="239"/>
  <c r="R355" i="239"/>
  <c r="R354" i="239"/>
  <c r="O354" i="239"/>
  <c r="R351" i="239"/>
  <c r="R350" i="239"/>
  <c r="R349" i="239"/>
  <c r="R348" i="239"/>
  <c r="O348" i="239"/>
  <c r="R345" i="239"/>
  <c r="R344" i="239"/>
  <c r="R343" i="239"/>
  <c r="R342" i="239"/>
  <c r="O342" i="239"/>
  <c r="R339" i="239"/>
  <c r="R338" i="239"/>
  <c r="R337" i="239"/>
  <c r="R336" i="239"/>
  <c r="O336" i="239"/>
  <c r="R333" i="239"/>
  <c r="R332" i="239"/>
  <c r="R331" i="239"/>
  <c r="R330" i="239"/>
  <c r="O330" i="239"/>
  <c r="R327" i="239"/>
  <c r="R326" i="239"/>
  <c r="R325" i="239"/>
  <c r="R324" i="239"/>
  <c r="O324" i="239"/>
  <c r="R321" i="239"/>
  <c r="R320" i="239"/>
  <c r="R319" i="239"/>
  <c r="R318" i="239"/>
  <c r="O318" i="239"/>
  <c r="R315" i="239"/>
  <c r="R314" i="239"/>
  <c r="R313" i="239"/>
  <c r="R312" i="239"/>
  <c r="O312" i="239"/>
  <c r="R309" i="239"/>
  <c r="R308" i="239"/>
  <c r="R307" i="239"/>
  <c r="R306" i="239"/>
  <c r="O306" i="239"/>
  <c r="R303" i="239"/>
  <c r="R302" i="239"/>
  <c r="R301" i="239"/>
  <c r="R300" i="239"/>
  <c r="O300" i="239"/>
  <c r="R297" i="239"/>
  <c r="R296" i="239"/>
  <c r="R295" i="239"/>
  <c r="R294" i="239"/>
  <c r="O294" i="239"/>
  <c r="R291" i="239"/>
  <c r="R290" i="239"/>
  <c r="R289" i="239"/>
  <c r="R288" i="239"/>
  <c r="O288" i="239"/>
  <c r="R285" i="239"/>
  <c r="R284" i="239"/>
  <c r="R283" i="239"/>
  <c r="R282" i="239"/>
  <c r="O282" i="239"/>
  <c r="R279" i="239"/>
  <c r="R278" i="239"/>
  <c r="R277" i="239"/>
  <c r="R276" i="239"/>
  <c r="O276" i="239"/>
  <c r="R273" i="239"/>
  <c r="R272" i="239"/>
  <c r="R271" i="239"/>
  <c r="R270" i="239"/>
  <c r="O270" i="239"/>
  <c r="R267" i="239"/>
  <c r="R266" i="239"/>
  <c r="R265" i="239"/>
  <c r="R264" i="239"/>
  <c r="O264" i="239"/>
  <c r="R261" i="239"/>
  <c r="R260" i="239"/>
  <c r="R259" i="239"/>
  <c r="R258" i="239"/>
  <c r="O258" i="239"/>
  <c r="R255" i="239"/>
  <c r="R254" i="239"/>
  <c r="R253" i="239"/>
  <c r="R252" i="239"/>
  <c r="O252" i="239"/>
  <c r="R249" i="239"/>
  <c r="R248" i="239"/>
  <c r="R247" i="239"/>
  <c r="R246" i="239"/>
  <c r="O246" i="239"/>
  <c r="R243" i="239"/>
  <c r="R242" i="239"/>
  <c r="R241" i="239"/>
  <c r="R240" i="239"/>
  <c r="O240" i="239"/>
  <c r="R237" i="239"/>
  <c r="R236" i="239"/>
  <c r="R235" i="239"/>
  <c r="R234" i="239"/>
  <c r="O234" i="239"/>
  <c r="R231" i="239"/>
  <c r="R230" i="239"/>
  <c r="R229" i="239"/>
  <c r="R228" i="239"/>
  <c r="O228" i="239"/>
  <c r="R225" i="239"/>
  <c r="R224" i="239"/>
  <c r="R223" i="239"/>
  <c r="R222" i="239"/>
  <c r="O222" i="239"/>
  <c r="R219" i="239"/>
  <c r="R218" i="239"/>
  <c r="R217" i="239"/>
  <c r="R216" i="239"/>
  <c r="O216" i="239"/>
  <c r="R213" i="239"/>
  <c r="R212" i="239"/>
  <c r="R211" i="239"/>
  <c r="R210" i="239"/>
  <c r="O210" i="239"/>
  <c r="R207" i="239"/>
  <c r="R206" i="239"/>
  <c r="R205" i="239"/>
  <c r="R204" i="239"/>
  <c r="O204" i="239"/>
  <c r="R201" i="239"/>
  <c r="R200" i="239"/>
  <c r="R199" i="239"/>
  <c r="R198" i="239"/>
  <c r="O198" i="239"/>
  <c r="R195" i="239"/>
  <c r="R194" i="239"/>
  <c r="R193" i="239"/>
  <c r="R192" i="239"/>
  <c r="O192" i="239"/>
  <c r="R189" i="239"/>
  <c r="R188" i="239"/>
  <c r="R187" i="239"/>
  <c r="R186" i="239"/>
  <c r="O186" i="239"/>
  <c r="R183" i="239"/>
  <c r="R182" i="239"/>
  <c r="R181" i="239"/>
  <c r="R180" i="239"/>
  <c r="O180" i="239"/>
  <c r="R177" i="239"/>
  <c r="R176" i="239"/>
  <c r="R175" i="239"/>
  <c r="R174" i="239"/>
  <c r="O174" i="239"/>
  <c r="R171" i="239"/>
  <c r="R170" i="239"/>
  <c r="R169" i="239"/>
  <c r="R168" i="239"/>
  <c r="O168" i="239"/>
  <c r="R165" i="239"/>
  <c r="R164" i="239"/>
  <c r="R163" i="239"/>
  <c r="R162" i="239"/>
  <c r="O162" i="239"/>
  <c r="R159" i="239"/>
  <c r="R158" i="239"/>
  <c r="R157" i="239"/>
  <c r="R156" i="239"/>
  <c r="O156" i="239"/>
  <c r="R153" i="239"/>
  <c r="R152" i="239"/>
  <c r="R151" i="239"/>
  <c r="R150" i="239"/>
  <c r="O150" i="239"/>
  <c r="R147" i="239"/>
  <c r="R146" i="239"/>
  <c r="R145" i="239"/>
  <c r="R144" i="239"/>
  <c r="O144" i="239"/>
  <c r="R141" i="239"/>
  <c r="R140" i="239"/>
  <c r="R139" i="239"/>
  <c r="R138" i="239"/>
  <c r="O138" i="239"/>
  <c r="R135" i="239"/>
  <c r="R134" i="239"/>
  <c r="R133" i="239"/>
  <c r="R132" i="239"/>
  <c r="O132" i="239"/>
  <c r="R129" i="239"/>
  <c r="R128" i="239"/>
  <c r="R127" i="239"/>
  <c r="R126" i="239"/>
  <c r="O126" i="239"/>
  <c r="R123" i="239"/>
  <c r="R122" i="239"/>
  <c r="R121" i="239"/>
  <c r="R120" i="239"/>
  <c r="O120" i="239"/>
  <c r="R117" i="239"/>
  <c r="R116" i="239"/>
  <c r="R115" i="239"/>
  <c r="R114" i="239"/>
  <c r="O114" i="239"/>
  <c r="R111" i="239"/>
  <c r="R110" i="239"/>
  <c r="R109" i="239"/>
  <c r="R108" i="239"/>
  <c r="O108" i="239"/>
  <c r="R105" i="239"/>
  <c r="R104" i="239"/>
  <c r="R103" i="239"/>
  <c r="R102" i="239"/>
  <c r="O102" i="239"/>
  <c r="R99" i="239"/>
  <c r="R98" i="239"/>
  <c r="R97" i="239"/>
  <c r="R96" i="239"/>
  <c r="O96" i="239"/>
  <c r="R93" i="239"/>
  <c r="R92" i="239"/>
  <c r="R91" i="239"/>
  <c r="R90" i="239"/>
  <c r="O90" i="239"/>
  <c r="R87" i="239"/>
  <c r="R86" i="239"/>
  <c r="R85" i="239"/>
  <c r="R84" i="239"/>
  <c r="O84" i="239"/>
  <c r="R81" i="239"/>
  <c r="R80" i="239"/>
  <c r="R79" i="239"/>
  <c r="R78" i="239"/>
  <c r="O78" i="239"/>
  <c r="R75" i="239"/>
  <c r="R74" i="239"/>
  <c r="R73" i="239"/>
  <c r="R72" i="239"/>
  <c r="O72" i="239"/>
  <c r="R69" i="239"/>
  <c r="R68" i="239"/>
  <c r="R67" i="239"/>
  <c r="R66" i="239"/>
  <c r="O66" i="239"/>
  <c r="R63" i="239"/>
  <c r="R62" i="239"/>
  <c r="R61" i="239"/>
  <c r="R60" i="239"/>
  <c r="O60" i="239"/>
  <c r="R57" i="239"/>
  <c r="R56" i="239"/>
  <c r="R55" i="239"/>
  <c r="R54" i="239"/>
  <c r="O54" i="239"/>
  <c r="R51" i="239"/>
  <c r="R50" i="239"/>
  <c r="R49" i="239"/>
  <c r="R48" i="239"/>
  <c r="O48" i="239"/>
  <c r="R45" i="239"/>
  <c r="R44" i="239"/>
  <c r="R43" i="239"/>
  <c r="R42" i="239"/>
  <c r="O42" i="239"/>
  <c r="R39" i="239"/>
  <c r="R38" i="239"/>
  <c r="R37" i="239"/>
  <c r="R36" i="239"/>
  <c r="O36" i="239"/>
  <c r="R33" i="239"/>
  <c r="R32" i="239"/>
  <c r="R31" i="239"/>
  <c r="R30" i="239"/>
  <c r="O30" i="239"/>
  <c r="R27" i="239"/>
  <c r="R26" i="239"/>
  <c r="R25" i="239"/>
  <c r="R24" i="239"/>
  <c r="O24" i="239"/>
  <c r="R21" i="239"/>
  <c r="R20" i="239"/>
  <c r="R19" i="239"/>
  <c r="R18" i="239"/>
  <c r="O18" i="239"/>
  <c r="R15" i="239"/>
  <c r="R14" i="239"/>
  <c r="R13" i="239"/>
  <c r="R12" i="239"/>
  <c r="O12" i="239"/>
  <c r="K11" i="239"/>
  <c r="K17" i="239" s="1"/>
  <c r="K23" i="239" s="1"/>
  <c r="K29" i="239" s="1"/>
  <c r="K35" i="239" s="1"/>
  <c r="K41" i="239" s="1"/>
  <c r="K47" i="239" s="1"/>
  <c r="K53" i="239" s="1"/>
  <c r="K59" i="239" s="1"/>
  <c r="K65" i="239" s="1"/>
  <c r="K71" i="239" s="1"/>
  <c r="K77" i="239" s="1"/>
  <c r="K83" i="239" s="1"/>
  <c r="K89" i="239" s="1"/>
  <c r="K95" i="239" s="1"/>
  <c r="K101" i="239" s="1"/>
  <c r="K107" i="239" s="1"/>
  <c r="K113" i="239" s="1"/>
  <c r="K119" i="239" s="1"/>
  <c r="K125" i="239" s="1"/>
  <c r="K131" i="239" s="1"/>
  <c r="K137" i="239" s="1"/>
  <c r="K143" i="239" s="1"/>
  <c r="K149" i="239" s="1"/>
  <c r="K155" i="239" s="1"/>
  <c r="K161" i="239" s="1"/>
  <c r="K167" i="239" s="1"/>
  <c r="K173" i="239" s="1"/>
  <c r="K179" i="239" s="1"/>
  <c r="K185" i="239" s="1"/>
  <c r="K191" i="239" s="1"/>
  <c r="K197" i="239" s="1"/>
  <c r="K203" i="239" s="1"/>
  <c r="K209" i="239" s="1"/>
  <c r="K215" i="239" s="1"/>
  <c r="K221" i="239" s="1"/>
  <c r="K227" i="239" s="1"/>
  <c r="K233" i="239" s="1"/>
  <c r="K239" i="239" s="1"/>
  <c r="K245" i="239" s="1"/>
  <c r="K251" i="239" s="1"/>
  <c r="K257" i="239" s="1"/>
  <c r="K263" i="239" s="1"/>
  <c r="K269" i="239" s="1"/>
  <c r="K275" i="239" s="1"/>
  <c r="K281" i="239" s="1"/>
  <c r="K287" i="239" s="1"/>
  <c r="K293" i="239" s="1"/>
  <c r="K299" i="239" s="1"/>
  <c r="K305" i="239" s="1"/>
  <c r="K311" i="239" s="1"/>
  <c r="K317" i="239" s="1"/>
  <c r="K323" i="239" s="1"/>
  <c r="K329" i="239" s="1"/>
  <c r="K335" i="239" s="1"/>
  <c r="K341" i="239" s="1"/>
  <c r="K347" i="239" s="1"/>
  <c r="K353" i="239" s="1"/>
  <c r="K359" i="239" s="1"/>
  <c r="K365" i="239" s="1"/>
  <c r="K371" i="239" s="1"/>
  <c r="K377" i="239" s="1"/>
  <c r="K383" i="239" s="1"/>
  <c r="K389" i="239" s="1"/>
  <c r="K395" i="239" s="1"/>
  <c r="K401" i="239" s="1"/>
  <c r="K407" i="239" s="1"/>
  <c r="K413" i="239" s="1"/>
  <c r="K419" i="239" s="1"/>
  <c r="K425" i="239" s="1"/>
  <c r="K431" i="239" s="1"/>
  <c r="K437" i="239" s="1"/>
  <c r="K443" i="239" s="1"/>
  <c r="K449" i="239" s="1"/>
  <c r="K455" i="239" s="1"/>
  <c r="K461" i="239" s="1"/>
  <c r="K467" i="239" s="1"/>
  <c r="K473" i="239" s="1"/>
  <c r="K479" i="239" s="1"/>
  <c r="K485" i="239" s="1"/>
  <c r="K491" i="239" s="1"/>
  <c r="K497" i="239" s="1"/>
  <c r="K503" i="239" s="1"/>
  <c r="K509" i="239" s="1"/>
  <c r="K515" i="239" s="1"/>
  <c r="K521" i="239" s="1"/>
  <c r="K527" i="239" s="1"/>
  <c r="K533" i="239" s="1"/>
  <c r="K539" i="239" s="1"/>
  <c r="K545" i="239" s="1"/>
  <c r="K551" i="239" s="1"/>
  <c r="K557" i="239" s="1"/>
  <c r="K563" i="239" s="1"/>
  <c r="K569" i="239" s="1"/>
  <c r="K575" i="239" s="1"/>
  <c r="K581" i="239" s="1"/>
  <c r="K587" i="239" s="1"/>
  <c r="K593" i="239" s="1"/>
  <c r="K599" i="239" s="1"/>
  <c r="R9" i="239"/>
  <c r="R8" i="239"/>
  <c r="R7" i="239"/>
  <c r="R6" i="239"/>
  <c r="O6" i="239"/>
  <c r="R603" i="238"/>
  <c r="R602" i="238"/>
  <c r="R601" i="238"/>
  <c r="R600" i="238"/>
  <c r="O600" i="238"/>
  <c r="R597" i="238"/>
  <c r="R596" i="238"/>
  <c r="R595" i="238"/>
  <c r="R594" i="238"/>
  <c r="O594" i="238"/>
  <c r="R591" i="238"/>
  <c r="R590" i="238"/>
  <c r="R589" i="238"/>
  <c r="R588" i="238"/>
  <c r="O588" i="238"/>
  <c r="R585" i="238"/>
  <c r="R584" i="238"/>
  <c r="R583" i="238"/>
  <c r="R582" i="238"/>
  <c r="O582" i="238"/>
  <c r="R579" i="238"/>
  <c r="R578" i="238"/>
  <c r="R577" i="238"/>
  <c r="R576" i="238"/>
  <c r="O576" i="238"/>
  <c r="R573" i="238"/>
  <c r="R572" i="238"/>
  <c r="R571" i="238"/>
  <c r="R570" i="238"/>
  <c r="O570" i="238"/>
  <c r="R567" i="238"/>
  <c r="R566" i="238"/>
  <c r="R565" i="238"/>
  <c r="R564" i="238"/>
  <c r="O564" i="238"/>
  <c r="R561" i="238"/>
  <c r="R560" i="238"/>
  <c r="R559" i="238"/>
  <c r="R558" i="238"/>
  <c r="O558" i="238"/>
  <c r="R555" i="238"/>
  <c r="R554" i="238"/>
  <c r="R553" i="238"/>
  <c r="R552" i="238"/>
  <c r="O552" i="238"/>
  <c r="R549" i="238"/>
  <c r="R548" i="238"/>
  <c r="R547" i="238"/>
  <c r="R546" i="238"/>
  <c r="O546" i="238"/>
  <c r="R543" i="238"/>
  <c r="R542" i="238"/>
  <c r="R541" i="238"/>
  <c r="R540" i="238"/>
  <c r="O540" i="238"/>
  <c r="R537" i="238"/>
  <c r="R536" i="238"/>
  <c r="R535" i="238"/>
  <c r="R534" i="238"/>
  <c r="O534" i="238"/>
  <c r="R531" i="238"/>
  <c r="R530" i="238"/>
  <c r="R529" i="238"/>
  <c r="R528" i="238"/>
  <c r="O528" i="238"/>
  <c r="R525" i="238"/>
  <c r="R524" i="238"/>
  <c r="R523" i="238"/>
  <c r="R522" i="238"/>
  <c r="O522" i="238"/>
  <c r="R519" i="238"/>
  <c r="R518" i="238"/>
  <c r="R517" i="238"/>
  <c r="R516" i="238"/>
  <c r="O516" i="238"/>
  <c r="R513" i="238"/>
  <c r="R512" i="238"/>
  <c r="R511" i="238"/>
  <c r="R510" i="238"/>
  <c r="O510" i="238"/>
  <c r="R507" i="238"/>
  <c r="R506" i="238"/>
  <c r="R505" i="238"/>
  <c r="R504" i="238"/>
  <c r="O504" i="238"/>
  <c r="R501" i="238"/>
  <c r="R500" i="238"/>
  <c r="R499" i="238"/>
  <c r="R498" i="238"/>
  <c r="O498" i="238"/>
  <c r="R495" i="238"/>
  <c r="R494" i="238"/>
  <c r="R493" i="238"/>
  <c r="R492" i="238"/>
  <c r="O492" i="238"/>
  <c r="R489" i="238"/>
  <c r="R488" i="238"/>
  <c r="R487" i="238"/>
  <c r="R486" i="238"/>
  <c r="O486" i="238"/>
  <c r="R483" i="238"/>
  <c r="R482" i="238"/>
  <c r="R481" i="238"/>
  <c r="R480" i="238"/>
  <c r="O480" i="238"/>
  <c r="R477" i="238"/>
  <c r="R476" i="238"/>
  <c r="R475" i="238"/>
  <c r="R474" i="238"/>
  <c r="O474" i="238"/>
  <c r="R471" i="238"/>
  <c r="R470" i="238"/>
  <c r="R469" i="238"/>
  <c r="R468" i="238"/>
  <c r="O468" i="238"/>
  <c r="R465" i="238"/>
  <c r="R464" i="238"/>
  <c r="R463" i="238"/>
  <c r="R462" i="238"/>
  <c r="O462" i="238"/>
  <c r="R459" i="238"/>
  <c r="R458" i="238"/>
  <c r="R457" i="238"/>
  <c r="R456" i="238"/>
  <c r="O456" i="238"/>
  <c r="R453" i="238"/>
  <c r="R452" i="238"/>
  <c r="R451" i="238"/>
  <c r="R450" i="238"/>
  <c r="O450" i="238"/>
  <c r="R447" i="238"/>
  <c r="R446" i="238"/>
  <c r="R445" i="238"/>
  <c r="R444" i="238"/>
  <c r="O444" i="238"/>
  <c r="R441" i="238"/>
  <c r="R440" i="238"/>
  <c r="R439" i="238"/>
  <c r="R438" i="238"/>
  <c r="O438" i="238"/>
  <c r="R435" i="238"/>
  <c r="R434" i="238"/>
  <c r="R433" i="238"/>
  <c r="R432" i="238"/>
  <c r="O432" i="238"/>
  <c r="R429" i="238"/>
  <c r="R428" i="238"/>
  <c r="R427" i="238"/>
  <c r="R426" i="238"/>
  <c r="O426" i="238"/>
  <c r="R423" i="238"/>
  <c r="R422" i="238"/>
  <c r="R421" i="238"/>
  <c r="R420" i="238"/>
  <c r="O420" i="238"/>
  <c r="R417" i="238"/>
  <c r="R416" i="238"/>
  <c r="R415" i="238"/>
  <c r="R414" i="238"/>
  <c r="O414" i="238"/>
  <c r="R411" i="238"/>
  <c r="R410" i="238"/>
  <c r="R409" i="238"/>
  <c r="R408" i="238"/>
  <c r="O408" i="238"/>
  <c r="R405" i="238"/>
  <c r="R404" i="238"/>
  <c r="R403" i="238"/>
  <c r="R402" i="238"/>
  <c r="O402" i="238"/>
  <c r="R399" i="238"/>
  <c r="R398" i="238"/>
  <c r="R397" i="238"/>
  <c r="R396" i="238"/>
  <c r="O396" i="238"/>
  <c r="R393" i="238"/>
  <c r="R392" i="238"/>
  <c r="R391" i="238"/>
  <c r="R390" i="238"/>
  <c r="O390" i="238"/>
  <c r="R387" i="238"/>
  <c r="R386" i="238"/>
  <c r="R385" i="238"/>
  <c r="R384" i="238"/>
  <c r="O384" i="238"/>
  <c r="R381" i="238"/>
  <c r="R380" i="238"/>
  <c r="R379" i="238"/>
  <c r="R378" i="238"/>
  <c r="O378" i="238"/>
  <c r="R375" i="238"/>
  <c r="R374" i="238"/>
  <c r="R373" i="238"/>
  <c r="R372" i="238"/>
  <c r="O372" i="238"/>
  <c r="R369" i="238"/>
  <c r="R368" i="238"/>
  <c r="R367" i="238"/>
  <c r="R366" i="238"/>
  <c r="O366" i="238"/>
  <c r="R363" i="238"/>
  <c r="R362" i="238"/>
  <c r="R361" i="238"/>
  <c r="R360" i="238"/>
  <c r="O360" i="238"/>
  <c r="R357" i="238"/>
  <c r="R356" i="238"/>
  <c r="R355" i="238"/>
  <c r="R354" i="238"/>
  <c r="O354" i="238"/>
  <c r="R351" i="238"/>
  <c r="R350" i="238"/>
  <c r="R349" i="238"/>
  <c r="R348" i="238"/>
  <c r="O348" i="238"/>
  <c r="R345" i="238"/>
  <c r="R344" i="238"/>
  <c r="R343" i="238"/>
  <c r="R342" i="238"/>
  <c r="O342" i="238"/>
  <c r="R339" i="238"/>
  <c r="R338" i="238"/>
  <c r="R337" i="238"/>
  <c r="R336" i="238"/>
  <c r="O336" i="238"/>
  <c r="R333" i="238"/>
  <c r="R332" i="238"/>
  <c r="R331" i="238"/>
  <c r="R330" i="238"/>
  <c r="O330" i="238"/>
  <c r="R327" i="238"/>
  <c r="R326" i="238"/>
  <c r="R325" i="238"/>
  <c r="R324" i="238"/>
  <c r="O324" i="238"/>
  <c r="R321" i="238"/>
  <c r="R320" i="238"/>
  <c r="R319" i="238"/>
  <c r="R318" i="238"/>
  <c r="O318" i="238"/>
  <c r="R315" i="238"/>
  <c r="R314" i="238"/>
  <c r="R313" i="238"/>
  <c r="R312" i="238"/>
  <c r="O312" i="238"/>
  <c r="R309" i="238"/>
  <c r="R308" i="238"/>
  <c r="R307" i="238"/>
  <c r="R306" i="238"/>
  <c r="O306" i="238"/>
  <c r="R303" i="238"/>
  <c r="R302" i="238"/>
  <c r="R301" i="238"/>
  <c r="R300" i="238"/>
  <c r="O300" i="238"/>
  <c r="R297" i="238"/>
  <c r="R296" i="238"/>
  <c r="R295" i="238"/>
  <c r="R294" i="238"/>
  <c r="O294" i="238"/>
  <c r="R291" i="238"/>
  <c r="R290" i="238"/>
  <c r="R289" i="238"/>
  <c r="R288" i="238"/>
  <c r="O288" i="238"/>
  <c r="R285" i="238"/>
  <c r="R284" i="238"/>
  <c r="R283" i="238"/>
  <c r="R282" i="238"/>
  <c r="O282" i="238"/>
  <c r="R279" i="238"/>
  <c r="R278" i="238"/>
  <c r="R277" i="238"/>
  <c r="R276" i="238"/>
  <c r="O276" i="238"/>
  <c r="R273" i="238"/>
  <c r="R272" i="238"/>
  <c r="R271" i="238"/>
  <c r="R270" i="238"/>
  <c r="O270" i="238"/>
  <c r="R267" i="238"/>
  <c r="R266" i="238"/>
  <c r="R265" i="238"/>
  <c r="R264" i="238"/>
  <c r="O264" i="238"/>
  <c r="R261" i="238"/>
  <c r="R260" i="238"/>
  <c r="R259" i="238"/>
  <c r="R258" i="238"/>
  <c r="O258" i="238"/>
  <c r="R255" i="238"/>
  <c r="R254" i="238"/>
  <c r="R253" i="238"/>
  <c r="R252" i="238"/>
  <c r="O252" i="238"/>
  <c r="R249" i="238"/>
  <c r="R248" i="238"/>
  <c r="R247" i="238"/>
  <c r="R246" i="238"/>
  <c r="O246" i="238"/>
  <c r="R243" i="238"/>
  <c r="R242" i="238"/>
  <c r="R241" i="238"/>
  <c r="R240" i="238"/>
  <c r="O240" i="238"/>
  <c r="R237" i="238"/>
  <c r="R236" i="238"/>
  <c r="R235" i="238"/>
  <c r="R234" i="238"/>
  <c r="O234" i="238"/>
  <c r="R231" i="238"/>
  <c r="R230" i="238"/>
  <c r="R229" i="238"/>
  <c r="R228" i="238"/>
  <c r="O228" i="238"/>
  <c r="R225" i="238"/>
  <c r="R224" i="238"/>
  <c r="R223" i="238"/>
  <c r="R222" i="238"/>
  <c r="O222" i="238"/>
  <c r="R219" i="238"/>
  <c r="R218" i="238"/>
  <c r="R217" i="238"/>
  <c r="R216" i="238"/>
  <c r="O216" i="238"/>
  <c r="R213" i="238"/>
  <c r="R212" i="238"/>
  <c r="R211" i="238"/>
  <c r="R210" i="238"/>
  <c r="O210" i="238"/>
  <c r="R207" i="238"/>
  <c r="R206" i="238"/>
  <c r="R205" i="238"/>
  <c r="R204" i="238"/>
  <c r="O204" i="238"/>
  <c r="R201" i="238"/>
  <c r="R200" i="238"/>
  <c r="R199" i="238"/>
  <c r="R198" i="238"/>
  <c r="O198" i="238"/>
  <c r="R195" i="238"/>
  <c r="R194" i="238"/>
  <c r="R193" i="238"/>
  <c r="R192" i="238"/>
  <c r="O192" i="238"/>
  <c r="R189" i="238"/>
  <c r="R188" i="238"/>
  <c r="R187" i="238"/>
  <c r="R186" i="238"/>
  <c r="O186" i="238"/>
  <c r="R183" i="238"/>
  <c r="R182" i="238"/>
  <c r="R181" i="238"/>
  <c r="R180" i="238"/>
  <c r="O180" i="238"/>
  <c r="R177" i="238"/>
  <c r="R176" i="238"/>
  <c r="R175" i="238"/>
  <c r="R174" i="238"/>
  <c r="O174" i="238"/>
  <c r="R171" i="238"/>
  <c r="R170" i="238"/>
  <c r="R169" i="238"/>
  <c r="R168" i="238"/>
  <c r="O168" i="238"/>
  <c r="R165" i="238"/>
  <c r="R164" i="238"/>
  <c r="R163" i="238"/>
  <c r="R162" i="238"/>
  <c r="O162" i="238"/>
  <c r="R159" i="238"/>
  <c r="R158" i="238"/>
  <c r="R157" i="238"/>
  <c r="R156" i="238"/>
  <c r="O156" i="238"/>
  <c r="R153" i="238"/>
  <c r="R152" i="238"/>
  <c r="R151" i="238"/>
  <c r="R150" i="238"/>
  <c r="O150" i="238"/>
  <c r="R147" i="238"/>
  <c r="R146" i="238"/>
  <c r="R145" i="238"/>
  <c r="R144" i="238"/>
  <c r="O144" i="238"/>
  <c r="R141" i="238"/>
  <c r="R140" i="238"/>
  <c r="R139" i="238"/>
  <c r="R138" i="238"/>
  <c r="O138" i="238"/>
  <c r="R135" i="238"/>
  <c r="R134" i="238"/>
  <c r="R133" i="238"/>
  <c r="R132" i="238"/>
  <c r="O132" i="238"/>
  <c r="R129" i="238"/>
  <c r="R128" i="238"/>
  <c r="R127" i="238"/>
  <c r="R126" i="238"/>
  <c r="O126" i="238"/>
  <c r="R123" i="238"/>
  <c r="R122" i="238"/>
  <c r="R121" i="238"/>
  <c r="R120" i="238"/>
  <c r="O120" i="238"/>
  <c r="R117" i="238"/>
  <c r="R116" i="238"/>
  <c r="R115" i="238"/>
  <c r="R114" i="238"/>
  <c r="O114" i="238"/>
  <c r="R111" i="238"/>
  <c r="R110" i="238"/>
  <c r="R109" i="238"/>
  <c r="R108" i="238"/>
  <c r="O108" i="238"/>
  <c r="R105" i="238"/>
  <c r="R104" i="238"/>
  <c r="R103" i="238"/>
  <c r="R102" i="238"/>
  <c r="O102" i="238"/>
  <c r="R99" i="238"/>
  <c r="R98" i="238"/>
  <c r="R97" i="238"/>
  <c r="R96" i="238"/>
  <c r="O96" i="238"/>
  <c r="R93" i="238"/>
  <c r="R92" i="238"/>
  <c r="R91" i="238"/>
  <c r="R90" i="238"/>
  <c r="O90" i="238"/>
  <c r="R87" i="238"/>
  <c r="R86" i="238"/>
  <c r="R85" i="238"/>
  <c r="R84" i="238"/>
  <c r="O84" i="238"/>
  <c r="R81" i="238"/>
  <c r="R80" i="238"/>
  <c r="R79" i="238"/>
  <c r="R78" i="238"/>
  <c r="O78" i="238"/>
  <c r="R75" i="238"/>
  <c r="R74" i="238"/>
  <c r="R73" i="238"/>
  <c r="R72" i="238"/>
  <c r="O72" i="238"/>
  <c r="R69" i="238"/>
  <c r="R68" i="238"/>
  <c r="R67" i="238"/>
  <c r="R66" i="238"/>
  <c r="O66" i="238"/>
  <c r="R63" i="238"/>
  <c r="R62" i="238"/>
  <c r="R61" i="238"/>
  <c r="R60" i="238"/>
  <c r="O60" i="238"/>
  <c r="R57" i="238"/>
  <c r="R56" i="238"/>
  <c r="R55" i="238"/>
  <c r="R54" i="238"/>
  <c r="O54" i="238"/>
  <c r="R51" i="238"/>
  <c r="R50" i="238"/>
  <c r="R49" i="238"/>
  <c r="R48" i="238"/>
  <c r="O48" i="238"/>
  <c r="R45" i="238"/>
  <c r="R44" i="238"/>
  <c r="R43" i="238"/>
  <c r="R42" i="238"/>
  <c r="O42" i="238"/>
  <c r="R39" i="238"/>
  <c r="R38" i="238"/>
  <c r="R37" i="238"/>
  <c r="R36" i="238"/>
  <c r="O36" i="238"/>
  <c r="R33" i="238"/>
  <c r="R32" i="238"/>
  <c r="R31" i="238"/>
  <c r="R30" i="238"/>
  <c r="O30" i="238"/>
  <c r="R27" i="238"/>
  <c r="R26" i="238"/>
  <c r="R25" i="238"/>
  <c r="R24" i="238"/>
  <c r="O24" i="238"/>
  <c r="R21" i="238"/>
  <c r="R20" i="238"/>
  <c r="R19" i="238"/>
  <c r="R18" i="238"/>
  <c r="O18" i="238"/>
  <c r="R15" i="238"/>
  <c r="R14" i="238"/>
  <c r="R13" i="238"/>
  <c r="R12" i="238"/>
  <c r="O12" i="238"/>
  <c r="K11" i="238"/>
  <c r="K17" i="238" s="1"/>
  <c r="K23" i="238" s="1"/>
  <c r="K29" i="238" s="1"/>
  <c r="K35" i="238" s="1"/>
  <c r="K41" i="238" s="1"/>
  <c r="K47" i="238" s="1"/>
  <c r="K53" i="238" s="1"/>
  <c r="K59" i="238" s="1"/>
  <c r="K65" i="238" s="1"/>
  <c r="K71" i="238" s="1"/>
  <c r="K77" i="238" s="1"/>
  <c r="K83" i="238" s="1"/>
  <c r="K89" i="238" s="1"/>
  <c r="K95" i="238" s="1"/>
  <c r="K101" i="238" s="1"/>
  <c r="K107" i="238" s="1"/>
  <c r="K113" i="238" s="1"/>
  <c r="K119" i="238" s="1"/>
  <c r="K125" i="238" s="1"/>
  <c r="K131" i="238" s="1"/>
  <c r="K137" i="238" s="1"/>
  <c r="K143" i="238" s="1"/>
  <c r="K149" i="238" s="1"/>
  <c r="K155" i="238" s="1"/>
  <c r="K161" i="238" s="1"/>
  <c r="K167" i="238" s="1"/>
  <c r="K173" i="238" s="1"/>
  <c r="K179" i="238" s="1"/>
  <c r="K185" i="238" s="1"/>
  <c r="K191" i="238" s="1"/>
  <c r="K197" i="238" s="1"/>
  <c r="K203" i="238" s="1"/>
  <c r="K209" i="238" s="1"/>
  <c r="K215" i="238" s="1"/>
  <c r="K221" i="238" s="1"/>
  <c r="K227" i="238" s="1"/>
  <c r="K233" i="238" s="1"/>
  <c r="K239" i="238" s="1"/>
  <c r="K245" i="238" s="1"/>
  <c r="K251" i="238" s="1"/>
  <c r="K257" i="238" s="1"/>
  <c r="K263" i="238" s="1"/>
  <c r="K269" i="238" s="1"/>
  <c r="K275" i="238" s="1"/>
  <c r="K281" i="238" s="1"/>
  <c r="K287" i="238" s="1"/>
  <c r="K293" i="238" s="1"/>
  <c r="K299" i="238" s="1"/>
  <c r="K305" i="238" s="1"/>
  <c r="K311" i="238" s="1"/>
  <c r="K317" i="238" s="1"/>
  <c r="K323" i="238" s="1"/>
  <c r="K329" i="238" s="1"/>
  <c r="K335" i="238" s="1"/>
  <c r="K341" i="238" s="1"/>
  <c r="K347" i="238" s="1"/>
  <c r="K353" i="238" s="1"/>
  <c r="K359" i="238" s="1"/>
  <c r="K365" i="238" s="1"/>
  <c r="K371" i="238" s="1"/>
  <c r="K377" i="238" s="1"/>
  <c r="K383" i="238" s="1"/>
  <c r="K389" i="238" s="1"/>
  <c r="K395" i="238" s="1"/>
  <c r="K401" i="238" s="1"/>
  <c r="K407" i="238" s="1"/>
  <c r="K413" i="238" s="1"/>
  <c r="K419" i="238" s="1"/>
  <c r="K425" i="238" s="1"/>
  <c r="K431" i="238" s="1"/>
  <c r="K437" i="238" s="1"/>
  <c r="K443" i="238" s="1"/>
  <c r="K449" i="238" s="1"/>
  <c r="K455" i="238" s="1"/>
  <c r="K461" i="238" s="1"/>
  <c r="K467" i="238" s="1"/>
  <c r="K473" i="238" s="1"/>
  <c r="K479" i="238" s="1"/>
  <c r="K485" i="238" s="1"/>
  <c r="K491" i="238" s="1"/>
  <c r="K497" i="238" s="1"/>
  <c r="K503" i="238" s="1"/>
  <c r="K509" i="238" s="1"/>
  <c r="K515" i="238" s="1"/>
  <c r="K521" i="238" s="1"/>
  <c r="K527" i="238" s="1"/>
  <c r="K533" i="238" s="1"/>
  <c r="K539" i="238" s="1"/>
  <c r="K545" i="238" s="1"/>
  <c r="K551" i="238" s="1"/>
  <c r="K557" i="238" s="1"/>
  <c r="K563" i="238" s="1"/>
  <c r="K569" i="238" s="1"/>
  <c r="K575" i="238" s="1"/>
  <c r="K581" i="238" s="1"/>
  <c r="K587" i="238" s="1"/>
  <c r="K593" i="238" s="1"/>
  <c r="K599" i="238" s="1"/>
  <c r="R9" i="238"/>
  <c r="R8" i="238"/>
  <c r="R7" i="238"/>
  <c r="R6" i="238"/>
  <c r="O6" i="238"/>
  <c r="R603" i="237"/>
  <c r="R602" i="237"/>
  <c r="R601" i="237"/>
  <c r="R600" i="237"/>
  <c r="O600" i="237"/>
  <c r="R597" i="237"/>
  <c r="R596" i="237"/>
  <c r="R595" i="237"/>
  <c r="R594" i="237"/>
  <c r="O594" i="237"/>
  <c r="R591" i="237"/>
  <c r="R590" i="237"/>
  <c r="R589" i="237"/>
  <c r="R588" i="237"/>
  <c r="O588" i="237"/>
  <c r="R585" i="237"/>
  <c r="R584" i="237"/>
  <c r="R583" i="237"/>
  <c r="R582" i="237"/>
  <c r="O582" i="237"/>
  <c r="R579" i="237"/>
  <c r="R578" i="237"/>
  <c r="R577" i="237"/>
  <c r="R576" i="237"/>
  <c r="O576" i="237"/>
  <c r="R573" i="237"/>
  <c r="R572" i="237"/>
  <c r="R571" i="237"/>
  <c r="R570" i="237"/>
  <c r="O570" i="237"/>
  <c r="R567" i="237"/>
  <c r="R566" i="237"/>
  <c r="R565" i="237"/>
  <c r="R564" i="237"/>
  <c r="O564" i="237"/>
  <c r="R561" i="237"/>
  <c r="R560" i="237"/>
  <c r="R559" i="237"/>
  <c r="R558" i="237"/>
  <c r="O558" i="237"/>
  <c r="R555" i="237"/>
  <c r="R554" i="237"/>
  <c r="R553" i="237"/>
  <c r="R552" i="237"/>
  <c r="O552" i="237"/>
  <c r="R549" i="237"/>
  <c r="R548" i="237"/>
  <c r="R547" i="237"/>
  <c r="R546" i="237"/>
  <c r="O546" i="237"/>
  <c r="R543" i="237"/>
  <c r="R542" i="237"/>
  <c r="R541" i="237"/>
  <c r="R540" i="237"/>
  <c r="O540" i="237"/>
  <c r="R537" i="237"/>
  <c r="R536" i="237"/>
  <c r="R535" i="237"/>
  <c r="R534" i="237"/>
  <c r="O534" i="237"/>
  <c r="R531" i="237"/>
  <c r="R530" i="237"/>
  <c r="R529" i="237"/>
  <c r="R528" i="237"/>
  <c r="O528" i="237"/>
  <c r="R525" i="237"/>
  <c r="R524" i="237"/>
  <c r="R523" i="237"/>
  <c r="R522" i="237"/>
  <c r="O522" i="237"/>
  <c r="R519" i="237"/>
  <c r="R518" i="237"/>
  <c r="R517" i="237"/>
  <c r="R516" i="237"/>
  <c r="O516" i="237"/>
  <c r="R513" i="237"/>
  <c r="R512" i="237"/>
  <c r="R511" i="237"/>
  <c r="R510" i="237"/>
  <c r="O510" i="237"/>
  <c r="R507" i="237"/>
  <c r="R506" i="237"/>
  <c r="R505" i="237"/>
  <c r="R504" i="237"/>
  <c r="O504" i="237"/>
  <c r="R501" i="237"/>
  <c r="R500" i="237"/>
  <c r="R499" i="237"/>
  <c r="R498" i="237"/>
  <c r="O498" i="237"/>
  <c r="R495" i="237"/>
  <c r="R494" i="237"/>
  <c r="R493" i="237"/>
  <c r="R492" i="237"/>
  <c r="O492" i="237"/>
  <c r="R489" i="237"/>
  <c r="R488" i="237"/>
  <c r="R487" i="237"/>
  <c r="R486" i="237"/>
  <c r="O486" i="237"/>
  <c r="R483" i="237"/>
  <c r="R482" i="237"/>
  <c r="R481" i="237"/>
  <c r="R480" i="237"/>
  <c r="O480" i="237"/>
  <c r="R477" i="237"/>
  <c r="R476" i="237"/>
  <c r="R475" i="237"/>
  <c r="R474" i="237"/>
  <c r="O474" i="237"/>
  <c r="R471" i="237"/>
  <c r="R470" i="237"/>
  <c r="R469" i="237"/>
  <c r="R468" i="237"/>
  <c r="O468" i="237"/>
  <c r="R465" i="237"/>
  <c r="R464" i="237"/>
  <c r="R463" i="237"/>
  <c r="R462" i="237"/>
  <c r="O462" i="237"/>
  <c r="R459" i="237"/>
  <c r="R458" i="237"/>
  <c r="R457" i="237"/>
  <c r="R456" i="237"/>
  <c r="O456" i="237"/>
  <c r="R453" i="237"/>
  <c r="R452" i="237"/>
  <c r="R451" i="237"/>
  <c r="R450" i="237"/>
  <c r="O450" i="237"/>
  <c r="R447" i="237"/>
  <c r="R446" i="237"/>
  <c r="R445" i="237"/>
  <c r="R444" i="237"/>
  <c r="O444" i="237"/>
  <c r="R441" i="237"/>
  <c r="R440" i="237"/>
  <c r="R439" i="237"/>
  <c r="R438" i="237"/>
  <c r="O438" i="237"/>
  <c r="R435" i="237"/>
  <c r="R434" i="237"/>
  <c r="R433" i="237"/>
  <c r="R432" i="237"/>
  <c r="O432" i="237"/>
  <c r="R429" i="237"/>
  <c r="R428" i="237"/>
  <c r="R427" i="237"/>
  <c r="R426" i="237"/>
  <c r="O426" i="237"/>
  <c r="R423" i="237"/>
  <c r="R422" i="237"/>
  <c r="R421" i="237"/>
  <c r="R420" i="237"/>
  <c r="O420" i="237"/>
  <c r="R417" i="237"/>
  <c r="R416" i="237"/>
  <c r="R415" i="237"/>
  <c r="R414" i="237"/>
  <c r="O414" i="237"/>
  <c r="R411" i="237"/>
  <c r="R410" i="237"/>
  <c r="R409" i="237"/>
  <c r="R408" i="237"/>
  <c r="O408" i="237"/>
  <c r="R405" i="237"/>
  <c r="R404" i="237"/>
  <c r="R403" i="237"/>
  <c r="R402" i="237"/>
  <c r="O402" i="237"/>
  <c r="R399" i="237"/>
  <c r="R398" i="237"/>
  <c r="R397" i="237"/>
  <c r="R396" i="237"/>
  <c r="O396" i="237"/>
  <c r="R393" i="237"/>
  <c r="R392" i="237"/>
  <c r="R391" i="237"/>
  <c r="R390" i="237"/>
  <c r="O390" i="237"/>
  <c r="R387" i="237"/>
  <c r="R386" i="237"/>
  <c r="R385" i="237"/>
  <c r="R384" i="237"/>
  <c r="O384" i="237"/>
  <c r="R381" i="237"/>
  <c r="R380" i="237"/>
  <c r="R379" i="237"/>
  <c r="R378" i="237"/>
  <c r="O378" i="237"/>
  <c r="R375" i="237"/>
  <c r="R374" i="237"/>
  <c r="R373" i="237"/>
  <c r="R372" i="237"/>
  <c r="O372" i="237"/>
  <c r="R369" i="237"/>
  <c r="R368" i="237"/>
  <c r="R367" i="237"/>
  <c r="R366" i="237"/>
  <c r="O366" i="237"/>
  <c r="R363" i="237"/>
  <c r="R362" i="237"/>
  <c r="R361" i="237"/>
  <c r="R360" i="237"/>
  <c r="O360" i="237"/>
  <c r="R357" i="237"/>
  <c r="R356" i="237"/>
  <c r="R355" i="237"/>
  <c r="R354" i="237"/>
  <c r="O354" i="237"/>
  <c r="R351" i="237"/>
  <c r="R350" i="237"/>
  <c r="R349" i="237"/>
  <c r="R348" i="237"/>
  <c r="O348" i="237"/>
  <c r="R345" i="237"/>
  <c r="R344" i="237"/>
  <c r="R343" i="237"/>
  <c r="R342" i="237"/>
  <c r="O342" i="237"/>
  <c r="R339" i="237"/>
  <c r="R338" i="237"/>
  <c r="R337" i="237"/>
  <c r="R336" i="237"/>
  <c r="O336" i="237"/>
  <c r="R333" i="237"/>
  <c r="R332" i="237"/>
  <c r="R331" i="237"/>
  <c r="R330" i="237"/>
  <c r="O330" i="237"/>
  <c r="R327" i="237"/>
  <c r="R326" i="237"/>
  <c r="R325" i="237"/>
  <c r="R324" i="237"/>
  <c r="O324" i="237"/>
  <c r="R321" i="237"/>
  <c r="R320" i="237"/>
  <c r="R319" i="237"/>
  <c r="R318" i="237"/>
  <c r="O318" i="237"/>
  <c r="R315" i="237"/>
  <c r="R314" i="237"/>
  <c r="R313" i="237"/>
  <c r="R312" i="237"/>
  <c r="O312" i="237"/>
  <c r="R309" i="237"/>
  <c r="R308" i="237"/>
  <c r="R307" i="237"/>
  <c r="R306" i="237"/>
  <c r="O306" i="237"/>
  <c r="R303" i="237"/>
  <c r="R302" i="237"/>
  <c r="R301" i="237"/>
  <c r="R300" i="237"/>
  <c r="O300" i="237"/>
  <c r="R297" i="237"/>
  <c r="R296" i="237"/>
  <c r="R295" i="237"/>
  <c r="R294" i="237"/>
  <c r="O294" i="237"/>
  <c r="R291" i="237"/>
  <c r="R290" i="237"/>
  <c r="R289" i="237"/>
  <c r="R288" i="237"/>
  <c r="O288" i="237"/>
  <c r="R285" i="237"/>
  <c r="R284" i="237"/>
  <c r="R283" i="237"/>
  <c r="R282" i="237"/>
  <c r="O282" i="237"/>
  <c r="R279" i="237"/>
  <c r="R278" i="237"/>
  <c r="R277" i="237"/>
  <c r="R276" i="237"/>
  <c r="O276" i="237"/>
  <c r="R273" i="237"/>
  <c r="R272" i="237"/>
  <c r="R271" i="237"/>
  <c r="R270" i="237"/>
  <c r="O270" i="237"/>
  <c r="R267" i="237"/>
  <c r="R266" i="237"/>
  <c r="R265" i="237"/>
  <c r="R264" i="237"/>
  <c r="O264" i="237"/>
  <c r="R261" i="237"/>
  <c r="R260" i="237"/>
  <c r="R259" i="237"/>
  <c r="R258" i="237"/>
  <c r="O258" i="237"/>
  <c r="R255" i="237"/>
  <c r="R254" i="237"/>
  <c r="R253" i="237"/>
  <c r="R252" i="237"/>
  <c r="O252" i="237"/>
  <c r="R249" i="237"/>
  <c r="R248" i="237"/>
  <c r="R247" i="237"/>
  <c r="R246" i="237"/>
  <c r="O246" i="237"/>
  <c r="R243" i="237"/>
  <c r="R242" i="237"/>
  <c r="R241" i="237"/>
  <c r="R240" i="237"/>
  <c r="O240" i="237"/>
  <c r="R237" i="237"/>
  <c r="R236" i="237"/>
  <c r="R235" i="237"/>
  <c r="R234" i="237"/>
  <c r="O234" i="237"/>
  <c r="R231" i="237"/>
  <c r="R230" i="237"/>
  <c r="R229" i="237"/>
  <c r="R228" i="237"/>
  <c r="O228" i="237"/>
  <c r="R225" i="237"/>
  <c r="R224" i="237"/>
  <c r="R223" i="237"/>
  <c r="R222" i="237"/>
  <c r="O222" i="237"/>
  <c r="R219" i="237"/>
  <c r="R218" i="237"/>
  <c r="R217" i="237"/>
  <c r="R216" i="237"/>
  <c r="O216" i="237"/>
  <c r="R213" i="237"/>
  <c r="R212" i="237"/>
  <c r="R211" i="237"/>
  <c r="R210" i="237"/>
  <c r="O210" i="237"/>
  <c r="R207" i="237"/>
  <c r="R206" i="237"/>
  <c r="R205" i="237"/>
  <c r="R204" i="237"/>
  <c r="O204" i="237"/>
  <c r="R201" i="237"/>
  <c r="R200" i="237"/>
  <c r="R199" i="237"/>
  <c r="R198" i="237"/>
  <c r="O198" i="237"/>
  <c r="R195" i="237"/>
  <c r="R194" i="237"/>
  <c r="R193" i="237"/>
  <c r="R192" i="237"/>
  <c r="O192" i="237"/>
  <c r="R189" i="237"/>
  <c r="R188" i="237"/>
  <c r="R187" i="237"/>
  <c r="R186" i="237"/>
  <c r="O186" i="237"/>
  <c r="R183" i="237"/>
  <c r="R182" i="237"/>
  <c r="R181" i="237"/>
  <c r="R180" i="237"/>
  <c r="O180" i="237"/>
  <c r="R177" i="237"/>
  <c r="R176" i="237"/>
  <c r="R175" i="237"/>
  <c r="R174" i="237"/>
  <c r="O174" i="237"/>
  <c r="R171" i="237"/>
  <c r="R170" i="237"/>
  <c r="R169" i="237"/>
  <c r="R168" i="237"/>
  <c r="O168" i="237"/>
  <c r="R165" i="237"/>
  <c r="R164" i="237"/>
  <c r="R163" i="237"/>
  <c r="R162" i="237"/>
  <c r="O162" i="237"/>
  <c r="R159" i="237"/>
  <c r="R158" i="237"/>
  <c r="R157" i="237"/>
  <c r="R156" i="237"/>
  <c r="O156" i="237"/>
  <c r="R153" i="237"/>
  <c r="R152" i="237"/>
  <c r="R151" i="237"/>
  <c r="R150" i="237"/>
  <c r="O150" i="237"/>
  <c r="R147" i="237"/>
  <c r="R146" i="237"/>
  <c r="R145" i="237"/>
  <c r="R144" i="237"/>
  <c r="O144" i="237"/>
  <c r="R141" i="237"/>
  <c r="R140" i="237"/>
  <c r="R139" i="237"/>
  <c r="R138" i="237"/>
  <c r="O138" i="237"/>
  <c r="R135" i="237"/>
  <c r="R134" i="237"/>
  <c r="R133" i="237"/>
  <c r="R132" i="237"/>
  <c r="O132" i="237"/>
  <c r="R129" i="237"/>
  <c r="R128" i="237"/>
  <c r="R127" i="237"/>
  <c r="R126" i="237"/>
  <c r="O126" i="237"/>
  <c r="R123" i="237"/>
  <c r="R122" i="237"/>
  <c r="R121" i="237"/>
  <c r="R120" i="237"/>
  <c r="O120" i="237"/>
  <c r="R117" i="237"/>
  <c r="R116" i="237"/>
  <c r="R115" i="237"/>
  <c r="R114" i="237"/>
  <c r="O114" i="237"/>
  <c r="R111" i="237"/>
  <c r="R110" i="237"/>
  <c r="R109" i="237"/>
  <c r="R108" i="237"/>
  <c r="O108" i="237"/>
  <c r="R105" i="237"/>
  <c r="R104" i="237"/>
  <c r="R103" i="237"/>
  <c r="R102" i="237"/>
  <c r="O102" i="237"/>
  <c r="R99" i="237"/>
  <c r="R98" i="237"/>
  <c r="R97" i="237"/>
  <c r="R96" i="237"/>
  <c r="O96" i="237"/>
  <c r="R93" i="237"/>
  <c r="R92" i="237"/>
  <c r="R91" i="237"/>
  <c r="R90" i="237"/>
  <c r="O90" i="237"/>
  <c r="R87" i="237"/>
  <c r="R86" i="237"/>
  <c r="R85" i="237"/>
  <c r="R84" i="237"/>
  <c r="O84" i="237"/>
  <c r="R81" i="237"/>
  <c r="R80" i="237"/>
  <c r="R79" i="237"/>
  <c r="R78" i="237"/>
  <c r="O78" i="237"/>
  <c r="R75" i="237"/>
  <c r="R74" i="237"/>
  <c r="R73" i="237"/>
  <c r="R72" i="237"/>
  <c r="O72" i="237"/>
  <c r="R69" i="237"/>
  <c r="R68" i="237"/>
  <c r="R67" i="237"/>
  <c r="R66" i="237"/>
  <c r="O66" i="237"/>
  <c r="R63" i="237"/>
  <c r="R62" i="237"/>
  <c r="R61" i="237"/>
  <c r="R60" i="237"/>
  <c r="O60" i="237"/>
  <c r="R57" i="237"/>
  <c r="R56" i="237"/>
  <c r="R55" i="237"/>
  <c r="R54" i="237"/>
  <c r="O54" i="237"/>
  <c r="R51" i="237"/>
  <c r="R50" i="237"/>
  <c r="R49" i="237"/>
  <c r="R48" i="237"/>
  <c r="O48" i="237"/>
  <c r="R45" i="237"/>
  <c r="R44" i="237"/>
  <c r="R43" i="237"/>
  <c r="R42" i="237"/>
  <c r="O42" i="237"/>
  <c r="R39" i="237"/>
  <c r="R38" i="237"/>
  <c r="R37" i="237"/>
  <c r="R36" i="237"/>
  <c r="O36" i="237"/>
  <c r="R33" i="237"/>
  <c r="R32" i="237"/>
  <c r="R31" i="237"/>
  <c r="R30" i="237"/>
  <c r="O30" i="237"/>
  <c r="R27" i="237"/>
  <c r="R26" i="237"/>
  <c r="R25" i="237"/>
  <c r="R24" i="237"/>
  <c r="O24" i="237"/>
  <c r="R21" i="237"/>
  <c r="R20" i="237"/>
  <c r="R19" i="237"/>
  <c r="R18" i="237"/>
  <c r="O18" i="237"/>
  <c r="R15" i="237"/>
  <c r="R14" i="237"/>
  <c r="R13" i="237"/>
  <c r="R12" i="237"/>
  <c r="O12" i="237"/>
  <c r="K11" i="237"/>
  <c r="K17" i="237" s="1"/>
  <c r="K23" i="237" s="1"/>
  <c r="K29" i="237" s="1"/>
  <c r="K35" i="237" s="1"/>
  <c r="K41" i="237" s="1"/>
  <c r="K47" i="237" s="1"/>
  <c r="K53" i="237" s="1"/>
  <c r="K59" i="237" s="1"/>
  <c r="K65" i="237" s="1"/>
  <c r="K71" i="237" s="1"/>
  <c r="K77" i="237" s="1"/>
  <c r="K83" i="237" s="1"/>
  <c r="K89" i="237" s="1"/>
  <c r="K95" i="237" s="1"/>
  <c r="K101" i="237" s="1"/>
  <c r="K107" i="237" s="1"/>
  <c r="K113" i="237" s="1"/>
  <c r="K119" i="237" s="1"/>
  <c r="K125" i="237" s="1"/>
  <c r="K131" i="237" s="1"/>
  <c r="K137" i="237" s="1"/>
  <c r="K143" i="237" s="1"/>
  <c r="K149" i="237" s="1"/>
  <c r="K155" i="237" s="1"/>
  <c r="K161" i="237" s="1"/>
  <c r="K167" i="237" s="1"/>
  <c r="K173" i="237" s="1"/>
  <c r="K179" i="237" s="1"/>
  <c r="K185" i="237" s="1"/>
  <c r="K191" i="237" s="1"/>
  <c r="K197" i="237" s="1"/>
  <c r="K203" i="237" s="1"/>
  <c r="K209" i="237" s="1"/>
  <c r="K215" i="237" s="1"/>
  <c r="K221" i="237" s="1"/>
  <c r="K227" i="237" s="1"/>
  <c r="K233" i="237" s="1"/>
  <c r="K239" i="237" s="1"/>
  <c r="K245" i="237" s="1"/>
  <c r="K251" i="237" s="1"/>
  <c r="K257" i="237" s="1"/>
  <c r="K263" i="237" s="1"/>
  <c r="K269" i="237" s="1"/>
  <c r="K275" i="237" s="1"/>
  <c r="K281" i="237" s="1"/>
  <c r="K287" i="237" s="1"/>
  <c r="K293" i="237" s="1"/>
  <c r="K299" i="237" s="1"/>
  <c r="K305" i="237" s="1"/>
  <c r="K311" i="237" s="1"/>
  <c r="K317" i="237" s="1"/>
  <c r="K323" i="237" s="1"/>
  <c r="K329" i="237" s="1"/>
  <c r="K335" i="237" s="1"/>
  <c r="K341" i="237" s="1"/>
  <c r="K347" i="237" s="1"/>
  <c r="K353" i="237" s="1"/>
  <c r="K359" i="237" s="1"/>
  <c r="K365" i="237" s="1"/>
  <c r="K371" i="237" s="1"/>
  <c r="K377" i="237" s="1"/>
  <c r="K383" i="237" s="1"/>
  <c r="K389" i="237" s="1"/>
  <c r="K395" i="237" s="1"/>
  <c r="K401" i="237" s="1"/>
  <c r="K407" i="237" s="1"/>
  <c r="K413" i="237" s="1"/>
  <c r="K419" i="237" s="1"/>
  <c r="K425" i="237" s="1"/>
  <c r="K431" i="237" s="1"/>
  <c r="K437" i="237" s="1"/>
  <c r="K443" i="237" s="1"/>
  <c r="K449" i="237" s="1"/>
  <c r="K455" i="237" s="1"/>
  <c r="K461" i="237" s="1"/>
  <c r="K467" i="237" s="1"/>
  <c r="K473" i="237" s="1"/>
  <c r="K479" i="237" s="1"/>
  <c r="K485" i="237" s="1"/>
  <c r="K491" i="237" s="1"/>
  <c r="K497" i="237" s="1"/>
  <c r="K503" i="237" s="1"/>
  <c r="K509" i="237" s="1"/>
  <c r="K515" i="237" s="1"/>
  <c r="K521" i="237" s="1"/>
  <c r="K527" i="237" s="1"/>
  <c r="K533" i="237" s="1"/>
  <c r="K539" i="237" s="1"/>
  <c r="K545" i="237" s="1"/>
  <c r="K551" i="237" s="1"/>
  <c r="K557" i="237" s="1"/>
  <c r="K563" i="237" s="1"/>
  <c r="K569" i="237" s="1"/>
  <c r="K575" i="237" s="1"/>
  <c r="K581" i="237" s="1"/>
  <c r="K587" i="237" s="1"/>
  <c r="K593" i="237" s="1"/>
  <c r="K599" i="237" s="1"/>
  <c r="R9" i="237"/>
  <c r="R8" i="237"/>
  <c r="R7" i="237"/>
  <c r="R6" i="237"/>
  <c r="O6" i="237"/>
  <c r="R603" i="236"/>
  <c r="R602" i="236"/>
  <c r="R601" i="236"/>
  <c r="R600" i="236"/>
  <c r="O600" i="236"/>
  <c r="R597" i="236"/>
  <c r="R596" i="236"/>
  <c r="R595" i="236"/>
  <c r="R594" i="236"/>
  <c r="O594" i="236"/>
  <c r="R591" i="236"/>
  <c r="R590" i="236"/>
  <c r="R589" i="236"/>
  <c r="R588" i="236"/>
  <c r="O588" i="236"/>
  <c r="R585" i="236"/>
  <c r="R584" i="236"/>
  <c r="R583" i="236"/>
  <c r="R582" i="236"/>
  <c r="O582" i="236"/>
  <c r="R579" i="236"/>
  <c r="R578" i="236"/>
  <c r="R577" i="236"/>
  <c r="R576" i="236"/>
  <c r="O576" i="236"/>
  <c r="R573" i="236"/>
  <c r="R572" i="236"/>
  <c r="R571" i="236"/>
  <c r="R570" i="236"/>
  <c r="O570" i="236"/>
  <c r="R567" i="236"/>
  <c r="R566" i="236"/>
  <c r="R565" i="236"/>
  <c r="R564" i="236"/>
  <c r="O564" i="236"/>
  <c r="R561" i="236"/>
  <c r="R560" i="236"/>
  <c r="R559" i="236"/>
  <c r="R558" i="236"/>
  <c r="O558" i="236"/>
  <c r="R555" i="236"/>
  <c r="R554" i="236"/>
  <c r="R553" i="236"/>
  <c r="R552" i="236"/>
  <c r="O552" i="236"/>
  <c r="R549" i="236"/>
  <c r="R548" i="236"/>
  <c r="R547" i="236"/>
  <c r="R546" i="236"/>
  <c r="O546" i="236"/>
  <c r="R543" i="236"/>
  <c r="R542" i="236"/>
  <c r="R541" i="236"/>
  <c r="R540" i="236"/>
  <c r="O540" i="236"/>
  <c r="R537" i="236"/>
  <c r="R536" i="236"/>
  <c r="R535" i="236"/>
  <c r="R534" i="236"/>
  <c r="O534" i="236"/>
  <c r="R531" i="236"/>
  <c r="R530" i="236"/>
  <c r="R529" i="236"/>
  <c r="R528" i="236"/>
  <c r="O528" i="236"/>
  <c r="R525" i="236"/>
  <c r="R524" i="236"/>
  <c r="R523" i="236"/>
  <c r="R522" i="236"/>
  <c r="O522" i="236"/>
  <c r="R519" i="236"/>
  <c r="R518" i="236"/>
  <c r="R517" i="236"/>
  <c r="R516" i="236"/>
  <c r="O516" i="236"/>
  <c r="R513" i="236"/>
  <c r="R512" i="236"/>
  <c r="R511" i="236"/>
  <c r="R510" i="236"/>
  <c r="O510" i="236"/>
  <c r="R507" i="236"/>
  <c r="R506" i="236"/>
  <c r="R505" i="236"/>
  <c r="R504" i="236"/>
  <c r="O504" i="236"/>
  <c r="R501" i="236"/>
  <c r="R500" i="236"/>
  <c r="R499" i="236"/>
  <c r="R498" i="236"/>
  <c r="O498" i="236"/>
  <c r="R495" i="236"/>
  <c r="R494" i="236"/>
  <c r="R493" i="236"/>
  <c r="R492" i="236"/>
  <c r="O492" i="236"/>
  <c r="R489" i="236"/>
  <c r="R488" i="236"/>
  <c r="R487" i="236"/>
  <c r="R486" i="236"/>
  <c r="O486" i="236"/>
  <c r="R483" i="236"/>
  <c r="R482" i="236"/>
  <c r="R481" i="236"/>
  <c r="R480" i="236"/>
  <c r="O480" i="236"/>
  <c r="R477" i="236"/>
  <c r="R476" i="236"/>
  <c r="R475" i="236"/>
  <c r="R474" i="236"/>
  <c r="O474" i="236"/>
  <c r="R471" i="236"/>
  <c r="R470" i="236"/>
  <c r="R469" i="236"/>
  <c r="R468" i="236"/>
  <c r="O468" i="236"/>
  <c r="R465" i="236"/>
  <c r="R464" i="236"/>
  <c r="R463" i="236"/>
  <c r="R462" i="236"/>
  <c r="O462" i="236"/>
  <c r="R459" i="236"/>
  <c r="R458" i="236"/>
  <c r="R457" i="236"/>
  <c r="R456" i="236"/>
  <c r="O456" i="236"/>
  <c r="R453" i="236"/>
  <c r="R452" i="236"/>
  <c r="R451" i="236"/>
  <c r="R450" i="236"/>
  <c r="O450" i="236"/>
  <c r="R447" i="236"/>
  <c r="R446" i="236"/>
  <c r="R445" i="236"/>
  <c r="R444" i="236"/>
  <c r="O444" i="236"/>
  <c r="R441" i="236"/>
  <c r="R440" i="236"/>
  <c r="R439" i="236"/>
  <c r="R438" i="236"/>
  <c r="O438" i="236"/>
  <c r="R435" i="236"/>
  <c r="R434" i="236"/>
  <c r="R433" i="236"/>
  <c r="R432" i="236"/>
  <c r="O432" i="236"/>
  <c r="R429" i="236"/>
  <c r="R428" i="236"/>
  <c r="R427" i="236"/>
  <c r="R426" i="236"/>
  <c r="O426" i="236"/>
  <c r="R423" i="236"/>
  <c r="R422" i="236"/>
  <c r="R421" i="236"/>
  <c r="R420" i="236"/>
  <c r="O420" i="236"/>
  <c r="R417" i="236"/>
  <c r="R416" i="236"/>
  <c r="R415" i="236"/>
  <c r="R414" i="236"/>
  <c r="O414" i="236"/>
  <c r="R411" i="236"/>
  <c r="R410" i="236"/>
  <c r="R409" i="236"/>
  <c r="R408" i="236"/>
  <c r="O408" i="236"/>
  <c r="R405" i="236"/>
  <c r="R404" i="236"/>
  <c r="R403" i="236"/>
  <c r="R402" i="236"/>
  <c r="O402" i="236"/>
  <c r="R399" i="236"/>
  <c r="R398" i="236"/>
  <c r="R397" i="236"/>
  <c r="R396" i="236"/>
  <c r="O396" i="236"/>
  <c r="R393" i="236"/>
  <c r="R392" i="236"/>
  <c r="R391" i="236"/>
  <c r="R390" i="236"/>
  <c r="O390" i="236"/>
  <c r="R387" i="236"/>
  <c r="R386" i="236"/>
  <c r="R385" i="236"/>
  <c r="R384" i="236"/>
  <c r="O384" i="236"/>
  <c r="R381" i="236"/>
  <c r="R380" i="236"/>
  <c r="R379" i="236"/>
  <c r="R378" i="236"/>
  <c r="O378" i="236"/>
  <c r="R375" i="236"/>
  <c r="R374" i="236"/>
  <c r="R373" i="236"/>
  <c r="R372" i="236"/>
  <c r="O372" i="236"/>
  <c r="R369" i="236"/>
  <c r="R368" i="236"/>
  <c r="R367" i="236"/>
  <c r="R366" i="236"/>
  <c r="O366" i="236"/>
  <c r="R363" i="236"/>
  <c r="R362" i="236"/>
  <c r="R361" i="236"/>
  <c r="R360" i="236"/>
  <c r="O360" i="236"/>
  <c r="R357" i="236"/>
  <c r="R356" i="236"/>
  <c r="R355" i="236"/>
  <c r="R354" i="236"/>
  <c r="O354" i="236"/>
  <c r="R351" i="236"/>
  <c r="R350" i="236"/>
  <c r="R349" i="236"/>
  <c r="R348" i="236"/>
  <c r="O348" i="236"/>
  <c r="R345" i="236"/>
  <c r="R344" i="236"/>
  <c r="R343" i="236"/>
  <c r="R342" i="236"/>
  <c r="O342" i="236"/>
  <c r="R339" i="236"/>
  <c r="R338" i="236"/>
  <c r="R337" i="236"/>
  <c r="R336" i="236"/>
  <c r="O336" i="236"/>
  <c r="R333" i="236"/>
  <c r="R332" i="236"/>
  <c r="R331" i="236"/>
  <c r="R330" i="236"/>
  <c r="O330" i="236"/>
  <c r="R327" i="236"/>
  <c r="R326" i="236"/>
  <c r="R325" i="236"/>
  <c r="R324" i="236"/>
  <c r="O324" i="236"/>
  <c r="R321" i="236"/>
  <c r="R320" i="236"/>
  <c r="R319" i="236"/>
  <c r="R318" i="236"/>
  <c r="O318" i="236"/>
  <c r="R315" i="236"/>
  <c r="R314" i="236"/>
  <c r="R313" i="236"/>
  <c r="R312" i="236"/>
  <c r="O312" i="236"/>
  <c r="R309" i="236"/>
  <c r="R308" i="236"/>
  <c r="R307" i="236"/>
  <c r="R306" i="236"/>
  <c r="O306" i="236"/>
  <c r="R303" i="236"/>
  <c r="R302" i="236"/>
  <c r="R301" i="236"/>
  <c r="R300" i="236"/>
  <c r="O300" i="236"/>
  <c r="R297" i="236"/>
  <c r="R296" i="236"/>
  <c r="R295" i="236"/>
  <c r="R294" i="236"/>
  <c r="O294" i="236"/>
  <c r="R291" i="236"/>
  <c r="R290" i="236"/>
  <c r="R289" i="236"/>
  <c r="R288" i="236"/>
  <c r="O288" i="236"/>
  <c r="R285" i="236"/>
  <c r="R284" i="236"/>
  <c r="R283" i="236"/>
  <c r="R282" i="236"/>
  <c r="O282" i="236"/>
  <c r="R279" i="236"/>
  <c r="R278" i="236"/>
  <c r="R277" i="236"/>
  <c r="R276" i="236"/>
  <c r="O276" i="236"/>
  <c r="R273" i="236"/>
  <c r="R272" i="236"/>
  <c r="R271" i="236"/>
  <c r="R270" i="236"/>
  <c r="O270" i="236"/>
  <c r="R267" i="236"/>
  <c r="R266" i="236"/>
  <c r="R265" i="236"/>
  <c r="R264" i="236"/>
  <c r="O264" i="236"/>
  <c r="R261" i="236"/>
  <c r="R260" i="236"/>
  <c r="R259" i="236"/>
  <c r="R258" i="236"/>
  <c r="O258" i="236"/>
  <c r="R255" i="236"/>
  <c r="R254" i="236"/>
  <c r="R253" i="236"/>
  <c r="R252" i="236"/>
  <c r="O252" i="236"/>
  <c r="R249" i="236"/>
  <c r="R248" i="236"/>
  <c r="R247" i="236"/>
  <c r="R246" i="236"/>
  <c r="O246" i="236"/>
  <c r="R243" i="236"/>
  <c r="R242" i="236"/>
  <c r="R241" i="236"/>
  <c r="R240" i="236"/>
  <c r="O240" i="236"/>
  <c r="R237" i="236"/>
  <c r="R236" i="236"/>
  <c r="R235" i="236"/>
  <c r="R234" i="236"/>
  <c r="O234" i="236"/>
  <c r="R231" i="236"/>
  <c r="R230" i="236"/>
  <c r="R229" i="236"/>
  <c r="R228" i="236"/>
  <c r="O228" i="236"/>
  <c r="R225" i="236"/>
  <c r="R224" i="236"/>
  <c r="R223" i="236"/>
  <c r="R222" i="236"/>
  <c r="O222" i="236"/>
  <c r="R219" i="236"/>
  <c r="R218" i="236"/>
  <c r="R217" i="236"/>
  <c r="R216" i="236"/>
  <c r="O216" i="236"/>
  <c r="R213" i="236"/>
  <c r="R212" i="236"/>
  <c r="R211" i="236"/>
  <c r="R210" i="236"/>
  <c r="O210" i="236"/>
  <c r="R207" i="236"/>
  <c r="R206" i="236"/>
  <c r="R205" i="236"/>
  <c r="R204" i="236"/>
  <c r="O204" i="236"/>
  <c r="R201" i="236"/>
  <c r="R200" i="236"/>
  <c r="R199" i="236"/>
  <c r="R198" i="236"/>
  <c r="O198" i="236"/>
  <c r="R195" i="236"/>
  <c r="R194" i="236"/>
  <c r="R193" i="236"/>
  <c r="R192" i="236"/>
  <c r="O192" i="236"/>
  <c r="R189" i="236"/>
  <c r="R188" i="236"/>
  <c r="R187" i="236"/>
  <c r="R186" i="236"/>
  <c r="O186" i="236"/>
  <c r="R183" i="236"/>
  <c r="R182" i="236"/>
  <c r="R181" i="236"/>
  <c r="R180" i="236"/>
  <c r="O180" i="236"/>
  <c r="R177" i="236"/>
  <c r="R176" i="236"/>
  <c r="R175" i="236"/>
  <c r="R174" i="236"/>
  <c r="O174" i="236"/>
  <c r="R171" i="236"/>
  <c r="R170" i="236"/>
  <c r="R169" i="236"/>
  <c r="R168" i="236"/>
  <c r="O168" i="236"/>
  <c r="R165" i="236"/>
  <c r="R164" i="236"/>
  <c r="R163" i="236"/>
  <c r="R162" i="236"/>
  <c r="O162" i="236"/>
  <c r="R159" i="236"/>
  <c r="R158" i="236"/>
  <c r="R157" i="236"/>
  <c r="R156" i="236"/>
  <c r="O156" i="236"/>
  <c r="R153" i="236"/>
  <c r="R152" i="236"/>
  <c r="R151" i="236"/>
  <c r="R150" i="236"/>
  <c r="O150" i="236"/>
  <c r="R147" i="236"/>
  <c r="R146" i="236"/>
  <c r="R145" i="236"/>
  <c r="R144" i="236"/>
  <c r="O144" i="236"/>
  <c r="R141" i="236"/>
  <c r="R140" i="236"/>
  <c r="R139" i="236"/>
  <c r="R138" i="236"/>
  <c r="O138" i="236"/>
  <c r="R135" i="236"/>
  <c r="R134" i="236"/>
  <c r="R133" i="236"/>
  <c r="R132" i="236"/>
  <c r="O132" i="236"/>
  <c r="R129" i="236"/>
  <c r="R128" i="236"/>
  <c r="R127" i="236"/>
  <c r="R126" i="236"/>
  <c r="O126" i="236"/>
  <c r="R123" i="236"/>
  <c r="R122" i="236"/>
  <c r="R121" i="236"/>
  <c r="R120" i="236"/>
  <c r="O120" i="236"/>
  <c r="R117" i="236"/>
  <c r="R116" i="236"/>
  <c r="R115" i="236"/>
  <c r="R114" i="236"/>
  <c r="O114" i="236"/>
  <c r="R111" i="236"/>
  <c r="R110" i="236"/>
  <c r="R109" i="236"/>
  <c r="R108" i="236"/>
  <c r="O108" i="236"/>
  <c r="R105" i="236"/>
  <c r="R104" i="236"/>
  <c r="R103" i="236"/>
  <c r="R102" i="236"/>
  <c r="O102" i="236"/>
  <c r="R99" i="236"/>
  <c r="R98" i="236"/>
  <c r="R97" i="236"/>
  <c r="R96" i="236"/>
  <c r="O96" i="236"/>
  <c r="R93" i="236"/>
  <c r="R92" i="236"/>
  <c r="R91" i="236"/>
  <c r="R90" i="236"/>
  <c r="O90" i="236"/>
  <c r="R87" i="236"/>
  <c r="R86" i="236"/>
  <c r="R85" i="236"/>
  <c r="R84" i="236"/>
  <c r="O84" i="236"/>
  <c r="R81" i="236"/>
  <c r="R80" i="236"/>
  <c r="R79" i="236"/>
  <c r="R78" i="236"/>
  <c r="O78" i="236"/>
  <c r="R75" i="236"/>
  <c r="R74" i="236"/>
  <c r="R73" i="236"/>
  <c r="R72" i="236"/>
  <c r="O72" i="236"/>
  <c r="R69" i="236"/>
  <c r="R68" i="236"/>
  <c r="R67" i="236"/>
  <c r="R66" i="236"/>
  <c r="O66" i="236"/>
  <c r="R63" i="236"/>
  <c r="R62" i="236"/>
  <c r="R61" i="236"/>
  <c r="R60" i="236"/>
  <c r="O60" i="236"/>
  <c r="R57" i="236"/>
  <c r="R56" i="236"/>
  <c r="R55" i="236"/>
  <c r="R54" i="236"/>
  <c r="O54" i="236"/>
  <c r="R51" i="236"/>
  <c r="R50" i="236"/>
  <c r="R49" i="236"/>
  <c r="R48" i="236"/>
  <c r="O48" i="236"/>
  <c r="R45" i="236"/>
  <c r="R44" i="236"/>
  <c r="R43" i="236"/>
  <c r="R42" i="236"/>
  <c r="O42" i="236"/>
  <c r="R39" i="236"/>
  <c r="R38" i="236"/>
  <c r="R37" i="236"/>
  <c r="R36" i="236"/>
  <c r="O36" i="236"/>
  <c r="R33" i="236"/>
  <c r="R32" i="236"/>
  <c r="R31" i="236"/>
  <c r="R30" i="236"/>
  <c r="O30" i="236"/>
  <c r="R27" i="236"/>
  <c r="R26" i="236"/>
  <c r="R25" i="236"/>
  <c r="R24" i="236"/>
  <c r="O24" i="236"/>
  <c r="R21" i="236"/>
  <c r="R20" i="236"/>
  <c r="R19" i="236"/>
  <c r="R18" i="236"/>
  <c r="O18" i="236"/>
  <c r="R15" i="236"/>
  <c r="R14" i="236"/>
  <c r="R13" i="236"/>
  <c r="R12" i="236"/>
  <c r="O12" i="236"/>
  <c r="K11" i="236"/>
  <c r="K17" i="236" s="1"/>
  <c r="K23" i="236" s="1"/>
  <c r="K29" i="236" s="1"/>
  <c r="K35" i="236" s="1"/>
  <c r="K41" i="236" s="1"/>
  <c r="K47" i="236" s="1"/>
  <c r="K53" i="236" s="1"/>
  <c r="K59" i="236" s="1"/>
  <c r="K65" i="236" s="1"/>
  <c r="K71" i="236" s="1"/>
  <c r="K77" i="236" s="1"/>
  <c r="K83" i="236" s="1"/>
  <c r="K89" i="236" s="1"/>
  <c r="K95" i="236" s="1"/>
  <c r="K101" i="236" s="1"/>
  <c r="K107" i="236" s="1"/>
  <c r="K113" i="236" s="1"/>
  <c r="K119" i="236" s="1"/>
  <c r="K125" i="236" s="1"/>
  <c r="K131" i="236" s="1"/>
  <c r="K137" i="236" s="1"/>
  <c r="K143" i="236" s="1"/>
  <c r="K149" i="236" s="1"/>
  <c r="K155" i="236" s="1"/>
  <c r="K161" i="236" s="1"/>
  <c r="K167" i="236" s="1"/>
  <c r="K173" i="236" s="1"/>
  <c r="K179" i="236" s="1"/>
  <c r="K185" i="236" s="1"/>
  <c r="K191" i="236" s="1"/>
  <c r="K197" i="236" s="1"/>
  <c r="K203" i="236" s="1"/>
  <c r="K209" i="236" s="1"/>
  <c r="K215" i="236" s="1"/>
  <c r="K221" i="236" s="1"/>
  <c r="K227" i="236" s="1"/>
  <c r="K233" i="236" s="1"/>
  <c r="K239" i="236" s="1"/>
  <c r="K245" i="236" s="1"/>
  <c r="K251" i="236" s="1"/>
  <c r="K257" i="236" s="1"/>
  <c r="K263" i="236" s="1"/>
  <c r="K269" i="236" s="1"/>
  <c r="K275" i="236" s="1"/>
  <c r="K281" i="236" s="1"/>
  <c r="K287" i="236" s="1"/>
  <c r="K293" i="236" s="1"/>
  <c r="K299" i="236" s="1"/>
  <c r="K305" i="236" s="1"/>
  <c r="K311" i="236" s="1"/>
  <c r="K317" i="236" s="1"/>
  <c r="K323" i="236" s="1"/>
  <c r="K329" i="236" s="1"/>
  <c r="K335" i="236" s="1"/>
  <c r="K341" i="236" s="1"/>
  <c r="K347" i="236" s="1"/>
  <c r="K353" i="236" s="1"/>
  <c r="K359" i="236" s="1"/>
  <c r="K365" i="236" s="1"/>
  <c r="K371" i="236" s="1"/>
  <c r="K377" i="236" s="1"/>
  <c r="K383" i="236" s="1"/>
  <c r="K389" i="236" s="1"/>
  <c r="K395" i="236" s="1"/>
  <c r="K401" i="236" s="1"/>
  <c r="K407" i="236" s="1"/>
  <c r="K413" i="236" s="1"/>
  <c r="K419" i="236" s="1"/>
  <c r="K425" i="236" s="1"/>
  <c r="K431" i="236" s="1"/>
  <c r="K437" i="236" s="1"/>
  <c r="K443" i="236" s="1"/>
  <c r="K449" i="236" s="1"/>
  <c r="K455" i="236" s="1"/>
  <c r="K461" i="236" s="1"/>
  <c r="K467" i="236" s="1"/>
  <c r="K473" i="236" s="1"/>
  <c r="K479" i="236" s="1"/>
  <c r="K485" i="236" s="1"/>
  <c r="K491" i="236" s="1"/>
  <c r="K497" i="236" s="1"/>
  <c r="K503" i="236" s="1"/>
  <c r="K509" i="236" s="1"/>
  <c r="K515" i="236" s="1"/>
  <c r="K521" i="236" s="1"/>
  <c r="K527" i="236" s="1"/>
  <c r="K533" i="236" s="1"/>
  <c r="K539" i="236" s="1"/>
  <c r="K545" i="236" s="1"/>
  <c r="K551" i="236" s="1"/>
  <c r="K557" i="236" s="1"/>
  <c r="K563" i="236" s="1"/>
  <c r="K569" i="236" s="1"/>
  <c r="K575" i="236" s="1"/>
  <c r="K581" i="236" s="1"/>
  <c r="K587" i="236" s="1"/>
  <c r="K593" i="236" s="1"/>
  <c r="K599" i="236" s="1"/>
  <c r="R9" i="236"/>
  <c r="R8" i="236"/>
  <c r="R7" i="236"/>
  <c r="R6" i="236"/>
  <c r="O6" i="236"/>
  <c r="G1586" i="181" l="1"/>
  <c r="A1587" i="181"/>
  <c r="C1454" i="181"/>
  <c r="R1454" i="181" s="1"/>
  <c r="R1455" i="181" s="1"/>
  <c r="R1456" i="181" s="1"/>
  <c r="R1457" i="181" s="1"/>
  <c r="R1458" i="181" s="1"/>
  <c r="R1459" i="181" s="1"/>
  <c r="R1460" i="181" s="1"/>
  <c r="R1461" i="181" s="1"/>
  <c r="R1462" i="181" s="1"/>
  <c r="R1463" i="181" s="1"/>
  <c r="R1464" i="181" s="1"/>
  <c r="R1465" i="181" s="1"/>
  <c r="R1466" i="181" s="1"/>
  <c r="R1467" i="181" s="1"/>
  <c r="R1468" i="181" s="1"/>
  <c r="R1469" i="181" s="1"/>
  <c r="R1470" i="181" s="1"/>
  <c r="R1471" i="181" s="1"/>
  <c r="R1472" i="181" s="1"/>
  <c r="R1473" i="181" s="1"/>
  <c r="R1474" i="181" s="1"/>
  <c r="R1475" i="181" s="1"/>
  <c r="R1476" i="181" s="1"/>
  <c r="R1477" i="181" s="1"/>
  <c r="R1478" i="181" s="1"/>
  <c r="R1479" i="181" s="1"/>
  <c r="R1480" i="181" s="1"/>
  <c r="R1481" i="181" s="1"/>
  <c r="R1482" i="181" s="1"/>
  <c r="R1483" i="181" s="1"/>
  <c r="R1484" i="181" s="1"/>
  <c r="R1485" i="181" s="1"/>
  <c r="R1486" i="181" s="1"/>
  <c r="R1487" i="181" s="1"/>
  <c r="R1488" i="181" s="1"/>
  <c r="R1489" i="181" s="1"/>
  <c r="R1365" i="181"/>
  <c r="R1366" i="181" s="1"/>
  <c r="R1367" i="181" s="1"/>
  <c r="R1368" i="181" s="1"/>
  <c r="R1369" i="181" s="1"/>
  <c r="R1370" i="181" s="1"/>
  <c r="R1371" i="181" s="1"/>
  <c r="R1372" i="181" s="1"/>
  <c r="R1373" i="181" s="1"/>
  <c r="R1374" i="181" s="1"/>
  <c r="R1375" i="181" s="1"/>
  <c r="R1376" i="181" s="1"/>
  <c r="R1377" i="181" s="1"/>
  <c r="R1378" i="181" s="1"/>
  <c r="R1379" i="181" s="1"/>
  <c r="R1380" i="181" s="1"/>
  <c r="R1381" i="181" s="1"/>
  <c r="R1382" i="181" s="1"/>
  <c r="R1383" i="181" s="1"/>
  <c r="R1384" i="181" s="1"/>
  <c r="R1385" i="181" s="1"/>
  <c r="R1386" i="181" s="1"/>
  <c r="R1387" i="181" s="1"/>
  <c r="R1388" i="181" s="1"/>
  <c r="R1389" i="181" s="1"/>
  <c r="R1390" i="181" s="1"/>
  <c r="R1391" i="181" s="1"/>
  <c r="R1392" i="181" s="1"/>
  <c r="R1393" i="181" s="1"/>
  <c r="R1394" i="181" s="1"/>
  <c r="R1395" i="181" s="1"/>
  <c r="R1396" i="181" s="1"/>
  <c r="R1397" i="181" s="1"/>
  <c r="R1398" i="181" s="1"/>
  <c r="R1399" i="181" s="1"/>
  <c r="R1400" i="181" s="1"/>
  <c r="R1401" i="181" s="1"/>
  <c r="R1402" i="181" s="1"/>
  <c r="R1403" i="181" s="1"/>
  <c r="R1404" i="181" s="1"/>
  <c r="R1405" i="181" s="1"/>
  <c r="R1406" i="181" s="1"/>
  <c r="R1407" i="181" s="1"/>
  <c r="R1408" i="181" s="1"/>
  <c r="R1409" i="181" s="1"/>
  <c r="R1410" i="181" s="1"/>
  <c r="R1411" i="181" s="1"/>
  <c r="R1412" i="181" s="1"/>
  <c r="R1413" i="181" s="1"/>
  <c r="R1414" i="181" s="1"/>
  <c r="R1415" i="181" s="1"/>
  <c r="R1416" i="181" s="1"/>
  <c r="R1417" i="181" s="1"/>
  <c r="R1418" i="181" s="1"/>
  <c r="R1419" i="181" s="1"/>
  <c r="R1420" i="181" s="1"/>
  <c r="R1421" i="181" s="1"/>
  <c r="R1422" i="181" s="1"/>
  <c r="R1423" i="181" s="1"/>
  <c r="R1424" i="181" s="1"/>
  <c r="R1425" i="181" s="1"/>
  <c r="R1426" i="181" s="1"/>
  <c r="R1427" i="181" s="1"/>
  <c r="R1428" i="181" s="1"/>
  <c r="R1429" i="181" s="1"/>
  <c r="R1430" i="181" s="1"/>
  <c r="R1431" i="181" s="1"/>
  <c r="R1432" i="181" s="1"/>
  <c r="R1433" i="181" s="1"/>
  <c r="R1434" i="181" s="1"/>
  <c r="R1435" i="181" s="1"/>
  <c r="R1436" i="181" s="1"/>
  <c r="R1437" i="181" s="1"/>
  <c r="R1438" i="181" s="1"/>
  <c r="R1439" i="181" s="1"/>
  <c r="R1440" i="181" s="1"/>
  <c r="R1441" i="181" s="1"/>
  <c r="R1442" i="181" s="1"/>
  <c r="R1443" i="181" s="1"/>
  <c r="R1444" i="181" s="1"/>
  <c r="R1445" i="181" s="1"/>
  <c r="R1446" i="181" s="1"/>
  <c r="R1447" i="181" s="1"/>
  <c r="R1448" i="181" s="1"/>
  <c r="R1449" i="181" s="1"/>
  <c r="R1450" i="181" s="1"/>
  <c r="R1451" i="181" s="1"/>
  <c r="R1452" i="181" s="1"/>
  <c r="R1453" i="181" s="1"/>
  <c r="G4" i="181"/>
  <c r="T603" i="229"/>
  <c r="T602" i="229"/>
  <c r="T601" i="229"/>
  <c r="T600" i="229"/>
  <c r="Q600" i="229"/>
  <c r="T597" i="229"/>
  <c r="T596" i="229"/>
  <c r="T595" i="229"/>
  <c r="T594" i="229"/>
  <c r="Q594" i="229"/>
  <c r="T591" i="229"/>
  <c r="T590" i="229"/>
  <c r="T589" i="229"/>
  <c r="T588" i="229"/>
  <c r="Q588" i="229"/>
  <c r="T585" i="229"/>
  <c r="T584" i="229"/>
  <c r="T583" i="229"/>
  <c r="T582" i="229"/>
  <c r="Q582" i="229"/>
  <c r="T579" i="229"/>
  <c r="T578" i="229"/>
  <c r="T577" i="229"/>
  <c r="T576" i="229"/>
  <c r="Q576" i="229"/>
  <c r="T573" i="229"/>
  <c r="T572" i="229"/>
  <c r="T571" i="229"/>
  <c r="T570" i="229"/>
  <c r="Q570" i="229"/>
  <c r="T567" i="229"/>
  <c r="T566" i="229"/>
  <c r="T565" i="229"/>
  <c r="T564" i="229"/>
  <c r="Q564" i="229"/>
  <c r="T561" i="229"/>
  <c r="T560" i="229"/>
  <c r="T559" i="229"/>
  <c r="T558" i="229"/>
  <c r="Q558" i="229"/>
  <c r="T555" i="229"/>
  <c r="T554" i="229"/>
  <c r="T553" i="229"/>
  <c r="T552" i="229"/>
  <c r="Q552" i="229"/>
  <c r="T549" i="229"/>
  <c r="T548" i="229"/>
  <c r="T547" i="229"/>
  <c r="T546" i="229"/>
  <c r="Q546" i="229"/>
  <c r="T543" i="229"/>
  <c r="T542" i="229"/>
  <c r="T541" i="229"/>
  <c r="T540" i="229"/>
  <c r="Q540" i="229"/>
  <c r="T537" i="229"/>
  <c r="T536" i="229"/>
  <c r="T535" i="229"/>
  <c r="T534" i="229"/>
  <c r="Q534" i="229"/>
  <c r="T531" i="229"/>
  <c r="T530" i="229"/>
  <c r="T529" i="229"/>
  <c r="T528" i="229"/>
  <c r="Q528" i="229"/>
  <c r="T525" i="229"/>
  <c r="T524" i="229"/>
  <c r="T523" i="229"/>
  <c r="T522" i="229"/>
  <c r="Q522" i="229"/>
  <c r="T519" i="229"/>
  <c r="T518" i="229"/>
  <c r="T517" i="229"/>
  <c r="T516" i="229"/>
  <c r="Q516" i="229"/>
  <c r="T513" i="229"/>
  <c r="T512" i="229"/>
  <c r="T511" i="229"/>
  <c r="T510" i="229"/>
  <c r="Q510" i="229"/>
  <c r="T507" i="229"/>
  <c r="T506" i="229"/>
  <c r="T505" i="229"/>
  <c r="T504" i="229"/>
  <c r="Q504" i="229"/>
  <c r="T501" i="229"/>
  <c r="T500" i="229"/>
  <c r="T499" i="229"/>
  <c r="T498" i="229"/>
  <c r="Q498" i="229"/>
  <c r="T495" i="229"/>
  <c r="T494" i="229"/>
  <c r="T493" i="229"/>
  <c r="T492" i="229"/>
  <c r="Q492" i="229"/>
  <c r="T489" i="229"/>
  <c r="T488" i="229"/>
  <c r="T487" i="229"/>
  <c r="T486" i="229"/>
  <c r="Q486" i="229"/>
  <c r="T483" i="229"/>
  <c r="T482" i="229"/>
  <c r="T481" i="229"/>
  <c r="T480" i="229"/>
  <c r="Q480" i="229"/>
  <c r="T477" i="229"/>
  <c r="T476" i="229"/>
  <c r="T475" i="229"/>
  <c r="T474" i="229"/>
  <c r="Q474" i="229"/>
  <c r="T471" i="229"/>
  <c r="T470" i="229"/>
  <c r="T469" i="229"/>
  <c r="T468" i="229"/>
  <c r="Q468" i="229"/>
  <c r="T465" i="229"/>
  <c r="T464" i="229"/>
  <c r="T463" i="229"/>
  <c r="T462" i="229"/>
  <c r="Q462" i="229"/>
  <c r="T459" i="229"/>
  <c r="T458" i="229"/>
  <c r="T457" i="229"/>
  <c r="T456" i="229"/>
  <c r="Q456" i="229"/>
  <c r="T453" i="229"/>
  <c r="T452" i="229"/>
  <c r="T451" i="229"/>
  <c r="T450" i="229"/>
  <c r="Q450" i="229"/>
  <c r="T447" i="229"/>
  <c r="T446" i="229"/>
  <c r="T445" i="229"/>
  <c r="T444" i="229"/>
  <c r="Q444" i="229"/>
  <c r="T441" i="229"/>
  <c r="T440" i="229"/>
  <c r="T439" i="229"/>
  <c r="T438" i="229"/>
  <c r="Q438" i="229"/>
  <c r="T435" i="229"/>
  <c r="T434" i="229"/>
  <c r="T433" i="229"/>
  <c r="T432" i="229"/>
  <c r="Q432" i="229"/>
  <c r="T429" i="229"/>
  <c r="T428" i="229"/>
  <c r="T427" i="229"/>
  <c r="T426" i="229"/>
  <c r="Q426" i="229"/>
  <c r="T423" i="229"/>
  <c r="T422" i="229"/>
  <c r="T421" i="229"/>
  <c r="T420" i="229"/>
  <c r="Q420" i="229"/>
  <c r="T417" i="229"/>
  <c r="T416" i="229"/>
  <c r="T415" i="229"/>
  <c r="T414" i="229"/>
  <c r="Q414" i="229"/>
  <c r="T411" i="229"/>
  <c r="T410" i="229"/>
  <c r="T409" i="229"/>
  <c r="T408" i="229"/>
  <c r="Q408" i="229"/>
  <c r="T405" i="229"/>
  <c r="T404" i="229"/>
  <c r="T403" i="229"/>
  <c r="T402" i="229"/>
  <c r="Q402" i="229"/>
  <c r="T399" i="229"/>
  <c r="T398" i="229"/>
  <c r="T397" i="229"/>
  <c r="T396" i="229"/>
  <c r="Q396" i="229"/>
  <c r="T393" i="229"/>
  <c r="T392" i="229"/>
  <c r="T391" i="229"/>
  <c r="T390" i="229"/>
  <c r="Q390" i="229"/>
  <c r="T387" i="229"/>
  <c r="T386" i="229"/>
  <c r="T385" i="229"/>
  <c r="T384" i="229"/>
  <c r="Q384" i="229"/>
  <c r="T381" i="229"/>
  <c r="T380" i="229"/>
  <c r="T379" i="229"/>
  <c r="T378" i="229"/>
  <c r="Q378" i="229"/>
  <c r="T375" i="229"/>
  <c r="T374" i="229"/>
  <c r="T373" i="229"/>
  <c r="T372" i="229"/>
  <c r="Q372" i="229"/>
  <c r="T369" i="229"/>
  <c r="T368" i="229"/>
  <c r="T367" i="229"/>
  <c r="T366" i="229"/>
  <c r="Q366" i="229"/>
  <c r="T363" i="229"/>
  <c r="T362" i="229"/>
  <c r="T361" i="229"/>
  <c r="T360" i="229"/>
  <c r="Q360" i="229"/>
  <c r="T357" i="229"/>
  <c r="T356" i="229"/>
  <c r="T355" i="229"/>
  <c r="T354" i="229"/>
  <c r="Q354" i="229"/>
  <c r="T351" i="229"/>
  <c r="T350" i="229"/>
  <c r="T349" i="229"/>
  <c r="T348" i="229"/>
  <c r="Q348" i="229"/>
  <c r="T345" i="229"/>
  <c r="T344" i="229"/>
  <c r="T343" i="229"/>
  <c r="T342" i="229"/>
  <c r="Q342" i="229"/>
  <c r="T339" i="229"/>
  <c r="T338" i="229"/>
  <c r="T337" i="229"/>
  <c r="T336" i="229"/>
  <c r="Q336" i="229"/>
  <c r="T333" i="229"/>
  <c r="T332" i="229"/>
  <c r="T331" i="229"/>
  <c r="T330" i="229"/>
  <c r="Q330" i="229"/>
  <c r="T327" i="229"/>
  <c r="T326" i="229"/>
  <c r="T325" i="229"/>
  <c r="T324" i="229"/>
  <c r="Q324" i="229"/>
  <c r="T321" i="229"/>
  <c r="T320" i="229"/>
  <c r="T319" i="229"/>
  <c r="T318" i="229"/>
  <c r="Q318" i="229"/>
  <c r="T315" i="229"/>
  <c r="T314" i="229"/>
  <c r="T313" i="229"/>
  <c r="T312" i="229"/>
  <c r="Q312" i="229"/>
  <c r="T309" i="229"/>
  <c r="T308" i="229"/>
  <c r="T307" i="229"/>
  <c r="T306" i="229"/>
  <c r="Q306" i="229"/>
  <c r="T303" i="229"/>
  <c r="T302" i="229"/>
  <c r="T301" i="229"/>
  <c r="T300" i="229"/>
  <c r="Q300" i="229"/>
  <c r="T297" i="229"/>
  <c r="T296" i="229"/>
  <c r="T295" i="229"/>
  <c r="T294" i="229"/>
  <c r="Q294" i="229"/>
  <c r="T291" i="229"/>
  <c r="T290" i="229"/>
  <c r="T289" i="229"/>
  <c r="T288" i="229"/>
  <c r="Q288" i="229"/>
  <c r="T285" i="229"/>
  <c r="T284" i="229"/>
  <c r="T283" i="229"/>
  <c r="T282" i="229"/>
  <c r="Q282" i="229"/>
  <c r="T279" i="229"/>
  <c r="T278" i="229"/>
  <c r="T277" i="229"/>
  <c r="T276" i="229"/>
  <c r="Q276" i="229"/>
  <c r="T273" i="229"/>
  <c r="T272" i="229"/>
  <c r="T271" i="229"/>
  <c r="T270" i="229"/>
  <c r="Q270" i="229"/>
  <c r="T267" i="229"/>
  <c r="T266" i="229"/>
  <c r="T265" i="229"/>
  <c r="T264" i="229"/>
  <c r="Q264" i="229"/>
  <c r="T261" i="229"/>
  <c r="T260" i="229"/>
  <c r="T259" i="229"/>
  <c r="T258" i="229"/>
  <c r="Q258" i="229"/>
  <c r="T255" i="229"/>
  <c r="T254" i="229"/>
  <c r="T253" i="229"/>
  <c r="T252" i="229"/>
  <c r="Q252" i="229"/>
  <c r="T249" i="229"/>
  <c r="T248" i="229"/>
  <c r="T247" i="229"/>
  <c r="T246" i="229"/>
  <c r="Q246" i="229"/>
  <c r="T243" i="229"/>
  <c r="T242" i="229"/>
  <c r="T241" i="229"/>
  <c r="T240" i="229"/>
  <c r="Q240" i="229"/>
  <c r="T237" i="229"/>
  <c r="T236" i="229"/>
  <c r="T235" i="229"/>
  <c r="T234" i="229"/>
  <c r="Q234" i="229"/>
  <c r="T231" i="229"/>
  <c r="T230" i="229"/>
  <c r="T229" i="229"/>
  <c r="T228" i="229"/>
  <c r="Q228" i="229"/>
  <c r="T225" i="229"/>
  <c r="T224" i="229"/>
  <c r="T223" i="229"/>
  <c r="T222" i="229"/>
  <c r="Q222" i="229"/>
  <c r="T219" i="229"/>
  <c r="T218" i="229"/>
  <c r="T217" i="229"/>
  <c r="T216" i="229"/>
  <c r="Q216" i="229"/>
  <c r="T213" i="229"/>
  <c r="T212" i="229"/>
  <c r="T211" i="229"/>
  <c r="T210" i="229"/>
  <c r="Q210" i="229"/>
  <c r="T207" i="229"/>
  <c r="T206" i="229"/>
  <c r="T205" i="229"/>
  <c r="T204" i="229"/>
  <c r="Q204" i="229"/>
  <c r="T201" i="229"/>
  <c r="T200" i="229"/>
  <c r="T199" i="229"/>
  <c r="T198" i="229"/>
  <c r="Q198" i="229"/>
  <c r="T195" i="229"/>
  <c r="T194" i="229"/>
  <c r="T193" i="229"/>
  <c r="T192" i="229"/>
  <c r="Q192" i="229"/>
  <c r="T189" i="229"/>
  <c r="T188" i="229"/>
  <c r="T187" i="229"/>
  <c r="T186" i="229"/>
  <c r="Q186" i="229"/>
  <c r="T183" i="229"/>
  <c r="T182" i="229"/>
  <c r="T181" i="229"/>
  <c r="T180" i="229"/>
  <c r="Q180" i="229"/>
  <c r="T177" i="229"/>
  <c r="T176" i="229"/>
  <c r="T175" i="229"/>
  <c r="T174" i="229"/>
  <c r="Q174" i="229"/>
  <c r="T171" i="229"/>
  <c r="T170" i="229"/>
  <c r="T169" i="229"/>
  <c r="T168" i="229"/>
  <c r="Q168" i="229"/>
  <c r="T165" i="229"/>
  <c r="T164" i="229"/>
  <c r="T163" i="229"/>
  <c r="T162" i="229"/>
  <c r="Q162" i="229"/>
  <c r="T159" i="229"/>
  <c r="T158" i="229"/>
  <c r="T157" i="229"/>
  <c r="T156" i="229"/>
  <c r="Q156" i="229"/>
  <c r="T153" i="229"/>
  <c r="T152" i="229"/>
  <c r="T151" i="229"/>
  <c r="T150" i="229"/>
  <c r="Q150" i="229"/>
  <c r="T147" i="229"/>
  <c r="T146" i="229"/>
  <c r="T145" i="229"/>
  <c r="T144" i="229"/>
  <c r="Q144" i="229"/>
  <c r="T141" i="229"/>
  <c r="T140" i="229"/>
  <c r="T139" i="229"/>
  <c r="T138" i="229"/>
  <c r="Q138" i="229"/>
  <c r="T135" i="229"/>
  <c r="T134" i="229"/>
  <c r="T133" i="229"/>
  <c r="T132" i="229"/>
  <c r="Q132" i="229"/>
  <c r="T129" i="229"/>
  <c r="T128" i="229"/>
  <c r="T127" i="229"/>
  <c r="T126" i="229"/>
  <c r="Q126" i="229"/>
  <c r="T123" i="229"/>
  <c r="T122" i="229"/>
  <c r="T121" i="229"/>
  <c r="T120" i="229"/>
  <c r="Q120" i="229"/>
  <c r="T117" i="229"/>
  <c r="T116" i="229"/>
  <c r="T115" i="229"/>
  <c r="T114" i="229"/>
  <c r="Q114" i="229"/>
  <c r="T111" i="229"/>
  <c r="T110" i="229"/>
  <c r="T109" i="229"/>
  <c r="T108" i="229"/>
  <c r="Q108" i="229"/>
  <c r="T105" i="229"/>
  <c r="T104" i="229"/>
  <c r="T103" i="229"/>
  <c r="T102" i="229"/>
  <c r="Q102" i="229"/>
  <c r="T99" i="229"/>
  <c r="T98" i="229"/>
  <c r="T97" i="229"/>
  <c r="T96" i="229"/>
  <c r="Q96" i="229"/>
  <c r="T93" i="229"/>
  <c r="T92" i="229"/>
  <c r="T91" i="229"/>
  <c r="T90" i="229"/>
  <c r="Q90" i="229"/>
  <c r="T87" i="229"/>
  <c r="T86" i="229"/>
  <c r="T85" i="229"/>
  <c r="T84" i="229"/>
  <c r="Q84" i="229"/>
  <c r="T81" i="229"/>
  <c r="T80" i="229"/>
  <c r="T79" i="229"/>
  <c r="T78" i="229"/>
  <c r="Q78" i="229"/>
  <c r="T75" i="229"/>
  <c r="T74" i="229"/>
  <c r="T73" i="229"/>
  <c r="T72" i="229"/>
  <c r="Q72" i="229"/>
  <c r="T69" i="229"/>
  <c r="T68" i="229"/>
  <c r="T67" i="229"/>
  <c r="T66" i="229"/>
  <c r="Q66" i="229"/>
  <c r="T63" i="229"/>
  <c r="T62" i="229"/>
  <c r="T61" i="229"/>
  <c r="T60" i="229"/>
  <c r="Q60" i="229"/>
  <c r="T57" i="229"/>
  <c r="T56" i="229"/>
  <c r="T55" i="229"/>
  <c r="T54" i="229"/>
  <c r="Q54" i="229"/>
  <c r="T51" i="229"/>
  <c r="T50" i="229"/>
  <c r="T49" i="229"/>
  <c r="T48" i="229"/>
  <c r="Q48" i="229"/>
  <c r="T45" i="229"/>
  <c r="T44" i="229"/>
  <c r="T43" i="229"/>
  <c r="T42" i="229"/>
  <c r="Q42" i="229"/>
  <c r="T39" i="229"/>
  <c r="T38" i="229"/>
  <c r="T37" i="229"/>
  <c r="T36" i="229"/>
  <c r="Q36" i="229"/>
  <c r="T33" i="229"/>
  <c r="T32" i="229"/>
  <c r="T31" i="229"/>
  <c r="T30" i="229"/>
  <c r="Q30" i="229"/>
  <c r="T27" i="229"/>
  <c r="T26" i="229"/>
  <c r="T25" i="229"/>
  <c r="T24" i="229"/>
  <c r="Q24" i="229"/>
  <c r="T21" i="229"/>
  <c r="T20" i="229"/>
  <c r="T19" i="229"/>
  <c r="T18" i="229"/>
  <c r="Q18" i="229"/>
  <c r="M11" i="229"/>
  <c r="M17" i="229" s="1"/>
  <c r="T15" i="229"/>
  <c r="T14" i="229"/>
  <c r="T13" i="229"/>
  <c r="T12" i="229"/>
  <c r="Q12" i="229"/>
  <c r="T8" i="229"/>
  <c r="T7" i="229"/>
  <c r="T6" i="229"/>
  <c r="Q6" i="229"/>
  <c r="R603" i="138"/>
  <c r="R602" i="138"/>
  <c r="R601" i="138"/>
  <c r="R600" i="138"/>
  <c r="O600" i="138"/>
  <c r="R597" i="138"/>
  <c r="R596" i="138"/>
  <c r="R595" i="138"/>
  <c r="R594" i="138"/>
  <c r="O594" i="138"/>
  <c r="R591" i="138"/>
  <c r="R590" i="138"/>
  <c r="R589" i="138"/>
  <c r="R588" i="138"/>
  <c r="O588" i="138"/>
  <c r="R585" i="138"/>
  <c r="R584" i="138"/>
  <c r="R583" i="138"/>
  <c r="R582" i="138"/>
  <c r="O582" i="138"/>
  <c r="R579" i="138"/>
  <c r="R578" i="138"/>
  <c r="R577" i="138"/>
  <c r="R576" i="138"/>
  <c r="O576" i="138"/>
  <c r="R573" i="138"/>
  <c r="R572" i="138"/>
  <c r="R571" i="138"/>
  <c r="R570" i="138"/>
  <c r="O570" i="138"/>
  <c r="R567" i="138"/>
  <c r="R566" i="138"/>
  <c r="R565" i="138"/>
  <c r="R564" i="138"/>
  <c r="O564" i="138"/>
  <c r="R561" i="138"/>
  <c r="R560" i="138"/>
  <c r="R559" i="138"/>
  <c r="R558" i="138"/>
  <c r="O558" i="138"/>
  <c r="R555" i="138"/>
  <c r="R554" i="138"/>
  <c r="R553" i="138"/>
  <c r="R552" i="138"/>
  <c r="O552" i="138"/>
  <c r="R549" i="138"/>
  <c r="R548" i="138"/>
  <c r="R547" i="138"/>
  <c r="R546" i="138"/>
  <c r="O546" i="138"/>
  <c r="R543" i="138"/>
  <c r="R542" i="138"/>
  <c r="R541" i="138"/>
  <c r="R540" i="138"/>
  <c r="O540" i="138"/>
  <c r="R537" i="138"/>
  <c r="R536" i="138"/>
  <c r="R535" i="138"/>
  <c r="R534" i="138"/>
  <c r="O534" i="138"/>
  <c r="R531" i="138"/>
  <c r="R530" i="138"/>
  <c r="R529" i="138"/>
  <c r="R528" i="138"/>
  <c r="O528" i="138"/>
  <c r="R525" i="138"/>
  <c r="R524" i="138"/>
  <c r="R523" i="138"/>
  <c r="R522" i="138"/>
  <c r="O522" i="138"/>
  <c r="R519" i="138"/>
  <c r="R518" i="138"/>
  <c r="R517" i="138"/>
  <c r="R516" i="138"/>
  <c r="O516" i="138"/>
  <c r="R513" i="138"/>
  <c r="R512" i="138"/>
  <c r="R511" i="138"/>
  <c r="R510" i="138"/>
  <c r="O510" i="138"/>
  <c r="R507" i="138"/>
  <c r="R506" i="138"/>
  <c r="R505" i="138"/>
  <c r="R504" i="138"/>
  <c r="O504" i="138"/>
  <c r="R501" i="138"/>
  <c r="R500" i="138"/>
  <c r="R499" i="138"/>
  <c r="R498" i="138"/>
  <c r="O498" i="138"/>
  <c r="R495" i="138"/>
  <c r="R494" i="138"/>
  <c r="R493" i="138"/>
  <c r="R492" i="138"/>
  <c r="O492" i="138"/>
  <c r="R489" i="138"/>
  <c r="R488" i="138"/>
  <c r="R487" i="138"/>
  <c r="R486" i="138"/>
  <c r="O486" i="138"/>
  <c r="R483" i="138"/>
  <c r="R482" i="138"/>
  <c r="R481" i="138"/>
  <c r="R480" i="138"/>
  <c r="O480" i="138"/>
  <c r="R477" i="138"/>
  <c r="R476" i="138"/>
  <c r="R475" i="138"/>
  <c r="R474" i="138"/>
  <c r="O474" i="138"/>
  <c r="R471" i="138"/>
  <c r="R470" i="138"/>
  <c r="R469" i="138"/>
  <c r="R468" i="138"/>
  <c r="O468" i="138"/>
  <c r="R465" i="138"/>
  <c r="R464" i="138"/>
  <c r="R463" i="138"/>
  <c r="R462" i="138"/>
  <c r="O462" i="138"/>
  <c r="R459" i="138"/>
  <c r="R458" i="138"/>
  <c r="R457" i="138"/>
  <c r="R456" i="138"/>
  <c r="O456" i="138"/>
  <c r="R453" i="138"/>
  <c r="R452" i="138"/>
  <c r="R451" i="138"/>
  <c r="R450" i="138"/>
  <c r="O450" i="138"/>
  <c r="R447" i="138"/>
  <c r="R446" i="138"/>
  <c r="R445" i="138"/>
  <c r="R444" i="138"/>
  <c r="O444" i="138"/>
  <c r="R441" i="138"/>
  <c r="R440" i="138"/>
  <c r="R439" i="138"/>
  <c r="R438" i="138"/>
  <c r="O438" i="138"/>
  <c r="R435" i="138"/>
  <c r="R434" i="138"/>
  <c r="R433" i="138"/>
  <c r="R432" i="138"/>
  <c r="O432" i="138"/>
  <c r="R429" i="138"/>
  <c r="R428" i="138"/>
  <c r="R427" i="138"/>
  <c r="R426" i="138"/>
  <c r="O426" i="138"/>
  <c r="R423" i="138"/>
  <c r="R422" i="138"/>
  <c r="R421" i="138"/>
  <c r="R420" i="138"/>
  <c r="O420" i="138"/>
  <c r="R417" i="138"/>
  <c r="R416" i="138"/>
  <c r="R415" i="138"/>
  <c r="R414" i="138"/>
  <c r="O414" i="138"/>
  <c r="R411" i="138"/>
  <c r="R410" i="138"/>
  <c r="R409" i="138"/>
  <c r="R408" i="138"/>
  <c r="O408" i="138"/>
  <c r="R405" i="138"/>
  <c r="R404" i="138"/>
  <c r="R403" i="138"/>
  <c r="R402" i="138"/>
  <c r="O402" i="138"/>
  <c r="R399" i="138"/>
  <c r="R398" i="138"/>
  <c r="R397" i="138"/>
  <c r="R396" i="138"/>
  <c r="O396" i="138"/>
  <c r="R393" i="138"/>
  <c r="R392" i="138"/>
  <c r="R391" i="138"/>
  <c r="R390" i="138"/>
  <c r="O390" i="138"/>
  <c r="R387" i="138"/>
  <c r="R386" i="138"/>
  <c r="R385" i="138"/>
  <c r="R384" i="138"/>
  <c r="O384" i="138"/>
  <c r="R381" i="138"/>
  <c r="R380" i="138"/>
  <c r="R379" i="138"/>
  <c r="R378" i="138"/>
  <c r="O378" i="138"/>
  <c r="R375" i="138"/>
  <c r="R374" i="138"/>
  <c r="R373" i="138"/>
  <c r="R372" i="138"/>
  <c r="O372" i="138"/>
  <c r="R369" i="138"/>
  <c r="R368" i="138"/>
  <c r="R367" i="138"/>
  <c r="R366" i="138"/>
  <c r="O366" i="138"/>
  <c r="R363" i="138"/>
  <c r="R362" i="138"/>
  <c r="R361" i="138"/>
  <c r="R360" i="138"/>
  <c r="O360" i="138"/>
  <c r="R357" i="138"/>
  <c r="R356" i="138"/>
  <c r="R355" i="138"/>
  <c r="R354" i="138"/>
  <c r="O354" i="138"/>
  <c r="R351" i="138"/>
  <c r="R350" i="138"/>
  <c r="R349" i="138"/>
  <c r="R348" i="138"/>
  <c r="O348" i="138"/>
  <c r="R345" i="138"/>
  <c r="R344" i="138"/>
  <c r="R343" i="138"/>
  <c r="R342" i="138"/>
  <c r="O342" i="138"/>
  <c r="R339" i="138"/>
  <c r="R338" i="138"/>
  <c r="R337" i="138"/>
  <c r="R336" i="138"/>
  <c r="O336" i="138"/>
  <c r="R333" i="138"/>
  <c r="R332" i="138"/>
  <c r="R331" i="138"/>
  <c r="R330" i="138"/>
  <c r="O330" i="138"/>
  <c r="R327" i="138"/>
  <c r="R326" i="138"/>
  <c r="R325" i="138"/>
  <c r="R324" i="138"/>
  <c r="O324" i="138"/>
  <c r="R321" i="138"/>
  <c r="R320" i="138"/>
  <c r="R319" i="138"/>
  <c r="R318" i="138"/>
  <c r="O318" i="138"/>
  <c r="R315" i="138"/>
  <c r="R314" i="138"/>
  <c r="R313" i="138"/>
  <c r="R312" i="138"/>
  <c r="O312" i="138"/>
  <c r="R309" i="138"/>
  <c r="R308" i="138"/>
  <c r="R307" i="138"/>
  <c r="R306" i="138"/>
  <c r="O306" i="138"/>
  <c r="R303" i="138"/>
  <c r="R302" i="138"/>
  <c r="R301" i="138"/>
  <c r="R300" i="138"/>
  <c r="O300" i="138"/>
  <c r="R297" i="138"/>
  <c r="R296" i="138"/>
  <c r="R295" i="138"/>
  <c r="R294" i="138"/>
  <c r="O294" i="138"/>
  <c r="R291" i="138"/>
  <c r="R290" i="138"/>
  <c r="R289" i="138"/>
  <c r="R288" i="138"/>
  <c r="O288" i="138"/>
  <c r="R285" i="138"/>
  <c r="R284" i="138"/>
  <c r="R283" i="138"/>
  <c r="R282" i="138"/>
  <c r="O282" i="138"/>
  <c r="R279" i="138"/>
  <c r="R278" i="138"/>
  <c r="R277" i="138"/>
  <c r="R276" i="138"/>
  <c r="O276" i="138"/>
  <c r="R273" i="138"/>
  <c r="R272" i="138"/>
  <c r="R271" i="138"/>
  <c r="R270" i="138"/>
  <c r="O270" i="138"/>
  <c r="R267" i="138"/>
  <c r="R266" i="138"/>
  <c r="R265" i="138"/>
  <c r="R264" i="138"/>
  <c r="O264" i="138"/>
  <c r="R261" i="138"/>
  <c r="R260" i="138"/>
  <c r="R259" i="138"/>
  <c r="R258" i="138"/>
  <c r="O258" i="138"/>
  <c r="R255" i="138"/>
  <c r="R254" i="138"/>
  <c r="R253" i="138"/>
  <c r="R252" i="138"/>
  <c r="O252" i="138"/>
  <c r="R249" i="138"/>
  <c r="R248" i="138"/>
  <c r="R247" i="138"/>
  <c r="R246" i="138"/>
  <c r="O246" i="138"/>
  <c r="R243" i="138"/>
  <c r="R242" i="138"/>
  <c r="R241" i="138"/>
  <c r="R240" i="138"/>
  <c r="O240" i="138"/>
  <c r="R237" i="138"/>
  <c r="R236" i="138"/>
  <c r="R235" i="138"/>
  <c r="R234" i="138"/>
  <c r="O234" i="138"/>
  <c r="R231" i="138"/>
  <c r="R230" i="138"/>
  <c r="R229" i="138"/>
  <c r="R228" i="138"/>
  <c r="O228" i="138"/>
  <c r="R225" i="138"/>
  <c r="R224" i="138"/>
  <c r="R223" i="138"/>
  <c r="R222" i="138"/>
  <c r="O222" i="138"/>
  <c r="R219" i="138"/>
  <c r="R218" i="138"/>
  <c r="R217" i="138"/>
  <c r="R216" i="138"/>
  <c r="O216" i="138"/>
  <c r="R213" i="138"/>
  <c r="R212" i="138"/>
  <c r="R211" i="138"/>
  <c r="R210" i="138"/>
  <c r="O210" i="138"/>
  <c r="R207" i="138"/>
  <c r="R206" i="138"/>
  <c r="R205" i="138"/>
  <c r="R204" i="138"/>
  <c r="O204" i="138"/>
  <c r="R201" i="138"/>
  <c r="R200" i="138"/>
  <c r="R199" i="138"/>
  <c r="R198" i="138"/>
  <c r="O198" i="138"/>
  <c r="R195" i="138"/>
  <c r="R194" i="138"/>
  <c r="R193" i="138"/>
  <c r="R192" i="138"/>
  <c r="O192" i="138"/>
  <c r="R189" i="138"/>
  <c r="R188" i="138"/>
  <c r="R187" i="138"/>
  <c r="R186" i="138"/>
  <c r="O186" i="138"/>
  <c r="R183" i="138"/>
  <c r="R182" i="138"/>
  <c r="R181" i="138"/>
  <c r="R180" i="138"/>
  <c r="O180" i="138"/>
  <c r="R177" i="138"/>
  <c r="R176" i="138"/>
  <c r="R175" i="138"/>
  <c r="R174" i="138"/>
  <c r="O174" i="138"/>
  <c r="R171" i="138"/>
  <c r="R170" i="138"/>
  <c r="R169" i="138"/>
  <c r="R168" i="138"/>
  <c r="O168" i="138"/>
  <c r="R165" i="138"/>
  <c r="R164" i="138"/>
  <c r="R163" i="138"/>
  <c r="R162" i="138"/>
  <c r="O162" i="138"/>
  <c r="R159" i="138"/>
  <c r="R158" i="138"/>
  <c r="R157" i="138"/>
  <c r="R156" i="138"/>
  <c r="O156" i="138"/>
  <c r="R153" i="138"/>
  <c r="R152" i="138"/>
  <c r="R151" i="138"/>
  <c r="R150" i="138"/>
  <c r="O150" i="138"/>
  <c r="R147" i="138"/>
  <c r="R146" i="138"/>
  <c r="R145" i="138"/>
  <c r="R144" i="138"/>
  <c r="O144" i="138"/>
  <c r="R141" i="138"/>
  <c r="R140" i="138"/>
  <c r="R139" i="138"/>
  <c r="R138" i="138"/>
  <c r="O138" i="138"/>
  <c r="R135" i="138"/>
  <c r="R134" i="138"/>
  <c r="R133" i="138"/>
  <c r="R132" i="138"/>
  <c r="O132" i="138"/>
  <c r="R129" i="138"/>
  <c r="R128" i="138"/>
  <c r="R127" i="138"/>
  <c r="R126" i="138"/>
  <c r="O126" i="138"/>
  <c r="R123" i="138"/>
  <c r="R122" i="138"/>
  <c r="R121" i="138"/>
  <c r="R120" i="138"/>
  <c r="O120" i="138"/>
  <c r="R117" i="138"/>
  <c r="R116" i="138"/>
  <c r="R115" i="138"/>
  <c r="R114" i="138"/>
  <c r="O114" i="138"/>
  <c r="R111" i="138"/>
  <c r="R110" i="138"/>
  <c r="R109" i="138"/>
  <c r="R108" i="138"/>
  <c r="O108" i="138"/>
  <c r="R105" i="138"/>
  <c r="R104" i="138"/>
  <c r="R103" i="138"/>
  <c r="R102" i="138"/>
  <c r="O102" i="138"/>
  <c r="R99" i="138"/>
  <c r="R98" i="138"/>
  <c r="R97" i="138"/>
  <c r="R96" i="138"/>
  <c r="O96" i="138"/>
  <c r="R93" i="138"/>
  <c r="R92" i="138"/>
  <c r="R91" i="138"/>
  <c r="R90" i="138"/>
  <c r="O90" i="138"/>
  <c r="R87" i="138"/>
  <c r="R86" i="138"/>
  <c r="R85" i="138"/>
  <c r="R84" i="138"/>
  <c r="O84" i="138"/>
  <c r="R81" i="138"/>
  <c r="R80" i="138"/>
  <c r="R79" i="138"/>
  <c r="R78" i="138"/>
  <c r="O78" i="138"/>
  <c r="R75" i="138"/>
  <c r="R74" i="138"/>
  <c r="R73" i="138"/>
  <c r="R72" i="138"/>
  <c r="O72" i="138"/>
  <c r="A1588" i="181" l="1"/>
  <c r="G1587" i="181"/>
  <c r="C1490" i="181"/>
  <c r="C1583" i="181" s="1"/>
  <c r="G5" i="181"/>
  <c r="L11" i="229"/>
  <c r="M23" i="229"/>
  <c r="L17" i="229"/>
  <c r="A1589" i="181" l="1"/>
  <c r="G1588" i="181"/>
  <c r="R1583" i="181"/>
  <c r="R1584" i="181" s="1"/>
  <c r="R1585" i="181" s="1"/>
  <c r="C1649" i="181"/>
  <c r="C1689" i="181" s="1"/>
  <c r="R1490" i="181"/>
  <c r="R1491" i="181" s="1"/>
  <c r="R1492" i="181" s="1"/>
  <c r="R1493" i="181" s="1"/>
  <c r="R1494" i="181" s="1"/>
  <c r="R1495" i="181" s="1"/>
  <c r="R1496" i="181" s="1"/>
  <c r="R1497" i="181" s="1"/>
  <c r="R1498" i="181" s="1"/>
  <c r="R1499" i="181" s="1"/>
  <c r="R1500" i="181" s="1"/>
  <c r="R1501" i="181" s="1"/>
  <c r="R1502" i="181" s="1"/>
  <c r="R1503" i="181" s="1"/>
  <c r="R1504" i="181" s="1"/>
  <c r="R1505" i="181" s="1"/>
  <c r="R1506" i="181" s="1"/>
  <c r="R1507" i="181" s="1"/>
  <c r="R1508" i="181" s="1"/>
  <c r="R1509" i="181" s="1"/>
  <c r="R1510" i="181" s="1"/>
  <c r="R1511" i="181" s="1"/>
  <c r="R1512" i="181" s="1"/>
  <c r="R1513" i="181" s="1"/>
  <c r="R1514" i="181" s="1"/>
  <c r="R1515" i="181" s="1"/>
  <c r="R1516" i="181" s="1"/>
  <c r="R1517" i="181" s="1"/>
  <c r="R1518" i="181" s="1"/>
  <c r="R1519" i="181" s="1"/>
  <c r="R1520" i="181" s="1"/>
  <c r="R1521" i="181" s="1"/>
  <c r="R1522" i="181" s="1"/>
  <c r="R1523" i="181" s="1"/>
  <c r="R1524" i="181" s="1"/>
  <c r="R1525" i="181" s="1"/>
  <c r="R1526" i="181" s="1"/>
  <c r="R1527" i="181" s="1"/>
  <c r="R1528" i="181" s="1"/>
  <c r="R1529" i="181" s="1"/>
  <c r="R1530" i="181" s="1"/>
  <c r="R1531" i="181" s="1"/>
  <c r="R1532" i="181" s="1"/>
  <c r="R1533" i="181" s="1"/>
  <c r="R1534" i="181" s="1"/>
  <c r="R1535" i="181" s="1"/>
  <c r="R1536" i="181" s="1"/>
  <c r="R1537" i="181" s="1"/>
  <c r="R1538" i="181" s="1"/>
  <c r="R1539" i="181" s="1"/>
  <c r="R1540" i="181" s="1"/>
  <c r="R1541" i="181" s="1"/>
  <c r="R1542" i="181" s="1"/>
  <c r="R1543" i="181" s="1"/>
  <c r="R1544" i="181" s="1"/>
  <c r="R1545" i="181" s="1"/>
  <c r="R1546" i="181" s="1"/>
  <c r="R1547" i="181" s="1"/>
  <c r="R1548" i="181" s="1"/>
  <c r="R1549" i="181" s="1"/>
  <c r="R1550" i="181" s="1"/>
  <c r="R1551" i="181" s="1"/>
  <c r="R1552" i="181" s="1"/>
  <c r="R1553" i="181" s="1"/>
  <c r="R1554" i="181" s="1"/>
  <c r="R1555" i="181" s="1"/>
  <c r="R1556" i="181" s="1"/>
  <c r="R1557" i="181" s="1"/>
  <c r="R1558" i="181" s="1"/>
  <c r="R1559" i="181" s="1"/>
  <c r="R1560" i="181" s="1"/>
  <c r="R1561" i="181" s="1"/>
  <c r="R1562" i="181" s="1"/>
  <c r="R1563" i="181" s="1"/>
  <c r="R1564" i="181" s="1"/>
  <c r="R1565" i="181" s="1"/>
  <c r="R1566" i="181" s="1"/>
  <c r="R1567" i="181" s="1"/>
  <c r="R1568" i="181" s="1"/>
  <c r="R1569" i="181" s="1"/>
  <c r="R1570" i="181" s="1"/>
  <c r="R1571" i="181" s="1"/>
  <c r="R1572" i="181" s="1"/>
  <c r="R1573" i="181" s="1"/>
  <c r="R1574" i="181" s="1"/>
  <c r="R1575" i="181" s="1"/>
  <c r="R1576" i="181" s="1"/>
  <c r="R1577" i="181" s="1"/>
  <c r="R1578" i="181" s="1"/>
  <c r="R1579" i="181" s="1"/>
  <c r="R1580" i="181" s="1"/>
  <c r="R1581" i="181" s="1"/>
  <c r="R1582" i="181" s="1"/>
  <c r="G6" i="181"/>
  <c r="M29" i="229"/>
  <c r="L23" i="229"/>
  <c r="R1586" i="181" l="1"/>
  <c r="R1587" i="181" s="1"/>
  <c r="R1588" i="181" s="1"/>
  <c r="R1589" i="181" s="1"/>
  <c r="R1590" i="181" s="1"/>
  <c r="R1591" i="181" s="1"/>
  <c r="R1592" i="181" s="1"/>
  <c r="R1593" i="181" s="1"/>
  <c r="R1594" i="181" s="1"/>
  <c r="R1595" i="181" s="1"/>
  <c r="R1596" i="181" s="1"/>
  <c r="R1597" i="181" s="1"/>
  <c r="R1598" i="181" s="1"/>
  <c r="R1599" i="181" s="1"/>
  <c r="R1600" i="181" s="1"/>
  <c r="R1601" i="181" s="1"/>
  <c r="R1602" i="181" s="1"/>
  <c r="R1603" i="181" s="1"/>
  <c r="R1604" i="181" s="1"/>
  <c r="R1605" i="181" s="1"/>
  <c r="R1606" i="181" s="1"/>
  <c r="R1607" i="181" s="1"/>
  <c r="R1608" i="181" s="1"/>
  <c r="R1609" i="181" s="1"/>
  <c r="R1610" i="181" s="1"/>
  <c r="R1611" i="181" s="1"/>
  <c r="R1612" i="181" s="1"/>
  <c r="R1613" i="181" s="1"/>
  <c r="R1614" i="181" s="1"/>
  <c r="R1615" i="181" s="1"/>
  <c r="R1616" i="181" s="1"/>
  <c r="R1617" i="181" s="1"/>
  <c r="R1618" i="181" s="1"/>
  <c r="R1619" i="181" s="1"/>
  <c r="R1620" i="181" s="1"/>
  <c r="R1621" i="181" s="1"/>
  <c r="R1622" i="181" s="1"/>
  <c r="R1623" i="181" s="1"/>
  <c r="R1624" i="181" s="1"/>
  <c r="R1625" i="181" s="1"/>
  <c r="R1626" i="181" s="1"/>
  <c r="R1627" i="181" s="1"/>
  <c r="R1628" i="181" s="1"/>
  <c r="R1629" i="181" s="1"/>
  <c r="R1630" i="181" s="1"/>
  <c r="R1631" i="181" s="1"/>
  <c r="R1632" i="181" s="1"/>
  <c r="R1633" i="181" s="1"/>
  <c r="R1634" i="181" s="1"/>
  <c r="R1635" i="181" s="1"/>
  <c r="R1636" i="181" s="1"/>
  <c r="R1637" i="181" s="1"/>
  <c r="R1638" i="181" s="1"/>
  <c r="R1639" i="181" s="1"/>
  <c r="R1640" i="181" s="1"/>
  <c r="R1641" i="181" s="1"/>
  <c r="R1642" i="181" s="1"/>
  <c r="R1643" i="181" s="1"/>
  <c r="R1644" i="181" s="1"/>
  <c r="R1645" i="181" s="1"/>
  <c r="R1646" i="181" s="1"/>
  <c r="R1647" i="181" s="1"/>
  <c r="R1648" i="181" s="1"/>
  <c r="R1649" i="181"/>
  <c r="R1650" i="181" s="1"/>
  <c r="G1589" i="181"/>
  <c r="A1590" i="181"/>
  <c r="R1689" i="181"/>
  <c r="R1690" i="181" s="1"/>
  <c r="R1691" i="181" s="1"/>
  <c r="R1692" i="181" s="1"/>
  <c r="R1693" i="181" s="1"/>
  <c r="R1694" i="181" s="1"/>
  <c r="R1695" i="181" s="1"/>
  <c r="R1696" i="181" s="1"/>
  <c r="R1697" i="181" s="1"/>
  <c r="R1698" i="181" s="1"/>
  <c r="R1699" i="181" s="1"/>
  <c r="R1700" i="181" s="1"/>
  <c r="R1701" i="181" s="1"/>
  <c r="R1702" i="181" s="1"/>
  <c r="R1703" i="181" s="1"/>
  <c r="R1704" i="181" s="1"/>
  <c r="R1705" i="181" s="1"/>
  <c r="R1706" i="181" s="1"/>
  <c r="R1707" i="181" s="1"/>
  <c r="R1708" i="181" s="1"/>
  <c r="R1709" i="181" s="1"/>
  <c r="R1710" i="181" s="1"/>
  <c r="R1711" i="181" s="1"/>
  <c r="R1712" i="181" s="1"/>
  <c r="R1713" i="181" s="1"/>
  <c r="R1714" i="181" s="1"/>
  <c r="R1715" i="181" s="1"/>
  <c r="R1716" i="181" s="1"/>
  <c r="R1717" i="181" s="1"/>
  <c r="R1718" i="181" s="1"/>
  <c r="R1719" i="181" s="1"/>
  <c r="R1720" i="181" s="1"/>
  <c r="R1721" i="181" s="1"/>
  <c r="R1722" i="181" s="1"/>
  <c r="R1723" i="181" s="1"/>
  <c r="R1724" i="181" s="1"/>
  <c r="R1725" i="181" s="1"/>
  <c r="R1726" i="181" s="1"/>
  <c r="R1727" i="181" s="1"/>
  <c r="R1728" i="181" s="1"/>
  <c r="R1729" i="181" s="1"/>
  <c r="R1730" i="181" s="1"/>
  <c r="R1731" i="181" s="1"/>
  <c r="R1732" i="181" s="1"/>
  <c r="R1733" i="181" s="1"/>
  <c r="R1734" i="181" s="1"/>
  <c r="R1735" i="181" s="1"/>
  <c r="R1736" i="181" s="1"/>
  <c r="R1737" i="181" s="1"/>
  <c r="R1738" i="181" s="1"/>
  <c r="R1739" i="181" s="1"/>
  <c r="R1740" i="181" s="1"/>
  <c r="R1741" i="181" s="1"/>
  <c r="R1742" i="181" s="1"/>
  <c r="R1743" i="181" s="1"/>
  <c r="R1744" i="181" s="1"/>
  <c r="R1745" i="181" s="1"/>
  <c r="R1746" i="181" s="1"/>
  <c r="R1747" i="181" s="1"/>
  <c r="R1748" i="181" s="1"/>
  <c r="R1749" i="181" s="1"/>
  <c r="R1750" i="181" s="1"/>
  <c r="R1751" i="181" s="1"/>
  <c r="R1752" i="181" s="1"/>
  <c r="R1753" i="181" s="1"/>
  <c r="R1754" i="181" s="1"/>
  <c r="R1755" i="181" s="1"/>
  <c r="R1756" i="181" s="1"/>
  <c r="R1757" i="181" s="1"/>
  <c r="R1758" i="181" s="1"/>
  <c r="R1759" i="181" s="1"/>
  <c r="R1760" i="181" s="1"/>
  <c r="R1761" i="181" s="1"/>
  <c r="R1762" i="181" s="1"/>
  <c r="R1763" i="181" s="1"/>
  <c r="R1764" i="181" s="1"/>
  <c r="R1765" i="181" s="1"/>
  <c r="R1766" i="181" s="1"/>
  <c r="R1767" i="181" s="1"/>
  <c r="R1768" i="181" s="1"/>
  <c r="R1769" i="181" s="1"/>
  <c r="R1770" i="181" s="1"/>
  <c r="R1771" i="181" s="1"/>
  <c r="R1772" i="181" s="1"/>
  <c r="R1773" i="181" s="1"/>
  <c r="R1774" i="181" s="1"/>
  <c r="R1775" i="181" s="1"/>
  <c r="R1776" i="181" s="1"/>
  <c r="R1777" i="181" s="1"/>
  <c r="R1778" i="181" s="1"/>
  <c r="R1779" i="181" s="1"/>
  <c r="R1780" i="181" s="1"/>
  <c r="R1781" i="181" s="1"/>
  <c r="R1782" i="181" s="1"/>
  <c r="R1783" i="181" s="1"/>
  <c r="R1784" i="181" s="1"/>
  <c r="C1785" i="181"/>
  <c r="R1785" i="181" s="1"/>
  <c r="R1786" i="181" s="1"/>
  <c r="R1787" i="181" s="1"/>
  <c r="R1788" i="181" s="1"/>
  <c r="R1789" i="181" s="1"/>
  <c r="R1790" i="181" s="1"/>
  <c r="R1791" i="181" s="1"/>
  <c r="R1792" i="181" s="1"/>
  <c r="R1793" i="181" s="1"/>
  <c r="R1794" i="181" s="1"/>
  <c r="R1795" i="181" s="1"/>
  <c r="R1796" i="181" s="1"/>
  <c r="R1797" i="181" s="1"/>
  <c r="R1798" i="181" s="1"/>
  <c r="R1799" i="181" s="1"/>
  <c r="R1800" i="181" s="1"/>
  <c r="R1801" i="181" s="1"/>
  <c r="R1802" i="181" s="1"/>
  <c r="R1803" i="181" s="1"/>
  <c r="R1804" i="181" s="1"/>
  <c r="R1805" i="181" s="1"/>
  <c r="R1806" i="181" s="1"/>
  <c r="R1807" i="181" s="1"/>
  <c r="R1808" i="181" s="1"/>
  <c r="R1809" i="181" s="1"/>
  <c r="R1810" i="181" s="1"/>
  <c r="R1811" i="181" s="1"/>
  <c r="R1812" i="181" s="1"/>
  <c r="R1813" i="181" s="1"/>
  <c r="R1814" i="181" s="1"/>
  <c r="R1815" i="181" s="1"/>
  <c r="R1816" i="181" s="1"/>
  <c r="R1817" i="181" s="1"/>
  <c r="R1818" i="181" s="1"/>
  <c r="R1819" i="181" s="1"/>
  <c r="R1820" i="181" s="1"/>
  <c r="R1821" i="181" s="1"/>
  <c r="R1822" i="181" s="1"/>
  <c r="R1823" i="181" s="1"/>
  <c r="R1824" i="181" s="1"/>
  <c r="R1825" i="181" s="1"/>
  <c r="R1826" i="181" s="1"/>
  <c r="R1827" i="181" s="1"/>
  <c r="R1828" i="181" s="1"/>
  <c r="R1829" i="181" s="1"/>
  <c r="G7" i="181"/>
  <c r="M35" i="229"/>
  <c r="L29" i="229"/>
  <c r="L605" i="229"/>
  <c r="R1651" i="181" l="1"/>
  <c r="R1652" i="181" s="1"/>
  <c r="R1653" i="181" s="1"/>
  <c r="R1654" i="181" s="1"/>
  <c r="R1655" i="181" s="1"/>
  <c r="R1656" i="181" s="1"/>
  <c r="R1657" i="181" s="1"/>
  <c r="R1658" i="181" s="1"/>
  <c r="R1659" i="181" s="1"/>
  <c r="R1660" i="181" s="1"/>
  <c r="R1661" i="181" s="1"/>
  <c r="R1662" i="181" s="1"/>
  <c r="R1663" i="181" s="1"/>
  <c r="R1664" i="181" s="1"/>
  <c r="R1665" i="181" s="1"/>
  <c r="R1666" i="181" s="1"/>
  <c r="R1667" i="181" s="1"/>
  <c r="R1668" i="181" s="1"/>
  <c r="R1669" i="181" s="1"/>
  <c r="R1670" i="181" s="1"/>
  <c r="R1671" i="181" s="1"/>
  <c r="R1672" i="181" s="1"/>
  <c r="R1673" i="181" s="1"/>
  <c r="R1674" i="181" s="1"/>
  <c r="R1675" i="181" s="1"/>
  <c r="R1676" i="181" s="1"/>
  <c r="R1677" i="181" s="1"/>
  <c r="R1678" i="181" s="1"/>
  <c r="R1679" i="181" s="1"/>
  <c r="R1680" i="181" s="1"/>
  <c r="R1681" i="181" s="1"/>
  <c r="R1682" i="181" s="1"/>
  <c r="R1683" i="181" s="1"/>
  <c r="R1684" i="181" s="1"/>
  <c r="R1685" i="181" s="1"/>
  <c r="R1686" i="181" s="1"/>
  <c r="R1687" i="181" s="1"/>
  <c r="R1688" i="181" s="1"/>
  <c r="A1591" i="181"/>
  <c r="G1590" i="181"/>
  <c r="G8" i="181"/>
  <c r="M41" i="229"/>
  <c r="L35" i="229"/>
  <c r="A1592" i="181" l="1"/>
  <c r="G1591" i="181"/>
  <c r="G9" i="181"/>
  <c r="M47" i="229"/>
  <c r="L41" i="229"/>
  <c r="A1593" i="181" l="1"/>
  <c r="G1592" i="181"/>
  <c r="G10" i="181"/>
  <c r="M53" i="229"/>
  <c r="L47" i="229"/>
  <c r="U45" i="85"/>
  <c r="F45" i="85" s="1"/>
  <c r="A1594" i="181" l="1"/>
  <c r="G1593" i="181"/>
  <c r="G11" i="181"/>
  <c r="L53" i="229"/>
  <c r="M59" i="229"/>
  <c r="A1595" i="181" l="1"/>
  <c r="G1594" i="181"/>
  <c r="G12" i="181"/>
  <c r="M65" i="229"/>
  <c r="L59" i="229"/>
  <c r="A1596" i="181" l="1"/>
  <c r="G1595" i="181"/>
  <c r="G13" i="181"/>
  <c r="M71" i="229"/>
  <c r="L65" i="229"/>
  <c r="A1597" i="181" l="1"/>
  <c r="G1596" i="181"/>
  <c r="G14" i="181"/>
  <c r="M77" i="229"/>
  <c r="L71" i="229"/>
  <c r="G1597" i="181" l="1"/>
  <c r="A1598" i="181"/>
  <c r="G15" i="181"/>
  <c r="L77" i="229"/>
  <c r="M83" i="229"/>
  <c r="A1599" i="181" l="1"/>
  <c r="G1598" i="181"/>
  <c r="G16" i="181"/>
  <c r="M89" i="229"/>
  <c r="L83" i="229"/>
  <c r="A1600" i="181" l="1"/>
  <c r="G1599" i="181"/>
  <c r="G17" i="181"/>
  <c r="L89" i="229"/>
  <c r="M95" i="229"/>
  <c r="A1601" i="181" l="1"/>
  <c r="G1600" i="181"/>
  <c r="G18" i="181"/>
  <c r="L95" i="229"/>
  <c r="M101" i="229"/>
  <c r="G1601" i="181" l="1"/>
  <c r="A1602" i="181"/>
  <c r="G19" i="181"/>
  <c r="M107" i="229"/>
  <c r="L101" i="229"/>
  <c r="G1602" i="181" l="1"/>
  <c r="A1603" i="181"/>
  <c r="G20" i="181"/>
  <c r="M113" i="229"/>
  <c r="L107" i="229"/>
  <c r="B118" i="230"/>
  <c r="B117" i="230"/>
  <c r="B116" i="230"/>
  <c r="B115" i="230"/>
  <c r="B114" i="230"/>
  <c r="B113" i="230"/>
  <c r="B112" i="230"/>
  <c r="B111" i="230"/>
  <c r="B110" i="230"/>
  <c r="B109" i="230"/>
  <c r="B108" i="230"/>
  <c r="B107" i="230"/>
  <c r="B106" i="230"/>
  <c r="B105" i="230"/>
  <c r="B104" i="230"/>
  <c r="B103" i="230"/>
  <c r="B102" i="230"/>
  <c r="B101" i="230"/>
  <c r="B100" i="230"/>
  <c r="B99" i="230"/>
  <c r="B98" i="230"/>
  <c r="B97" i="230"/>
  <c r="B96" i="230"/>
  <c r="B95" i="230"/>
  <c r="B94" i="230"/>
  <c r="B93" i="230"/>
  <c r="B92" i="230"/>
  <c r="B91" i="230"/>
  <c r="B90" i="230"/>
  <c r="B89" i="230"/>
  <c r="B88" i="230"/>
  <c r="B87" i="230"/>
  <c r="B86" i="230"/>
  <c r="B85" i="230"/>
  <c r="B84" i="230"/>
  <c r="B83" i="230"/>
  <c r="B82" i="230"/>
  <c r="B81" i="230"/>
  <c r="B80" i="230"/>
  <c r="B79" i="230"/>
  <c r="B78" i="230"/>
  <c r="B77" i="230"/>
  <c r="B76" i="230"/>
  <c r="B75" i="230"/>
  <c r="B74" i="230"/>
  <c r="B73" i="230"/>
  <c r="B72" i="230"/>
  <c r="B71" i="230"/>
  <c r="B70" i="230"/>
  <c r="B69" i="230"/>
  <c r="B68" i="230"/>
  <c r="B67" i="230"/>
  <c r="B66" i="230"/>
  <c r="B65" i="230"/>
  <c r="B64" i="230"/>
  <c r="B63" i="230"/>
  <c r="B62" i="230"/>
  <c r="B61" i="230"/>
  <c r="B60" i="230"/>
  <c r="B59" i="230"/>
  <c r="B58" i="230"/>
  <c r="B57" i="230"/>
  <c r="B56" i="230"/>
  <c r="B55" i="230"/>
  <c r="B54" i="230"/>
  <c r="B53" i="230"/>
  <c r="B52" i="230"/>
  <c r="B51" i="230"/>
  <c r="B50" i="230"/>
  <c r="B49" i="230"/>
  <c r="B48" i="230"/>
  <c r="B47" i="230"/>
  <c r="B46" i="230"/>
  <c r="B45" i="230"/>
  <c r="B44" i="230"/>
  <c r="B43" i="230"/>
  <c r="B42" i="230"/>
  <c r="B41" i="230"/>
  <c r="B40" i="230"/>
  <c r="B39" i="230"/>
  <c r="B38" i="230"/>
  <c r="B37" i="230"/>
  <c r="B36" i="230"/>
  <c r="B35" i="230"/>
  <c r="B34" i="230"/>
  <c r="B33" i="230"/>
  <c r="B32" i="230"/>
  <c r="B31" i="230"/>
  <c r="B30" i="230"/>
  <c r="B29" i="230"/>
  <c r="B28" i="230"/>
  <c r="B27" i="230"/>
  <c r="B26" i="230"/>
  <c r="B25" i="230"/>
  <c r="B24" i="230"/>
  <c r="B23" i="230"/>
  <c r="B22" i="230"/>
  <c r="B21" i="230"/>
  <c r="B20" i="230"/>
  <c r="B19" i="230"/>
  <c r="B18" i="230"/>
  <c r="B17" i="230"/>
  <c r="B16" i="230"/>
  <c r="B15" i="230"/>
  <c r="B14" i="230"/>
  <c r="B13" i="230"/>
  <c r="B12" i="230"/>
  <c r="B11" i="230"/>
  <c r="B10" i="230"/>
  <c r="B9" i="230"/>
  <c r="B8" i="230"/>
  <c r="B7" i="230"/>
  <c r="B6" i="230"/>
  <c r="B5" i="230"/>
  <c r="B4" i="230"/>
  <c r="B3" i="230"/>
  <c r="B2" i="230"/>
  <c r="A2" i="230"/>
  <c r="T9" i="229"/>
  <c r="L5" i="229"/>
  <c r="X2" i="229"/>
  <c r="C3" i="230" l="1"/>
  <c r="C7" i="230"/>
  <c r="C11" i="230"/>
  <c r="C19" i="230"/>
  <c r="C23" i="230"/>
  <c r="C27" i="230"/>
  <c r="C31" i="230"/>
  <c r="C35" i="230"/>
  <c r="C39" i="230"/>
  <c r="C43" i="230"/>
  <c r="C47" i="230"/>
  <c r="C51" i="230"/>
  <c r="C55" i="230"/>
  <c r="C59" i="230"/>
  <c r="C63" i="230"/>
  <c r="C67" i="230"/>
  <c r="C71" i="230"/>
  <c r="C75" i="230"/>
  <c r="C79" i="230"/>
  <c r="C83" i="230"/>
  <c r="C87" i="230"/>
  <c r="C91" i="230"/>
  <c r="C95" i="230"/>
  <c r="C99" i="230"/>
  <c r="C103" i="230"/>
  <c r="C107" i="230"/>
  <c r="C111" i="230"/>
  <c r="C115" i="230"/>
  <c r="C10" i="230"/>
  <c r="C22" i="230"/>
  <c r="C30" i="230"/>
  <c r="C34" i="230"/>
  <c r="C38" i="230"/>
  <c r="C42" i="230"/>
  <c r="C46" i="230"/>
  <c r="C50" i="230"/>
  <c r="C54" i="230"/>
  <c r="C58" i="230"/>
  <c r="C62" i="230"/>
  <c r="C66" i="230"/>
  <c r="C70" i="230"/>
  <c r="C74" i="230"/>
  <c r="C78" i="230"/>
  <c r="C82" i="230"/>
  <c r="C86" i="230"/>
  <c r="C90" i="230"/>
  <c r="C94" i="230"/>
  <c r="C98" i="230"/>
  <c r="C102" i="230"/>
  <c r="C106" i="230"/>
  <c r="C110" i="230"/>
  <c r="C114" i="230"/>
  <c r="C118" i="230"/>
  <c r="C2" i="230"/>
  <c r="C1825" i="230"/>
  <c r="C1810" i="230"/>
  <c r="C1812" i="230"/>
  <c r="C1813" i="230"/>
  <c r="C1823" i="230"/>
  <c r="C1803" i="230"/>
  <c r="C1797" i="230"/>
  <c r="C1779" i="230"/>
  <c r="C1766" i="230"/>
  <c r="C1768" i="230"/>
  <c r="C1791" i="230"/>
  <c r="C1777" i="230"/>
  <c r="C1784" i="230"/>
  <c r="C1762" i="230"/>
  <c r="C1770" i="230"/>
  <c r="C1796" i="230"/>
  <c r="C1794" i="230"/>
  <c r="C1722" i="230"/>
  <c r="C1717" i="230"/>
  <c r="C1716" i="230"/>
  <c r="C1715" i="230"/>
  <c r="C1718" i="230"/>
  <c r="C1713" i="230"/>
  <c r="C1712" i="230"/>
  <c r="C1711" i="230"/>
  <c r="C1714" i="230"/>
  <c r="C1709" i="230"/>
  <c r="C1708" i="230"/>
  <c r="C1707" i="230"/>
  <c r="C1694" i="230"/>
  <c r="C1758" i="230"/>
  <c r="C1753" i="230"/>
  <c r="C1752" i="230"/>
  <c r="C1751" i="230"/>
  <c r="C1678" i="230"/>
  <c r="C1665" i="230"/>
  <c r="C1652" i="230"/>
  <c r="C1635" i="230"/>
  <c r="C1626" i="230"/>
  <c r="C1690" i="230"/>
  <c r="C1677" i="230"/>
  <c r="C1664" i="230"/>
  <c r="C1647" i="230"/>
  <c r="C1638" i="230"/>
  <c r="C1625" i="230"/>
  <c r="C1689" i="230"/>
  <c r="C1676" i="230"/>
  <c r="C1659" i="230"/>
  <c r="C1634" i="230"/>
  <c r="C1621" i="230"/>
  <c r="C1685" i="230"/>
  <c r="C1672" i="230"/>
  <c r="C1655" i="230"/>
  <c r="C1549" i="230"/>
  <c r="C1613" i="230"/>
  <c r="C1588" i="230"/>
  <c r="C1551" i="230"/>
  <c r="C1528" i="230"/>
  <c r="C1582" i="230"/>
  <c r="C1545" i="230"/>
  <c r="C1609" i="230"/>
  <c r="C1584" i="230"/>
  <c r="C1547" i="230"/>
  <c r="C1611" i="230"/>
  <c r="C1578" i="230"/>
  <c r="C1541" i="230"/>
  <c r="C1605" i="230"/>
  <c r="C1580" i="230"/>
  <c r="C1543" i="230"/>
  <c r="C1607" i="230"/>
  <c r="C1574" i="230"/>
  <c r="C1537" i="230"/>
  <c r="C1601" i="230"/>
  <c r="C1576" i="230"/>
  <c r="C1539" i="230"/>
  <c r="C1603" i="230"/>
  <c r="C1570" i="230"/>
  <c r="C1490" i="230"/>
  <c r="C1503" i="230"/>
  <c r="C1516" i="230"/>
  <c r="C1448" i="230"/>
  <c r="C1465" i="230"/>
  <c r="C1478" i="230"/>
  <c r="C1491" i="230"/>
  <c r="C1500" i="230"/>
  <c r="C1517" i="230"/>
  <c r="C1453" i="230"/>
  <c r="C1466" i="230"/>
  <c r="C1479" i="230"/>
  <c r="C1488" i="230"/>
  <c r="C1505" i="230"/>
  <c r="C1518" i="230"/>
  <c r="C1454" i="230"/>
  <c r="C1467" i="230"/>
  <c r="C1476" i="230"/>
  <c r="C1493" i="230"/>
  <c r="C1351" i="230"/>
  <c r="C1415" i="230"/>
  <c r="C1378" i="230"/>
  <c r="C1353" i="230"/>
  <c r="C1344" i="230"/>
  <c r="C1342" i="230"/>
  <c r="C1349" i="230"/>
  <c r="C1359" i="230"/>
  <c r="C1423" i="230"/>
  <c r="C1386" i="230"/>
  <c r="C1361" i="230"/>
  <c r="C1425" i="230"/>
  <c r="C1384" i="230"/>
  <c r="C1385" i="230"/>
  <c r="C1395" i="230"/>
  <c r="C1381" i="230"/>
  <c r="C1345" i="230"/>
  <c r="C1403" i="230"/>
  <c r="C1366" i="230"/>
  <c r="C1430" i="230"/>
  <c r="C1405" i="230"/>
  <c r="C1364" i="230"/>
  <c r="C1428" i="230"/>
  <c r="C1363" i="230"/>
  <c r="C1365" i="230"/>
  <c r="C1327" i="230"/>
  <c r="C1333" i="230"/>
  <c r="C1300" i="230"/>
  <c r="C1310" i="230"/>
  <c r="C1313" i="230"/>
  <c r="C1334" i="230"/>
  <c r="C1295" i="230"/>
  <c r="C1338" i="230"/>
  <c r="C1335" i="230"/>
  <c r="C1324" i="230"/>
  <c r="C1339" i="230"/>
  <c r="C1337" i="230"/>
  <c r="C1304" i="230"/>
  <c r="C1330" i="230"/>
  <c r="C1269" i="230"/>
  <c r="C1255" i="230"/>
  <c r="C1278" i="230"/>
  <c r="C1272" i="230"/>
  <c r="C1283" i="230"/>
  <c r="C1261" i="230"/>
  <c r="C1276" i="230"/>
  <c r="C1270" i="230"/>
  <c r="C1256" i="230"/>
  <c r="C1275" i="230"/>
  <c r="C1209" i="230"/>
  <c r="C1236" i="230"/>
  <c r="C1247" i="230"/>
  <c r="C1205" i="230"/>
  <c r="C1232" i="230"/>
  <c r="C1243" i="230"/>
  <c r="C1201" i="230"/>
  <c r="C1228" i="230"/>
  <c r="C1239" i="230"/>
  <c r="C1226" i="230"/>
  <c r="C1224" i="230"/>
  <c r="C1235" i="230"/>
  <c r="C1180" i="230"/>
  <c r="C1186" i="230"/>
  <c r="C1183" i="230"/>
  <c r="C1200" i="230"/>
  <c r="C1177" i="230"/>
  <c r="C1179" i="230"/>
  <c r="C1199" i="230"/>
  <c r="C1195" i="230"/>
  <c r="C1153" i="230"/>
  <c r="C1136" i="230"/>
  <c r="C1135" i="230"/>
  <c r="C1151" i="230"/>
  <c r="C1167" i="230"/>
  <c r="C1149" i="230"/>
  <c r="C1144" i="230"/>
  <c r="C1134" i="230"/>
  <c r="C1150" i="230"/>
  <c r="C1166" i="230"/>
  <c r="C1730" i="230"/>
  <c r="C1680" i="230"/>
  <c r="C1628" i="230"/>
  <c r="C1650" i="230"/>
  <c r="C1688" i="230"/>
  <c r="C1540" i="230"/>
  <c r="C1534" i="230"/>
  <c r="C1536" i="230"/>
  <c r="C1530" i="230"/>
  <c r="C1532" i="230"/>
  <c r="C1590" i="230"/>
  <c r="C1592" i="230"/>
  <c r="C1586" i="230"/>
  <c r="C1496" i="230"/>
  <c r="C1462" i="230"/>
  <c r="C1501" i="230"/>
  <c r="C1463" i="230"/>
  <c r="C1451" i="230"/>
  <c r="C1367" i="230"/>
  <c r="C1369" i="230"/>
  <c r="C1388" i="230"/>
  <c r="C1402" i="230"/>
  <c r="C1400" i="230"/>
  <c r="C1429" i="230"/>
  <c r="C1382" i="230"/>
  <c r="C1380" i="230"/>
  <c r="C1413" i="230"/>
  <c r="C1316" i="230"/>
  <c r="C1296" i="230"/>
  <c r="C1322" i="230"/>
  <c r="C1323" i="230"/>
  <c r="C1285" i="230"/>
  <c r="C1252" i="230"/>
  <c r="C1263" i="230"/>
  <c r="C1222" i="230"/>
  <c r="C1214" i="230"/>
  <c r="C1206" i="230"/>
  <c r="C1204" i="230"/>
  <c r="C1173" i="230"/>
  <c r="C1178" i="230"/>
  <c r="C1198" i="230"/>
  <c r="C1161" i="230"/>
  <c r="C1139" i="230"/>
  <c r="C1157" i="230"/>
  <c r="C1819" i="230"/>
  <c r="C1815" i="230"/>
  <c r="C1805" i="230"/>
  <c r="C1822" i="230"/>
  <c r="C1807" i="230"/>
  <c r="C1824" i="230"/>
  <c r="C1773" i="230"/>
  <c r="C1763" i="230"/>
  <c r="C1778" i="230"/>
  <c r="C1793" i="230"/>
  <c r="C1775" i="230"/>
  <c r="C1801" i="230"/>
  <c r="C1764" i="230"/>
  <c r="C1787" i="230"/>
  <c r="C1761" i="230"/>
  <c r="C1776" i="230"/>
  <c r="C1799" i="230"/>
  <c r="C1706" i="230"/>
  <c r="C1701" i="230"/>
  <c r="C1700" i="230"/>
  <c r="C1699" i="230"/>
  <c r="C1702" i="230"/>
  <c r="C1697" i="230"/>
  <c r="C1696" i="230"/>
  <c r="C1695" i="230"/>
  <c r="C1698" i="230"/>
  <c r="C1693" i="230"/>
  <c r="C1757" i="230"/>
  <c r="C1756" i="230"/>
  <c r="C1755" i="230"/>
  <c r="C1742" i="230"/>
  <c r="C1737" i="230"/>
  <c r="C1736" i="230"/>
  <c r="C1735" i="230"/>
  <c r="C1662" i="230"/>
  <c r="C1649" i="230"/>
  <c r="C1636" i="230"/>
  <c r="C1619" i="230"/>
  <c r="C1683" i="230"/>
  <c r="C1674" i="230"/>
  <c r="C1661" i="230"/>
  <c r="C1648" i="230"/>
  <c r="C1631" i="230"/>
  <c r="C1622" i="230"/>
  <c r="C1686" i="230"/>
  <c r="C1673" i="230"/>
  <c r="C1660" i="230"/>
  <c r="C1643" i="230"/>
  <c r="C1618" i="230"/>
  <c r="C1682" i="230"/>
  <c r="C1669" i="230"/>
  <c r="C1656" i="230"/>
  <c r="C1639" i="230"/>
  <c r="C1533" i="230"/>
  <c r="C1597" i="230"/>
  <c r="C1572" i="230"/>
  <c r="C1535" i="230"/>
  <c r="C1599" i="230"/>
  <c r="C1566" i="230"/>
  <c r="C1529" i="230"/>
  <c r="C1593" i="230"/>
  <c r="C1568" i="230"/>
  <c r="C1531" i="230"/>
  <c r="C1595" i="230"/>
  <c r="C1562" i="230"/>
  <c r="C1525" i="230"/>
  <c r="C1589" i="230"/>
  <c r="C1564" i="230"/>
  <c r="C1527" i="230"/>
  <c r="C1591" i="230"/>
  <c r="C1558" i="230"/>
  <c r="C1521" i="230"/>
  <c r="C1585" i="230"/>
  <c r="C1560" i="230"/>
  <c r="C1523" i="230"/>
  <c r="C1587" i="230"/>
  <c r="C1554" i="230"/>
  <c r="C1506" i="230"/>
  <c r="C1442" i="230"/>
  <c r="C1455" i="230"/>
  <c r="C1464" i="230"/>
  <c r="C1481" i="230"/>
  <c r="C1494" i="230"/>
  <c r="C1507" i="230"/>
  <c r="C1443" i="230"/>
  <c r="C1452" i="230"/>
  <c r="C1469" i="230"/>
  <c r="C1482" i="230"/>
  <c r="C1495" i="230"/>
  <c r="C1504" i="230"/>
  <c r="C1512" i="230"/>
  <c r="C1457" i="230"/>
  <c r="C1470" i="230"/>
  <c r="C1483" i="230"/>
  <c r="C1492" i="230"/>
  <c r="C1509" i="230"/>
  <c r="C1445" i="230"/>
  <c r="C1399" i="230"/>
  <c r="C1362" i="230"/>
  <c r="C1426" i="230"/>
  <c r="C1433" i="230"/>
  <c r="C1379" i="230"/>
  <c r="C1397" i="230"/>
  <c r="C1343" i="230"/>
  <c r="C1407" i="230"/>
  <c r="C1370" i="230"/>
  <c r="C1434" i="230"/>
  <c r="C1409" i="230"/>
  <c r="C1368" i="230"/>
  <c r="C1432" i="230"/>
  <c r="C1347" i="230"/>
  <c r="C1422" i="230"/>
  <c r="C1420" i="230"/>
  <c r="C1387" i="230"/>
  <c r="C1350" i="230"/>
  <c r="C1414" i="230"/>
  <c r="C1389" i="230"/>
  <c r="C1348" i="230"/>
  <c r="C1412" i="230"/>
  <c r="C1408" i="230"/>
  <c r="C1406" i="230"/>
  <c r="C1404" i="230"/>
  <c r="C1317" i="230"/>
  <c r="C1289" i="230"/>
  <c r="C1307" i="230"/>
  <c r="C1293" i="230"/>
  <c r="C1294" i="230"/>
  <c r="C1328" i="230"/>
  <c r="C1298" i="230"/>
  <c r="C1341" i="230"/>
  <c r="C1308" i="230"/>
  <c r="C1291" i="230"/>
  <c r="C1321" i="230"/>
  <c r="C1297" i="230"/>
  <c r="C1319" i="230"/>
  <c r="C1253" i="230"/>
  <c r="C1260" i="230"/>
  <c r="C1262" i="230"/>
  <c r="C1281" i="230"/>
  <c r="C1267" i="230"/>
  <c r="C1250" i="230"/>
  <c r="C1288" i="230"/>
  <c r="C1254" i="230"/>
  <c r="C1273" i="230"/>
  <c r="C1259" i="230"/>
  <c r="C1218" i="230"/>
  <c r="C1220" i="230"/>
  <c r="C1231" i="230"/>
  <c r="C1210" i="230"/>
  <c r="C1216" i="230"/>
  <c r="C1227" i="230"/>
  <c r="C1202" i="230"/>
  <c r="C1208" i="230"/>
  <c r="C1223" i="230"/>
  <c r="C1246" i="230"/>
  <c r="C1245" i="230"/>
  <c r="C1219" i="230"/>
  <c r="C1185" i="230"/>
  <c r="C1170" i="230"/>
  <c r="C1172" i="230"/>
  <c r="C1168" i="230"/>
  <c r="C1193" i="230"/>
  <c r="C1187" i="230"/>
  <c r="C1188" i="230"/>
  <c r="C1184" i="230"/>
  <c r="C1145" i="230"/>
  <c r="C1164" i="230"/>
  <c r="C1131" i="230"/>
  <c r="C1147" i="230"/>
  <c r="C1163" i="230"/>
  <c r="C1141" i="230"/>
  <c r="C1132" i="230"/>
  <c r="C1130" i="230"/>
  <c r="C1146" i="230"/>
  <c r="C1162" i="230"/>
  <c r="C1142" i="230"/>
  <c r="C1" i="230"/>
  <c r="C1826" i="230"/>
  <c r="C1811" i="230"/>
  <c r="C1827" i="230"/>
  <c r="C1814" i="230"/>
  <c r="C1795" i="230"/>
  <c r="C1788" i="230"/>
  <c r="C1786" i="230"/>
  <c r="C1798" i="230"/>
  <c r="C1767" i="230"/>
  <c r="C1738" i="230"/>
  <c r="C1732" i="230"/>
  <c r="C1734" i="230"/>
  <c r="C1728" i="230"/>
  <c r="C1725" i="230"/>
  <c r="C1723" i="230"/>
  <c r="C1705" i="230"/>
  <c r="C1703" i="230"/>
  <c r="C1617" i="230"/>
  <c r="C1668" i="230"/>
  <c r="C1642" i="230"/>
  <c r="C1616" i="230"/>
  <c r="C1654" i="230"/>
  <c r="C1692" i="230"/>
  <c r="C1637" i="230"/>
  <c r="C1671" i="230"/>
  <c r="C1604" i="230"/>
  <c r="C1598" i="230"/>
  <c r="C1600" i="230"/>
  <c r="C1594" i="230"/>
  <c r="C1596" i="230"/>
  <c r="C1526" i="230"/>
  <c r="C1520" i="230"/>
  <c r="C1522" i="230"/>
  <c r="C1487" i="230"/>
  <c r="C1449" i="230"/>
  <c r="C1484" i="230"/>
  <c r="C1450" i="230"/>
  <c r="C1489" i="230"/>
  <c r="C1515" i="230"/>
  <c r="C1477" i="230"/>
  <c r="C1394" i="230"/>
  <c r="C1390" i="230"/>
  <c r="C1375" i="230"/>
  <c r="C1377" i="230"/>
  <c r="C1376" i="230"/>
  <c r="C1355" i="230"/>
  <c r="C1357" i="230"/>
  <c r="C1417" i="230"/>
  <c r="C1318" i="230"/>
  <c r="C1315" i="230"/>
  <c r="C1290" i="230"/>
  <c r="C1340" i="230"/>
  <c r="C1320" i="230"/>
  <c r="C1271" i="230"/>
  <c r="C1258" i="230"/>
  <c r="C1286" i="230"/>
  <c r="C1225" i="230"/>
  <c r="C1221" i="230"/>
  <c r="C1217" i="230"/>
  <c r="C1213" i="230"/>
  <c r="C1196" i="230"/>
  <c r="C1174" i="230"/>
  <c r="C1194" i="230"/>
  <c r="C1148" i="230"/>
  <c r="C1129" i="230"/>
  <c r="C1138" i="230"/>
  <c r="C1817" i="230"/>
  <c r="C1816" i="230"/>
  <c r="C1821" i="230"/>
  <c r="C1806" i="230"/>
  <c r="C1804" i="230"/>
  <c r="C1820" i="230"/>
  <c r="C1808" i="230"/>
  <c r="C1792" i="230"/>
  <c r="C1790" i="230"/>
  <c r="C1765" i="230"/>
  <c r="C1759" i="230"/>
  <c r="C1802" i="230"/>
  <c r="C1789" i="230"/>
  <c r="C1771" i="230"/>
  <c r="C1785" i="230"/>
  <c r="C1760" i="230"/>
  <c r="C1783" i="230"/>
  <c r="C1782" i="230"/>
  <c r="C1754" i="230"/>
  <c r="C1749" i="230"/>
  <c r="C1748" i="230"/>
  <c r="C1747" i="230"/>
  <c r="C1750" i="230"/>
  <c r="C1745" i="230"/>
  <c r="C1744" i="230"/>
  <c r="C1743" i="230"/>
  <c r="C1746" i="230"/>
  <c r="C1741" i="230"/>
  <c r="C1740" i="230"/>
  <c r="C1739" i="230"/>
  <c r="C1726" i="230"/>
  <c r="C1721" i="230"/>
  <c r="C1720" i="230"/>
  <c r="C1719" i="230"/>
  <c r="C1646" i="230"/>
  <c r="C1633" i="230"/>
  <c r="C1620" i="230"/>
  <c r="C1684" i="230"/>
  <c r="C1667" i="230"/>
  <c r="C1658" i="230"/>
  <c r="C1645" i="230"/>
  <c r="C1632" i="230"/>
  <c r="C1615" i="230"/>
  <c r="C1679" i="230"/>
  <c r="C1670" i="230"/>
  <c r="C1657" i="230"/>
  <c r="C1644" i="230"/>
  <c r="C1627" i="230"/>
  <c r="C1691" i="230"/>
  <c r="C1666" i="230"/>
  <c r="C1653" i="230"/>
  <c r="C1640" i="230"/>
  <c r="C1623" i="230"/>
  <c r="C1687" i="230"/>
  <c r="C1581" i="230"/>
  <c r="C1556" i="230"/>
  <c r="C1519" i="230"/>
  <c r="C1583" i="230"/>
  <c r="C1550" i="230"/>
  <c r="C1614" i="230"/>
  <c r="C1577" i="230"/>
  <c r="C1552" i="230"/>
  <c r="C1524" i="230"/>
  <c r="C1579" i="230"/>
  <c r="C1546" i="230"/>
  <c r="C1610" i="230"/>
  <c r="C1573" i="230"/>
  <c r="C1548" i="230"/>
  <c r="C1612" i="230"/>
  <c r="C1575" i="230"/>
  <c r="C1542" i="230"/>
  <c r="C1606" i="230"/>
  <c r="C1569" i="230"/>
  <c r="C1544" i="230"/>
  <c r="C1608" i="230"/>
  <c r="C1571" i="230"/>
  <c r="C1538" i="230"/>
  <c r="C1602" i="230"/>
  <c r="C1458" i="230"/>
  <c r="C1471" i="230"/>
  <c r="C1480" i="230"/>
  <c r="C1497" i="230"/>
  <c r="C1510" i="230"/>
  <c r="C1446" i="230"/>
  <c r="C1459" i="230"/>
  <c r="C1468" i="230"/>
  <c r="C1485" i="230"/>
  <c r="C1498" i="230"/>
  <c r="C1511" i="230"/>
  <c r="C1447" i="230"/>
  <c r="C1456" i="230"/>
  <c r="C1473" i="230"/>
  <c r="C1486" i="230"/>
  <c r="C1499" i="230"/>
  <c r="C1508" i="230"/>
  <c r="C1444" i="230"/>
  <c r="C1461" i="230"/>
  <c r="C1383" i="230"/>
  <c r="C1346" i="230"/>
  <c r="C1410" i="230"/>
  <c r="C1401" i="230"/>
  <c r="C1440" i="230"/>
  <c r="C1438" i="230"/>
  <c r="C1436" i="230"/>
  <c r="C1391" i="230"/>
  <c r="C1354" i="230"/>
  <c r="C1418" i="230"/>
  <c r="C1393" i="230"/>
  <c r="C1352" i="230"/>
  <c r="C1416" i="230"/>
  <c r="C1424" i="230"/>
  <c r="C1374" i="230"/>
  <c r="C1372" i="230"/>
  <c r="C1371" i="230"/>
  <c r="C1435" i="230"/>
  <c r="C1398" i="230"/>
  <c r="C1373" i="230"/>
  <c r="C1437" i="230"/>
  <c r="C1396" i="230"/>
  <c r="C1360" i="230"/>
  <c r="C1358" i="230"/>
  <c r="C1356" i="230"/>
  <c r="C1301" i="230"/>
  <c r="C1302" i="230"/>
  <c r="C1332" i="230"/>
  <c r="C1306" i="230"/>
  <c r="C1299" i="230"/>
  <c r="C1312" i="230"/>
  <c r="C1303" i="230"/>
  <c r="C1325" i="230"/>
  <c r="C1292" i="230"/>
  <c r="C1331" i="230"/>
  <c r="C1305" i="230"/>
  <c r="C1314" i="230"/>
  <c r="C1336" i="230"/>
  <c r="C1282" i="230"/>
  <c r="C1280" i="230"/>
  <c r="C1287" i="230"/>
  <c r="C1265" i="230"/>
  <c r="C1251" i="230"/>
  <c r="C1274" i="230"/>
  <c r="C1264" i="230"/>
  <c r="C1279" i="230"/>
  <c r="C1257" i="230"/>
  <c r="C1268" i="230"/>
  <c r="C1242" i="230"/>
  <c r="C1241" i="230"/>
  <c r="C1215" i="230"/>
  <c r="C1238" i="230"/>
  <c r="C1237" i="230"/>
  <c r="C1211" i="230"/>
  <c r="C1234" i="230"/>
  <c r="C1233" i="230"/>
  <c r="C1207" i="230"/>
  <c r="C1230" i="230"/>
  <c r="C1229" i="230"/>
  <c r="C1203" i="230"/>
  <c r="C1197" i="230"/>
  <c r="C1191" i="230"/>
  <c r="C1189" i="230"/>
  <c r="C1181" i="230"/>
  <c r="C1175" i="230"/>
  <c r="C1192" i="230"/>
  <c r="C1169" i="230"/>
  <c r="C1171" i="230"/>
  <c r="C1133" i="230"/>
  <c r="C1140" i="230"/>
  <c r="C1156" i="230"/>
  <c r="C1143" i="230"/>
  <c r="C1159" i="230"/>
  <c r="C1137" i="230"/>
  <c r="C1165" i="230"/>
  <c r="C1160" i="230"/>
  <c r="C1158" i="230"/>
  <c r="C1809" i="230"/>
  <c r="C1818" i="230"/>
  <c r="C1772" i="230"/>
  <c r="C1780" i="230"/>
  <c r="C1774" i="230"/>
  <c r="C1800" i="230"/>
  <c r="C1781" i="230"/>
  <c r="C1769" i="230"/>
  <c r="C1733" i="230"/>
  <c r="C1731" i="230"/>
  <c r="C1729" i="230"/>
  <c r="C1727" i="230"/>
  <c r="C1724" i="230"/>
  <c r="C1710" i="230"/>
  <c r="C1704" i="230"/>
  <c r="C1630" i="230"/>
  <c r="C1681" i="230"/>
  <c r="C1651" i="230"/>
  <c r="C1629" i="230"/>
  <c r="C1663" i="230"/>
  <c r="C1641" i="230"/>
  <c r="C1675" i="230"/>
  <c r="C1624" i="230"/>
  <c r="C1565" i="230"/>
  <c r="C1567" i="230"/>
  <c r="C1561" i="230"/>
  <c r="C1563" i="230"/>
  <c r="C1557" i="230"/>
  <c r="C1559" i="230"/>
  <c r="C1553" i="230"/>
  <c r="C1555" i="230"/>
  <c r="C1474" i="230"/>
  <c r="C1513" i="230"/>
  <c r="C1475" i="230"/>
  <c r="C1514" i="230"/>
  <c r="C1472" i="230"/>
  <c r="C1502" i="230"/>
  <c r="C1460" i="230"/>
  <c r="C1431" i="230"/>
  <c r="C1392" i="230"/>
  <c r="C1439" i="230"/>
  <c r="C1441" i="230"/>
  <c r="C1427" i="230"/>
  <c r="C1419" i="230"/>
  <c r="C1421" i="230"/>
  <c r="C1411" i="230"/>
  <c r="C1311" i="230"/>
  <c r="C1329" i="230"/>
  <c r="C1309" i="230"/>
  <c r="C1326" i="230"/>
  <c r="C1266" i="230"/>
  <c r="C1249" i="230"/>
  <c r="C1277" i="230"/>
  <c r="C1284" i="230"/>
  <c r="C1212" i="230"/>
  <c r="C1248" i="230"/>
  <c r="C1244" i="230"/>
  <c r="C1240" i="230"/>
  <c r="C1182" i="230"/>
  <c r="C1176" i="230"/>
  <c r="C1190" i="230"/>
  <c r="C1155" i="230"/>
  <c r="C1152" i="230"/>
  <c r="C1154" i="230"/>
  <c r="C1117" i="230"/>
  <c r="C1092" i="230"/>
  <c r="C1108" i="230"/>
  <c r="C1124" i="230"/>
  <c r="C1087" i="230"/>
  <c r="C1103" i="230"/>
  <c r="C1119" i="230"/>
  <c r="C1093" i="230"/>
  <c r="C1082" i="230"/>
  <c r="C1098" i="230"/>
  <c r="C1114" i="230"/>
  <c r="C1121" i="230"/>
  <c r="C1128" i="230"/>
  <c r="C1123" i="230"/>
  <c r="C1102" i="230"/>
  <c r="C1109" i="230"/>
  <c r="C1088" i="230"/>
  <c r="C1104" i="230"/>
  <c r="C1120" i="230"/>
  <c r="C1083" i="230"/>
  <c r="C1099" i="230"/>
  <c r="C1115" i="230"/>
  <c r="C1085" i="230"/>
  <c r="C1125" i="230"/>
  <c r="C1094" i="230"/>
  <c r="C1110" i="230"/>
  <c r="C1126" i="230"/>
  <c r="C1089" i="230"/>
  <c r="C1112" i="230"/>
  <c r="C1107" i="230"/>
  <c r="C1086" i="230"/>
  <c r="C1097" i="230"/>
  <c r="C1084" i="230"/>
  <c r="C1100" i="230"/>
  <c r="C1116" i="230"/>
  <c r="C1101" i="230"/>
  <c r="C1095" i="230"/>
  <c r="C1111" i="230"/>
  <c r="C1127" i="230"/>
  <c r="C1113" i="230"/>
  <c r="C1090" i="230"/>
  <c r="C1106" i="230"/>
  <c r="C1122" i="230"/>
  <c r="C1096" i="230"/>
  <c r="C1091" i="230"/>
  <c r="C1105" i="230"/>
  <c r="C1118" i="230"/>
  <c r="C1050" i="230"/>
  <c r="C1021" i="230"/>
  <c r="C1037" i="230"/>
  <c r="C1056" i="230"/>
  <c r="C1072" i="230"/>
  <c r="C1018" i="230"/>
  <c r="C1065" i="230"/>
  <c r="C1012" i="230"/>
  <c r="C1028" i="230"/>
  <c r="C1044" i="230"/>
  <c r="C1059" i="230"/>
  <c r="C1075" i="230"/>
  <c r="C1030" i="230"/>
  <c r="C1077" i="230"/>
  <c r="C1015" i="230"/>
  <c r="C1031" i="230"/>
  <c r="C1047" i="230"/>
  <c r="C1062" i="230"/>
  <c r="C1078" i="230"/>
  <c r="C1025" i="230"/>
  <c r="C1076" i="230"/>
  <c r="C1016" i="230"/>
  <c r="C1063" i="230"/>
  <c r="C1013" i="230"/>
  <c r="C1051" i="230"/>
  <c r="C1038" i="230"/>
  <c r="C1009" i="230"/>
  <c r="C1033" i="230"/>
  <c r="C1049" i="230"/>
  <c r="C1068" i="230"/>
  <c r="C1006" i="230"/>
  <c r="C1053" i="230"/>
  <c r="C1008" i="230"/>
  <c r="C1024" i="230"/>
  <c r="C1040" i="230"/>
  <c r="C1055" i="230"/>
  <c r="C1071" i="230"/>
  <c r="C1022" i="230"/>
  <c r="C1069" i="230"/>
  <c r="C1011" i="230"/>
  <c r="C1027" i="230"/>
  <c r="C1043" i="230"/>
  <c r="C1058" i="230"/>
  <c r="C1074" i="230"/>
  <c r="C1014" i="230"/>
  <c r="C1041" i="230"/>
  <c r="C1034" i="230"/>
  <c r="C1032" i="230"/>
  <c r="C1079" i="230"/>
  <c r="C1019" i="230"/>
  <c r="C1066" i="230"/>
  <c r="C1026" i="230"/>
  <c r="C1073" i="230"/>
  <c r="C1029" i="230"/>
  <c r="C1045" i="230"/>
  <c r="C1064" i="230"/>
  <c r="C1080" i="230"/>
  <c r="C1046" i="230"/>
  <c r="C1017" i="230"/>
  <c r="C1020" i="230"/>
  <c r="C1036" i="230"/>
  <c r="C1052" i="230"/>
  <c r="C1067" i="230"/>
  <c r="C1010" i="230"/>
  <c r="C1057" i="230"/>
  <c r="C1007" i="230"/>
  <c r="C1023" i="230"/>
  <c r="C1039" i="230"/>
  <c r="C1054" i="230"/>
  <c r="C1070" i="230"/>
  <c r="C1061" i="230"/>
  <c r="C1060" i="230"/>
  <c r="C1081" i="230"/>
  <c r="C1048" i="230"/>
  <c r="C1042" i="230"/>
  <c r="C1035" i="230"/>
  <c r="C990" i="230"/>
  <c r="C980" i="230"/>
  <c r="C1000" i="230"/>
  <c r="C1002" i="230"/>
  <c r="C984" i="230"/>
  <c r="C991" i="230"/>
  <c r="C981" i="230"/>
  <c r="C982" i="230"/>
  <c r="C997" i="230"/>
  <c r="C996" i="230"/>
  <c r="C994" i="230"/>
  <c r="C1005" i="230"/>
  <c r="C987" i="230"/>
  <c r="C1003" i="230"/>
  <c r="C985" i="230"/>
  <c r="C988" i="230"/>
  <c r="C979" i="230"/>
  <c r="C1001" i="230"/>
  <c r="C989" i="230"/>
  <c r="C992" i="230"/>
  <c r="C986" i="230"/>
  <c r="C993" i="230"/>
  <c r="C983" i="230"/>
  <c r="C999" i="230"/>
  <c r="C998" i="230"/>
  <c r="C1004" i="230"/>
  <c r="C995" i="230"/>
  <c r="C962" i="230"/>
  <c r="C949" i="230"/>
  <c r="C965" i="230"/>
  <c r="C938" i="230"/>
  <c r="C941" i="230"/>
  <c r="C948" i="230"/>
  <c r="C964" i="230"/>
  <c r="C942" i="230"/>
  <c r="C939" i="230"/>
  <c r="C955" i="230"/>
  <c r="C971" i="230"/>
  <c r="C953" i="230"/>
  <c r="C943" i="230"/>
  <c r="C954" i="230"/>
  <c r="C945" i="230"/>
  <c r="C961" i="230"/>
  <c r="C977" i="230"/>
  <c r="C978" i="230"/>
  <c r="C944" i="230"/>
  <c r="C960" i="230"/>
  <c r="C976" i="230"/>
  <c r="C935" i="230"/>
  <c r="C951" i="230"/>
  <c r="C967" i="230"/>
  <c r="C974" i="230"/>
  <c r="C958" i="230"/>
  <c r="C975" i="230"/>
  <c r="C946" i="230"/>
  <c r="C937" i="230"/>
  <c r="C957" i="230"/>
  <c r="C973" i="230"/>
  <c r="C966" i="230"/>
  <c r="C940" i="230"/>
  <c r="C956" i="230"/>
  <c r="C972" i="230"/>
  <c r="C970" i="230"/>
  <c r="C947" i="230"/>
  <c r="C963" i="230"/>
  <c r="C934" i="230"/>
  <c r="C969" i="230"/>
  <c r="C950" i="230"/>
  <c r="C936" i="230"/>
  <c r="C952" i="230"/>
  <c r="C968" i="230"/>
  <c r="C959" i="230"/>
  <c r="C855" i="230"/>
  <c r="C903" i="230"/>
  <c r="C822" i="230"/>
  <c r="C838" i="230"/>
  <c r="C854" i="230"/>
  <c r="C870" i="230"/>
  <c r="C886" i="230"/>
  <c r="C902" i="230"/>
  <c r="C918" i="230"/>
  <c r="C815" i="230"/>
  <c r="C859" i="230"/>
  <c r="C911" i="230"/>
  <c r="C825" i="230"/>
  <c r="C841" i="230"/>
  <c r="C857" i="230"/>
  <c r="C873" i="230"/>
  <c r="C889" i="230"/>
  <c r="C905" i="230"/>
  <c r="C921" i="230"/>
  <c r="C819" i="230"/>
  <c r="C875" i="230"/>
  <c r="C919" i="230"/>
  <c r="C824" i="230"/>
  <c r="C840" i="230"/>
  <c r="C856" i="230"/>
  <c r="C872" i="230"/>
  <c r="C888" i="230"/>
  <c r="C904" i="230"/>
  <c r="C920" i="230"/>
  <c r="C843" i="230"/>
  <c r="C891" i="230"/>
  <c r="C818" i="230"/>
  <c r="C834" i="230"/>
  <c r="C850" i="230"/>
  <c r="C866" i="230"/>
  <c r="C882" i="230"/>
  <c r="C898" i="230"/>
  <c r="C914" i="230"/>
  <c r="C930" i="230"/>
  <c r="C851" i="230"/>
  <c r="C899" i="230"/>
  <c r="C821" i="230"/>
  <c r="C837" i="230"/>
  <c r="C853" i="230"/>
  <c r="C869" i="230"/>
  <c r="C885" i="230"/>
  <c r="C901" i="230"/>
  <c r="C917" i="230"/>
  <c r="C933" i="230"/>
  <c r="C863" i="230"/>
  <c r="C907" i="230"/>
  <c r="C820" i="230"/>
  <c r="C836" i="230"/>
  <c r="C852" i="230"/>
  <c r="C868" i="230"/>
  <c r="C884" i="230"/>
  <c r="C900" i="230"/>
  <c r="C916" i="230"/>
  <c r="C932" i="230"/>
  <c r="C835" i="230"/>
  <c r="C879" i="230"/>
  <c r="C927" i="230"/>
  <c r="C830" i="230"/>
  <c r="C846" i="230"/>
  <c r="C862" i="230"/>
  <c r="C878" i="230"/>
  <c r="C894" i="230"/>
  <c r="C910" i="230"/>
  <c r="C926" i="230"/>
  <c r="C839" i="230"/>
  <c r="C883" i="230"/>
  <c r="C817" i="230"/>
  <c r="C833" i="230"/>
  <c r="C849" i="230"/>
  <c r="C865" i="230"/>
  <c r="C881" i="230"/>
  <c r="C897" i="230"/>
  <c r="C913" i="230"/>
  <c r="C929" i="230"/>
  <c r="C847" i="230"/>
  <c r="C895" i="230"/>
  <c r="C816" i="230"/>
  <c r="C832" i="230"/>
  <c r="C848" i="230"/>
  <c r="C864" i="230"/>
  <c r="C880" i="230"/>
  <c r="C896" i="230"/>
  <c r="C912" i="230"/>
  <c r="C928" i="230"/>
  <c r="C823" i="230"/>
  <c r="C867" i="230"/>
  <c r="C915" i="230"/>
  <c r="C826" i="230"/>
  <c r="C842" i="230"/>
  <c r="C858" i="230"/>
  <c r="C874" i="230"/>
  <c r="C890" i="230"/>
  <c r="C906" i="230"/>
  <c r="C922" i="230"/>
  <c r="C827" i="230"/>
  <c r="C871" i="230"/>
  <c r="C923" i="230"/>
  <c r="C829" i="230"/>
  <c r="C845" i="230"/>
  <c r="C861" i="230"/>
  <c r="C877" i="230"/>
  <c r="C893" i="230"/>
  <c r="C909" i="230"/>
  <c r="C925" i="230"/>
  <c r="C831" i="230"/>
  <c r="C887" i="230"/>
  <c r="C931" i="230"/>
  <c r="C828" i="230"/>
  <c r="C844" i="230"/>
  <c r="C860" i="230"/>
  <c r="C876" i="230"/>
  <c r="C892" i="230"/>
  <c r="C908" i="230"/>
  <c r="C924" i="230"/>
  <c r="C775" i="230"/>
  <c r="C726" i="230"/>
  <c r="C754" i="230"/>
  <c r="C770" i="230"/>
  <c r="C786" i="230"/>
  <c r="C802" i="230"/>
  <c r="C723" i="230"/>
  <c r="C783" i="230"/>
  <c r="C717" i="230"/>
  <c r="C749" i="230"/>
  <c r="C765" i="230"/>
  <c r="C781" i="230"/>
  <c r="C797" i="230"/>
  <c r="C813" i="230"/>
  <c r="C779" i="230"/>
  <c r="C742" i="230"/>
  <c r="C745" i="230"/>
  <c r="C732" i="230"/>
  <c r="C748" i="230"/>
  <c r="C764" i="230"/>
  <c r="C780" i="230"/>
  <c r="C796" i="230"/>
  <c r="C812" i="230"/>
  <c r="C771" i="230"/>
  <c r="C759" i="230"/>
  <c r="C803" i="230"/>
  <c r="C750" i="230"/>
  <c r="C766" i="230"/>
  <c r="C782" i="230"/>
  <c r="C798" i="230"/>
  <c r="C814" i="230"/>
  <c r="C767" i="230"/>
  <c r="C734" i="230"/>
  <c r="C741" i="230"/>
  <c r="C761" i="230"/>
  <c r="C777" i="230"/>
  <c r="C793" i="230"/>
  <c r="C809" i="230"/>
  <c r="C763" i="230"/>
  <c r="C730" i="230"/>
  <c r="C737" i="230"/>
  <c r="C728" i="230"/>
  <c r="C744" i="230"/>
  <c r="C760" i="230"/>
  <c r="C776" i="230"/>
  <c r="C792" i="230"/>
  <c r="C808" i="230"/>
  <c r="C751" i="230"/>
  <c r="C743" i="230"/>
  <c r="C795" i="230"/>
  <c r="C746" i="230"/>
  <c r="C762" i="230"/>
  <c r="C778" i="230"/>
  <c r="C794" i="230"/>
  <c r="C810" i="230"/>
  <c r="C755" i="230"/>
  <c r="C722" i="230"/>
  <c r="C733" i="230"/>
  <c r="C757" i="230"/>
  <c r="C773" i="230"/>
  <c r="C789" i="230"/>
  <c r="C805" i="230"/>
  <c r="C747" i="230"/>
  <c r="C718" i="230"/>
  <c r="C729" i="230"/>
  <c r="C724" i="230"/>
  <c r="C740" i="230"/>
  <c r="C756" i="230"/>
  <c r="C772" i="230"/>
  <c r="C788" i="230"/>
  <c r="C804" i="230"/>
  <c r="C735" i="230"/>
  <c r="C799" i="230"/>
  <c r="C731" i="230"/>
  <c r="C787" i="230"/>
  <c r="C738" i="230"/>
  <c r="C758" i="230"/>
  <c r="C774" i="230"/>
  <c r="C790" i="230"/>
  <c r="C806" i="230"/>
  <c r="C739" i="230"/>
  <c r="C807" i="230"/>
  <c r="C725" i="230"/>
  <c r="C753" i="230"/>
  <c r="C769" i="230"/>
  <c r="C785" i="230"/>
  <c r="C801" i="230"/>
  <c r="C727" i="230"/>
  <c r="C811" i="230"/>
  <c r="C721" i="230"/>
  <c r="C720" i="230"/>
  <c r="C736" i="230"/>
  <c r="C752" i="230"/>
  <c r="C768" i="230"/>
  <c r="C784" i="230"/>
  <c r="C800" i="230"/>
  <c r="C719" i="230"/>
  <c r="C791" i="230"/>
  <c r="C656" i="230"/>
  <c r="C635" i="230"/>
  <c r="C651" i="230"/>
  <c r="C667" i="230"/>
  <c r="C683" i="230"/>
  <c r="C699" i="230"/>
  <c r="C715" i="230"/>
  <c r="C684" i="230"/>
  <c r="C622" i="230"/>
  <c r="C638" i="230"/>
  <c r="C654" i="230"/>
  <c r="C670" i="230"/>
  <c r="C686" i="230"/>
  <c r="C702" i="230"/>
  <c r="C616" i="230"/>
  <c r="C672" i="230"/>
  <c r="C617" i="230"/>
  <c r="C633" i="230"/>
  <c r="C649" i="230"/>
  <c r="C665" i="230"/>
  <c r="C681" i="230"/>
  <c r="C697" i="230"/>
  <c r="C713" i="230"/>
  <c r="C676" i="230"/>
  <c r="C712" i="230"/>
  <c r="C644" i="230"/>
  <c r="C631" i="230"/>
  <c r="C647" i="230"/>
  <c r="C663" i="230"/>
  <c r="C679" i="230"/>
  <c r="C695" i="230"/>
  <c r="C711" i="230"/>
  <c r="C668" i="230"/>
  <c r="C618" i="230"/>
  <c r="C634" i="230"/>
  <c r="C650" i="230"/>
  <c r="C666" i="230"/>
  <c r="C682" i="230"/>
  <c r="C698" i="230"/>
  <c r="C714" i="230"/>
  <c r="C664" i="230"/>
  <c r="C619" i="230"/>
  <c r="C629" i="230"/>
  <c r="C645" i="230"/>
  <c r="C661" i="230"/>
  <c r="C677" i="230"/>
  <c r="C693" i="230"/>
  <c r="C709" i="230"/>
  <c r="C660" i="230"/>
  <c r="C700" i="230"/>
  <c r="C628" i="230"/>
  <c r="C627" i="230"/>
  <c r="C643" i="230"/>
  <c r="C659" i="230"/>
  <c r="C675" i="230"/>
  <c r="C691" i="230"/>
  <c r="C707" i="230"/>
  <c r="C652" i="230"/>
  <c r="C623" i="230"/>
  <c r="C630" i="230"/>
  <c r="C646" i="230"/>
  <c r="C662" i="230"/>
  <c r="C678" i="230"/>
  <c r="C694" i="230"/>
  <c r="C710" i="230"/>
  <c r="C648" i="230"/>
  <c r="C704" i="230"/>
  <c r="C625" i="230"/>
  <c r="C641" i="230"/>
  <c r="C657" i="230"/>
  <c r="C673" i="230"/>
  <c r="C689" i="230"/>
  <c r="C705" i="230"/>
  <c r="C640" i="230"/>
  <c r="C696" i="230"/>
  <c r="C620" i="230"/>
  <c r="C680" i="230"/>
  <c r="C639" i="230"/>
  <c r="C655" i="230"/>
  <c r="C671" i="230"/>
  <c r="C687" i="230"/>
  <c r="C703" i="230"/>
  <c r="C636" i="230"/>
  <c r="C708" i="230"/>
  <c r="C626" i="230"/>
  <c r="C642" i="230"/>
  <c r="C658" i="230"/>
  <c r="C674" i="230"/>
  <c r="C690" i="230"/>
  <c r="C706" i="230"/>
  <c r="C632" i="230"/>
  <c r="C688" i="230"/>
  <c r="C621" i="230"/>
  <c r="C637" i="230"/>
  <c r="C653" i="230"/>
  <c r="C669" i="230"/>
  <c r="C685" i="230"/>
  <c r="C701" i="230"/>
  <c r="C624" i="230"/>
  <c r="C692" i="230"/>
  <c r="C716" i="230"/>
  <c r="C542" i="230"/>
  <c r="C558" i="230"/>
  <c r="C574" i="230"/>
  <c r="C590" i="230"/>
  <c r="C606" i="230"/>
  <c r="C534" i="230"/>
  <c r="C533" i="230"/>
  <c r="C549" i="230"/>
  <c r="C565" i="230"/>
  <c r="C581" i="230"/>
  <c r="C597" i="230"/>
  <c r="C613" i="230"/>
  <c r="C544" i="230"/>
  <c r="C560" i="230"/>
  <c r="C576" i="230"/>
  <c r="C592" i="230"/>
  <c r="C608" i="230"/>
  <c r="C536" i="230"/>
  <c r="C531" i="230"/>
  <c r="C547" i="230"/>
  <c r="C563" i="230"/>
  <c r="C579" i="230"/>
  <c r="C595" i="230"/>
  <c r="C611" i="230"/>
  <c r="C538" i="230"/>
  <c r="C554" i="230"/>
  <c r="C570" i="230"/>
  <c r="C586" i="230"/>
  <c r="C602" i="230"/>
  <c r="C522" i="230"/>
  <c r="C529" i="230"/>
  <c r="C545" i="230"/>
  <c r="C561" i="230"/>
  <c r="C577" i="230"/>
  <c r="C593" i="230"/>
  <c r="C609" i="230"/>
  <c r="C540" i="230"/>
  <c r="C556" i="230"/>
  <c r="C572" i="230"/>
  <c r="C588" i="230"/>
  <c r="C604" i="230"/>
  <c r="C528" i="230"/>
  <c r="C527" i="230"/>
  <c r="C543" i="230"/>
  <c r="C559" i="230"/>
  <c r="C575" i="230"/>
  <c r="C591" i="230"/>
  <c r="C607" i="230"/>
  <c r="C530" i="230"/>
  <c r="C550" i="230"/>
  <c r="C566" i="230"/>
  <c r="C582" i="230"/>
  <c r="C598" i="230"/>
  <c r="C614" i="230"/>
  <c r="C525" i="230"/>
  <c r="C541" i="230"/>
  <c r="C557" i="230"/>
  <c r="C573" i="230"/>
  <c r="C589" i="230"/>
  <c r="C605" i="230"/>
  <c r="C532" i="230"/>
  <c r="C552" i="230"/>
  <c r="C568" i="230"/>
  <c r="C584" i="230"/>
  <c r="C600" i="230"/>
  <c r="C520" i="230"/>
  <c r="C523" i="230"/>
  <c r="C539" i="230"/>
  <c r="C555" i="230"/>
  <c r="C571" i="230"/>
  <c r="C587" i="230"/>
  <c r="C603" i="230"/>
  <c r="C526" i="230"/>
  <c r="C546" i="230"/>
  <c r="C562" i="230"/>
  <c r="C578" i="230"/>
  <c r="C594" i="230"/>
  <c r="C610" i="230"/>
  <c r="C521" i="230"/>
  <c r="C537" i="230"/>
  <c r="C553" i="230"/>
  <c r="C569" i="230"/>
  <c r="C585" i="230"/>
  <c r="C601" i="230"/>
  <c r="C524" i="230"/>
  <c r="C548" i="230"/>
  <c r="C564" i="230"/>
  <c r="C580" i="230"/>
  <c r="C596" i="230"/>
  <c r="C612" i="230"/>
  <c r="C519" i="230"/>
  <c r="C535" i="230"/>
  <c r="C551" i="230"/>
  <c r="C567" i="230"/>
  <c r="C583" i="230"/>
  <c r="C599" i="230"/>
  <c r="C615" i="230"/>
  <c r="C394" i="230"/>
  <c r="C324" i="230"/>
  <c r="C340" i="230"/>
  <c r="C356" i="230"/>
  <c r="C372" i="230"/>
  <c r="C388" i="230"/>
  <c r="C404" i="230"/>
  <c r="C420" i="230"/>
  <c r="C436" i="230"/>
  <c r="C452" i="230"/>
  <c r="C468" i="230"/>
  <c r="C484" i="230"/>
  <c r="C500" i="230"/>
  <c r="C516" i="230"/>
  <c r="C370" i="230"/>
  <c r="C458" i="230"/>
  <c r="C331" i="230"/>
  <c r="C347" i="230"/>
  <c r="C363" i="230"/>
  <c r="C379" i="230"/>
  <c r="C395" i="230"/>
  <c r="C411" i="230"/>
  <c r="C427" i="230"/>
  <c r="C443" i="230"/>
  <c r="C459" i="230"/>
  <c r="C475" i="230"/>
  <c r="C491" i="230"/>
  <c r="C507" i="230"/>
  <c r="C350" i="230"/>
  <c r="C418" i="230"/>
  <c r="C438" i="230"/>
  <c r="C466" i="230"/>
  <c r="C482" i="230"/>
  <c r="C498" i="230"/>
  <c r="C514" i="230"/>
  <c r="C422" i="230"/>
  <c r="C357" i="230"/>
  <c r="C377" i="230"/>
  <c r="C393" i="230"/>
  <c r="C409" i="230"/>
  <c r="C425" i="230"/>
  <c r="C441" i="230"/>
  <c r="C457" i="230"/>
  <c r="C473" i="230"/>
  <c r="C489" i="230"/>
  <c r="C505" i="230"/>
  <c r="C378" i="230"/>
  <c r="C341" i="230"/>
  <c r="C336" i="230"/>
  <c r="C352" i="230"/>
  <c r="C368" i="230"/>
  <c r="C384" i="230"/>
  <c r="C400" i="230"/>
  <c r="C416" i="230"/>
  <c r="C432" i="230"/>
  <c r="C448" i="230"/>
  <c r="C464" i="230"/>
  <c r="C480" i="230"/>
  <c r="C496" i="230"/>
  <c r="C512" i="230"/>
  <c r="C354" i="230"/>
  <c r="C414" i="230"/>
  <c r="C327" i="230"/>
  <c r="C343" i="230"/>
  <c r="C359" i="230"/>
  <c r="C375" i="230"/>
  <c r="C391" i="230"/>
  <c r="C407" i="230"/>
  <c r="C423" i="230"/>
  <c r="C439" i="230"/>
  <c r="C455" i="230"/>
  <c r="C471" i="230"/>
  <c r="C487" i="230"/>
  <c r="C503" i="230"/>
  <c r="C334" i="230"/>
  <c r="C402" i="230"/>
  <c r="C434" i="230"/>
  <c r="C454" i="230"/>
  <c r="C478" i="230"/>
  <c r="C494" i="230"/>
  <c r="C510" i="230"/>
  <c r="C346" i="230"/>
  <c r="C406" i="230"/>
  <c r="C333" i="230"/>
  <c r="C353" i="230"/>
  <c r="C373" i="230"/>
  <c r="C389" i="230"/>
  <c r="C405" i="230"/>
  <c r="C421" i="230"/>
  <c r="C437" i="230"/>
  <c r="C453" i="230"/>
  <c r="C469" i="230"/>
  <c r="C485" i="230"/>
  <c r="C501" i="230"/>
  <c r="C517" i="230"/>
  <c r="C362" i="230"/>
  <c r="C462" i="230"/>
  <c r="C332" i="230"/>
  <c r="C348" i="230"/>
  <c r="C364" i="230"/>
  <c r="C380" i="230"/>
  <c r="C396" i="230"/>
  <c r="C412" i="230"/>
  <c r="C428" i="230"/>
  <c r="C444" i="230"/>
  <c r="C460" i="230"/>
  <c r="C476" i="230"/>
  <c r="C492" i="230"/>
  <c r="C508" i="230"/>
  <c r="C342" i="230"/>
  <c r="C398" i="230"/>
  <c r="C361" i="230"/>
  <c r="C339" i="230"/>
  <c r="C355" i="230"/>
  <c r="C371" i="230"/>
  <c r="C387" i="230"/>
  <c r="C403" i="230"/>
  <c r="C419" i="230"/>
  <c r="C435" i="230"/>
  <c r="C451" i="230"/>
  <c r="C467" i="230"/>
  <c r="C483" i="230"/>
  <c r="C499" i="230"/>
  <c r="C515" i="230"/>
  <c r="C386" i="230"/>
  <c r="C430" i="230"/>
  <c r="C446" i="230"/>
  <c r="C474" i="230"/>
  <c r="C490" i="230"/>
  <c r="C506" i="230"/>
  <c r="C326" i="230"/>
  <c r="C390" i="230"/>
  <c r="C325" i="230"/>
  <c r="C349" i="230"/>
  <c r="C369" i="230"/>
  <c r="C385" i="230"/>
  <c r="C401" i="230"/>
  <c r="C417" i="230"/>
  <c r="C433" i="230"/>
  <c r="C449" i="230"/>
  <c r="C465" i="230"/>
  <c r="C481" i="230"/>
  <c r="C497" i="230"/>
  <c r="C513" i="230"/>
  <c r="C337" i="230"/>
  <c r="C338" i="230"/>
  <c r="C410" i="230"/>
  <c r="C328" i="230"/>
  <c r="C344" i="230"/>
  <c r="C360" i="230"/>
  <c r="C376" i="230"/>
  <c r="C392" i="230"/>
  <c r="C408" i="230"/>
  <c r="C424" i="230"/>
  <c r="C440" i="230"/>
  <c r="C456" i="230"/>
  <c r="C472" i="230"/>
  <c r="C488" i="230"/>
  <c r="C504" i="230"/>
  <c r="C330" i="230"/>
  <c r="C382" i="230"/>
  <c r="C329" i="230"/>
  <c r="C335" i="230"/>
  <c r="C351" i="230"/>
  <c r="C367" i="230"/>
  <c r="C383" i="230"/>
  <c r="C399" i="230"/>
  <c r="C415" i="230"/>
  <c r="C431" i="230"/>
  <c r="C447" i="230"/>
  <c r="C463" i="230"/>
  <c r="C479" i="230"/>
  <c r="C495" i="230"/>
  <c r="C511" i="230"/>
  <c r="C366" i="230"/>
  <c r="C426" i="230"/>
  <c r="C442" i="230"/>
  <c r="C470" i="230"/>
  <c r="C486" i="230"/>
  <c r="C502" i="230"/>
  <c r="C518" i="230"/>
  <c r="C374" i="230"/>
  <c r="C450" i="230"/>
  <c r="C345" i="230"/>
  <c r="C365" i="230"/>
  <c r="C381" i="230"/>
  <c r="C397" i="230"/>
  <c r="C413" i="230"/>
  <c r="C429" i="230"/>
  <c r="C445" i="230"/>
  <c r="C461" i="230"/>
  <c r="C477" i="230"/>
  <c r="C493" i="230"/>
  <c r="C509" i="230"/>
  <c r="C358" i="230"/>
  <c r="C229" i="230"/>
  <c r="C273" i="230"/>
  <c r="C309" i="230"/>
  <c r="C236" i="230"/>
  <c r="C256" i="230"/>
  <c r="C272" i="230"/>
  <c r="C288" i="230"/>
  <c r="C304" i="230"/>
  <c r="C320" i="230"/>
  <c r="C245" i="230"/>
  <c r="C289" i="230"/>
  <c r="C232" i="230"/>
  <c r="C231" i="230"/>
  <c r="C247" i="230"/>
  <c r="C263" i="230"/>
  <c r="C279" i="230"/>
  <c r="C295" i="230"/>
  <c r="C311" i="230"/>
  <c r="C222" i="230"/>
  <c r="C266" i="230"/>
  <c r="C282" i="230"/>
  <c r="C298" i="230"/>
  <c r="C314" i="230"/>
  <c r="C242" i="230"/>
  <c r="C249" i="230"/>
  <c r="C317" i="230"/>
  <c r="C228" i="230"/>
  <c r="C262" i="230"/>
  <c r="C261" i="230"/>
  <c r="C305" i="230"/>
  <c r="C224" i="230"/>
  <c r="C252" i="230"/>
  <c r="C268" i="230"/>
  <c r="C284" i="230"/>
  <c r="C300" i="230"/>
  <c r="C233" i="230"/>
  <c r="C281" i="230"/>
  <c r="C227" i="230"/>
  <c r="C243" i="230"/>
  <c r="C259" i="230"/>
  <c r="C275" i="230"/>
  <c r="C291" i="230"/>
  <c r="C307" i="230"/>
  <c r="C323" i="230"/>
  <c r="C258" i="230"/>
  <c r="C294" i="230"/>
  <c r="C226" i="230"/>
  <c r="C293" i="230"/>
  <c r="C246" i="230"/>
  <c r="C253" i="230"/>
  <c r="C297" i="230"/>
  <c r="C321" i="230"/>
  <c r="C248" i="230"/>
  <c r="C264" i="230"/>
  <c r="C280" i="230"/>
  <c r="C296" i="230"/>
  <c r="C312" i="230"/>
  <c r="C221" i="230"/>
  <c r="C269" i="230"/>
  <c r="C220" i="230"/>
  <c r="C223" i="230"/>
  <c r="C239" i="230"/>
  <c r="C255" i="230"/>
  <c r="C271" i="230"/>
  <c r="C287" i="230"/>
  <c r="C303" i="230"/>
  <c r="C319" i="230"/>
  <c r="C250" i="230"/>
  <c r="C274" i="230"/>
  <c r="C290" i="230"/>
  <c r="C306" i="230"/>
  <c r="C322" i="230"/>
  <c r="C225" i="230"/>
  <c r="C277" i="230"/>
  <c r="C230" i="230"/>
  <c r="C241" i="230"/>
  <c r="C285" i="230"/>
  <c r="C313" i="230"/>
  <c r="C244" i="230"/>
  <c r="C260" i="230"/>
  <c r="C276" i="230"/>
  <c r="C292" i="230"/>
  <c r="C308" i="230"/>
  <c r="C238" i="230"/>
  <c r="C257" i="230"/>
  <c r="C301" i="230"/>
  <c r="C240" i="230"/>
  <c r="C235" i="230"/>
  <c r="C251" i="230"/>
  <c r="C267" i="230"/>
  <c r="C283" i="230"/>
  <c r="C299" i="230"/>
  <c r="C315" i="230"/>
  <c r="C234" i="230"/>
  <c r="C270" i="230"/>
  <c r="C286" i="230"/>
  <c r="C302" i="230"/>
  <c r="C318" i="230"/>
  <c r="C254" i="230"/>
  <c r="C265" i="230"/>
  <c r="C316" i="230"/>
  <c r="C278" i="230"/>
  <c r="C310" i="230"/>
  <c r="C237" i="230"/>
  <c r="C184" i="230"/>
  <c r="C140" i="230"/>
  <c r="C218" i="230"/>
  <c r="C202" i="230"/>
  <c r="C186" i="230"/>
  <c r="C170" i="230"/>
  <c r="C154" i="230"/>
  <c r="C138" i="230"/>
  <c r="C122" i="230"/>
  <c r="C207" i="230"/>
  <c r="C191" i="230"/>
  <c r="C175" i="230"/>
  <c r="C159" i="230"/>
  <c r="C143" i="230"/>
  <c r="C127" i="230"/>
  <c r="C188" i="230"/>
  <c r="C124" i="230"/>
  <c r="C180" i="230"/>
  <c r="C132" i="230"/>
  <c r="C205" i="230"/>
  <c r="C189" i="230"/>
  <c r="C173" i="230"/>
  <c r="C157" i="230"/>
  <c r="C141" i="230"/>
  <c r="C125" i="230"/>
  <c r="C196" i="230"/>
  <c r="C152" i="230"/>
  <c r="C120" i="230"/>
  <c r="C206" i="230"/>
  <c r="C190" i="230"/>
  <c r="C174" i="230"/>
  <c r="C158" i="230"/>
  <c r="C142" i="230"/>
  <c r="C126" i="230"/>
  <c r="C211" i="230"/>
  <c r="C195" i="230"/>
  <c r="C179" i="230"/>
  <c r="C163" i="230"/>
  <c r="C147" i="230"/>
  <c r="C131" i="230"/>
  <c r="C204" i="230"/>
  <c r="C148" i="230"/>
  <c r="C192" i="230"/>
  <c r="C144" i="230"/>
  <c r="C209" i="230"/>
  <c r="C193" i="230"/>
  <c r="C177" i="230"/>
  <c r="C161" i="230"/>
  <c r="C145" i="230"/>
  <c r="C129" i="230"/>
  <c r="C208" i="230"/>
  <c r="C164" i="230"/>
  <c r="C128" i="230"/>
  <c r="C210" i="230"/>
  <c r="C194" i="230"/>
  <c r="C178" i="230"/>
  <c r="C162" i="230"/>
  <c r="C146" i="230"/>
  <c r="C130" i="230"/>
  <c r="C215" i="230"/>
  <c r="C199" i="230"/>
  <c r="C183" i="230"/>
  <c r="C167" i="230"/>
  <c r="C151" i="230"/>
  <c r="C135" i="230"/>
  <c r="C119" i="230"/>
  <c r="C160" i="230"/>
  <c r="C200" i="230"/>
  <c r="C156" i="230"/>
  <c r="C213" i="230"/>
  <c r="C197" i="230"/>
  <c r="C181" i="230"/>
  <c r="C165" i="230"/>
  <c r="C149" i="230"/>
  <c r="C133" i="230"/>
  <c r="C216" i="230"/>
  <c r="C172" i="230"/>
  <c r="C136" i="230"/>
  <c r="C214" i="230"/>
  <c r="C198" i="230"/>
  <c r="C182" i="230"/>
  <c r="C166" i="230"/>
  <c r="C150" i="230"/>
  <c r="C134" i="230"/>
  <c r="C219" i="230"/>
  <c r="C203" i="230"/>
  <c r="C187" i="230"/>
  <c r="C171" i="230"/>
  <c r="C155" i="230"/>
  <c r="C139" i="230"/>
  <c r="C123" i="230"/>
  <c r="C176" i="230"/>
  <c r="C212" i="230"/>
  <c r="C168" i="230"/>
  <c r="C217" i="230"/>
  <c r="C201" i="230"/>
  <c r="C185" i="230"/>
  <c r="C169" i="230"/>
  <c r="C153" i="230"/>
  <c r="C137" i="230"/>
  <c r="C121" i="230"/>
  <c r="C14" i="230"/>
  <c r="C18" i="230"/>
  <c r="C5" i="230"/>
  <c r="C9" i="230"/>
  <c r="C13" i="230"/>
  <c r="C17" i="230"/>
  <c r="C21" i="230"/>
  <c r="C25" i="230"/>
  <c r="C29" i="230"/>
  <c r="C33" i="230"/>
  <c r="C37" i="230"/>
  <c r="C41" i="230"/>
  <c r="C45" i="230"/>
  <c r="C49" i="230"/>
  <c r="C53" i="230"/>
  <c r="C57" i="230"/>
  <c r="C61" i="230"/>
  <c r="C65" i="230"/>
  <c r="C69" i="230"/>
  <c r="C73" i="230"/>
  <c r="C77" i="230"/>
  <c r="C81" i="230"/>
  <c r="C85" i="230"/>
  <c r="C89" i="230"/>
  <c r="C93" i="230"/>
  <c r="C97" i="230"/>
  <c r="C101" i="230"/>
  <c r="C105" i="230"/>
  <c r="C109" i="230"/>
  <c r="C113" i="230"/>
  <c r="C117" i="230"/>
  <c r="C15" i="230"/>
  <c r="C6" i="230"/>
  <c r="C26" i="230"/>
  <c r="C4" i="230"/>
  <c r="C8" i="230"/>
  <c r="C12" i="230"/>
  <c r="C16" i="230"/>
  <c r="C20" i="230"/>
  <c r="C24" i="230"/>
  <c r="C28" i="230"/>
  <c r="C32" i="230"/>
  <c r="C36" i="230"/>
  <c r="C40" i="230"/>
  <c r="C44" i="230"/>
  <c r="C48" i="230"/>
  <c r="C52" i="230"/>
  <c r="C56" i="230"/>
  <c r="C60" i="230"/>
  <c r="C64" i="230"/>
  <c r="C68" i="230"/>
  <c r="C72" i="230"/>
  <c r="C76" i="230"/>
  <c r="C80" i="230"/>
  <c r="C84" i="230"/>
  <c r="C88" i="230"/>
  <c r="C92" i="230"/>
  <c r="C96" i="230"/>
  <c r="C100" i="230"/>
  <c r="C104" i="230"/>
  <c r="C108" i="230"/>
  <c r="C112" i="230"/>
  <c r="C116" i="230"/>
  <c r="C1828" i="230"/>
  <c r="A1604" i="181"/>
  <c r="G1603" i="181"/>
  <c r="G21" i="181"/>
  <c r="L113" i="229"/>
  <c r="M119" i="229"/>
  <c r="A3" i="230"/>
  <c r="A4" i="230" s="1"/>
  <c r="A5" i="230" s="1"/>
  <c r="A6" i="230" s="1"/>
  <c r="A7" i="230" s="1"/>
  <c r="A8" i="230" s="1"/>
  <c r="A9" i="230" s="1"/>
  <c r="A10" i="230" s="1"/>
  <c r="A11" i="230" s="1"/>
  <c r="A12" i="230" s="1"/>
  <c r="A13" i="230" s="1"/>
  <c r="A14" i="230" s="1"/>
  <c r="A15" i="230" s="1"/>
  <c r="A16" i="230" s="1"/>
  <c r="A17" i="230" s="1"/>
  <c r="A18" i="230" s="1"/>
  <c r="A19" i="230" s="1"/>
  <c r="A20" i="230" s="1"/>
  <c r="A21" i="230" s="1"/>
  <c r="A22" i="230" s="1"/>
  <c r="A23" i="230" s="1"/>
  <c r="A24" i="230" s="1"/>
  <c r="A25" i="230" s="1"/>
  <c r="A26" i="230" s="1"/>
  <c r="A27" i="230" s="1"/>
  <c r="A28" i="230" s="1"/>
  <c r="A29" i="230" s="1"/>
  <c r="A30" i="230" s="1"/>
  <c r="A31" i="230" s="1"/>
  <c r="A32" i="230" s="1"/>
  <c r="A33" i="230" s="1"/>
  <c r="A34" i="230" s="1"/>
  <c r="A35" i="230" s="1"/>
  <c r="A36" i="230" s="1"/>
  <c r="A37" i="230" s="1"/>
  <c r="A38" i="230" s="1"/>
  <c r="A39" i="230" s="1"/>
  <c r="A40" i="230" s="1"/>
  <c r="A41" i="230" s="1"/>
  <c r="A42" i="230" s="1"/>
  <c r="A43" i="230" s="1"/>
  <c r="A44" i="230" s="1"/>
  <c r="A45" i="230" s="1"/>
  <c r="A46" i="230" s="1"/>
  <c r="A47" i="230" s="1"/>
  <c r="A48" i="230" s="1"/>
  <c r="A49" i="230" s="1"/>
  <c r="A50" i="230" s="1"/>
  <c r="A51" i="230" s="1"/>
  <c r="A52" i="230" s="1"/>
  <c r="A53" i="230" s="1"/>
  <c r="A54" i="230" s="1"/>
  <c r="A55" i="230" s="1"/>
  <c r="A56" i="230" s="1"/>
  <c r="A57" i="230" s="1"/>
  <c r="A58" i="230" s="1"/>
  <c r="A59" i="230" s="1"/>
  <c r="A60" i="230" s="1"/>
  <c r="A61" i="230" s="1"/>
  <c r="A62" i="230" s="1"/>
  <c r="A63" i="230" s="1"/>
  <c r="A64" i="230" s="1"/>
  <c r="A65" i="230" s="1"/>
  <c r="A66" i="230" s="1"/>
  <c r="A67" i="230" s="1"/>
  <c r="A68" i="230" s="1"/>
  <c r="A69" i="230" s="1"/>
  <c r="A70" i="230" s="1"/>
  <c r="A71" i="230" s="1"/>
  <c r="A72" i="230" s="1"/>
  <c r="A73" i="230" s="1"/>
  <c r="A74" i="230" s="1"/>
  <c r="A75" i="230" s="1"/>
  <c r="A76" i="230" s="1"/>
  <c r="A77" i="230" s="1"/>
  <c r="A78" i="230" s="1"/>
  <c r="A79" i="230" s="1"/>
  <c r="A80" i="230" s="1"/>
  <c r="A81" i="230" s="1"/>
  <c r="A82" i="230" s="1"/>
  <c r="A83" i="230" s="1"/>
  <c r="A84" i="230" s="1"/>
  <c r="A85" i="230" s="1"/>
  <c r="A86" i="230" s="1"/>
  <c r="A87" i="230" s="1"/>
  <c r="A88" i="230" s="1"/>
  <c r="A89" i="230" s="1"/>
  <c r="A90" i="230" s="1"/>
  <c r="A91" i="230" s="1"/>
  <c r="A92" i="230" s="1"/>
  <c r="A93" i="230" s="1"/>
  <c r="A94" i="230" s="1"/>
  <c r="A95" i="230" s="1"/>
  <c r="A96" i="230" s="1"/>
  <c r="A97" i="230" s="1"/>
  <c r="A98" i="230" s="1"/>
  <c r="A99" i="230" s="1"/>
  <c r="A100" i="230" s="1"/>
  <c r="A101" i="230" s="1"/>
  <c r="A102" i="230" s="1"/>
  <c r="A103" i="230" s="1"/>
  <c r="A104" i="230" s="1"/>
  <c r="A105" i="230" s="1"/>
  <c r="A106" i="230" s="1"/>
  <c r="A107" i="230" s="1"/>
  <c r="A108" i="230" s="1"/>
  <c r="A109" i="230" s="1"/>
  <c r="A110" i="230" s="1"/>
  <c r="A111" i="230" s="1"/>
  <c r="A112" i="230" s="1"/>
  <c r="A113" i="230" s="1"/>
  <c r="A114" i="230" s="1"/>
  <c r="A115" i="230" s="1"/>
  <c r="A116" i="230" s="1"/>
  <c r="A117" i="230" s="1"/>
  <c r="A118" i="230" s="1"/>
  <c r="A119" i="230" s="1"/>
  <c r="A120" i="230" s="1"/>
  <c r="A121" i="230" s="1"/>
  <c r="A122" i="230" s="1"/>
  <c r="A123" i="230" s="1"/>
  <c r="A124" i="230" s="1"/>
  <c r="A125" i="230" s="1"/>
  <c r="A126" i="230" s="1"/>
  <c r="A127" i="230" s="1"/>
  <c r="A128" i="230" s="1"/>
  <c r="A129" i="230" s="1"/>
  <c r="A130" i="230" s="1"/>
  <c r="A131" i="230" s="1"/>
  <c r="A132" i="230" s="1"/>
  <c r="A133" i="230" s="1"/>
  <c r="A134" i="230" s="1"/>
  <c r="A135" i="230" s="1"/>
  <c r="A136" i="230" s="1"/>
  <c r="A137" i="230" s="1"/>
  <c r="A138" i="230" s="1"/>
  <c r="A139" i="230" s="1"/>
  <c r="A140" i="230" s="1"/>
  <c r="A141" i="230" s="1"/>
  <c r="A142" i="230" s="1"/>
  <c r="A143" i="230" s="1"/>
  <c r="A144" i="230" s="1"/>
  <c r="A145" i="230" s="1"/>
  <c r="A146" i="230" s="1"/>
  <c r="A147" i="230" s="1"/>
  <c r="A148" i="230" s="1"/>
  <c r="A149" i="230" s="1"/>
  <c r="A150" i="230" s="1"/>
  <c r="A151" i="230" s="1"/>
  <c r="A152" i="230" s="1"/>
  <c r="A153" i="230" s="1"/>
  <c r="A154" i="230" s="1"/>
  <c r="A155" i="230" s="1"/>
  <c r="A156" i="230" s="1"/>
  <c r="A157" i="230" s="1"/>
  <c r="A158" i="230" s="1"/>
  <c r="A159" i="230" s="1"/>
  <c r="A160" i="230" s="1"/>
  <c r="A161" i="230" s="1"/>
  <c r="A162" i="230" s="1"/>
  <c r="A163" i="230" s="1"/>
  <c r="A164" i="230" s="1"/>
  <c r="A165" i="230" s="1"/>
  <c r="A166" i="230" s="1"/>
  <c r="A167" i="230" s="1"/>
  <c r="A168" i="230" s="1"/>
  <c r="A169" i="230" s="1"/>
  <c r="A170" i="230" s="1"/>
  <c r="A171" i="230" s="1"/>
  <c r="A172" i="230" s="1"/>
  <c r="A173" i="230" s="1"/>
  <c r="A174" i="230" s="1"/>
  <c r="A175" i="230" s="1"/>
  <c r="A176" i="230" s="1"/>
  <c r="A177" i="230" s="1"/>
  <c r="A178" i="230" s="1"/>
  <c r="A179" i="230" s="1"/>
  <c r="A180" i="230" s="1"/>
  <c r="A181" i="230" s="1"/>
  <c r="A182" i="230" s="1"/>
  <c r="A183" i="230" s="1"/>
  <c r="A184" i="230" s="1"/>
  <c r="A185" i="230" s="1"/>
  <c r="A186" i="230" s="1"/>
  <c r="A187" i="230" s="1"/>
  <c r="A188" i="230" s="1"/>
  <c r="A189" i="230" s="1"/>
  <c r="A190" i="230" s="1"/>
  <c r="A191" i="230" s="1"/>
  <c r="A192" i="230" s="1"/>
  <c r="A193" i="230" s="1"/>
  <c r="A194" i="230" s="1"/>
  <c r="A195" i="230" s="1"/>
  <c r="A196" i="230" s="1"/>
  <c r="A197" i="230" s="1"/>
  <c r="A198" i="230" s="1"/>
  <c r="A199" i="230" s="1"/>
  <c r="A200" i="230" s="1"/>
  <c r="A201" i="230" s="1"/>
  <c r="A202" i="230" s="1"/>
  <c r="A203" i="230" s="1"/>
  <c r="A204" i="230" s="1"/>
  <c r="A205" i="230" s="1"/>
  <c r="A206" i="230" s="1"/>
  <c r="A207" i="230" s="1"/>
  <c r="A208" i="230" s="1"/>
  <c r="A209" i="230" s="1"/>
  <c r="A210" i="230" s="1"/>
  <c r="A211" i="230" s="1"/>
  <c r="A212" i="230" s="1"/>
  <c r="A213" i="230" s="1"/>
  <c r="A214" i="230" s="1"/>
  <c r="A215" i="230" s="1"/>
  <c r="A216" i="230" s="1"/>
  <c r="A217" i="230" s="1"/>
  <c r="A218" i="230" s="1"/>
  <c r="A219" i="230" s="1"/>
  <c r="A220" i="230" s="1"/>
  <c r="A221" i="230" s="1"/>
  <c r="A222" i="230" s="1"/>
  <c r="A223" i="230" s="1"/>
  <c r="A224" i="230" s="1"/>
  <c r="A225" i="230" s="1"/>
  <c r="A226" i="230" s="1"/>
  <c r="A227" i="230" s="1"/>
  <c r="A228" i="230" s="1"/>
  <c r="A229" i="230" s="1"/>
  <c r="A230" i="230" s="1"/>
  <c r="A231" i="230" s="1"/>
  <c r="A232" i="230" s="1"/>
  <c r="A233" i="230" s="1"/>
  <c r="A234" i="230" s="1"/>
  <c r="A235" i="230" s="1"/>
  <c r="A236" i="230" s="1"/>
  <c r="A237" i="230" s="1"/>
  <c r="A238" i="230" s="1"/>
  <c r="A239" i="230" s="1"/>
  <c r="A240" i="230" s="1"/>
  <c r="A241" i="230" s="1"/>
  <c r="A242" i="230" s="1"/>
  <c r="A243" i="230" s="1"/>
  <c r="A244" i="230" s="1"/>
  <c r="A245" i="230" s="1"/>
  <c r="A246" i="230" s="1"/>
  <c r="A247" i="230" s="1"/>
  <c r="A248" i="230" s="1"/>
  <c r="A249" i="230" s="1"/>
  <c r="A250" i="230" s="1"/>
  <c r="A251" i="230" s="1"/>
  <c r="A252" i="230" s="1"/>
  <c r="A253" i="230" s="1"/>
  <c r="A254" i="230" s="1"/>
  <c r="A255" i="230" s="1"/>
  <c r="A256" i="230" s="1"/>
  <c r="A257" i="230" s="1"/>
  <c r="A258" i="230" s="1"/>
  <c r="A259" i="230" s="1"/>
  <c r="A260" i="230" s="1"/>
  <c r="A261" i="230" s="1"/>
  <c r="A262" i="230" s="1"/>
  <c r="A263" i="230" s="1"/>
  <c r="A264" i="230" s="1"/>
  <c r="A265" i="230" s="1"/>
  <c r="A266" i="230" s="1"/>
  <c r="A267" i="230" s="1"/>
  <c r="A268" i="230" s="1"/>
  <c r="A269" i="230" s="1"/>
  <c r="A270" i="230" s="1"/>
  <c r="A271" i="230" s="1"/>
  <c r="A272" i="230" s="1"/>
  <c r="A273" i="230" s="1"/>
  <c r="A274" i="230" s="1"/>
  <c r="A275" i="230" s="1"/>
  <c r="A276" i="230" s="1"/>
  <c r="A277" i="230" s="1"/>
  <c r="A278" i="230" s="1"/>
  <c r="A279" i="230" s="1"/>
  <c r="A280" i="230" s="1"/>
  <c r="A281" i="230" s="1"/>
  <c r="A282" i="230" s="1"/>
  <c r="A283" i="230" s="1"/>
  <c r="A284" i="230" s="1"/>
  <c r="A285" i="230" s="1"/>
  <c r="A286" i="230" s="1"/>
  <c r="A287" i="230" s="1"/>
  <c r="A288" i="230" s="1"/>
  <c r="A289" i="230" s="1"/>
  <c r="A290" i="230" s="1"/>
  <c r="A291" i="230" s="1"/>
  <c r="A292" i="230" s="1"/>
  <c r="A293" i="230" s="1"/>
  <c r="A294" i="230" s="1"/>
  <c r="A295" i="230" s="1"/>
  <c r="A296" i="230" s="1"/>
  <c r="A297" i="230" s="1"/>
  <c r="A298" i="230" s="1"/>
  <c r="A299" i="230" s="1"/>
  <c r="A300" i="230" s="1"/>
  <c r="A301" i="230" s="1"/>
  <c r="A302" i="230" s="1"/>
  <c r="A303" i="230" s="1"/>
  <c r="A304" i="230" s="1"/>
  <c r="A305" i="230" s="1"/>
  <c r="A306" i="230" s="1"/>
  <c r="A307" i="230" s="1"/>
  <c r="A308" i="230" s="1"/>
  <c r="A309" i="230" s="1"/>
  <c r="A310" i="230" s="1"/>
  <c r="A311" i="230" s="1"/>
  <c r="A312" i="230" s="1"/>
  <c r="A313" i="230" s="1"/>
  <c r="A314" i="230" s="1"/>
  <c r="A315" i="230" s="1"/>
  <c r="A316" i="230" s="1"/>
  <c r="A317" i="230" s="1"/>
  <c r="A318" i="230" s="1"/>
  <c r="A319" i="230" s="1"/>
  <c r="A320" i="230" s="1"/>
  <c r="A321" i="230" s="1"/>
  <c r="A322" i="230" s="1"/>
  <c r="A323" i="230" s="1"/>
  <c r="A324" i="230" s="1"/>
  <c r="A325" i="230" s="1"/>
  <c r="A326" i="230" s="1"/>
  <c r="A327" i="230" s="1"/>
  <c r="A328" i="230" s="1"/>
  <c r="A329" i="230" s="1"/>
  <c r="A330" i="230" s="1"/>
  <c r="A331" i="230" s="1"/>
  <c r="A332" i="230" s="1"/>
  <c r="A333" i="230" s="1"/>
  <c r="A334" i="230" s="1"/>
  <c r="A335" i="230" s="1"/>
  <c r="A336" i="230" s="1"/>
  <c r="A337" i="230" s="1"/>
  <c r="A338" i="230" s="1"/>
  <c r="A339" i="230" s="1"/>
  <c r="A340" i="230" s="1"/>
  <c r="A341" i="230" s="1"/>
  <c r="A342" i="230" s="1"/>
  <c r="A343" i="230" s="1"/>
  <c r="A344" i="230" s="1"/>
  <c r="A345" i="230" s="1"/>
  <c r="A346" i="230" s="1"/>
  <c r="A347" i="230" s="1"/>
  <c r="A348" i="230" s="1"/>
  <c r="A349" i="230" s="1"/>
  <c r="A350" i="230" s="1"/>
  <c r="A351" i="230" s="1"/>
  <c r="A352" i="230" s="1"/>
  <c r="A353" i="230" s="1"/>
  <c r="A354" i="230" s="1"/>
  <c r="A355" i="230" s="1"/>
  <c r="A356" i="230" s="1"/>
  <c r="A357" i="230" s="1"/>
  <c r="A358" i="230" s="1"/>
  <c r="A359" i="230" s="1"/>
  <c r="A360" i="230" s="1"/>
  <c r="A361" i="230" s="1"/>
  <c r="A362" i="230" s="1"/>
  <c r="A363" i="230" s="1"/>
  <c r="A364" i="230" s="1"/>
  <c r="A365" i="230" s="1"/>
  <c r="A366" i="230" s="1"/>
  <c r="A367" i="230" s="1"/>
  <c r="A368" i="230" s="1"/>
  <c r="A369" i="230" s="1"/>
  <c r="A370" i="230" s="1"/>
  <c r="A371" i="230" s="1"/>
  <c r="A372" i="230" s="1"/>
  <c r="A373" i="230" s="1"/>
  <c r="A374" i="230" s="1"/>
  <c r="A375" i="230" s="1"/>
  <c r="A376" i="230" s="1"/>
  <c r="A377" i="230" s="1"/>
  <c r="A378" i="230" s="1"/>
  <c r="A379" i="230" s="1"/>
  <c r="A380" i="230" s="1"/>
  <c r="A381" i="230" s="1"/>
  <c r="A382" i="230" s="1"/>
  <c r="A383" i="230" s="1"/>
  <c r="A384" i="230" s="1"/>
  <c r="A385" i="230" s="1"/>
  <c r="A386" i="230" s="1"/>
  <c r="A387" i="230" s="1"/>
  <c r="A388" i="230" s="1"/>
  <c r="A389" i="230" s="1"/>
  <c r="A390" i="230" s="1"/>
  <c r="A391" i="230" s="1"/>
  <c r="A392" i="230" s="1"/>
  <c r="A393" i="230" s="1"/>
  <c r="A394" i="230" s="1"/>
  <c r="A395" i="230" s="1"/>
  <c r="A396" i="230" s="1"/>
  <c r="A397" i="230" s="1"/>
  <c r="A398" i="230" s="1"/>
  <c r="A399" i="230" s="1"/>
  <c r="A400" i="230" s="1"/>
  <c r="A401" i="230" s="1"/>
  <c r="A402" i="230" s="1"/>
  <c r="A403" i="230" s="1"/>
  <c r="A404" i="230" s="1"/>
  <c r="A405" i="230" s="1"/>
  <c r="A406" i="230" s="1"/>
  <c r="A407" i="230" s="1"/>
  <c r="A408" i="230" s="1"/>
  <c r="A409" i="230" s="1"/>
  <c r="A410" i="230" s="1"/>
  <c r="A411" i="230" s="1"/>
  <c r="A412" i="230" s="1"/>
  <c r="A413" i="230" s="1"/>
  <c r="A414" i="230" s="1"/>
  <c r="A415" i="230" s="1"/>
  <c r="A416" i="230" s="1"/>
  <c r="A417" i="230" s="1"/>
  <c r="A418" i="230" s="1"/>
  <c r="A419" i="230" s="1"/>
  <c r="A420" i="230" s="1"/>
  <c r="A421" i="230" s="1"/>
  <c r="A422" i="230" s="1"/>
  <c r="A423" i="230" s="1"/>
  <c r="A424" i="230" s="1"/>
  <c r="A425" i="230" s="1"/>
  <c r="A426" i="230" s="1"/>
  <c r="A427" i="230" s="1"/>
  <c r="A428" i="230" s="1"/>
  <c r="A429" i="230" s="1"/>
  <c r="A430" i="230" s="1"/>
  <c r="A431" i="230" s="1"/>
  <c r="A432" i="230" s="1"/>
  <c r="A433" i="230" s="1"/>
  <c r="A434" i="230" s="1"/>
  <c r="A435" i="230" s="1"/>
  <c r="A436" i="230" s="1"/>
  <c r="A437" i="230" s="1"/>
  <c r="A438" i="230" s="1"/>
  <c r="A439" i="230" s="1"/>
  <c r="A440" i="230" s="1"/>
  <c r="A441" i="230" s="1"/>
  <c r="A442" i="230" s="1"/>
  <c r="A443" i="230" s="1"/>
  <c r="A444" i="230" s="1"/>
  <c r="A445" i="230" s="1"/>
  <c r="A446" i="230" s="1"/>
  <c r="A447" i="230" s="1"/>
  <c r="A448" i="230" s="1"/>
  <c r="A449" i="230" s="1"/>
  <c r="A450" i="230" s="1"/>
  <c r="A451" i="230" s="1"/>
  <c r="A452" i="230" s="1"/>
  <c r="A453" i="230" s="1"/>
  <c r="A454" i="230" s="1"/>
  <c r="A455" i="230" s="1"/>
  <c r="A456" i="230" s="1"/>
  <c r="A457" i="230" s="1"/>
  <c r="A458" i="230" s="1"/>
  <c r="A459" i="230" s="1"/>
  <c r="A460" i="230" s="1"/>
  <c r="A461" i="230" s="1"/>
  <c r="A462" i="230" s="1"/>
  <c r="A463" i="230" s="1"/>
  <c r="A464" i="230" s="1"/>
  <c r="A465" i="230" s="1"/>
  <c r="A466" i="230" s="1"/>
  <c r="A467" i="230" s="1"/>
  <c r="A468" i="230" s="1"/>
  <c r="A469" i="230" s="1"/>
  <c r="A470" i="230" s="1"/>
  <c r="A471" i="230" s="1"/>
  <c r="A472" i="230" s="1"/>
  <c r="A473" i="230" s="1"/>
  <c r="A474" i="230" s="1"/>
  <c r="A475" i="230" s="1"/>
  <c r="A476" i="230" s="1"/>
  <c r="A477" i="230" s="1"/>
  <c r="A478" i="230" s="1"/>
  <c r="A479" i="230" s="1"/>
  <c r="A480" i="230" s="1"/>
  <c r="A481" i="230" s="1"/>
  <c r="A482" i="230" s="1"/>
  <c r="A483" i="230" s="1"/>
  <c r="A484" i="230" s="1"/>
  <c r="A485" i="230" s="1"/>
  <c r="A486" i="230" s="1"/>
  <c r="A487" i="230" s="1"/>
  <c r="A488" i="230" s="1"/>
  <c r="A489" i="230" s="1"/>
  <c r="A490" i="230" s="1"/>
  <c r="A491" i="230" s="1"/>
  <c r="A492" i="230" s="1"/>
  <c r="A493" i="230" s="1"/>
  <c r="A494" i="230" s="1"/>
  <c r="A495" i="230" s="1"/>
  <c r="A496" i="230" s="1"/>
  <c r="A497" i="230" s="1"/>
  <c r="A498" i="230" s="1"/>
  <c r="A499" i="230" s="1"/>
  <c r="A500" i="230" s="1"/>
  <c r="A501" i="230" s="1"/>
  <c r="A502" i="230" s="1"/>
  <c r="A503" i="230" s="1"/>
  <c r="A504" i="230" s="1"/>
  <c r="A505" i="230" s="1"/>
  <c r="A506" i="230" s="1"/>
  <c r="A507" i="230" s="1"/>
  <c r="A508" i="230" s="1"/>
  <c r="A509" i="230" s="1"/>
  <c r="A510" i="230" s="1"/>
  <c r="A511" i="230" s="1"/>
  <c r="A512" i="230" s="1"/>
  <c r="A513" i="230" s="1"/>
  <c r="A514" i="230" s="1"/>
  <c r="A515" i="230" s="1"/>
  <c r="A516" i="230" s="1"/>
  <c r="A517" i="230" s="1"/>
  <c r="A518" i="230" s="1"/>
  <c r="A519" i="230" s="1"/>
  <c r="A520" i="230" s="1"/>
  <c r="A521" i="230" s="1"/>
  <c r="A522" i="230" s="1"/>
  <c r="A523" i="230" s="1"/>
  <c r="A524" i="230" s="1"/>
  <c r="A525" i="230" s="1"/>
  <c r="A526" i="230" s="1"/>
  <c r="A527" i="230" s="1"/>
  <c r="A528" i="230" s="1"/>
  <c r="A529" i="230" s="1"/>
  <c r="A530" i="230" s="1"/>
  <c r="A531" i="230" s="1"/>
  <c r="A532" i="230" s="1"/>
  <c r="A533" i="230" s="1"/>
  <c r="A534" i="230" s="1"/>
  <c r="A535" i="230" s="1"/>
  <c r="A536" i="230" s="1"/>
  <c r="A537" i="230" s="1"/>
  <c r="A538" i="230" s="1"/>
  <c r="A539" i="230" s="1"/>
  <c r="A540" i="230" s="1"/>
  <c r="A541" i="230" s="1"/>
  <c r="A542" i="230" s="1"/>
  <c r="A543" i="230" s="1"/>
  <c r="A544" i="230" s="1"/>
  <c r="A545" i="230" s="1"/>
  <c r="A546" i="230" s="1"/>
  <c r="A547" i="230" s="1"/>
  <c r="A548" i="230" s="1"/>
  <c r="A549" i="230" s="1"/>
  <c r="A550" i="230" s="1"/>
  <c r="A551" i="230" s="1"/>
  <c r="A552" i="230" s="1"/>
  <c r="A553" i="230" s="1"/>
  <c r="A554" i="230" s="1"/>
  <c r="A555" i="230" s="1"/>
  <c r="A556" i="230" s="1"/>
  <c r="A557" i="230" s="1"/>
  <c r="A558" i="230" s="1"/>
  <c r="A559" i="230" s="1"/>
  <c r="A560" i="230" s="1"/>
  <c r="A561" i="230" s="1"/>
  <c r="A562" i="230" s="1"/>
  <c r="A563" i="230" s="1"/>
  <c r="A564" i="230" s="1"/>
  <c r="A565" i="230" s="1"/>
  <c r="A566" i="230" s="1"/>
  <c r="A567" i="230" s="1"/>
  <c r="A568" i="230" s="1"/>
  <c r="A569" i="230" s="1"/>
  <c r="A570" i="230" s="1"/>
  <c r="A571" i="230" s="1"/>
  <c r="A572" i="230" s="1"/>
  <c r="A573" i="230" s="1"/>
  <c r="A574" i="230" s="1"/>
  <c r="A575" i="230" s="1"/>
  <c r="A576" i="230" s="1"/>
  <c r="A577" i="230" s="1"/>
  <c r="A578" i="230" s="1"/>
  <c r="A579" i="230" s="1"/>
  <c r="A580" i="230" s="1"/>
  <c r="A581" i="230" s="1"/>
  <c r="A582" i="230" s="1"/>
  <c r="A583" i="230" s="1"/>
  <c r="A584" i="230" s="1"/>
  <c r="A585" i="230" s="1"/>
  <c r="A586" i="230" s="1"/>
  <c r="A587" i="230" s="1"/>
  <c r="A588" i="230" s="1"/>
  <c r="A589" i="230" s="1"/>
  <c r="A590" i="230" s="1"/>
  <c r="A591" i="230" s="1"/>
  <c r="A592" i="230" s="1"/>
  <c r="A593" i="230" s="1"/>
  <c r="A594" i="230" s="1"/>
  <c r="A595" i="230" s="1"/>
  <c r="A596" i="230" s="1"/>
  <c r="A597" i="230" s="1"/>
  <c r="A598" i="230" s="1"/>
  <c r="A599" i="230" s="1"/>
  <c r="A600" i="230" s="1"/>
  <c r="A601" i="230" s="1"/>
  <c r="A602" i="230" s="1"/>
  <c r="A603" i="230" s="1"/>
  <c r="A604" i="230" s="1"/>
  <c r="A605" i="230" s="1"/>
  <c r="A606" i="230" s="1"/>
  <c r="A607" i="230" s="1"/>
  <c r="A608" i="230" s="1"/>
  <c r="A609" i="230" s="1"/>
  <c r="A610" i="230" s="1"/>
  <c r="A611" i="230" s="1"/>
  <c r="A612" i="230" s="1"/>
  <c r="A613" i="230" s="1"/>
  <c r="A614" i="230" s="1"/>
  <c r="A615" i="230" s="1"/>
  <c r="A616" i="230" s="1"/>
  <c r="A617" i="230" s="1"/>
  <c r="A618" i="230" s="1"/>
  <c r="A619" i="230" s="1"/>
  <c r="A620" i="230" s="1"/>
  <c r="A621" i="230" s="1"/>
  <c r="A622" i="230" s="1"/>
  <c r="A623" i="230" s="1"/>
  <c r="A624" i="230" s="1"/>
  <c r="A625" i="230" s="1"/>
  <c r="A626" i="230" s="1"/>
  <c r="A627" i="230" s="1"/>
  <c r="A628" i="230" s="1"/>
  <c r="A629" i="230" s="1"/>
  <c r="A630" i="230" s="1"/>
  <c r="A631" i="230" s="1"/>
  <c r="A632" i="230" s="1"/>
  <c r="A633" i="230" s="1"/>
  <c r="A634" i="230" s="1"/>
  <c r="A635" i="230" s="1"/>
  <c r="A636" i="230" s="1"/>
  <c r="A637" i="230" s="1"/>
  <c r="A638" i="230" s="1"/>
  <c r="A639" i="230" s="1"/>
  <c r="A640" i="230" s="1"/>
  <c r="A641" i="230" s="1"/>
  <c r="A642" i="230" s="1"/>
  <c r="A643" i="230" s="1"/>
  <c r="A644" i="230" s="1"/>
  <c r="A645" i="230" s="1"/>
  <c r="A646" i="230" s="1"/>
  <c r="A647" i="230" s="1"/>
  <c r="A648" i="230" s="1"/>
  <c r="A649" i="230" s="1"/>
  <c r="A650" i="230" s="1"/>
  <c r="A651" i="230" s="1"/>
  <c r="A652" i="230" s="1"/>
  <c r="A653" i="230" s="1"/>
  <c r="A654" i="230" s="1"/>
  <c r="A655" i="230" s="1"/>
  <c r="A656" i="230" s="1"/>
  <c r="A657" i="230" s="1"/>
  <c r="A658" i="230" s="1"/>
  <c r="A659" i="230" s="1"/>
  <c r="A660" i="230" s="1"/>
  <c r="A661" i="230" s="1"/>
  <c r="A662" i="230" s="1"/>
  <c r="A663" i="230" s="1"/>
  <c r="A664" i="230" s="1"/>
  <c r="A665" i="230" s="1"/>
  <c r="A666" i="230" s="1"/>
  <c r="A667" i="230" s="1"/>
  <c r="A668" i="230" s="1"/>
  <c r="A669" i="230" s="1"/>
  <c r="A670" i="230" s="1"/>
  <c r="A671" i="230" s="1"/>
  <c r="A672" i="230" s="1"/>
  <c r="A673" i="230" s="1"/>
  <c r="A674" i="230" s="1"/>
  <c r="A675" i="230" s="1"/>
  <c r="A676" i="230" s="1"/>
  <c r="A677" i="230" s="1"/>
  <c r="A678" i="230" s="1"/>
  <c r="A679" i="230" s="1"/>
  <c r="A680" i="230" s="1"/>
  <c r="A681" i="230" s="1"/>
  <c r="A682" i="230" s="1"/>
  <c r="A683" i="230" s="1"/>
  <c r="A684" i="230" s="1"/>
  <c r="A685" i="230" s="1"/>
  <c r="A686" i="230" s="1"/>
  <c r="A687" i="230" s="1"/>
  <c r="A688" i="230" s="1"/>
  <c r="A689" i="230" s="1"/>
  <c r="A690" i="230" s="1"/>
  <c r="A691" i="230" s="1"/>
  <c r="A692" i="230" s="1"/>
  <c r="A693" i="230" s="1"/>
  <c r="A694" i="230" s="1"/>
  <c r="A695" i="230" s="1"/>
  <c r="A696" i="230" s="1"/>
  <c r="A697" i="230" s="1"/>
  <c r="A698" i="230" s="1"/>
  <c r="A699" i="230" s="1"/>
  <c r="A700" i="230" s="1"/>
  <c r="A701" i="230" s="1"/>
  <c r="A702" i="230" s="1"/>
  <c r="A703" i="230" s="1"/>
  <c r="A704" i="230" s="1"/>
  <c r="A705" i="230" s="1"/>
  <c r="A706" i="230" s="1"/>
  <c r="A707" i="230" s="1"/>
  <c r="A708" i="230" s="1"/>
  <c r="A709" i="230" s="1"/>
  <c r="A710" i="230" s="1"/>
  <c r="A711" i="230" s="1"/>
  <c r="A712" i="230" s="1"/>
  <c r="A713" i="230" s="1"/>
  <c r="A714" i="230" s="1"/>
  <c r="A715" i="230" s="1"/>
  <c r="A716" i="230" s="1"/>
  <c r="A717" i="230" s="1"/>
  <c r="A718" i="230" s="1"/>
  <c r="A719" i="230" s="1"/>
  <c r="A720" i="230" s="1"/>
  <c r="A721" i="230" s="1"/>
  <c r="A722" i="230" s="1"/>
  <c r="A723" i="230" s="1"/>
  <c r="A724" i="230" s="1"/>
  <c r="A725" i="230" s="1"/>
  <c r="A726" i="230" s="1"/>
  <c r="A727" i="230" s="1"/>
  <c r="A728" i="230" s="1"/>
  <c r="A729" i="230" s="1"/>
  <c r="A730" i="230" s="1"/>
  <c r="A731" i="230" s="1"/>
  <c r="A732" i="230" s="1"/>
  <c r="A733" i="230" s="1"/>
  <c r="A734" i="230" s="1"/>
  <c r="A735" i="230" s="1"/>
  <c r="A736" i="230" s="1"/>
  <c r="A737" i="230" s="1"/>
  <c r="A738" i="230" s="1"/>
  <c r="A739" i="230" s="1"/>
  <c r="A740" i="230" s="1"/>
  <c r="A741" i="230" s="1"/>
  <c r="A742" i="230" s="1"/>
  <c r="A743" i="230" s="1"/>
  <c r="A744" i="230" s="1"/>
  <c r="A745" i="230" s="1"/>
  <c r="A746" i="230" s="1"/>
  <c r="A747" i="230" s="1"/>
  <c r="A748" i="230" s="1"/>
  <c r="A749" i="230" s="1"/>
  <c r="A750" i="230" s="1"/>
  <c r="A751" i="230" s="1"/>
  <c r="A752" i="230" s="1"/>
  <c r="A753" i="230" s="1"/>
  <c r="A754" i="230" s="1"/>
  <c r="A755" i="230" s="1"/>
  <c r="A756" i="230" s="1"/>
  <c r="A757" i="230" s="1"/>
  <c r="A758" i="230" s="1"/>
  <c r="A759" i="230" s="1"/>
  <c r="A760" i="230" s="1"/>
  <c r="A761" i="230" s="1"/>
  <c r="A762" i="230" s="1"/>
  <c r="A763" i="230" s="1"/>
  <c r="A764" i="230" s="1"/>
  <c r="A765" i="230" s="1"/>
  <c r="A766" i="230" s="1"/>
  <c r="A767" i="230" s="1"/>
  <c r="A768" i="230" s="1"/>
  <c r="A769" i="230" s="1"/>
  <c r="A770" i="230" s="1"/>
  <c r="A771" i="230" s="1"/>
  <c r="A772" i="230" s="1"/>
  <c r="A773" i="230" s="1"/>
  <c r="A774" i="230" s="1"/>
  <c r="A775" i="230" s="1"/>
  <c r="A776" i="230" s="1"/>
  <c r="A777" i="230" s="1"/>
  <c r="A778" i="230" s="1"/>
  <c r="A779" i="230" s="1"/>
  <c r="A780" i="230" s="1"/>
  <c r="A781" i="230" s="1"/>
  <c r="A782" i="230" s="1"/>
  <c r="A783" i="230" s="1"/>
  <c r="A784" i="230" s="1"/>
  <c r="A785" i="230" s="1"/>
  <c r="A786" i="230" s="1"/>
  <c r="A787" i="230" s="1"/>
  <c r="A788" i="230" s="1"/>
  <c r="A789" i="230" s="1"/>
  <c r="A790" i="230" s="1"/>
  <c r="A791" i="230" s="1"/>
  <c r="A792" i="230" s="1"/>
  <c r="A793" i="230" s="1"/>
  <c r="A794" i="230" s="1"/>
  <c r="A795" i="230" s="1"/>
  <c r="A796" i="230" s="1"/>
  <c r="A797" i="230" s="1"/>
  <c r="A798" i="230" s="1"/>
  <c r="A799" i="230" s="1"/>
  <c r="A800" i="230" s="1"/>
  <c r="A801" i="230" s="1"/>
  <c r="A802" i="230" s="1"/>
  <c r="A803" i="230" s="1"/>
  <c r="A804" i="230" s="1"/>
  <c r="A805" i="230" s="1"/>
  <c r="A806" i="230" s="1"/>
  <c r="A807" i="230" s="1"/>
  <c r="A808" i="230" s="1"/>
  <c r="A809" i="230" s="1"/>
  <c r="A810" i="230" s="1"/>
  <c r="A811" i="230" s="1"/>
  <c r="A812" i="230" s="1"/>
  <c r="A813" i="230" s="1"/>
  <c r="A814" i="230" s="1"/>
  <c r="A815" i="230" s="1"/>
  <c r="A816" i="230" s="1"/>
  <c r="A817" i="230" s="1"/>
  <c r="A818" i="230" s="1"/>
  <c r="A819" i="230" s="1"/>
  <c r="A820" i="230" s="1"/>
  <c r="A821" i="230" s="1"/>
  <c r="A822" i="230" s="1"/>
  <c r="A823" i="230" s="1"/>
  <c r="A824" i="230" s="1"/>
  <c r="A825" i="230" s="1"/>
  <c r="A826" i="230" s="1"/>
  <c r="A827" i="230" s="1"/>
  <c r="A828" i="230" s="1"/>
  <c r="A829" i="230" s="1"/>
  <c r="A830" i="230" s="1"/>
  <c r="A831" i="230" s="1"/>
  <c r="A832" i="230" s="1"/>
  <c r="A833" i="230" s="1"/>
  <c r="A834" i="230" s="1"/>
  <c r="A835" i="230" s="1"/>
  <c r="A836" i="230" s="1"/>
  <c r="A837" i="230" s="1"/>
  <c r="A838" i="230" s="1"/>
  <c r="A839" i="230" s="1"/>
  <c r="A840" i="230" s="1"/>
  <c r="A841" i="230" s="1"/>
  <c r="A842" i="230" s="1"/>
  <c r="A843" i="230" s="1"/>
  <c r="A844" i="230" s="1"/>
  <c r="A845" i="230" s="1"/>
  <c r="A846" i="230" s="1"/>
  <c r="A847" i="230" s="1"/>
  <c r="A848" i="230" s="1"/>
  <c r="A849" i="230" s="1"/>
  <c r="A850" i="230" s="1"/>
  <c r="A851" i="230" s="1"/>
  <c r="A852" i="230" s="1"/>
  <c r="A853" i="230" s="1"/>
  <c r="A854" i="230" s="1"/>
  <c r="A855" i="230" s="1"/>
  <c r="A856" i="230" s="1"/>
  <c r="A857" i="230" s="1"/>
  <c r="A858" i="230" s="1"/>
  <c r="A859" i="230" s="1"/>
  <c r="A860" i="230" s="1"/>
  <c r="A861" i="230" s="1"/>
  <c r="A862" i="230" s="1"/>
  <c r="A863" i="230" s="1"/>
  <c r="A864" i="230" s="1"/>
  <c r="A865" i="230" s="1"/>
  <c r="A866" i="230" s="1"/>
  <c r="A867" i="230" s="1"/>
  <c r="A868" i="230" s="1"/>
  <c r="A869" i="230" s="1"/>
  <c r="A870" i="230" s="1"/>
  <c r="A871" i="230" s="1"/>
  <c r="A872" i="230" s="1"/>
  <c r="A873" i="230" s="1"/>
  <c r="A874" i="230" s="1"/>
  <c r="A875" i="230" s="1"/>
  <c r="A876" i="230" s="1"/>
  <c r="A877" i="230" s="1"/>
  <c r="A878" i="230" s="1"/>
  <c r="A879" i="230" s="1"/>
  <c r="A880" i="230" s="1"/>
  <c r="A881" i="230" s="1"/>
  <c r="A882" i="230" s="1"/>
  <c r="A883" i="230" s="1"/>
  <c r="A884" i="230" s="1"/>
  <c r="A885" i="230" s="1"/>
  <c r="A886" i="230" s="1"/>
  <c r="A887" i="230" s="1"/>
  <c r="A888" i="230" s="1"/>
  <c r="A889" i="230" s="1"/>
  <c r="A890" i="230" s="1"/>
  <c r="A891" i="230" s="1"/>
  <c r="A892" i="230" s="1"/>
  <c r="A893" i="230" s="1"/>
  <c r="A894" i="230" s="1"/>
  <c r="A895" i="230" s="1"/>
  <c r="A896" i="230" s="1"/>
  <c r="A897" i="230" s="1"/>
  <c r="A898" i="230" s="1"/>
  <c r="A899" i="230" s="1"/>
  <c r="A900" i="230" s="1"/>
  <c r="A901" i="230" s="1"/>
  <c r="A902" i="230" s="1"/>
  <c r="A903" i="230" s="1"/>
  <c r="A904" i="230" s="1"/>
  <c r="A905" i="230" s="1"/>
  <c r="A906" i="230" s="1"/>
  <c r="A907" i="230" s="1"/>
  <c r="A908" i="230" s="1"/>
  <c r="A909" i="230" s="1"/>
  <c r="A910" i="230" s="1"/>
  <c r="A911" i="230" s="1"/>
  <c r="A912" i="230" s="1"/>
  <c r="A913" i="230" s="1"/>
  <c r="A914" i="230" s="1"/>
  <c r="A915" i="230" s="1"/>
  <c r="A916" i="230" s="1"/>
  <c r="A917" i="230" s="1"/>
  <c r="A918" i="230" s="1"/>
  <c r="A919" i="230" s="1"/>
  <c r="A920" i="230" s="1"/>
  <c r="A921" i="230" s="1"/>
  <c r="A922" i="230" s="1"/>
  <c r="A923" i="230" s="1"/>
  <c r="A924" i="230" s="1"/>
  <c r="A925" i="230" s="1"/>
  <c r="A926" i="230" s="1"/>
  <c r="A927" i="230" s="1"/>
  <c r="A928" i="230" s="1"/>
  <c r="A929" i="230" s="1"/>
  <c r="A930" i="230" s="1"/>
  <c r="A931" i="230" s="1"/>
  <c r="A932" i="230" s="1"/>
  <c r="A933" i="230" s="1"/>
  <c r="A934" i="230" s="1"/>
  <c r="A935" i="230" s="1"/>
  <c r="A936" i="230" s="1"/>
  <c r="A937" i="230" s="1"/>
  <c r="A938" i="230" s="1"/>
  <c r="A939" i="230" s="1"/>
  <c r="A940" i="230" s="1"/>
  <c r="A941" i="230" s="1"/>
  <c r="A942" i="230" s="1"/>
  <c r="A943" i="230" s="1"/>
  <c r="A944" i="230" s="1"/>
  <c r="A945" i="230" s="1"/>
  <c r="A946" i="230" s="1"/>
  <c r="A947" i="230" s="1"/>
  <c r="A948" i="230" s="1"/>
  <c r="A949" i="230" s="1"/>
  <c r="A950" i="230" s="1"/>
  <c r="A951" i="230" s="1"/>
  <c r="A952" i="230" s="1"/>
  <c r="A953" i="230" s="1"/>
  <c r="A954" i="230" s="1"/>
  <c r="A955" i="230" s="1"/>
  <c r="A956" i="230" s="1"/>
  <c r="A957" i="230" s="1"/>
  <c r="A958" i="230" s="1"/>
  <c r="A959" i="230" s="1"/>
  <c r="A960" i="230" s="1"/>
  <c r="A961" i="230" s="1"/>
  <c r="A962" i="230" s="1"/>
  <c r="A963" i="230" s="1"/>
  <c r="A964" i="230" s="1"/>
  <c r="A965" i="230" s="1"/>
  <c r="A966" i="230" s="1"/>
  <c r="A967" i="230" s="1"/>
  <c r="A968" i="230" s="1"/>
  <c r="A969" i="230" s="1"/>
  <c r="A970" i="230" s="1"/>
  <c r="A971" i="230" s="1"/>
  <c r="A972" i="230" s="1"/>
  <c r="A973" i="230" s="1"/>
  <c r="A974" i="230" s="1"/>
  <c r="A975" i="230" s="1"/>
  <c r="A976" i="230" s="1"/>
  <c r="A977" i="230" s="1"/>
  <c r="A978" i="230" s="1"/>
  <c r="A979" i="230" s="1"/>
  <c r="A980" i="230" s="1"/>
  <c r="A981" i="230" s="1"/>
  <c r="A982" i="230" s="1"/>
  <c r="A983" i="230" s="1"/>
  <c r="A984" i="230" s="1"/>
  <c r="A985" i="230" s="1"/>
  <c r="A986" i="230" s="1"/>
  <c r="A987" i="230" s="1"/>
  <c r="A988" i="230" s="1"/>
  <c r="A989" i="230" s="1"/>
  <c r="A990" i="230" s="1"/>
  <c r="A991" i="230" s="1"/>
  <c r="A992" i="230" s="1"/>
  <c r="A993" i="230" s="1"/>
  <c r="A994" i="230" s="1"/>
  <c r="A995" i="230" s="1"/>
  <c r="A996" i="230" s="1"/>
  <c r="A997" i="230" s="1"/>
  <c r="A998" i="230" s="1"/>
  <c r="A999" i="230" s="1"/>
  <c r="A1000" i="230" s="1"/>
  <c r="A1001" i="230" s="1"/>
  <c r="A1002" i="230" s="1"/>
  <c r="A1003" i="230" s="1"/>
  <c r="A1004" i="230" s="1"/>
  <c r="A1005" i="230" s="1"/>
  <c r="A1006" i="230" s="1"/>
  <c r="A1007" i="230" s="1"/>
  <c r="A1008" i="230" s="1"/>
  <c r="A1009" i="230" s="1"/>
  <c r="A1010" i="230" s="1"/>
  <c r="A1011" i="230" s="1"/>
  <c r="A1012" i="230" s="1"/>
  <c r="A1013" i="230" s="1"/>
  <c r="A1014" i="230" s="1"/>
  <c r="A1015" i="230" s="1"/>
  <c r="A1016" i="230" s="1"/>
  <c r="A1017" i="230" s="1"/>
  <c r="A1018" i="230" s="1"/>
  <c r="A1019" i="230" s="1"/>
  <c r="A1020" i="230" s="1"/>
  <c r="A1021" i="230" s="1"/>
  <c r="A1022" i="230" s="1"/>
  <c r="A1023" i="230" s="1"/>
  <c r="A1024" i="230" s="1"/>
  <c r="A1025" i="230" s="1"/>
  <c r="A1026" i="230" s="1"/>
  <c r="A1027" i="230" s="1"/>
  <c r="A1028" i="230" s="1"/>
  <c r="A1029" i="230" s="1"/>
  <c r="A1030" i="230" s="1"/>
  <c r="A1031" i="230" s="1"/>
  <c r="A1032" i="230" s="1"/>
  <c r="A1033" i="230" s="1"/>
  <c r="A1034" i="230" s="1"/>
  <c r="A1035" i="230" s="1"/>
  <c r="A1036" i="230" s="1"/>
  <c r="A1037" i="230" s="1"/>
  <c r="A1038" i="230" s="1"/>
  <c r="A1039" i="230" s="1"/>
  <c r="A1040" i="230" s="1"/>
  <c r="A1041" i="230" s="1"/>
  <c r="A1042" i="230" s="1"/>
  <c r="A1043" i="230" s="1"/>
  <c r="A1044" i="230" s="1"/>
  <c r="A1045" i="230" s="1"/>
  <c r="A1046" i="230" s="1"/>
  <c r="A1047" i="230" s="1"/>
  <c r="A1048" i="230" s="1"/>
  <c r="A1049" i="230" s="1"/>
  <c r="A1050" i="230" s="1"/>
  <c r="A1051" i="230" s="1"/>
  <c r="A1052" i="230" s="1"/>
  <c r="A1053" i="230" s="1"/>
  <c r="A1054" i="230" s="1"/>
  <c r="A1055" i="230" s="1"/>
  <c r="A1056" i="230" s="1"/>
  <c r="A1057" i="230" s="1"/>
  <c r="A1058" i="230" s="1"/>
  <c r="A1059" i="230" s="1"/>
  <c r="A1060" i="230" s="1"/>
  <c r="A1061" i="230" s="1"/>
  <c r="A1062" i="230" s="1"/>
  <c r="A1063" i="230" s="1"/>
  <c r="A1064" i="230" s="1"/>
  <c r="A1065" i="230" s="1"/>
  <c r="A1066" i="230" s="1"/>
  <c r="A1067" i="230" s="1"/>
  <c r="A1068" i="230" s="1"/>
  <c r="A1069" i="230" s="1"/>
  <c r="A1070" i="230" s="1"/>
  <c r="A1071" i="230" s="1"/>
  <c r="A1072" i="230" s="1"/>
  <c r="A1073" i="230" s="1"/>
  <c r="A1074" i="230" s="1"/>
  <c r="A1075" i="230" s="1"/>
  <c r="A1076" i="230" s="1"/>
  <c r="A1077" i="230" s="1"/>
  <c r="A1078" i="230" s="1"/>
  <c r="A1079" i="230" s="1"/>
  <c r="A1080" i="230" s="1"/>
  <c r="A1081" i="230" s="1"/>
  <c r="A1082" i="230" s="1"/>
  <c r="A1083" i="230" s="1"/>
  <c r="A1084" i="230" s="1"/>
  <c r="A1085" i="230" s="1"/>
  <c r="A1086" i="230" s="1"/>
  <c r="A1087" i="230" s="1"/>
  <c r="A1088" i="230" s="1"/>
  <c r="A1089" i="230" s="1"/>
  <c r="A1090" i="230" s="1"/>
  <c r="A1091" i="230" s="1"/>
  <c r="A1092" i="230" s="1"/>
  <c r="A1093" i="230" s="1"/>
  <c r="A1094" i="230" s="1"/>
  <c r="A1095" i="230" s="1"/>
  <c r="A1096" i="230" s="1"/>
  <c r="A1097" i="230" s="1"/>
  <c r="A1098" i="230" s="1"/>
  <c r="A1099" i="230" s="1"/>
  <c r="A1100" i="230" s="1"/>
  <c r="A1101" i="230" s="1"/>
  <c r="A1102" i="230" s="1"/>
  <c r="A1103" i="230" s="1"/>
  <c r="A1104" i="230" s="1"/>
  <c r="A1105" i="230" s="1"/>
  <c r="A1106" i="230" s="1"/>
  <c r="A1107" i="230" s="1"/>
  <c r="A1108" i="230" s="1"/>
  <c r="A1109" i="230" s="1"/>
  <c r="A1110" i="230" s="1"/>
  <c r="A1111" i="230" s="1"/>
  <c r="A1112" i="230" s="1"/>
  <c r="A1113" i="230" s="1"/>
  <c r="A1114" i="230" s="1"/>
  <c r="A1115" i="230" s="1"/>
  <c r="A1116" i="230" s="1"/>
  <c r="A1117" i="230" s="1"/>
  <c r="A1118" i="230" s="1"/>
  <c r="A1119" i="230" s="1"/>
  <c r="A1120" i="230" s="1"/>
  <c r="A1121" i="230" s="1"/>
  <c r="A1122" i="230" s="1"/>
  <c r="A1123" i="230" s="1"/>
  <c r="A1124" i="230" s="1"/>
  <c r="A1125" i="230" s="1"/>
  <c r="A1126" i="230" s="1"/>
  <c r="A1127" i="230" s="1"/>
  <c r="A1128" i="230" s="1"/>
  <c r="A1129" i="230" s="1"/>
  <c r="A1130" i="230" s="1"/>
  <c r="A1131" i="230" s="1"/>
  <c r="A1132" i="230" s="1"/>
  <c r="A1133" i="230" s="1"/>
  <c r="A1134" i="230" s="1"/>
  <c r="A1135" i="230" s="1"/>
  <c r="A1136" i="230" s="1"/>
  <c r="A1137" i="230" s="1"/>
  <c r="A1138" i="230" s="1"/>
  <c r="A1139" i="230" s="1"/>
  <c r="A1140" i="230" s="1"/>
  <c r="A1141" i="230" s="1"/>
  <c r="A1142" i="230" s="1"/>
  <c r="A1143" i="230" s="1"/>
  <c r="A1144" i="230" s="1"/>
  <c r="A1145" i="230" s="1"/>
  <c r="A1146" i="230" s="1"/>
  <c r="A1147" i="230" s="1"/>
  <c r="A1148" i="230" s="1"/>
  <c r="A1149" i="230" s="1"/>
  <c r="A1150" i="230" s="1"/>
  <c r="A1151" i="230" s="1"/>
  <c r="A1152" i="230" s="1"/>
  <c r="A1153" i="230" s="1"/>
  <c r="A1154" i="230" s="1"/>
  <c r="A1155" i="230" s="1"/>
  <c r="A1156" i="230" s="1"/>
  <c r="A1157" i="230" s="1"/>
  <c r="A1158" i="230" s="1"/>
  <c r="A1159" i="230" s="1"/>
  <c r="A1160" i="230" s="1"/>
  <c r="A1161" i="230" s="1"/>
  <c r="A1162" i="230" s="1"/>
  <c r="A1163" i="230" s="1"/>
  <c r="A1164" i="230" s="1"/>
  <c r="A1165" i="230" s="1"/>
  <c r="A1166" i="230" s="1"/>
  <c r="A1167" i="230" s="1"/>
  <c r="A1168" i="230" s="1"/>
  <c r="A1169" i="230" s="1"/>
  <c r="A1170" i="230" s="1"/>
  <c r="A1171" i="230" s="1"/>
  <c r="A1172" i="230" s="1"/>
  <c r="A1173" i="230" s="1"/>
  <c r="A1174" i="230" s="1"/>
  <c r="A1175" i="230" s="1"/>
  <c r="A1176" i="230" s="1"/>
  <c r="A1177" i="230" s="1"/>
  <c r="A1178" i="230" s="1"/>
  <c r="A1179" i="230" s="1"/>
  <c r="A1180" i="230" s="1"/>
  <c r="A1181" i="230" s="1"/>
  <c r="A1182" i="230" s="1"/>
  <c r="A1183" i="230" s="1"/>
  <c r="A1184" i="230" s="1"/>
  <c r="A1185" i="230" s="1"/>
  <c r="A1186" i="230" s="1"/>
  <c r="A1187" i="230" s="1"/>
  <c r="A1188" i="230" s="1"/>
  <c r="A1189" i="230" s="1"/>
  <c r="A1190" i="230" s="1"/>
  <c r="A1191" i="230" s="1"/>
  <c r="A1192" i="230" s="1"/>
  <c r="A1193" i="230" s="1"/>
  <c r="A1194" i="230" s="1"/>
  <c r="A1195" i="230" s="1"/>
  <c r="A1196" i="230" s="1"/>
  <c r="A1197" i="230" s="1"/>
  <c r="A1198" i="230" s="1"/>
  <c r="A1199" i="230" s="1"/>
  <c r="A1200" i="230" s="1"/>
  <c r="A1201" i="230" s="1"/>
  <c r="A1202" i="230" s="1"/>
  <c r="A1203" i="230" s="1"/>
  <c r="A1204" i="230" s="1"/>
  <c r="A1205" i="230" s="1"/>
  <c r="A1206" i="230" s="1"/>
  <c r="A1207" i="230" s="1"/>
  <c r="A1208" i="230" s="1"/>
  <c r="A1209" i="230" s="1"/>
  <c r="A1210" i="230" s="1"/>
  <c r="A1211" i="230" s="1"/>
  <c r="A1212" i="230" s="1"/>
  <c r="A1213" i="230" s="1"/>
  <c r="A1214" i="230" s="1"/>
  <c r="A1215" i="230" s="1"/>
  <c r="A1216" i="230" s="1"/>
  <c r="A1217" i="230" s="1"/>
  <c r="A1218" i="230" s="1"/>
  <c r="A1219" i="230" s="1"/>
  <c r="A1220" i="230" s="1"/>
  <c r="A1221" i="230" s="1"/>
  <c r="A1222" i="230" s="1"/>
  <c r="A1223" i="230" s="1"/>
  <c r="A1224" i="230" s="1"/>
  <c r="A1225" i="230" s="1"/>
  <c r="A1226" i="230" s="1"/>
  <c r="A1227" i="230" s="1"/>
  <c r="A1228" i="230" s="1"/>
  <c r="A1229" i="230" s="1"/>
  <c r="A1230" i="230" s="1"/>
  <c r="A1231" i="230" s="1"/>
  <c r="A1232" i="230" s="1"/>
  <c r="A1233" i="230" s="1"/>
  <c r="A1234" i="230" s="1"/>
  <c r="A1235" i="230" s="1"/>
  <c r="A1236" i="230" s="1"/>
  <c r="A1237" i="230" s="1"/>
  <c r="A1238" i="230" s="1"/>
  <c r="A1239" i="230" s="1"/>
  <c r="A1240" i="230" s="1"/>
  <c r="A1241" i="230" s="1"/>
  <c r="A1242" i="230" s="1"/>
  <c r="A1243" i="230" s="1"/>
  <c r="A1244" i="230" s="1"/>
  <c r="A1245" i="230" s="1"/>
  <c r="A1246" i="230" s="1"/>
  <c r="A1247" i="230" s="1"/>
  <c r="A1248" i="230" s="1"/>
  <c r="A1249" i="230" s="1"/>
  <c r="A1250" i="230" s="1"/>
  <c r="A1251" i="230" s="1"/>
  <c r="A1252" i="230" s="1"/>
  <c r="A1253" i="230" s="1"/>
  <c r="A1254" i="230" s="1"/>
  <c r="A1255" i="230" s="1"/>
  <c r="A1256" i="230" s="1"/>
  <c r="A1257" i="230" s="1"/>
  <c r="A1258" i="230" s="1"/>
  <c r="A1259" i="230" s="1"/>
  <c r="A1260" i="230" s="1"/>
  <c r="A1261" i="230" s="1"/>
  <c r="A1262" i="230" s="1"/>
  <c r="A1263" i="230" s="1"/>
  <c r="A1264" i="230" s="1"/>
  <c r="A1265" i="230" s="1"/>
  <c r="A1266" i="230" s="1"/>
  <c r="A1267" i="230" s="1"/>
  <c r="A1268" i="230" s="1"/>
  <c r="A1269" i="230" s="1"/>
  <c r="A1270" i="230" s="1"/>
  <c r="A1271" i="230" s="1"/>
  <c r="A1272" i="230" s="1"/>
  <c r="A1273" i="230" s="1"/>
  <c r="A1274" i="230" s="1"/>
  <c r="A1275" i="230" s="1"/>
  <c r="A1276" i="230" s="1"/>
  <c r="A1277" i="230" s="1"/>
  <c r="A1278" i="230" s="1"/>
  <c r="A1279" i="230" s="1"/>
  <c r="A1280" i="230" s="1"/>
  <c r="A1281" i="230" s="1"/>
  <c r="A1282" i="230" s="1"/>
  <c r="A1283" i="230" s="1"/>
  <c r="A1284" i="230" s="1"/>
  <c r="A1285" i="230" s="1"/>
  <c r="A1286" i="230" s="1"/>
  <c r="A1287" i="230" s="1"/>
  <c r="A1288" i="230" s="1"/>
  <c r="A1289" i="230" s="1"/>
  <c r="A1290" i="230" s="1"/>
  <c r="A1291" i="230" s="1"/>
  <c r="A1292" i="230" s="1"/>
  <c r="A1293" i="230" s="1"/>
  <c r="A1294" i="230" s="1"/>
  <c r="A1295" i="230" s="1"/>
  <c r="A1296" i="230" s="1"/>
  <c r="A1297" i="230" s="1"/>
  <c r="A1298" i="230" s="1"/>
  <c r="A1299" i="230" s="1"/>
  <c r="A1300" i="230" s="1"/>
  <c r="A1301" i="230" s="1"/>
  <c r="A1302" i="230" s="1"/>
  <c r="A1303" i="230" s="1"/>
  <c r="A1304" i="230" s="1"/>
  <c r="A1305" i="230" s="1"/>
  <c r="A1306" i="230" s="1"/>
  <c r="A1307" i="230" s="1"/>
  <c r="A1308" i="230" s="1"/>
  <c r="A1309" i="230" s="1"/>
  <c r="A1310" i="230" s="1"/>
  <c r="A1311" i="230" s="1"/>
  <c r="A1312" i="230" s="1"/>
  <c r="A1313" i="230" s="1"/>
  <c r="A1314" i="230" s="1"/>
  <c r="A1315" i="230" s="1"/>
  <c r="A1316" i="230" s="1"/>
  <c r="A1317" i="230" s="1"/>
  <c r="A1318" i="230" s="1"/>
  <c r="A1319" i="230" s="1"/>
  <c r="A1320" i="230" s="1"/>
  <c r="A1321" i="230" s="1"/>
  <c r="A1322" i="230" s="1"/>
  <c r="A1323" i="230" s="1"/>
  <c r="A1324" i="230" s="1"/>
  <c r="A1325" i="230" s="1"/>
  <c r="A1326" i="230" s="1"/>
  <c r="A1327" i="230" s="1"/>
  <c r="A1328" i="230" s="1"/>
  <c r="A1329" i="230" s="1"/>
  <c r="A1330" i="230" s="1"/>
  <c r="A1331" i="230" s="1"/>
  <c r="A1332" i="230" s="1"/>
  <c r="A1333" i="230" s="1"/>
  <c r="A1334" i="230" s="1"/>
  <c r="A1335" i="230" s="1"/>
  <c r="A1336" i="230" s="1"/>
  <c r="A1337" i="230" s="1"/>
  <c r="A1338" i="230" s="1"/>
  <c r="A1339" i="230" s="1"/>
  <c r="A1340" i="230" s="1"/>
  <c r="A1341" i="230" s="1"/>
  <c r="A1342" i="230" s="1"/>
  <c r="A1343" i="230" s="1"/>
  <c r="A1344" i="230" s="1"/>
  <c r="A1345" i="230" s="1"/>
  <c r="A1346" i="230" s="1"/>
  <c r="A1347" i="230" s="1"/>
  <c r="A1348" i="230" s="1"/>
  <c r="A1349" i="230" s="1"/>
  <c r="A1350" i="230" s="1"/>
  <c r="A1351" i="230" s="1"/>
  <c r="A1352" i="230" s="1"/>
  <c r="A1353" i="230" s="1"/>
  <c r="A1354" i="230" s="1"/>
  <c r="A1355" i="230" s="1"/>
  <c r="A1356" i="230" s="1"/>
  <c r="A1357" i="230" s="1"/>
  <c r="A1358" i="230" s="1"/>
  <c r="A1359" i="230" s="1"/>
  <c r="A1360" i="230" s="1"/>
  <c r="A1361" i="230" s="1"/>
  <c r="A1362" i="230" s="1"/>
  <c r="A1363" i="230" s="1"/>
  <c r="A1364" i="230" s="1"/>
  <c r="A1365" i="230" s="1"/>
  <c r="A1366" i="230" s="1"/>
  <c r="A1367" i="230" s="1"/>
  <c r="A1368" i="230" s="1"/>
  <c r="A1369" i="230" s="1"/>
  <c r="A1370" i="230" s="1"/>
  <c r="A1371" i="230" s="1"/>
  <c r="A1372" i="230" s="1"/>
  <c r="A1373" i="230" s="1"/>
  <c r="A1374" i="230" s="1"/>
  <c r="A1375" i="230" s="1"/>
  <c r="A1376" i="230" s="1"/>
  <c r="A1377" i="230" s="1"/>
  <c r="A1378" i="230" s="1"/>
  <c r="A1379" i="230" s="1"/>
  <c r="A1380" i="230" s="1"/>
  <c r="A1381" i="230" s="1"/>
  <c r="A1382" i="230" s="1"/>
  <c r="A1383" i="230" s="1"/>
  <c r="A1384" i="230" s="1"/>
  <c r="A1385" i="230" s="1"/>
  <c r="A1386" i="230" s="1"/>
  <c r="A1387" i="230" s="1"/>
  <c r="A1388" i="230" s="1"/>
  <c r="A1389" i="230" s="1"/>
  <c r="A1390" i="230" s="1"/>
  <c r="A1391" i="230" s="1"/>
  <c r="A1392" i="230" s="1"/>
  <c r="A1393" i="230" s="1"/>
  <c r="A1394" i="230" s="1"/>
  <c r="A1395" i="230" s="1"/>
  <c r="A1396" i="230" s="1"/>
  <c r="A1397" i="230" s="1"/>
  <c r="A1398" i="230" s="1"/>
  <c r="A1399" i="230" s="1"/>
  <c r="A1400" i="230" s="1"/>
  <c r="A1401" i="230" s="1"/>
  <c r="A1402" i="230" s="1"/>
  <c r="A1403" i="230" s="1"/>
  <c r="A1404" i="230" s="1"/>
  <c r="A1405" i="230" s="1"/>
  <c r="A1406" i="230" s="1"/>
  <c r="A1407" i="230" s="1"/>
  <c r="A1408" i="230" s="1"/>
  <c r="A1409" i="230" s="1"/>
  <c r="A1410" i="230" s="1"/>
  <c r="A1411" i="230" s="1"/>
  <c r="A1412" i="230" s="1"/>
  <c r="A1413" i="230" s="1"/>
  <c r="A1414" i="230" s="1"/>
  <c r="A1415" i="230" s="1"/>
  <c r="A1416" i="230" s="1"/>
  <c r="A1417" i="230" s="1"/>
  <c r="A1418" i="230" s="1"/>
  <c r="A1419" i="230" s="1"/>
  <c r="A1420" i="230" s="1"/>
  <c r="A1421" i="230" s="1"/>
  <c r="A1422" i="230" s="1"/>
  <c r="A1423" i="230" s="1"/>
  <c r="A1424" i="230" s="1"/>
  <c r="A1425" i="230" s="1"/>
  <c r="A1426" i="230" s="1"/>
  <c r="A1427" i="230" s="1"/>
  <c r="A1428" i="230" s="1"/>
  <c r="A1429" i="230" s="1"/>
  <c r="A1430" i="230" s="1"/>
  <c r="A1431" i="230" s="1"/>
  <c r="A1432" i="230" s="1"/>
  <c r="A1433" i="230" s="1"/>
  <c r="A1434" i="230" s="1"/>
  <c r="A1435" i="230" s="1"/>
  <c r="A1436" i="230" s="1"/>
  <c r="A1437" i="230" s="1"/>
  <c r="A1438" i="230" s="1"/>
  <c r="A1439" i="230" s="1"/>
  <c r="A1440" i="230" s="1"/>
  <c r="A1441" i="230" s="1"/>
  <c r="A1442" i="230" s="1"/>
  <c r="A1443" i="230" s="1"/>
  <c r="A1444" i="230" s="1"/>
  <c r="A1445" i="230" s="1"/>
  <c r="A1446" i="230" s="1"/>
  <c r="A1447" i="230" s="1"/>
  <c r="A1448" i="230" s="1"/>
  <c r="A1449" i="230" s="1"/>
  <c r="A1450" i="230" s="1"/>
  <c r="A1451" i="230" s="1"/>
  <c r="A1452" i="230" s="1"/>
  <c r="A1453" i="230" s="1"/>
  <c r="A1454" i="230" s="1"/>
  <c r="A1455" i="230" s="1"/>
  <c r="A1456" i="230" s="1"/>
  <c r="A1457" i="230" s="1"/>
  <c r="A1458" i="230" s="1"/>
  <c r="A1459" i="230" s="1"/>
  <c r="A1460" i="230" s="1"/>
  <c r="A1461" i="230" s="1"/>
  <c r="A1462" i="230" s="1"/>
  <c r="A1463" i="230" s="1"/>
  <c r="A1464" i="230" s="1"/>
  <c r="A1465" i="230" s="1"/>
  <c r="A1466" i="230" s="1"/>
  <c r="A1467" i="230" s="1"/>
  <c r="A1468" i="230" s="1"/>
  <c r="A1469" i="230" s="1"/>
  <c r="A1470" i="230" s="1"/>
  <c r="A1471" i="230" s="1"/>
  <c r="A1472" i="230" s="1"/>
  <c r="A1473" i="230" s="1"/>
  <c r="A1474" i="230" s="1"/>
  <c r="A1475" i="230" s="1"/>
  <c r="A1476" i="230" s="1"/>
  <c r="A1477" i="230" s="1"/>
  <c r="A1478" i="230" s="1"/>
  <c r="A1479" i="230" s="1"/>
  <c r="A1480" i="230" s="1"/>
  <c r="A1481" i="230" s="1"/>
  <c r="A1482" i="230" s="1"/>
  <c r="A1483" i="230" s="1"/>
  <c r="A1484" i="230" s="1"/>
  <c r="A1485" i="230" s="1"/>
  <c r="A1486" i="230" s="1"/>
  <c r="A1487" i="230" s="1"/>
  <c r="A1488" i="230" s="1"/>
  <c r="A1489" i="230" s="1"/>
  <c r="A1490" i="230" s="1"/>
  <c r="A1491" i="230" s="1"/>
  <c r="A1492" i="230" s="1"/>
  <c r="A1493" i="230" s="1"/>
  <c r="A1494" i="230" s="1"/>
  <c r="A1495" i="230" s="1"/>
  <c r="A1496" i="230" s="1"/>
  <c r="A1497" i="230" s="1"/>
  <c r="A1498" i="230" s="1"/>
  <c r="A1499" i="230" s="1"/>
  <c r="A1500" i="230" s="1"/>
  <c r="A1501" i="230" s="1"/>
  <c r="A1502" i="230" s="1"/>
  <c r="A1503" i="230" s="1"/>
  <c r="A1504" i="230" s="1"/>
  <c r="A1505" i="230" s="1"/>
  <c r="A1506" i="230" s="1"/>
  <c r="A1507" i="230" s="1"/>
  <c r="A1508" i="230" s="1"/>
  <c r="A1509" i="230" s="1"/>
  <c r="A1510" i="230" s="1"/>
  <c r="A1511" i="230" s="1"/>
  <c r="A1512" i="230" s="1"/>
  <c r="A1513" i="230" s="1"/>
  <c r="A1514" i="230" s="1"/>
  <c r="A1515" i="230" s="1"/>
  <c r="A1516" i="230" s="1"/>
  <c r="A1517" i="230" s="1"/>
  <c r="A1518" i="230" s="1"/>
  <c r="A1519" i="230" s="1"/>
  <c r="A1520" i="230" s="1"/>
  <c r="A1521" i="230" s="1"/>
  <c r="A1522" i="230" s="1"/>
  <c r="A1523" i="230" s="1"/>
  <c r="A1524" i="230" s="1"/>
  <c r="A1525" i="230" s="1"/>
  <c r="A1526" i="230" s="1"/>
  <c r="A1527" i="230" s="1"/>
  <c r="A1528" i="230" s="1"/>
  <c r="A1529" i="230" s="1"/>
  <c r="A1530" i="230" s="1"/>
  <c r="A1531" i="230" s="1"/>
  <c r="A1532" i="230" s="1"/>
  <c r="A1533" i="230" s="1"/>
  <c r="A1534" i="230" s="1"/>
  <c r="A1535" i="230" s="1"/>
  <c r="A1536" i="230" s="1"/>
  <c r="A1537" i="230" s="1"/>
  <c r="A1538" i="230" s="1"/>
  <c r="A1539" i="230" s="1"/>
  <c r="A1540" i="230" s="1"/>
  <c r="A1541" i="230" s="1"/>
  <c r="A1542" i="230" s="1"/>
  <c r="A1543" i="230" s="1"/>
  <c r="A1544" i="230" s="1"/>
  <c r="A1545" i="230" s="1"/>
  <c r="A1546" i="230" s="1"/>
  <c r="A1547" i="230" s="1"/>
  <c r="A1548" i="230" s="1"/>
  <c r="A1549" i="230" s="1"/>
  <c r="A1550" i="230" s="1"/>
  <c r="A1551" i="230" s="1"/>
  <c r="A1552" i="230" s="1"/>
  <c r="A1553" i="230" s="1"/>
  <c r="A1554" i="230" s="1"/>
  <c r="A1555" i="230" s="1"/>
  <c r="A1556" i="230" s="1"/>
  <c r="A1557" i="230" s="1"/>
  <c r="A1558" i="230" s="1"/>
  <c r="A1559" i="230" s="1"/>
  <c r="A1560" i="230" s="1"/>
  <c r="A1561" i="230" s="1"/>
  <c r="A1562" i="230" s="1"/>
  <c r="A1563" i="230" s="1"/>
  <c r="A1564" i="230" s="1"/>
  <c r="A1565" i="230" s="1"/>
  <c r="A1566" i="230" s="1"/>
  <c r="A1567" i="230" s="1"/>
  <c r="A1568" i="230" s="1"/>
  <c r="A1569" i="230" s="1"/>
  <c r="A1570" i="230" s="1"/>
  <c r="A1571" i="230" s="1"/>
  <c r="A1572" i="230" s="1"/>
  <c r="A1573" i="230" s="1"/>
  <c r="A1574" i="230" s="1"/>
  <c r="A1575" i="230" s="1"/>
  <c r="A1576" i="230" s="1"/>
  <c r="A1577" i="230" s="1"/>
  <c r="A1578" i="230" s="1"/>
  <c r="A1579" i="230" s="1"/>
  <c r="A1580" i="230" s="1"/>
  <c r="A1581" i="230" s="1"/>
  <c r="A1582" i="230" s="1"/>
  <c r="A1583" i="230" s="1"/>
  <c r="A1584" i="230" s="1"/>
  <c r="A1585" i="230" s="1"/>
  <c r="A1586" i="230" s="1"/>
  <c r="A1587" i="230" s="1"/>
  <c r="A1588" i="230" s="1"/>
  <c r="A1589" i="230" s="1"/>
  <c r="A1590" i="230" s="1"/>
  <c r="A1591" i="230" s="1"/>
  <c r="A1592" i="230" s="1"/>
  <c r="A1593" i="230" s="1"/>
  <c r="A1594" i="230" s="1"/>
  <c r="A1595" i="230" s="1"/>
  <c r="A1596" i="230" s="1"/>
  <c r="A1597" i="230" s="1"/>
  <c r="A1598" i="230" s="1"/>
  <c r="A1599" i="230" s="1"/>
  <c r="A1600" i="230" s="1"/>
  <c r="A1601" i="230" s="1"/>
  <c r="A1602" i="230" s="1"/>
  <c r="A1603" i="230" s="1"/>
  <c r="A1604" i="230" s="1"/>
  <c r="A1605" i="230" s="1"/>
  <c r="A1606" i="230" s="1"/>
  <c r="A1607" i="230" s="1"/>
  <c r="A1608" i="230" s="1"/>
  <c r="A1609" i="230" s="1"/>
  <c r="A1610" i="230" s="1"/>
  <c r="A1611" i="230" s="1"/>
  <c r="A1612" i="230" s="1"/>
  <c r="A1613" i="230" s="1"/>
  <c r="A1614" i="230" s="1"/>
  <c r="A1615" i="230" s="1"/>
  <c r="A1616" i="230" s="1"/>
  <c r="A1617" i="230" s="1"/>
  <c r="A1618" i="230" s="1"/>
  <c r="A1619" i="230" s="1"/>
  <c r="A1620" i="230" s="1"/>
  <c r="A1621" i="230" s="1"/>
  <c r="A1622" i="230" s="1"/>
  <c r="A1623" i="230" s="1"/>
  <c r="A1624" i="230" s="1"/>
  <c r="A1625" i="230" s="1"/>
  <c r="A1626" i="230" s="1"/>
  <c r="A1627" i="230" s="1"/>
  <c r="A1628" i="230" s="1"/>
  <c r="A1629" i="230" s="1"/>
  <c r="A1630" i="230" s="1"/>
  <c r="A1631" i="230" s="1"/>
  <c r="A1632" i="230" s="1"/>
  <c r="A1633" i="230" s="1"/>
  <c r="A1634" i="230" s="1"/>
  <c r="A1635" i="230" s="1"/>
  <c r="A1636" i="230" s="1"/>
  <c r="A1637" i="230" s="1"/>
  <c r="A1638" i="230" s="1"/>
  <c r="A1639" i="230" s="1"/>
  <c r="A1640" i="230" s="1"/>
  <c r="A1641" i="230" s="1"/>
  <c r="A1642" i="230" s="1"/>
  <c r="A1643" i="230" s="1"/>
  <c r="A1644" i="230" s="1"/>
  <c r="A1645" i="230" s="1"/>
  <c r="A1646" i="230" s="1"/>
  <c r="A1647" i="230" s="1"/>
  <c r="A1648" i="230" s="1"/>
  <c r="A1649" i="230" s="1"/>
  <c r="A1650" i="230" s="1"/>
  <c r="A1651" i="230" s="1"/>
  <c r="A1652" i="230" s="1"/>
  <c r="A1653" i="230" s="1"/>
  <c r="A1654" i="230" s="1"/>
  <c r="A1655" i="230" s="1"/>
  <c r="A1656" i="230" s="1"/>
  <c r="A1657" i="230" s="1"/>
  <c r="A1658" i="230" s="1"/>
  <c r="A1659" i="230" s="1"/>
  <c r="A1660" i="230" s="1"/>
  <c r="A1661" i="230" s="1"/>
  <c r="A1662" i="230" s="1"/>
  <c r="A1663" i="230" s="1"/>
  <c r="A1664" i="230" s="1"/>
  <c r="A1665" i="230" s="1"/>
  <c r="A1666" i="230" s="1"/>
  <c r="A1667" i="230" s="1"/>
  <c r="A1668" i="230" s="1"/>
  <c r="A1669" i="230" s="1"/>
  <c r="A1670" i="230" s="1"/>
  <c r="A1671" i="230" s="1"/>
  <c r="A1672" i="230" s="1"/>
  <c r="A1673" i="230" s="1"/>
  <c r="A1674" i="230" s="1"/>
  <c r="A1675" i="230" s="1"/>
  <c r="A1676" i="230" s="1"/>
  <c r="A1677" i="230" s="1"/>
  <c r="A1678" i="230" s="1"/>
  <c r="A1679" i="230" s="1"/>
  <c r="A1680" i="230" s="1"/>
  <c r="A1681" i="230" s="1"/>
  <c r="A1682" i="230" s="1"/>
  <c r="A1683" i="230" s="1"/>
  <c r="A1684" i="230" s="1"/>
  <c r="A1685" i="230" s="1"/>
  <c r="A1686" i="230" s="1"/>
  <c r="A1687" i="230" s="1"/>
  <c r="A1688" i="230" s="1"/>
  <c r="A1689" i="230" s="1"/>
  <c r="A1690" i="230" s="1"/>
  <c r="A1691" i="230" s="1"/>
  <c r="A1692" i="230" s="1"/>
  <c r="A1693" i="230" s="1"/>
  <c r="A1694" i="230" s="1"/>
  <c r="A1695" i="230" s="1"/>
  <c r="A1696" i="230" s="1"/>
  <c r="A1697" i="230" s="1"/>
  <c r="A1698" i="230" s="1"/>
  <c r="A1699" i="230" s="1"/>
  <c r="A1700" i="230" s="1"/>
  <c r="A1701" i="230" s="1"/>
  <c r="A1702" i="230" s="1"/>
  <c r="A1703" i="230" s="1"/>
  <c r="A1704" i="230" s="1"/>
  <c r="A1705" i="230" s="1"/>
  <c r="A1706" i="230" s="1"/>
  <c r="A1707" i="230" s="1"/>
  <c r="A1708" i="230" s="1"/>
  <c r="A1709" i="230" s="1"/>
  <c r="A1710" i="230" s="1"/>
  <c r="A1711" i="230" s="1"/>
  <c r="A1712" i="230" s="1"/>
  <c r="A1713" i="230" s="1"/>
  <c r="A1714" i="230" s="1"/>
  <c r="A1715" i="230" s="1"/>
  <c r="A1716" i="230" s="1"/>
  <c r="A1717" i="230" s="1"/>
  <c r="A1718" i="230" s="1"/>
  <c r="A1719" i="230" s="1"/>
  <c r="A1720" i="230" s="1"/>
  <c r="A1721" i="230" s="1"/>
  <c r="A1722" i="230" s="1"/>
  <c r="A1723" i="230" s="1"/>
  <c r="A1724" i="230" s="1"/>
  <c r="A1725" i="230" s="1"/>
  <c r="A1726" i="230" s="1"/>
  <c r="A1727" i="230" s="1"/>
  <c r="A1728" i="230" s="1"/>
  <c r="A1729" i="230" s="1"/>
  <c r="A1730" i="230" s="1"/>
  <c r="A1731" i="230" s="1"/>
  <c r="A1732" i="230" s="1"/>
  <c r="A1733" i="230" s="1"/>
  <c r="A1734" i="230" s="1"/>
  <c r="A1735" i="230" s="1"/>
  <c r="A1736" i="230" s="1"/>
  <c r="A1737" i="230" s="1"/>
  <c r="A1738" i="230" s="1"/>
  <c r="A1739" i="230" s="1"/>
  <c r="A1740" i="230" s="1"/>
  <c r="A1741" i="230" s="1"/>
  <c r="A1742" i="230" s="1"/>
  <c r="A1743" i="230" s="1"/>
  <c r="A1744" i="230" s="1"/>
  <c r="A1745" i="230" s="1"/>
  <c r="A1746" i="230" s="1"/>
  <c r="A1747" i="230" s="1"/>
  <c r="A1748" i="230" s="1"/>
  <c r="A1749" i="230" s="1"/>
  <c r="A1750" i="230" s="1"/>
  <c r="A1751" i="230" s="1"/>
  <c r="A1752" i="230" s="1"/>
  <c r="A1753" i="230" s="1"/>
  <c r="A1754" i="230" s="1"/>
  <c r="A1755" i="230" s="1"/>
  <c r="A1756" i="230" s="1"/>
  <c r="A1757" i="230" s="1"/>
  <c r="A1758" i="230" s="1"/>
  <c r="A1759" i="230" s="1"/>
  <c r="A1760" i="230" s="1"/>
  <c r="A1761" i="230" s="1"/>
  <c r="A1762" i="230" s="1"/>
  <c r="A1763" i="230" s="1"/>
  <c r="A1764" i="230" s="1"/>
  <c r="A1765" i="230" s="1"/>
  <c r="A1766" i="230" s="1"/>
  <c r="A1767" i="230" s="1"/>
  <c r="A1768" i="230" s="1"/>
  <c r="A1769" i="230" s="1"/>
  <c r="A1770" i="230" s="1"/>
  <c r="A1771" i="230" s="1"/>
  <c r="A1772" i="230" s="1"/>
  <c r="A1773" i="230" s="1"/>
  <c r="A1774" i="230" s="1"/>
  <c r="A1775" i="230" s="1"/>
  <c r="A1776" i="230" s="1"/>
  <c r="A1777" i="230" s="1"/>
  <c r="A1778" i="230" s="1"/>
  <c r="A1779" i="230" s="1"/>
  <c r="A1780" i="230" s="1"/>
  <c r="A1781" i="230" s="1"/>
  <c r="A1782" i="230" s="1"/>
  <c r="A1783" i="230" s="1"/>
  <c r="A1784" i="230" s="1"/>
  <c r="A1785" i="230" s="1"/>
  <c r="A1786" i="230" s="1"/>
  <c r="A1787" i="230" s="1"/>
  <c r="A1788" i="230" s="1"/>
  <c r="A1789" i="230" s="1"/>
  <c r="A1790" i="230" s="1"/>
  <c r="A1791" i="230" s="1"/>
  <c r="A1792" i="230" s="1"/>
  <c r="A1793" i="230" s="1"/>
  <c r="A1794" i="230" s="1"/>
  <c r="A1795" i="230" s="1"/>
  <c r="A1796" i="230" s="1"/>
  <c r="A1797" i="230" s="1"/>
  <c r="A1798" i="230" s="1"/>
  <c r="A1799" i="230" s="1"/>
  <c r="A1800" i="230" s="1"/>
  <c r="A1801" i="230" s="1"/>
  <c r="A1802" i="230" s="1"/>
  <c r="A1803" i="230" s="1"/>
  <c r="A1804" i="230" s="1"/>
  <c r="A1805" i="230" s="1"/>
  <c r="A1806" i="230" s="1"/>
  <c r="A1807" i="230" s="1"/>
  <c r="A1808" i="230" s="1"/>
  <c r="A1809" i="230" s="1"/>
  <c r="A1810" i="230" s="1"/>
  <c r="A1811" i="230" s="1"/>
  <c r="A1812" i="230" s="1"/>
  <c r="A1813" i="230" s="1"/>
  <c r="A1814" i="230" s="1"/>
  <c r="A1815" i="230" s="1"/>
  <c r="A1816" i="230" s="1"/>
  <c r="A1817" i="230" s="1"/>
  <c r="A1818" i="230" s="1"/>
  <c r="A1819" i="230" s="1"/>
  <c r="A1820" i="230" s="1"/>
  <c r="A1821" i="230" s="1"/>
  <c r="A1822" i="230" s="1"/>
  <c r="A1823" i="230" s="1"/>
  <c r="A1824" i="230" s="1"/>
  <c r="A1825" i="230" s="1"/>
  <c r="A1826" i="230" s="1"/>
  <c r="A1827" i="230" s="1"/>
  <c r="A1828" i="230" s="1"/>
  <c r="A1605" i="181" l="1"/>
  <c r="G1604" i="181"/>
  <c r="G22" i="181"/>
  <c r="L119" i="229"/>
  <c r="M125" i="229"/>
  <c r="A1606" i="181" l="1"/>
  <c r="G1605" i="181"/>
  <c r="G23" i="181"/>
  <c r="L125" i="229"/>
  <c r="M131" i="229"/>
  <c r="K11" i="138"/>
  <c r="K17" i="138" s="1"/>
  <c r="G1606" i="181" l="1"/>
  <c r="A1607" i="181"/>
  <c r="G24" i="181"/>
  <c r="M137" i="229"/>
  <c r="L131" i="229"/>
  <c r="K23" i="138"/>
  <c r="A1608" i="181" l="1"/>
  <c r="G1607" i="181"/>
  <c r="G25" i="181"/>
  <c r="L137" i="229"/>
  <c r="M143" i="229"/>
  <c r="K29" i="138"/>
  <c r="A1609" i="181" l="1"/>
  <c r="G1608" i="181"/>
  <c r="G26" i="181"/>
  <c r="L143" i="229"/>
  <c r="M149" i="229"/>
  <c r="K35" i="138"/>
  <c r="A1610" i="181" l="1"/>
  <c r="G1609" i="181"/>
  <c r="G27" i="181"/>
  <c r="L149" i="229"/>
  <c r="M155" i="229"/>
  <c r="K41" i="138"/>
  <c r="G1610" i="181" l="1"/>
  <c r="A1611" i="181"/>
  <c r="G28" i="181"/>
  <c r="L155" i="229"/>
  <c r="M161" i="229"/>
  <c r="K47" i="138"/>
  <c r="A1612" i="181" l="1"/>
  <c r="G1611" i="181"/>
  <c r="G29" i="181"/>
  <c r="M167" i="229"/>
  <c r="L161" i="229"/>
  <c r="K53" i="138"/>
  <c r="A1613" i="181" l="1"/>
  <c r="G1612" i="181"/>
  <c r="G30" i="181"/>
  <c r="M173" i="229"/>
  <c r="L167" i="229"/>
  <c r="K59" i="138"/>
  <c r="G1613" i="181" l="1"/>
  <c r="A1614" i="181"/>
  <c r="G31" i="181"/>
  <c r="M179" i="229"/>
  <c r="L173" i="229"/>
  <c r="K65" i="138"/>
  <c r="K71" i="138" s="1"/>
  <c r="K77" i="138" s="1"/>
  <c r="K83" i="138" s="1"/>
  <c r="K89" i="138" s="1"/>
  <c r="K95" i="138" s="1"/>
  <c r="K101" i="138" s="1"/>
  <c r="K107" i="138" s="1"/>
  <c r="K113" i="138" s="1"/>
  <c r="K119" i="138" s="1"/>
  <c r="K125" i="138" s="1"/>
  <c r="K131" i="138" s="1"/>
  <c r="K137" i="138" s="1"/>
  <c r="K143" i="138" s="1"/>
  <c r="K149" i="138" s="1"/>
  <c r="K155" i="138" s="1"/>
  <c r="K161" i="138" s="1"/>
  <c r="K167" i="138" s="1"/>
  <c r="K173" i="138" s="1"/>
  <c r="K179" i="138" s="1"/>
  <c r="K185" i="138" s="1"/>
  <c r="K191" i="138" s="1"/>
  <c r="K197" i="138" s="1"/>
  <c r="K203" i="138" s="1"/>
  <c r="K209" i="138" s="1"/>
  <c r="K215" i="138" s="1"/>
  <c r="K221" i="138" s="1"/>
  <c r="K227" i="138" s="1"/>
  <c r="K233" i="138" s="1"/>
  <c r="K239" i="138" s="1"/>
  <c r="K245" i="138" s="1"/>
  <c r="K251" i="138" s="1"/>
  <c r="K257" i="138" s="1"/>
  <c r="K263" i="138" s="1"/>
  <c r="K269" i="138" s="1"/>
  <c r="K275" i="138" s="1"/>
  <c r="K281" i="138" s="1"/>
  <c r="K287" i="138" s="1"/>
  <c r="K293" i="138" s="1"/>
  <c r="K299" i="138" s="1"/>
  <c r="K305" i="138" s="1"/>
  <c r="K311" i="138" s="1"/>
  <c r="K317" i="138" s="1"/>
  <c r="K323" i="138" s="1"/>
  <c r="K329" i="138" s="1"/>
  <c r="K335" i="138" s="1"/>
  <c r="K341" i="138" s="1"/>
  <c r="K347" i="138" s="1"/>
  <c r="K353" i="138" s="1"/>
  <c r="K359" i="138" s="1"/>
  <c r="K365" i="138" s="1"/>
  <c r="K371" i="138" s="1"/>
  <c r="K377" i="138" s="1"/>
  <c r="K383" i="138" s="1"/>
  <c r="K389" i="138" s="1"/>
  <c r="K395" i="138" s="1"/>
  <c r="K401" i="138" s="1"/>
  <c r="K407" i="138" s="1"/>
  <c r="K413" i="138" s="1"/>
  <c r="K419" i="138" s="1"/>
  <c r="K425" i="138" s="1"/>
  <c r="K431" i="138" s="1"/>
  <c r="K437" i="138" s="1"/>
  <c r="K443" i="138" s="1"/>
  <c r="K449" i="138" s="1"/>
  <c r="K455" i="138" s="1"/>
  <c r="K461" i="138" s="1"/>
  <c r="K467" i="138" s="1"/>
  <c r="K473" i="138" s="1"/>
  <c r="K479" i="138" s="1"/>
  <c r="K485" i="138" s="1"/>
  <c r="K491" i="138" s="1"/>
  <c r="K497" i="138" s="1"/>
  <c r="K503" i="138" s="1"/>
  <c r="K509" i="138" s="1"/>
  <c r="K515" i="138" s="1"/>
  <c r="K521" i="138" s="1"/>
  <c r="K527" i="138" s="1"/>
  <c r="K533" i="138" s="1"/>
  <c r="K539" i="138" s="1"/>
  <c r="K545" i="138" s="1"/>
  <c r="K551" i="138" s="1"/>
  <c r="K557" i="138" s="1"/>
  <c r="K563" i="138" s="1"/>
  <c r="K569" i="138" s="1"/>
  <c r="K575" i="138" s="1"/>
  <c r="K581" i="138" s="1"/>
  <c r="K587" i="138" s="1"/>
  <c r="K593" i="138" s="1"/>
  <c r="K599" i="138" s="1"/>
  <c r="A1615" i="181" l="1"/>
  <c r="G1614" i="181"/>
  <c r="G32" i="181"/>
  <c r="M185" i="229"/>
  <c r="L179" i="229"/>
  <c r="R69" i="138"/>
  <c r="R68" i="138"/>
  <c r="R67" i="138"/>
  <c r="R66" i="138"/>
  <c r="O66" i="138"/>
  <c r="R63" i="138"/>
  <c r="R62" i="138"/>
  <c r="R61" i="138"/>
  <c r="R60" i="138"/>
  <c r="O60" i="138"/>
  <c r="R57" i="138"/>
  <c r="R56" i="138"/>
  <c r="R55" i="138"/>
  <c r="R54" i="138"/>
  <c r="O54" i="138"/>
  <c r="A1616" i="181" l="1"/>
  <c r="G1615" i="181"/>
  <c r="G33" i="181"/>
  <c r="L185" i="229"/>
  <c r="M191" i="229"/>
  <c r="F50" i="85"/>
  <c r="F51" i="85" s="1"/>
  <c r="R6" i="138"/>
  <c r="A1617" i="181" l="1"/>
  <c r="G1616" i="181"/>
  <c r="G34" i="181"/>
  <c r="M197" i="229"/>
  <c r="L191" i="229"/>
  <c r="C1" i="229"/>
  <c r="R51" i="138"/>
  <c r="R50" i="138"/>
  <c r="R49" i="138"/>
  <c r="R48" i="138"/>
  <c r="O48" i="138"/>
  <c r="R45" i="138"/>
  <c r="R44" i="138"/>
  <c r="R43" i="138"/>
  <c r="R42" i="138"/>
  <c r="O42" i="138"/>
  <c r="R39" i="138"/>
  <c r="R38" i="138"/>
  <c r="R37" i="138"/>
  <c r="R36" i="138"/>
  <c r="O36" i="138"/>
  <c r="R33" i="138"/>
  <c r="R32" i="138"/>
  <c r="R31" i="138"/>
  <c r="R30" i="138"/>
  <c r="O30" i="138"/>
  <c r="R27" i="138"/>
  <c r="R26" i="138"/>
  <c r="R25" i="138"/>
  <c r="R24" i="138"/>
  <c r="O24" i="138"/>
  <c r="R21" i="138"/>
  <c r="R20" i="138"/>
  <c r="R19" i="138"/>
  <c r="R18" i="138"/>
  <c r="O18" i="138"/>
  <c r="R15" i="138"/>
  <c r="R14" i="138"/>
  <c r="R13" i="138"/>
  <c r="R12" i="138"/>
  <c r="O12" i="138"/>
  <c r="R9" i="138"/>
  <c r="R8" i="138"/>
  <c r="R7" i="138"/>
  <c r="O6" i="138"/>
  <c r="AG2" i="85"/>
  <c r="A1618" i="181" l="1"/>
  <c r="G1617" i="181"/>
  <c r="G35" i="181"/>
  <c r="M203" i="229"/>
  <c r="L197" i="229"/>
  <c r="AH2" i="85"/>
  <c r="AG8" i="85"/>
  <c r="A1619" i="181" l="1"/>
  <c r="G1618" i="181"/>
  <c r="G36" i="181"/>
  <c r="M209" i="229"/>
  <c r="L203" i="229"/>
  <c r="AH8" i="85"/>
  <c r="AI2" i="85"/>
  <c r="A1620" i="181" l="1"/>
  <c r="G1619" i="181"/>
  <c r="G37" i="181"/>
  <c r="M215" i="229"/>
  <c r="L209" i="229"/>
  <c r="AJ2" i="85"/>
  <c r="AI8" i="85"/>
  <c r="A1621" i="181" l="1"/>
  <c r="G1620" i="181"/>
  <c r="G38" i="181"/>
  <c r="M221" i="229"/>
  <c r="L215" i="229"/>
  <c r="AJ8" i="85"/>
  <c r="AK2" i="85"/>
  <c r="A1622" i="181" l="1"/>
  <c r="G1621" i="181"/>
  <c r="G39" i="181"/>
  <c r="M227" i="229"/>
  <c r="L221" i="229"/>
  <c r="AL2" i="85"/>
  <c r="AK8" i="85"/>
  <c r="G1622" i="181" l="1"/>
  <c r="A1623" i="181"/>
  <c r="G40" i="181"/>
  <c r="M233" i="229"/>
  <c r="L227" i="229"/>
  <c r="AM2" i="85"/>
  <c r="AL8" i="85"/>
  <c r="A1624" i="181" l="1"/>
  <c r="G1623" i="181"/>
  <c r="G41" i="181"/>
  <c r="M239" i="229"/>
  <c r="L233" i="229"/>
  <c r="AN2" i="85"/>
  <c r="AM8" i="85"/>
  <c r="A1625" i="181" l="1"/>
  <c r="G1624" i="181"/>
  <c r="G42" i="181"/>
  <c r="L239" i="229"/>
  <c r="M245" i="229"/>
  <c r="AN8" i="85"/>
  <c r="AO2" i="85"/>
  <c r="AO8" i="85" s="1"/>
  <c r="G1625" i="181" l="1"/>
  <c r="A1626" i="181"/>
  <c r="G43" i="181"/>
  <c r="L245" i="229"/>
  <c r="M251" i="229"/>
  <c r="I5" i="138"/>
  <c r="I11" i="138" s="1"/>
  <c r="I17" i="138" s="1"/>
  <c r="I23" i="138" s="1"/>
  <c r="I29" i="138" s="1"/>
  <c r="I35" i="138" s="1"/>
  <c r="I41" i="138" s="1"/>
  <c r="I47" i="138" s="1"/>
  <c r="I53" i="138" s="1"/>
  <c r="I59" i="138" s="1"/>
  <c r="I65" i="138" s="1"/>
  <c r="I71" i="138" s="1"/>
  <c r="I77" i="138" s="1"/>
  <c r="I83" i="138" s="1"/>
  <c r="I89" i="138" s="1"/>
  <c r="I95" i="138" s="1"/>
  <c r="I101" i="138" s="1"/>
  <c r="I107" i="138" s="1"/>
  <c r="I113" i="138" s="1"/>
  <c r="I119" i="138" s="1"/>
  <c r="I125" i="138" s="1"/>
  <c r="I131" i="138" s="1"/>
  <c r="I137" i="138" s="1"/>
  <c r="I143" i="138" s="1"/>
  <c r="I149" i="138" s="1"/>
  <c r="I155" i="138" s="1"/>
  <c r="I161" i="138" s="1"/>
  <c r="I167" i="138" s="1"/>
  <c r="I173" i="138" s="1"/>
  <c r="I179" i="138" s="1"/>
  <c r="I185" i="138" s="1"/>
  <c r="I191" i="138" s="1"/>
  <c r="I197" i="138" s="1"/>
  <c r="I203" i="138" s="1"/>
  <c r="I209" i="138" s="1"/>
  <c r="I215" i="138" s="1"/>
  <c r="I221" i="138" s="1"/>
  <c r="I227" i="138" s="1"/>
  <c r="I233" i="138" s="1"/>
  <c r="I239" i="138" s="1"/>
  <c r="I245" i="138" s="1"/>
  <c r="I251" i="138" s="1"/>
  <c r="G1626" i="181" l="1"/>
  <c r="A1627" i="181"/>
  <c r="G44" i="181"/>
  <c r="M257" i="229"/>
  <c r="L251" i="229"/>
  <c r="I257" i="138"/>
  <c r="A1628" i="181" l="1"/>
  <c r="G1627" i="181"/>
  <c r="G45" i="181"/>
  <c r="M263" i="229"/>
  <c r="L257" i="229"/>
  <c r="I263" i="138"/>
  <c r="A1629" i="181" l="1"/>
  <c r="G1628" i="181"/>
  <c r="G46" i="181"/>
  <c r="M269" i="229"/>
  <c r="L263" i="229"/>
  <c r="I269" i="138"/>
  <c r="A1630" i="181" l="1"/>
  <c r="G1629" i="181"/>
  <c r="G47" i="181"/>
  <c r="M275" i="229"/>
  <c r="L269" i="229"/>
  <c r="I275" i="138"/>
  <c r="G1630" i="181" l="1"/>
  <c r="A1631" i="181"/>
  <c r="A1632" i="181" s="1"/>
  <c r="A1633" i="181" s="1"/>
  <c r="A1634" i="181" s="1"/>
  <c r="A1635" i="181" s="1"/>
  <c r="A1636" i="181" s="1"/>
  <c r="A1637" i="181" s="1"/>
  <c r="A1638" i="181" s="1"/>
  <c r="A1639" i="181" s="1"/>
  <c r="A1640" i="181" s="1"/>
  <c r="A1641" i="181" s="1"/>
  <c r="A1642" i="181" s="1"/>
  <c r="A1643" i="181" s="1"/>
  <c r="A1644" i="181" s="1"/>
  <c r="A1645" i="181" s="1"/>
  <c r="A1646" i="181" s="1"/>
  <c r="A1647" i="181" s="1"/>
  <c r="A1648" i="181" s="1"/>
  <c r="A1649" i="181" s="1"/>
  <c r="A1650" i="181" s="1"/>
  <c r="G48" i="181"/>
  <c r="L275" i="229"/>
  <c r="M281" i="229"/>
  <c r="I281" i="138"/>
  <c r="A1651" i="181" l="1"/>
  <c r="G49" i="181"/>
  <c r="L281" i="229"/>
  <c r="M287" i="229"/>
  <c r="I287" i="138"/>
  <c r="A1652" i="181" l="1"/>
  <c r="G1651" i="181"/>
  <c r="G50" i="181"/>
  <c r="M293" i="229"/>
  <c r="L287" i="229"/>
  <c r="I293" i="138"/>
  <c r="G1652" i="181" l="1"/>
  <c r="A1653" i="181"/>
  <c r="G51" i="181"/>
  <c r="L293" i="229"/>
  <c r="M299" i="229"/>
  <c r="I299" i="138"/>
  <c r="A1654" i="181" l="1"/>
  <c r="G1653" i="181"/>
  <c r="G52" i="181"/>
  <c r="M305" i="229"/>
  <c r="L299" i="229"/>
  <c r="I305" i="138"/>
  <c r="A1655" i="181" l="1"/>
  <c r="G1654" i="181"/>
  <c r="G53" i="181"/>
  <c r="L305" i="229"/>
  <c r="M311" i="229"/>
  <c r="I311" i="138"/>
  <c r="A1656" i="181" l="1"/>
  <c r="G1655" i="181"/>
  <c r="G54" i="181"/>
  <c r="M317" i="229"/>
  <c r="L311" i="229"/>
  <c r="I317" i="138"/>
  <c r="G1656" i="181" l="1"/>
  <c r="A1657" i="181"/>
  <c r="G55" i="181"/>
  <c r="L317" i="229"/>
  <c r="M323" i="229"/>
  <c r="I323" i="138"/>
  <c r="G1657" i="181" l="1"/>
  <c r="A1658" i="181"/>
  <c r="G56" i="181"/>
  <c r="M329" i="229"/>
  <c r="L323" i="229"/>
  <c r="I329" i="138"/>
  <c r="A1659" i="181" l="1"/>
  <c r="G1658" i="181"/>
  <c r="G57" i="181"/>
  <c r="L329" i="229"/>
  <c r="M335" i="229"/>
  <c r="I335" i="138"/>
  <c r="A1660" i="181" l="1"/>
  <c r="G1659" i="181"/>
  <c r="G58" i="181"/>
  <c r="M341" i="229"/>
  <c r="L335" i="229"/>
  <c r="I341" i="138"/>
  <c r="G1660" i="181" l="1"/>
  <c r="A1661" i="181"/>
  <c r="G59" i="181"/>
  <c r="M347" i="229"/>
  <c r="L341" i="229"/>
  <c r="I347" i="138"/>
  <c r="G1661" i="181" l="1"/>
  <c r="A1662" i="181"/>
  <c r="G60" i="181"/>
  <c r="L347" i="229"/>
  <c r="M353" i="229"/>
  <c r="I353" i="138"/>
  <c r="A1663" i="181" l="1"/>
  <c r="G1662" i="181"/>
  <c r="G61" i="181"/>
  <c r="M359" i="229"/>
  <c r="L353" i="229"/>
  <c r="I359" i="138"/>
  <c r="A1664" i="181" l="1"/>
  <c r="G1663" i="181"/>
  <c r="G62" i="181"/>
  <c r="M365" i="229"/>
  <c r="L359" i="229"/>
  <c r="I365" i="138"/>
  <c r="G1664" i="181" l="1"/>
  <c r="A1665" i="181"/>
  <c r="G63" i="181"/>
  <c r="M371" i="229"/>
  <c r="L365" i="229"/>
  <c r="I371" i="138"/>
  <c r="G1665" i="181" l="1"/>
  <c r="A1666" i="181"/>
  <c r="G64" i="181"/>
  <c r="M377" i="229"/>
  <c r="L371" i="229"/>
  <c r="I377" i="138"/>
  <c r="A1667" i="181" l="1"/>
  <c r="G1666" i="181"/>
  <c r="G65" i="181"/>
  <c r="M383" i="229"/>
  <c r="L377" i="229"/>
  <c r="I383" i="138"/>
  <c r="A1668" i="181" l="1"/>
  <c r="G1667" i="181"/>
  <c r="G66" i="181"/>
  <c r="L383" i="229"/>
  <c r="M389" i="229"/>
  <c r="I389" i="138"/>
  <c r="G1668" i="181" l="1"/>
  <c r="A1669" i="181"/>
  <c r="G67" i="181"/>
  <c r="M395" i="229"/>
  <c r="L389" i="229"/>
  <c r="I395" i="138"/>
  <c r="A1670" i="181" l="1"/>
  <c r="G1669" i="181"/>
  <c r="G68" i="181"/>
  <c r="L395" i="229"/>
  <c r="M401" i="229"/>
  <c r="I401" i="138"/>
  <c r="A1671" i="181" l="1"/>
  <c r="G1670" i="181"/>
  <c r="G69" i="181"/>
  <c r="L401" i="229"/>
  <c r="M407" i="229"/>
  <c r="I407" i="138"/>
  <c r="A1672" i="181" l="1"/>
  <c r="G1671" i="181"/>
  <c r="G70" i="181"/>
  <c r="L407" i="229"/>
  <c r="M413" i="229"/>
  <c r="I413" i="138"/>
  <c r="G1672" i="181" l="1"/>
  <c r="A1673" i="181"/>
  <c r="G71" i="181"/>
  <c r="L413" i="229"/>
  <c r="M419" i="229"/>
  <c r="I419" i="138"/>
  <c r="A1674" i="181" l="1"/>
  <c r="G1673" i="181"/>
  <c r="G72" i="181"/>
  <c r="M425" i="229"/>
  <c r="L419" i="229"/>
  <c r="I425" i="138"/>
  <c r="A1675" i="181" l="1"/>
  <c r="G1674" i="181"/>
  <c r="G73" i="181"/>
  <c r="M431" i="229"/>
  <c r="L425" i="229"/>
  <c r="I431" i="138"/>
  <c r="A1676" i="181" l="1"/>
  <c r="G1675" i="181"/>
  <c r="G74" i="181"/>
  <c r="M437" i="229"/>
  <c r="L431" i="229"/>
  <c r="I437" i="138"/>
  <c r="G1676" i="181" l="1"/>
  <c r="A1677" i="181"/>
  <c r="G75" i="181"/>
  <c r="M443" i="229"/>
  <c r="L437" i="229"/>
  <c r="I443" i="138"/>
  <c r="G1677" i="181" l="1"/>
  <c r="A1678" i="181"/>
  <c r="A1679" i="181" s="1"/>
  <c r="A1680" i="181" s="1"/>
  <c r="A1681" i="181" s="1"/>
  <c r="A1682" i="181" s="1"/>
  <c r="A1683" i="181" s="1"/>
  <c r="A1684" i="181" s="1"/>
  <c r="A1685" i="181" s="1"/>
  <c r="A1686" i="181" s="1"/>
  <c r="A1687" i="181" s="1"/>
  <c r="A1688" i="181" s="1"/>
  <c r="A1689" i="181" s="1"/>
  <c r="A1690" i="181" s="1"/>
  <c r="A1691" i="181" s="1"/>
  <c r="A1692" i="181" s="1"/>
  <c r="A1693" i="181" s="1"/>
  <c r="A1694" i="181" s="1"/>
  <c r="A1695" i="181" s="1"/>
  <c r="A1696" i="181" s="1"/>
  <c r="A1697" i="181" s="1"/>
  <c r="A1698" i="181" s="1"/>
  <c r="A1699" i="181" s="1"/>
  <c r="A1700" i="181" s="1"/>
  <c r="A1701" i="181" s="1"/>
  <c r="A1702" i="181" s="1"/>
  <c r="A1703" i="181" s="1"/>
  <c r="A1704" i="181" s="1"/>
  <c r="A1705" i="181" s="1"/>
  <c r="A1706" i="181" s="1"/>
  <c r="A1707" i="181" s="1"/>
  <c r="A1708" i="181" s="1"/>
  <c r="A1709" i="181" s="1"/>
  <c r="A1710" i="181" s="1"/>
  <c r="A1711" i="181" s="1"/>
  <c r="A1712" i="181" s="1"/>
  <c r="A1713" i="181" s="1"/>
  <c r="A1714" i="181" s="1"/>
  <c r="A1715" i="181" s="1"/>
  <c r="A1716" i="181" s="1"/>
  <c r="A1717" i="181" s="1"/>
  <c r="A1718" i="181" s="1"/>
  <c r="A1719" i="181" s="1"/>
  <c r="A1720" i="181" s="1"/>
  <c r="A1721" i="181" s="1"/>
  <c r="A1722" i="181" s="1"/>
  <c r="A1723" i="181" s="1"/>
  <c r="A1724" i="181" s="1"/>
  <c r="A1725" i="181" s="1"/>
  <c r="A1726" i="181" s="1"/>
  <c r="A1727" i="181" s="1"/>
  <c r="A1728" i="181" s="1"/>
  <c r="A1729" i="181" s="1"/>
  <c r="A1730" i="181" s="1"/>
  <c r="A1731" i="181" s="1"/>
  <c r="A1732" i="181" s="1"/>
  <c r="A1733" i="181" s="1"/>
  <c r="A1734" i="181" s="1"/>
  <c r="A1735" i="181" s="1"/>
  <c r="A1736" i="181" s="1"/>
  <c r="A1737" i="181" s="1"/>
  <c r="A1738" i="181" s="1"/>
  <c r="A1739" i="181" s="1"/>
  <c r="A1740" i="181" s="1"/>
  <c r="A1741" i="181" s="1"/>
  <c r="A1742" i="181" s="1"/>
  <c r="A1743" i="181" s="1"/>
  <c r="A1744" i="181" s="1"/>
  <c r="A1745" i="181" s="1"/>
  <c r="A1746" i="181" s="1"/>
  <c r="A1747" i="181" s="1"/>
  <c r="A1748" i="181" s="1"/>
  <c r="A1749" i="181" s="1"/>
  <c r="A1750" i="181" s="1"/>
  <c r="A1751" i="181" s="1"/>
  <c r="A1752" i="181" s="1"/>
  <c r="A1753" i="181" s="1"/>
  <c r="A1754" i="181" s="1"/>
  <c r="A1755" i="181" s="1"/>
  <c r="A1756" i="181" s="1"/>
  <c r="A1757" i="181" s="1"/>
  <c r="A1758" i="181" s="1"/>
  <c r="A1759" i="181" s="1"/>
  <c r="A1760" i="181" s="1"/>
  <c r="A1761" i="181" s="1"/>
  <c r="A1762" i="181" s="1"/>
  <c r="A1763" i="181" s="1"/>
  <c r="A1764" i="181" s="1"/>
  <c r="A1765" i="181" s="1"/>
  <c r="A1766" i="181" s="1"/>
  <c r="A1767" i="181" s="1"/>
  <c r="A1768" i="181" s="1"/>
  <c r="A1769" i="181" s="1"/>
  <c r="A1770" i="181" s="1"/>
  <c r="A1771" i="181" s="1"/>
  <c r="A1772" i="181" s="1"/>
  <c r="A1773" i="181" s="1"/>
  <c r="A1774" i="181" s="1"/>
  <c r="A1775" i="181" s="1"/>
  <c r="A1776" i="181" s="1"/>
  <c r="A1777" i="181" s="1"/>
  <c r="A1778" i="181" s="1"/>
  <c r="A1779" i="181" s="1"/>
  <c r="A1780" i="181" s="1"/>
  <c r="A1781" i="181" s="1"/>
  <c r="A1782" i="181" s="1"/>
  <c r="A1783" i="181" s="1"/>
  <c r="A1784" i="181" s="1"/>
  <c r="A1785" i="181" s="1"/>
  <c r="A1786" i="181" s="1"/>
  <c r="A1787" i="181" s="1"/>
  <c r="A1788" i="181" s="1"/>
  <c r="A1789" i="181" s="1"/>
  <c r="A1790" i="181" s="1"/>
  <c r="A1791" i="181" s="1"/>
  <c r="A1792" i="181" s="1"/>
  <c r="A1793" i="181" s="1"/>
  <c r="A1794" i="181" s="1"/>
  <c r="A1795" i="181" s="1"/>
  <c r="A1796" i="181" s="1"/>
  <c r="A1797" i="181" s="1"/>
  <c r="A1798" i="181" s="1"/>
  <c r="A1799" i="181" s="1"/>
  <c r="A1800" i="181" s="1"/>
  <c r="A1801" i="181" s="1"/>
  <c r="A1802" i="181" s="1"/>
  <c r="A1803" i="181" s="1"/>
  <c r="A1804" i="181" s="1"/>
  <c r="A1805" i="181" s="1"/>
  <c r="A1806" i="181" s="1"/>
  <c r="A1807" i="181" s="1"/>
  <c r="A1808" i="181" s="1"/>
  <c r="A1809" i="181" s="1"/>
  <c r="A1810" i="181" s="1"/>
  <c r="A1811" i="181" s="1"/>
  <c r="A1812" i="181" s="1"/>
  <c r="A1813" i="181" s="1"/>
  <c r="A1814" i="181" s="1"/>
  <c r="A1815" i="181" s="1"/>
  <c r="A1816" i="181" s="1"/>
  <c r="A1817" i="181" s="1"/>
  <c r="A1818" i="181" s="1"/>
  <c r="A1819" i="181" s="1"/>
  <c r="A1820" i="181" s="1"/>
  <c r="A1821" i="181" s="1"/>
  <c r="A1822" i="181" s="1"/>
  <c r="A1823" i="181" s="1"/>
  <c r="A1824" i="181" s="1"/>
  <c r="A1825" i="181" s="1"/>
  <c r="A1826" i="181" s="1"/>
  <c r="A1827" i="181" s="1"/>
  <c r="A1828" i="181" s="1"/>
  <c r="A1829" i="181" s="1"/>
  <c r="A1830" i="181" s="1"/>
  <c r="G76" i="181"/>
  <c r="L443" i="229"/>
  <c r="M449" i="229"/>
  <c r="I449" i="138"/>
  <c r="G77" i="181" l="1"/>
  <c r="M455" i="229"/>
  <c r="L449" i="229"/>
  <c r="I455" i="138"/>
  <c r="G78" i="181" l="1"/>
  <c r="M461" i="229"/>
  <c r="L455" i="229"/>
  <c r="I461" i="138"/>
  <c r="G79" i="181" l="1"/>
  <c r="M467" i="229"/>
  <c r="L461" i="229"/>
  <c r="I467" i="138"/>
  <c r="G80" i="181" l="1"/>
  <c r="L467" i="229"/>
  <c r="M473" i="229"/>
  <c r="I473" i="138"/>
  <c r="G81" i="181" l="1"/>
  <c r="L473" i="229"/>
  <c r="M479" i="229"/>
  <c r="I479" i="138"/>
  <c r="G82" i="181" l="1"/>
  <c r="L479" i="229"/>
  <c r="M485" i="229"/>
  <c r="I485" i="138"/>
  <c r="G83" i="181" l="1"/>
  <c r="L485" i="229"/>
  <c r="M491" i="229"/>
  <c r="I491" i="138"/>
  <c r="G84" i="181" l="1"/>
  <c r="L491" i="229"/>
  <c r="M497" i="229"/>
  <c r="I497" i="138"/>
  <c r="G85" i="181" l="1"/>
  <c r="L497" i="229"/>
  <c r="M503" i="229"/>
  <c r="I503" i="138"/>
  <c r="G86" i="181" l="1"/>
  <c r="L503" i="229"/>
  <c r="M509" i="229"/>
  <c r="I509" i="138"/>
  <c r="G87" i="181" l="1"/>
  <c r="L509" i="229"/>
  <c r="M515" i="229"/>
  <c r="I515" i="138"/>
  <c r="G88" i="181" l="1"/>
  <c r="L515" i="229"/>
  <c r="M521" i="229"/>
  <c r="I521" i="138"/>
  <c r="G89" i="181" l="1"/>
  <c r="L521" i="229"/>
  <c r="M527" i="229"/>
  <c r="I527" i="138"/>
  <c r="G90" i="181" l="1"/>
  <c r="L527" i="229"/>
  <c r="M533" i="229"/>
  <c r="I533" i="138"/>
  <c r="G91" i="181" l="1"/>
  <c r="L533" i="229"/>
  <c r="M539" i="229"/>
  <c r="I539" i="138"/>
  <c r="G92" i="181" l="1"/>
  <c r="M545" i="229"/>
  <c r="L539" i="229"/>
  <c r="I545" i="138"/>
  <c r="G93" i="181" l="1"/>
  <c r="M551" i="229"/>
  <c r="L545" i="229"/>
  <c r="I551" i="138"/>
  <c r="G94" i="181" l="1"/>
  <c r="M557" i="229"/>
  <c r="L551" i="229"/>
  <c r="I557" i="138"/>
  <c r="G95" i="181" l="1"/>
  <c r="M563" i="229"/>
  <c r="L557" i="229"/>
  <c r="I563" i="138"/>
  <c r="G96" i="181" l="1"/>
  <c r="M569" i="229"/>
  <c r="L563" i="229"/>
  <c r="I569" i="138"/>
  <c r="G97" i="181" l="1"/>
  <c r="M575" i="229"/>
  <c r="L569" i="229"/>
  <c r="I575" i="138"/>
  <c r="G98" i="181" l="1"/>
  <c r="M581" i="229"/>
  <c r="L575" i="229"/>
  <c r="I581" i="138"/>
  <c r="G99" i="181" l="1"/>
  <c r="M587" i="229"/>
  <c r="L581" i="229"/>
  <c r="I587" i="138"/>
  <c r="G100" i="181" l="1"/>
  <c r="M593" i="229"/>
  <c r="L587" i="229"/>
  <c r="I593" i="138"/>
  <c r="G101" i="181" l="1"/>
  <c r="L593" i="229"/>
  <c r="M599" i="229"/>
  <c r="I599" i="138"/>
  <c r="G102" i="181" l="1"/>
  <c r="L599" i="229"/>
  <c r="G103" i="181" l="1"/>
  <c r="I5" i="253"/>
  <c r="I11" i="253" s="1"/>
  <c r="I17" i="253" s="1"/>
  <c r="I23" i="253" s="1"/>
  <c r="I29" i="253" s="1"/>
  <c r="I35" i="253" s="1"/>
  <c r="I41" i="253" s="1"/>
  <c r="I47" i="253" s="1"/>
  <c r="I53" i="253" s="1"/>
  <c r="I59" i="253" s="1"/>
  <c r="I65" i="253" s="1"/>
  <c r="I71" i="253" s="1"/>
  <c r="I77" i="253" s="1"/>
  <c r="I83" i="253" s="1"/>
  <c r="I89" i="253" s="1"/>
  <c r="I95" i="253" s="1"/>
  <c r="I101" i="253" s="1"/>
  <c r="I107" i="253" s="1"/>
  <c r="I113" i="253" s="1"/>
  <c r="I119" i="253" s="1"/>
  <c r="I125" i="253" s="1"/>
  <c r="I131" i="253" s="1"/>
  <c r="I137" i="253" s="1"/>
  <c r="I143" i="253" s="1"/>
  <c r="I149" i="253" s="1"/>
  <c r="I155" i="253" s="1"/>
  <c r="I161" i="253" s="1"/>
  <c r="I167" i="253" s="1"/>
  <c r="I173" i="253" s="1"/>
  <c r="I179" i="253" s="1"/>
  <c r="I185" i="253" s="1"/>
  <c r="I191" i="253" s="1"/>
  <c r="I197" i="253" s="1"/>
  <c r="I203" i="253" s="1"/>
  <c r="I209" i="253" s="1"/>
  <c r="I215" i="253" s="1"/>
  <c r="I221" i="253" s="1"/>
  <c r="I227" i="253" s="1"/>
  <c r="I233" i="253" s="1"/>
  <c r="I239" i="253" s="1"/>
  <c r="I245" i="253" s="1"/>
  <c r="I251" i="253" s="1"/>
  <c r="I257" i="253" s="1"/>
  <c r="I263" i="253" s="1"/>
  <c r="I269" i="253" s="1"/>
  <c r="I275" i="253" s="1"/>
  <c r="I281" i="253" s="1"/>
  <c r="I287" i="253" s="1"/>
  <c r="I293" i="253" s="1"/>
  <c r="I299" i="253" s="1"/>
  <c r="I305" i="253" s="1"/>
  <c r="I311" i="253" s="1"/>
  <c r="I317" i="253" s="1"/>
  <c r="I323" i="253" s="1"/>
  <c r="I329" i="253" s="1"/>
  <c r="I335" i="253" s="1"/>
  <c r="I341" i="253" s="1"/>
  <c r="I347" i="253" s="1"/>
  <c r="I353" i="253" s="1"/>
  <c r="I359" i="253" s="1"/>
  <c r="I365" i="253" s="1"/>
  <c r="I371" i="253" s="1"/>
  <c r="I377" i="253" s="1"/>
  <c r="I383" i="253" s="1"/>
  <c r="I389" i="253" s="1"/>
  <c r="I395" i="253" s="1"/>
  <c r="I401" i="253" s="1"/>
  <c r="I407" i="253" s="1"/>
  <c r="I413" i="253" s="1"/>
  <c r="I419" i="253" s="1"/>
  <c r="I425" i="253" s="1"/>
  <c r="I431" i="253" s="1"/>
  <c r="I437" i="253" s="1"/>
  <c r="I443" i="253" s="1"/>
  <c r="I449" i="253" s="1"/>
  <c r="I455" i="253" s="1"/>
  <c r="I461" i="253" s="1"/>
  <c r="I467" i="253" s="1"/>
  <c r="I473" i="253" s="1"/>
  <c r="I479" i="253" s="1"/>
  <c r="I485" i="253" s="1"/>
  <c r="I491" i="253" s="1"/>
  <c r="I497" i="253" s="1"/>
  <c r="I503" i="253" s="1"/>
  <c r="I509" i="253" s="1"/>
  <c r="I515" i="253" s="1"/>
  <c r="I521" i="253" s="1"/>
  <c r="I527" i="253" s="1"/>
  <c r="I533" i="253" s="1"/>
  <c r="I539" i="253" s="1"/>
  <c r="I545" i="253" s="1"/>
  <c r="I551" i="253" s="1"/>
  <c r="I557" i="253" s="1"/>
  <c r="I563" i="253" s="1"/>
  <c r="I569" i="253" s="1"/>
  <c r="I575" i="253" s="1"/>
  <c r="I581" i="253" s="1"/>
  <c r="I587" i="253" s="1"/>
  <c r="I593" i="253" s="1"/>
  <c r="I599" i="253" s="1"/>
  <c r="G104" i="181" l="1"/>
  <c r="G105" i="181" l="1"/>
  <c r="G106" i="181" l="1"/>
  <c r="G107" i="181" l="1"/>
  <c r="G108" i="181" l="1"/>
  <c r="G109" i="181" l="1"/>
  <c r="G110" i="181" l="1"/>
  <c r="G111" i="181" l="1"/>
  <c r="G112" i="181" l="1"/>
  <c r="G113" i="181" l="1"/>
  <c r="G114" i="181" l="1"/>
  <c r="G115" i="181" l="1"/>
  <c r="G116" i="181" l="1"/>
  <c r="G117" i="181" l="1"/>
  <c r="G118" i="181" l="1"/>
  <c r="G119" i="181" l="1"/>
  <c r="G120" i="181" l="1"/>
  <c r="G121" i="181" l="1"/>
  <c r="G122" i="181" l="1"/>
  <c r="G123" i="181" l="1"/>
  <c r="G124" i="181" l="1"/>
  <c r="G125" i="181" l="1"/>
  <c r="G126" i="181" l="1"/>
  <c r="G127" i="181" l="1"/>
  <c r="G128" i="181" l="1"/>
  <c r="G129" i="181" l="1"/>
  <c r="G130" i="181" l="1"/>
  <c r="G131" i="181" l="1"/>
  <c r="G132" i="181" l="1"/>
  <c r="G133" i="181" l="1"/>
  <c r="G134" i="181" l="1"/>
  <c r="G135" i="181" l="1"/>
  <c r="G136" i="181" l="1"/>
  <c r="G137" i="181" l="1"/>
  <c r="G138" i="181" l="1"/>
  <c r="G139" i="181" l="1"/>
  <c r="G140" i="181" l="1"/>
  <c r="G141" i="181" l="1"/>
  <c r="G142" i="181" l="1"/>
  <c r="G143" i="181" l="1"/>
  <c r="G144" i="181" l="1"/>
  <c r="G145" i="181" l="1"/>
  <c r="I5" i="252"/>
  <c r="I11" i="252" s="1"/>
  <c r="I17" i="252" s="1"/>
  <c r="I23" i="252" s="1"/>
  <c r="I29" i="252" s="1"/>
  <c r="I35" i="252" s="1"/>
  <c r="I41" i="252" s="1"/>
  <c r="I47" i="252" s="1"/>
  <c r="I53" i="252" s="1"/>
  <c r="I59" i="252" s="1"/>
  <c r="I65" i="252" s="1"/>
  <c r="I71" i="252" s="1"/>
  <c r="I77" i="252" s="1"/>
  <c r="I83" i="252" s="1"/>
  <c r="I89" i="252" s="1"/>
  <c r="I95" i="252" s="1"/>
  <c r="I101" i="252" s="1"/>
  <c r="I107" i="252" s="1"/>
  <c r="I113" i="252" s="1"/>
  <c r="I119" i="252" s="1"/>
  <c r="I125" i="252" s="1"/>
  <c r="I131" i="252" s="1"/>
  <c r="I137" i="252" s="1"/>
  <c r="I143" i="252" s="1"/>
  <c r="I149" i="252" s="1"/>
  <c r="I155" i="252" s="1"/>
  <c r="I161" i="252" s="1"/>
  <c r="I167" i="252" s="1"/>
  <c r="I173" i="252" s="1"/>
  <c r="I179" i="252" s="1"/>
  <c r="I185" i="252" s="1"/>
  <c r="I191" i="252" s="1"/>
  <c r="I197" i="252" s="1"/>
  <c r="I203" i="252" s="1"/>
  <c r="I209" i="252" s="1"/>
  <c r="I215" i="252" s="1"/>
  <c r="I221" i="252" s="1"/>
  <c r="I227" i="252" s="1"/>
  <c r="I233" i="252" s="1"/>
  <c r="I239" i="252" s="1"/>
  <c r="I245" i="252" s="1"/>
  <c r="I251" i="252" s="1"/>
  <c r="I257" i="252" s="1"/>
  <c r="G146" i="181" l="1"/>
  <c r="I263" i="252"/>
  <c r="G147" i="181" l="1"/>
  <c r="I269" i="252"/>
  <c r="G148" i="181" l="1"/>
  <c r="I275" i="252"/>
  <c r="G149" i="181" l="1"/>
  <c r="I281" i="252"/>
  <c r="G150" i="181" l="1"/>
  <c r="I287" i="252"/>
  <c r="G151" i="181" l="1"/>
  <c r="I293" i="252"/>
  <c r="G152" i="181" l="1"/>
  <c r="I299" i="252"/>
  <c r="G153" i="181" l="1"/>
  <c r="I305" i="252"/>
  <c r="G154" i="181" l="1"/>
  <c r="I311" i="252"/>
  <c r="G155" i="181" l="1"/>
  <c r="I317" i="252"/>
  <c r="G156" i="181" l="1"/>
  <c r="I323" i="252"/>
  <c r="G157" i="181" l="1"/>
  <c r="I329" i="252"/>
  <c r="I335" i="252" s="1"/>
  <c r="I341" i="252" s="1"/>
  <c r="I347" i="252" s="1"/>
  <c r="I353" i="252" s="1"/>
  <c r="I359" i="252" s="1"/>
  <c r="I365" i="252" s="1"/>
  <c r="I371" i="252" s="1"/>
  <c r="I377" i="252" s="1"/>
  <c r="I383" i="252" s="1"/>
  <c r="I389" i="252" s="1"/>
  <c r="I395" i="252" s="1"/>
  <c r="I401" i="252" s="1"/>
  <c r="I407" i="252" s="1"/>
  <c r="I413" i="252" s="1"/>
  <c r="I419" i="252" s="1"/>
  <c r="I425" i="252" s="1"/>
  <c r="I431" i="252" s="1"/>
  <c r="I437" i="252" s="1"/>
  <c r="I443" i="252" s="1"/>
  <c r="I449" i="252" s="1"/>
  <c r="I455" i="252" s="1"/>
  <c r="I461" i="252" s="1"/>
  <c r="I467" i="252" s="1"/>
  <c r="I473" i="252" s="1"/>
  <c r="I479" i="252" s="1"/>
  <c r="I485" i="252" s="1"/>
  <c r="I491" i="252" s="1"/>
  <c r="I497" i="252" s="1"/>
  <c r="I503" i="252" s="1"/>
  <c r="I509" i="252" s="1"/>
  <c r="I515" i="252" s="1"/>
  <c r="I521" i="252" s="1"/>
  <c r="I527" i="252" s="1"/>
  <c r="I533" i="252" s="1"/>
  <c r="I539" i="252" s="1"/>
  <c r="I545" i="252" s="1"/>
  <c r="I551" i="252" s="1"/>
  <c r="I557" i="252" s="1"/>
  <c r="I563" i="252" s="1"/>
  <c r="I569" i="252" s="1"/>
  <c r="I575" i="252" s="1"/>
  <c r="I581" i="252" s="1"/>
  <c r="I587" i="252" s="1"/>
  <c r="I593" i="252" s="1"/>
  <c r="I599" i="252" s="1"/>
  <c r="G158" i="181" l="1"/>
  <c r="G159" i="181" l="1"/>
  <c r="G160" i="181" l="1"/>
  <c r="G161" i="181" l="1"/>
  <c r="G162" i="181" l="1"/>
  <c r="G163" i="181" l="1"/>
  <c r="G164" i="181" l="1"/>
  <c r="G165" i="181" l="1"/>
  <c r="G166" i="181" l="1"/>
  <c r="G167" i="181" l="1"/>
  <c r="G168" i="181" l="1"/>
  <c r="G169" i="181" l="1"/>
  <c r="G170" i="181" l="1"/>
  <c r="G171" i="181" l="1"/>
  <c r="G172" i="181" l="1"/>
  <c r="G173" i="181" l="1"/>
  <c r="G174" i="181" l="1"/>
  <c r="G175" i="181" l="1"/>
  <c r="G176" i="181" l="1"/>
  <c r="G177" i="181" l="1"/>
  <c r="G178" i="181" l="1"/>
  <c r="G179" i="181" l="1"/>
  <c r="G180" i="181" l="1"/>
  <c r="G181" i="181" l="1"/>
  <c r="G182" i="181" l="1"/>
  <c r="G183" i="181" l="1"/>
  <c r="G184" i="181" l="1"/>
  <c r="G185" i="181" l="1"/>
  <c r="G186" i="181" l="1"/>
  <c r="G187" i="181" l="1"/>
  <c r="G188" i="181" l="1"/>
  <c r="G189" i="181" l="1"/>
  <c r="G190" i="181" l="1"/>
  <c r="G191" i="181" l="1"/>
  <c r="G192" i="181" l="1"/>
  <c r="G193" i="181" l="1"/>
  <c r="G194" i="181" l="1"/>
  <c r="I5" i="251"/>
  <c r="I11" i="251" s="1"/>
  <c r="I17" i="251" s="1"/>
  <c r="I23" i="251" s="1"/>
  <c r="I29" i="251" s="1"/>
  <c r="I35" i="251" s="1"/>
  <c r="I41" i="251" s="1"/>
  <c r="I47" i="251" s="1"/>
  <c r="I53" i="251" s="1"/>
  <c r="I59" i="251" s="1"/>
  <c r="I65" i="251" s="1"/>
  <c r="I71" i="251" s="1"/>
  <c r="I77" i="251" s="1"/>
  <c r="I83" i="251" s="1"/>
  <c r="I89" i="251" s="1"/>
  <c r="I95" i="251" s="1"/>
  <c r="I101" i="251" s="1"/>
  <c r="I107" i="251" s="1"/>
  <c r="I113" i="251" s="1"/>
  <c r="I119" i="251" s="1"/>
  <c r="I125" i="251" s="1"/>
  <c r="I131" i="251" s="1"/>
  <c r="I137" i="251" s="1"/>
  <c r="I143" i="251" s="1"/>
  <c r="I149" i="251" s="1"/>
  <c r="I155" i="251" s="1"/>
  <c r="I161" i="251" s="1"/>
  <c r="I167" i="251" s="1"/>
  <c r="I173" i="251" s="1"/>
  <c r="I179" i="251" s="1"/>
  <c r="I185" i="251" s="1"/>
  <c r="I191" i="251" s="1"/>
  <c r="I197" i="251" s="1"/>
  <c r="I203" i="251" s="1"/>
  <c r="I209" i="251" s="1"/>
  <c r="I215" i="251" s="1"/>
  <c r="I221" i="251" s="1"/>
  <c r="I227" i="251" s="1"/>
  <c r="I233" i="251" s="1"/>
  <c r="I239" i="251" s="1"/>
  <c r="I245" i="251" s="1"/>
  <c r="I251" i="251" s="1"/>
  <c r="I257" i="251" s="1"/>
  <c r="I263" i="251" s="1"/>
  <c r="I269" i="251" s="1"/>
  <c r="G195" i="181" l="1"/>
  <c r="I275" i="251"/>
  <c r="G196" i="181" l="1"/>
  <c r="I281" i="251"/>
  <c r="G197" i="181" l="1"/>
  <c r="I287" i="251"/>
  <c r="G198" i="181" l="1"/>
  <c r="I293" i="251"/>
  <c r="G199" i="181" l="1"/>
  <c r="I299" i="251"/>
  <c r="G200" i="181" l="1"/>
  <c r="I305" i="251"/>
  <c r="G201" i="181" l="1"/>
  <c r="I311" i="251"/>
  <c r="G202" i="181" l="1"/>
  <c r="I317" i="251"/>
  <c r="G203" i="181" l="1"/>
  <c r="I323" i="251"/>
  <c r="I329" i="251" s="1"/>
  <c r="I335" i="251" s="1"/>
  <c r="I341" i="251" s="1"/>
  <c r="I347" i="251" s="1"/>
  <c r="I353" i="251" s="1"/>
  <c r="I359" i="251" s="1"/>
  <c r="I365" i="251" s="1"/>
  <c r="I371" i="251" s="1"/>
  <c r="I377" i="251" s="1"/>
  <c r="I383" i="251" s="1"/>
  <c r="I389" i="251" s="1"/>
  <c r="I395" i="251" s="1"/>
  <c r="I401" i="251" s="1"/>
  <c r="I407" i="251" s="1"/>
  <c r="I413" i="251" s="1"/>
  <c r="I419" i="251" s="1"/>
  <c r="I425" i="251" s="1"/>
  <c r="I431" i="251" s="1"/>
  <c r="I437" i="251" s="1"/>
  <c r="I443" i="251" s="1"/>
  <c r="I449" i="251" s="1"/>
  <c r="I455" i="251" s="1"/>
  <c r="I461" i="251" s="1"/>
  <c r="I467" i="251" s="1"/>
  <c r="I473" i="251" s="1"/>
  <c r="I479" i="251" s="1"/>
  <c r="I485" i="251" s="1"/>
  <c r="I491" i="251" s="1"/>
  <c r="I497" i="251" s="1"/>
  <c r="I503" i="251" s="1"/>
  <c r="I509" i="251" s="1"/>
  <c r="I515" i="251" s="1"/>
  <c r="I521" i="251" s="1"/>
  <c r="I527" i="251" s="1"/>
  <c r="I533" i="251" s="1"/>
  <c r="I539" i="251" s="1"/>
  <c r="I545" i="251" s="1"/>
  <c r="I551" i="251" s="1"/>
  <c r="I557" i="251" s="1"/>
  <c r="I563" i="251" s="1"/>
  <c r="I569" i="251" s="1"/>
  <c r="I575" i="251" s="1"/>
  <c r="I581" i="251" s="1"/>
  <c r="I587" i="251" s="1"/>
  <c r="I593" i="251" s="1"/>
  <c r="I599" i="251" s="1"/>
  <c r="G204" i="181" l="1"/>
  <c r="G205" i="181" l="1"/>
  <c r="G206" i="181" l="1"/>
  <c r="G207" i="181" l="1"/>
  <c r="G208" i="181" l="1"/>
  <c r="G209" i="181" l="1"/>
  <c r="G210" i="181" l="1"/>
  <c r="G211" i="181" l="1"/>
  <c r="G212" i="181" l="1"/>
  <c r="G213" i="181" l="1"/>
  <c r="G214" i="181" l="1"/>
  <c r="G215" i="181" l="1"/>
  <c r="G216" i="181" l="1"/>
  <c r="G217" i="181" l="1"/>
  <c r="G218" i="181" l="1"/>
  <c r="G219" i="181" l="1"/>
  <c r="G220" i="181" l="1"/>
  <c r="G221" i="181" l="1"/>
  <c r="G222" i="181" l="1"/>
  <c r="G223" i="181" l="1"/>
  <c r="G224" i="181" l="1"/>
  <c r="G225" i="181" l="1"/>
  <c r="G226" i="181" l="1"/>
  <c r="G227" i="181" l="1"/>
  <c r="G228" i="181" l="1"/>
  <c r="G229" i="181" l="1"/>
  <c r="G230" i="181" l="1"/>
  <c r="G231" i="181" l="1"/>
  <c r="G232" i="181" l="1"/>
  <c r="G233" i="181" l="1"/>
  <c r="G234" i="181" l="1"/>
  <c r="G235" i="181" l="1"/>
  <c r="G236" i="181" l="1"/>
  <c r="G237" i="181" l="1"/>
  <c r="G238" i="181" l="1"/>
  <c r="G239" i="181" l="1"/>
  <c r="G240" i="181" l="1"/>
  <c r="G241" i="181" l="1"/>
  <c r="G242" i="181" l="1"/>
  <c r="G243" i="181" l="1"/>
  <c r="G244" i="181" l="1"/>
  <c r="G245" i="181" l="1"/>
  <c r="G246" i="181" l="1"/>
  <c r="G247" i="181" l="1"/>
  <c r="G248" i="181" l="1"/>
  <c r="G249" i="181" l="1"/>
  <c r="G250" i="181" l="1"/>
  <c r="G251" i="181" l="1"/>
  <c r="G252" i="181" l="1"/>
  <c r="G253" i="181" l="1"/>
  <c r="G254" i="181" l="1"/>
  <c r="G255" i="181" l="1"/>
  <c r="G256" i="181" l="1"/>
  <c r="G257" i="181" l="1"/>
  <c r="G258" i="181" l="1"/>
  <c r="G259" i="181" l="1"/>
  <c r="G260" i="181" l="1"/>
  <c r="G261" i="181" l="1"/>
  <c r="G262" i="181" l="1"/>
  <c r="G263" i="181" l="1"/>
  <c r="G264" i="181" l="1"/>
  <c r="G265" i="181" l="1"/>
  <c r="G266" i="181" l="1"/>
  <c r="G267" i="181" l="1"/>
  <c r="I5" i="250"/>
  <c r="I11" i="250" s="1"/>
  <c r="I17" i="250" s="1"/>
  <c r="I23" i="250" s="1"/>
  <c r="I29" i="250" s="1"/>
  <c r="I35" i="250" s="1"/>
  <c r="I41" i="250" s="1"/>
  <c r="I47" i="250" s="1"/>
  <c r="I53" i="250" s="1"/>
  <c r="I59" i="250" s="1"/>
  <c r="I65" i="250" s="1"/>
  <c r="I71" i="250" s="1"/>
  <c r="I77" i="250" s="1"/>
  <c r="I83" i="250" s="1"/>
  <c r="I89" i="250" s="1"/>
  <c r="I95" i="250" s="1"/>
  <c r="I101" i="250" s="1"/>
  <c r="I107" i="250" s="1"/>
  <c r="I113" i="250" s="1"/>
  <c r="I119" i="250" s="1"/>
  <c r="I125" i="250" s="1"/>
  <c r="I131" i="250" s="1"/>
  <c r="I137" i="250" s="1"/>
  <c r="I143" i="250" s="1"/>
  <c r="I149" i="250" s="1"/>
  <c r="I155" i="250" s="1"/>
  <c r="I161" i="250" s="1"/>
  <c r="I167" i="250" s="1"/>
  <c r="I173" i="250" s="1"/>
  <c r="I179" i="250" s="1"/>
  <c r="I185" i="250" s="1"/>
  <c r="I191" i="250" s="1"/>
  <c r="I197" i="250" s="1"/>
  <c r="I203" i="250" s="1"/>
  <c r="I209" i="250" s="1"/>
  <c r="I215" i="250" s="1"/>
  <c r="I221" i="250" s="1"/>
  <c r="I227" i="250" s="1"/>
  <c r="I233" i="250" s="1"/>
  <c r="I239" i="250" s="1"/>
  <c r="I245" i="250" s="1"/>
  <c r="I251" i="250" s="1"/>
  <c r="I257" i="250" s="1"/>
  <c r="I263" i="250" s="1"/>
  <c r="I269" i="250" s="1"/>
  <c r="I275" i="250" s="1"/>
  <c r="I281" i="250" s="1"/>
  <c r="I287" i="250" s="1"/>
  <c r="I293" i="250" s="1"/>
  <c r="I299" i="250" s="1"/>
  <c r="I305" i="250" s="1"/>
  <c r="I311" i="250" s="1"/>
  <c r="I317" i="250" s="1"/>
  <c r="I323" i="250" s="1"/>
  <c r="I329" i="250" s="1"/>
  <c r="I335" i="250" s="1"/>
  <c r="I341" i="250" s="1"/>
  <c r="I347" i="250" s="1"/>
  <c r="I353" i="250" s="1"/>
  <c r="I359" i="250" s="1"/>
  <c r="I365" i="250" s="1"/>
  <c r="I371" i="250" s="1"/>
  <c r="I377" i="250" s="1"/>
  <c r="I383" i="250" s="1"/>
  <c r="I389" i="250" s="1"/>
  <c r="I395" i="250" s="1"/>
  <c r="I401" i="250" s="1"/>
  <c r="I407" i="250" s="1"/>
  <c r="I413" i="250" s="1"/>
  <c r="I419" i="250" s="1"/>
  <c r="I425" i="250" s="1"/>
  <c r="I431" i="250" s="1"/>
  <c r="I437" i="250" s="1"/>
  <c r="I443" i="250" s="1"/>
  <c r="I449" i="250" s="1"/>
  <c r="I455" i="250" s="1"/>
  <c r="I461" i="250" s="1"/>
  <c r="I467" i="250" s="1"/>
  <c r="I473" i="250" s="1"/>
  <c r="I479" i="250" s="1"/>
  <c r="I485" i="250" s="1"/>
  <c r="I491" i="250" s="1"/>
  <c r="I497" i="250" s="1"/>
  <c r="I503" i="250" s="1"/>
  <c r="I509" i="250" s="1"/>
  <c r="I515" i="250" s="1"/>
  <c r="I521" i="250" s="1"/>
  <c r="I527" i="250" s="1"/>
  <c r="I533" i="250" s="1"/>
  <c r="I539" i="250" s="1"/>
  <c r="I545" i="250" s="1"/>
  <c r="I551" i="250" s="1"/>
  <c r="I557" i="250" s="1"/>
  <c r="I563" i="250" s="1"/>
  <c r="I569" i="250" s="1"/>
  <c r="I575" i="250" s="1"/>
  <c r="I581" i="250" s="1"/>
  <c r="I587" i="250" s="1"/>
  <c r="I593" i="250" s="1"/>
  <c r="I599" i="250" s="1"/>
  <c r="G268" i="181" l="1"/>
  <c r="G269" i="181" l="1"/>
  <c r="G270" i="181" l="1"/>
  <c r="G271" i="181" l="1"/>
  <c r="G272" i="181" l="1"/>
  <c r="G273" i="181" l="1"/>
  <c r="G274" i="181" l="1"/>
  <c r="G275" i="181" l="1"/>
  <c r="H106" i="229"/>
  <c r="H142" i="229"/>
  <c r="H178" i="229"/>
  <c r="H202" i="229"/>
  <c r="H226" i="229"/>
  <c r="H250" i="229"/>
  <c r="H274" i="229"/>
  <c r="H298" i="229"/>
  <c r="H322" i="229"/>
  <c r="H346" i="229"/>
  <c r="H370" i="229"/>
  <c r="H394" i="229"/>
  <c r="H418" i="229"/>
  <c r="H28" i="229"/>
  <c r="H70" i="229"/>
  <c r="H16" i="229"/>
  <c r="H4" i="229"/>
  <c r="H46" i="229"/>
  <c r="H22" i="229"/>
  <c r="H52" i="229"/>
  <c r="H40" i="229"/>
  <c r="H88" i="229"/>
  <c r="H130" i="229"/>
  <c r="H154" i="229"/>
  <c r="H166" i="229"/>
  <c r="H190" i="229"/>
  <c r="H214" i="229"/>
  <c r="H238" i="229"/>
  <c r="H262" i="229"/>
  <c r="H286" i="229"/>
  <c r="H310" i="229"/>
  <c r="H334" i="229"/>
  <c r="H358" i="229"/>
  <c r="H382" i="229"/>
  <c r="H406" i="229"/>
  <c r="H598" i="229"/>
  <c r="H10" i="229"/>
  <c r="H100" i="229"/>
  <c r="H160" i="229"/>
  <c r="H208" i="229"/>
  <c r="H256" i="229"/>
  <c r="H304" i="229"/>
  <c r="H352" i="229"/>
  <c r="H400" i="229"/>
  <c r="H436" i="229"/>
  <c r="H460" i="229"/>
  <c r="H484" i="229"/>
  <c r="H508" i="229"/>
  <c r="H532" i="229"/>
  <c r="H556" i="229"/>
  <c r="H580" i="229"/>
  <c r="H538" i="229"/>
  <c r="H586" i="229"/>
  <c r="H64" i="229"/>
  <c r="H196" i="229"/>
  <c r="H340" i="229"/>
  <c r="H430" i="229"/>
  <c r="H502" i="229"/>
  <c r="H76" i="229"/>
  <c r="H34" i="229"/>
  <c r="H124" i="229"/>
  <c r="H172" i="229"/>
  <c r="H220" i="229"/>
  <c r="H268" i="229"/>
  <c r="H316" i="229"/>
  <c r="H364" i="229"/>
  <c r="H412" i="229"/>
  <c r="H442" i="229"/>
  <c r="H466" i="229"/>
  <c r="H490" i="229"/>
  <c r="H514" i="229"/>
  <c r="H562" i="229"/>
  <c r="H94" i="229"/>
  <c r="H244" i="229"/>
  <c r="H388" i="229"/>
  <c r="H478" i="229"/>
  <c r="H550" i="229"/>
  <c r="H82" i="229"/>
  <c r="H112" i="229"/>
  <c r="H136" i="229"/>
  <c r="H184" i="229"/>
  <c r="H232" i="229"/>
  <c r="H280" i="229"/>
  <c r="H328" i="229"/>
  <c r="H376" i="229"/>
  <c r="H424" i="229"/>
  <c r="H448" i="229"/>
  <c r="H472" i="229"/>
  <c r="H496" i="229"/>
  <c r="H520" i="229"/>
  <c r="H544" i="229"/>
  <c r="H568" i="229"/>
  <c r="H592" i="229"/>
  <c r="H118" i="229"/>
  <c r="H148" i="229"/>
  <c r="H292" i="229"/>
  <c r="H454" i="229"/>
  <c r="H526" i="229"/>
  <c r="H574" i="229"/>
  <c r="G276" i="181" l="1"/>
  <c r="H58" i="229"/>
  <c r="G277" i="181" l="1"/>
  <c r="G278" i="181" l="1"/>
  <c r="G279" i="181" l="1"/>
  <c r="G280" i="181" l="1"/>
  <c r="G281" i="181" l="1"/>
  <c r="G282" i="181" l="1"/>
  <c r="G283" i="181" l="1"/>
  <c r="G284" i="181" l="1"/>
  <c r="G285" i="181" l="1"/>
  <c r="G286" i="181" l="1"/>
  <c r="G287" i="181" l="1"/>
  <c r="G288" i="181" l="1"/>
  <c r="G289" i="181" l="1"/>
  <c r="G290" i="181" l="1"/>
  <c r="G291" i="181" l="1"/>
  <c r="G292" i="181" l="1"/>
  <c r="G293" i="181" l="1"/>
  <c r="G294" i="181" l="1"/>
  <c r="G295" i="181" l="1"/>
  <c r="G296" i="181" l="1"/>
  <c r="G297" i="181" l="1"/>
  <c r="G298" i="181" l="1"/>
  <c r="G299" i="181" l="1"/>
  <c r="G300" i="181" l="1"/>
  <c r="G301" i="181" l="1"/>
  <c r="G302" i="181" l="1"/>
  <c r="G303" i="181" l="1"/>
  <c r="G304" i="181" l="1"/>
  <c r="G305" i="181" l="1"/>
  <c r="G306" i="181" l="1"/>
  <c r="G307" i="181" l="1"/>
  <c r="G308" i="181" l="1"/>
  <c r="G309" i="181" l="1"/>
  <c r="G310" i="181" l="1"/>
  <c r="G311" i="181" l="1"/>
  <c r="G312" i="181" l="1"/>
  <c r="G313" i="181" l="1"/>
  <c r="G314" i="181" l="1"/>
  <c r="G315" i="181" l="1"/>
  <c r="G316" i="181" l="1"/>
  <c r="G317" i="181" l="1"/>
  <c r="I5" i="249"/>
  <c r="I11" i="249" l="1"/>
  <c r="I17" i="249" s="1"/>
  <c r="G318" i="181"/>
  <c r="G319" i="181" l="1"/>
  <c r="I23" i="249"/>
  <c r="I29" i="249" s="1"/>
  <c r="I35" i="249" s="1"/>
  <c r="I41" i="249" s="1"/>
  <c r="I47" i="249" s="1"/>
  <c r="I53" i="249" s="1"/>
  <c r="I59" i="249" s="1"/>
  <c r="I65" i="249" s="1"/>
  <c r="I71" i="249" s="1"/>
  <c r="I77" i="249" s="1"/>
  <c r="I83" i="249" s="1"/>
  <c r="I89" i="249" s="1"/>
  <c r="I95" i="249" s="1"/>
  <c r="I101" i="249" s="1"/>
  <c r="I107" i="249" s="1"/>
  <c r="I113" i="249" s="1"/>
  <c r="I119" i="249" s="1"/>
  <c r="I125" i="249" s="1"/>
  <c r="I131" i="249" s="1"/>
  <c r="I137" i="249" s="1"/>
  <c r="I143" i="249" s="1"/>
  <c r="I149" i="249" s="1"/>
  <c r="I155" i="249" s="1"/>
  <c r="I161" i="249" s="1"/>
  <c r="I167" i="249" s="1"/>
  <c r="I173" i="249" s="1"/>
  <c r="I179" i="249" s="1"/>
  <c r="I185" i="249" s="1"/>
  <c r="I191" i="249" s="1"/>
  <c r="I197" i="249" s="1"/>
  <c r="I203" i="249" s="1"/>
  <c r="I209" i="249" s="1"/>
  <c r="I215" i="249" s="1"/>
  <c r="I221" i="249" s="1"/>
  <c r="I227" i="249" s="1"/>
  <c r="I233" i="249" s="1"/>
  <c r="I239" i="249" s="1"/>
  <c r="I245" i="249" s="1"/>
  <c r="I251" i="249" s="1"/>
  <c r="I257" i="249" s="1"/>
  <c r="I263" i="249" s="1"/>
  <c r="I269" i="249" s="1"/>
  <c r="I275" i="249" s="1"/>
  <c r="I281" i="249" s="1"/>
  <c r="I287" i="249" s="1"/>
  <c r="I293" i="249" s="1"/>
  <c r="I299" i="249" s="1"/>
  <c r="I305" i="249" s="1"/>
  <c r="I311" i="249" s="1"/>
  <c r="I317" i="249" s="1"/>
  <c r="I323" i="249" s="1"/>
  <c r="I329" i="249" s="1"/>
  <c r="I335" i="249" s="1"/>
  <c r="I341" i="249" s="1"/>
  <c r="I347" i="249" s="1"/>
  <c r="I353" i="249" s="1"/>
  <c r="I359" i="249" s="1"/>
  <c r="I365" i="249" s="1"/>
  <c r="I371" i="249" s="1"/>
  <c r="I377" i="249" s="1"/>
  <c r="I383" i="249" s="1"/>
  <c r="I389" i="249" s="1"/>
  <c r="I395" i="249" s="1"/>
  <c r="I401" i="249" s="1"/>
  <c r="I407" i="249" s="1"/>
  <c r="I413" i="249" s="1"/>
  <c r="I419" i="249" s="1"/>
  <c r="I425" i="249" s="1"/>
  <c r="I431" i="249" s="1"/>
  <c r="I437" i="249" s="1"/>
  <c r="I443" i="249" s="1"/>
  <c r="I449" i="249" s="1"/>
  <c r="I455" i="249" s="1"/>
  <c r="I461" i="249" s="1"/>
  <c r="I467" i="249" s="1"/>
  <c r="I473" i="249" s="1"/>
  <c r="I479" i="249" s="1"/>
  <c r="I485" i="249" s="1"/>
  <c r="I491" i="249" s="1"/>
  <c r="I497" i="249" s="1"/>
  <c r="I503" i="249" s="1"/>
  <c r="I509" i="249" s="1"/>
  <c r="I515" i="249" s="1"/>
  <c r="I521" i="249" s="1"/>
  <c r="I527" i="249" s="1"/>
  <c r="I533" i="249" s="1"/>
  <c r="I539" i="249" s="1"/>
  <c r="I545" i="249" s="1"/>
  <c r="I551" i="249" s="1"/>
  <c r="I557" i="249" s="1"/>
  <c r="I563" i="249" s="1"/>
  <c r="I569" i="249" s="1"/>
  <c r="I575" i="249" s="1"/>
  <c r="I581" i="249" s="1"/>
  <c r="I587" i="249" s="1"/>
  <c r="I593" i="249" s="1"/>
  <c r="I599" i="249" s="1"/>
  <c r="G320" i="181" l="1"/>
  <c r="G321" i="181" l="1"/>
  <c r="G322" i="181" l="1"/>
  <c r="G323" i="181" l="1"/>
  <c r="G324" i="181" l="1"/>
  <c r="G325" i="181" l="1"/>
  <c r="G326" i="181" l="1"/>
  <c r="G327" i="181" l="1"/>
  <c r="G328" i="181" l="1"/>
  <c r="G329" i="181" l="1"/>
  <c r="G330" i="181" l="1"/>
  <c r="G331" i="181" l="1"/>
  <c r="G332" i="181" l="1"/>
  <c r="G333" i="181" l="1"/>
  <c r="G334" i="181" l="1"/>
  <c r="G335" i="181" l="1"/>
  <c r="G336" i="181" l="1"/>
  <c r="G337" i="181" l="1"/>
  <c r="G338" i="181" l="1"/>
  <c r="G339" i="181" l="1"/>
  <c r="G340" i="181" l="1"/>
  <c r="G341" i="181" l="1"/>
  <c r="G342" i="181" l="1"/>
  <c r="G343" i="181" l="1"/>
  <c r="G344" i="181" l="1"/>
  <c r="G345" i="181" l="1"/>
  <c r="G346" i="181" l="1"/>
  <c r="G347" i="181" l="1"/>
  <c r="G348" i="181" l="1"/>
  <c r="G349" i="181" l="1"/>
  <c r="G350" i="181" l="1"/>
  <c r="G351" i="181" l="1"/>
  <c r="G352" i="181" l="1"/>
  <c r="G353" i="181" l="1"/>
  <c r="G354" i="181" l="1"/>
  <c r="G355" i="181" l="1"/>
  <c r="G356" i="181" l="1"/>
  <c r="G357" i="181" l="1"/>
  <c r="G358" i="181" l="1"/>
  <c r="G359" i="181" l="1"/>
  <c r="G360" i="181" l="1"/>
  <c r="G361" i="181" l="1"/>
  <c r="G362" i="181" l="1"/>
  <c r="G363" i="181" l="1"/>
  <c r="G364" i="181" l="1"/>
  <c r="G365" i="181" l="1"/>
  <c r="G366" i="181" l="1"/>
  <c r="G367" i="181" l="1"/>
  <c r="G368" i="181" l="1"/>
  <c r="G369" i="181" l="1"/>
  <c r="G370" i="181" l="1"/>
  <c r="G371" i="181" l="1"/>
  <c r="G372" i="181" l="1"/>
  <c r="G373" i="181" l="1"/>
  <c r="G374" i="181" l="1"/>
  <c r="G375" i="181" l="1"/>
  <c r="G376" i="181" l="1"/>
  <c r="G377" i="181" l="1"/>
  <c r="G378" i="181" l="1"/>
  <c r="G379" i="181" l="1"/>
  <c r="G380" i="181" l="1"/>
  <c r="G381" i="181" l="1"/>
  <c r="G382" i="181" l="1"/>
  <c r="G383" i="181" l="1"/>
  <c r="G384" i="181" l="1"/>
  <c r="G385" i="181" l="1"/>
  <c r="G386" i="181" l="1"/>
  <c r="G387" i="181" l="1"/>
  <c r="G388" i="181" l="1"/>
  <c r="G389" i="181" l="1"/>
  <c r="G390" i="181" l="1"/>
  <c r="G391" i="181" l="1"/>
  <c r="G392" i="181" l="1"/>
  <c r="G393" i="181" l="1"/>
  <c r="G394" i="181" l="1"/>
  <c r="G395" i="181" l="1"/>
  <c r="G396" i="181" l="1"/>
  <c r="G397" i="181" l="1"/>
  <c r="G398" i="181" l="1"/>
  <c r="I5" i="248"/>
  <c r="I11" i="248" l="1"/>
  <c r="I17" i="248" s="1"/>
  <c r="G399" i="181"/>
  <c r="G400" i="181" l="1"/>
  <c r="I23" i="248"/>
  <c r="I29" i="248" l="1"/>
  <c r="I35" i="248" s="1"/>
  <c r="I41" i="248" s="1"/>
  <c r="I47" i="248" s="1"/>
  <c r="I53" i="248" s="1"/>
  <c r="I59" i="248" s="1"/>
  <c r="I65" i="248" s="1"/>
  <c r="I71" i="248" s="1"/>
  <c r="I77" i="248" s="1"/>
  <c r="I83" i="248" s="1"/>
  <c r="I89" i="248" s="1"/>
  <c r="I95" i="248" s="1"/>
  <c r="I101" i="248" s="1"/>
  <c r="I107" i="248" s="1"/>
  <c r="I113" i="248" s="1"/>
  <c r="I119" i="248" s="1"/>
  <c r="I125" i="248" s="1"/>
  <c r="I131" i="248" s="1"/>
  <c r="I137" i="248" s="1"/>
  <c r="I143" i="248" s="1"/>
  <c r="I149" i="248" s="1"/>
  <c r="I155" i="248" s="1"/>
  <c r="I161" i="248" s="1"/>
  <c r="I167" i="248" s="1"/>
  <c r="I173" i="248" s="1"/>
  <c r="I179" i="248" s="1"/>
  <c r="I185" i="248" s="1"/>
  <c r="I191" i="248" s="1"/>
  <c r="I197" i="248" s="1"/>
  <c r="I203" i="248" s="1"/>
  <c r="I209" i="248" s="1"/>
  <c r="I215" i="248" s="1"/>
  <c r="I221" i="248" s="1"/>
  <c r="I227" i="248" s="1"/>
  <c r="I233" i="248" s="1"/>
  <c r="I239" i="248" s="1"/>
  <c r="I245" i="248" s="1"/>
  <c r="I251" i="248" s="1"/>
  <c r="I257" i="248" s="1"/>
  <c r="I263" i="248" s="1"/>
  <c r="I269" i="248" s="1"/>
  <c r="I275" i="248" s="1"/>
  <c r="I281" i="248" s="1"/>
  <c r="I287" i="248" s="1"/>
  <c r="I293" i="248" s="1"/>
  <c r="I299" i="248" s="1"/>
  <c r="I305" i="248" s="1"/>
  <c r="I311" i="248" s="1"/>
  <c r="I317" i="248" s="1"/>
  <c r="I323" i="248" s="1"/>
  <c r="I329" i="248" s="1"/>
  <c r="I335" i="248" s="1"/>
  <c r="I341" i="248" s="1"/>
  <c r="I347" i="248" s="1"/>
  <c r="I353" i="248" s="1"/>
  <c r="I359" i="248" s="1"/>
  <c r="I365" i="248" s="1"/>
  <c r="I371" i="248" s="1"/>
  <c r="I377" i="248" s="1"/>
  <c r="I383" i="248" s="1"/>
  <c r="I389" i="248" s="1"/>
  <c r="I395" i="248" s="1"/>
  <c r="I401" i="248" s="1"/>
  <c r="I407" i="248" s="1"/>
  <c r="I413" i="248" s="1"/>
  <c r="I419" i="248" s="1"/>
  <c r="I425" i="248" s="1"/>
  <c r="I431" i="248" s="1"/>
  <c r="I437" i="248" s="1"/>
  <c r="I443" i="248" s="1"/>
  <c r="I449" i="248" s="1"/>
  <c r="I455" i="248" s="1"/>
  <c r="I461" i="248" s="1"/>
  <c r="I467" i="248" s="1"/>
  <c r="I473" i="248" s="1"/>
  <c r="I479" i="248" s="1"/>
  <c r="I485" i="248" s="1"/>
  <c r="I491" i="248" s="1"/>
  <c r="I497" i="248" s="1"/>
  <c r="I503" i="248" s="1"/>
  <c r="I509" i="248" s="1"/>
  <c r="I515" i="248" s="1"/>
  <c r="I521" i="248" s="1"/>
  <c r="I527" i="248" s="1"/>
  <c r="I533" i="248" s="1"/>
  <c r="I539" i="248" s="1"/>
  <c r="I545" i="248" s="1"/>
  <c r="I551" i="248" s="1"/>
  <c r="I557" i="248" s="1"/>
  <c r="I563" i="248" s="1"/>
  <c r="I569" i="248" s="1"/>
  <c r="I575" i="248" s="1"/>
  <c r="I581" i="248" s="1"/>
  <c r="I587" i="248" s="1"/>
  <c r="I593" i="248" s="1"/>
  <c r="I599" i="248" s="1"/>
  <c r="G401" i="181"/>
  <c r="G402" i="181" l="1"/>
  <c r="G403" i="181" l="1"/>
  <c r="G404" i="181" l="1"/>
  <c r="G405" i="181" l="1"/>
  <c r="G406" i="181" l="1"/>
  <c r="G407" i="181" l="1"/>
  <c r="G408" i="181" l="1"/>
  <c r="G409" i="181" l="1"/>
  <c r="G410" i="181" l="1"/>
  <c r="G411" i="181" l="1"/>
  <c r="G412" i="181" l="1"/>
  <c r="G413" i="181" l="1"/>
  <c r="G414" i="181" l="1"/>
  <c r="G415" i="181" l="1"/>
  <c r="G416" i="181" l="1"/>
  <c r="G417" i="181" l="1"/>
  <c r="G418" i="181" l="1"/>
  <c r="G419" i="181" l="1"/>
  <c r="G420" i="181" l="1"/>
  <c r="G421" i="181" l="1"/>
  <c r="G422" i="181" l="1"/>
  <c r="G423" i="181" l="1"/>
  <c r="G424" i="181" l="1"/>
  <c r="G425" i="181" l="1"/>
  <c r="G426" i="181" l="1"/>
  <c r="G427" i="181" l="1"/>
  <c r="G428" i="181" l="1"/>
  <c r="G429" i="181" l="1"/>
  <c r="G430" i="181" l="1"/>
  <c r="G431" i="181" l="1"/>
  <c r="G432" i="181" l="1"/>
  <c r="G433" i="181" l="1"/>
  <c r="G434" i="181" l="1"/>
  <c r="G435" i="181" l="1"/>
  <c r="G436" i="181" l="1"/>
  <c r="G437" i="181" l="1"/>
  <c r="G438" i="181" l="1"/>
  <c r="G439" i="181" l="1"/>
  <c r="G440" i="181" l="1"/>
  <c r="G441" i="181" l="1"/>
  <c r="G442" i="181" l="1"/>
  <c r="G443" i="181" l="1"/>
  <c r="G444" i="181" l="1"/>
  <c r="G445" i="181" l="1"/>
  <c r="G446" i="181" l="1"/>
  <c r="G447" i="181" l="1"/>
  <c r="G448" i="181" l="1"/>
  <c r="G449" i="181" l="1"/>
  <c r="G450" i="181" l="1"/>
  <c r="G451" i="181" l="1"/>
  <c r="G452" i="181" l="1"/>
  <c r="G453" i="181" l="1"/>
  <c r="G454" i="181" l="1"/>
  <c r="G455" i="181" l="1"/>
  <c r="G456" i="181" l="1"/>
  <c r="G457" i="181" l="1"/>
  <c r="G458" i="181" l="1"/>
  <c r="G459" i="181" l="1"/>
  <c r="G460" i="181" l="1"/>
  <c r="G461" i="181" l="1"/>
  <c r="G462" i="181" l="1"/>
  <c r="G463" i="181" l="1"/>
  <c r="G464" i="181" l="1"/>
  <c r="G465" i="181" l="1"/>
  <c r="G466" i="181" l="1"/>
  <c r="G467" i="181" l="1"/>
  <c r="G468" i="181" l="1"/>
  <c r="G469" i="181" l="1"/>
  <c r="G470" i="181" l="1"/>
  <c r="G471" i="181" l="1"/>
  <c r="G472" i="181" l="1"/>
  <c r="G473" i="181" l="1"/>
  <c r="G474" i="181" l="1"/>
  <c r="G475" i="181" l="1"/>
  <c r="G476" i="181" l="1"/>
  <c r="G477" i="181" l="1"/>
  <c r="G478" i="181" l="1"/>
  <c r="G479" i="181" l="1"/>
  <c r="G480" i="181" l="1"/>
  <c r="G481" i="181" l="1"/>
  <c r="G482" i="181" l="1"/>
  <c r="G483" i="181" l="1"/>
  <c r="G484" i="181" l="1"/>
  <c r="I5" i="247"/>
  <c r="I11" i="247" l="1"/>
  <c r="I17" i="247" s="1"/>
  <c r="G485" i="181"/>
  <c r="G486" i="181" l="1"/>
  <c r="I23" i="247"/>
  <c r="I29" i="247" s="1"/>
  <c r="I35" i="247" s="1"/>
  <c r="I41" i="247" s="1"/>
  <c r="I47" i="247" s="1"/>
  <c r="I53" i="247" s="1"/>
  <c r="I59" i="247" s="1"/>
  <c r="I65" i="247" s="1"/>
  <c r="I71" i="247" s="1"/>
  <c r="I77" i="247" s="1"/>
  <c r="I83" i="247" s="1"/>
  <c r="I89" i="247" s="1"/>
  <c r="I95" i="247" s="1"/>
  <c r="I101" i="247" s="1"/>
  <c r="I107" i="247" s="1"/>
  <c r="I113" i="247" s="1"/>
  <c r="I119" i="247" s="1"/>
  <c r="I125" i="247" s="1"/>
  <c r="I131" i="247" s="1"/>
  <c r="I137" i="247" s="1"/>
  <c r="I143" i="247" s="1"/>
  <c r="I149" i="247" s="1"/>
  <c r="I155" i="247" s="1"/>
  <c r="I161" i="247" s="1"/>
  <c r="I167" i="247" s="1"/>
  <c r="I173" i="247" s="1"/>
  <c r="I179" i="247" s="1"/>
  <c r="I185" i="247" s="1"/>
  <c r="I191" i="247" s="1"/>
  <c r="I197" i="247" s="1"/>
  <c r="I203" i="247" s="1"/>
  <c r="I209" i="247" s="1"/>
  <c r="I215" i="247" s="1"/>
  <c r="I221" i="247" s="1"/>
  <c r="I227" i="247" s="1"/>
  <c r="I233" i="247" s="1"/>
  <c r="I239" i="247" s="1"/>
  <c r="I245" i="247" s="1"/>
  <c r="I251" i="247" s="1"/>
  <c r="I257" i="247" s="1"/>
  <c r="I263" i="247" s="1"/>
  <c r="I269" i="247" s="1"/>
  <c r="I275" i="247" s="1"/>
  <c r="I281" i="247" s="1"/>
  <c r="I287" i="247" s="1"/>
  <c r="I293" i="247" s="1"/>
  <c r="I299" i="247" s="1"/>
  <c r="I305" i="247" s="1"/>
  <c r="I311" i="247" s="1"/>
  <c r="I317" i="247" s="1"/>
  <c r="I323" i="247" s="1"/>
  <c r="I329" i="247" s="1"/>
  <c r="I335" i="247" s="1"/>
  <c r="I341" i="247" s="1"/>
  <c r="I347" i="247" s="1"/>
  <c r="I353" i="247" s="1"/>
  <c r="I359" i="247" s="1"/>
  <c r="I365" i="247" s="1"/>
  <c r="I371" i="247" s="1"/>
  <c r="I377" i="247" s="1"/>
  <c r="I383" i="247" s="1"/>
  <c r="I389" i="247" s="1"/>
  <c r="I395" i="247" s="1"/>
  <c r="I401" i="247" s="1"/>
  <c r="I407" i="247" s="1"/>
  <c r="I413" i="247" s="1"/>
  <c r="I419" i="247" s="1"/>
  <c r="I425" i="247" s="1"/>
  <c r="I431" i="247" s="1"/>
  <c r="I437" i="247" s="1"/>
  <c r="I443" i="247" s="1"/>
  <c r="I449" i="247" s="1"/>
  <c r="I455" i="247" s="1"/>
  <c r="I461" i="247" s="1"/>
  <c r="I467" i="247" s="1"/>
  <c r="I473" i="247" s="1"/>
  <c r="I479" i="247" s="1"/>
  <c r="I485" i="247" s="1"/>
  <c r="I491" i="247" s="1"/>
  <c r="I497" i="247" s="1"/>
  <c r="I503" i="247" s="1"/>
  <c r="I509" i="247" s="1"/>
  <c r="I515" i="247" s="1"/>
  <c r="I521" i="247" s="1"/>
  <c r="I527" i="247" s="1"/>
  <c r="I533" i="247" s="1"/>
  <c r="I539" i="247" s="1"/>
  <c r="I545" i="247" s="1"/>
  <c r="I551" i="247" s="1"/>
  <c r="I557" i="247" s="1"/>
  <c r="I563" i="247" s="1"/>
  <c r="I569" i="247" s="1"/>
  <c r="I575" i="247" s="1"/>
  <c r="I581" i="247" s="1"/>
  <c r="I587" i="247" s="1"/>
  <c r="I593" i="247" s="1"/>
  <c r="I599" i="247" s="1"/>
  <c r="G487" i="181" l="1"/>
  <c r="G488" i="181" l="1"/>
  <c r="G489" i="181" l="1"/>
  <c r="G490" i="181" l="1"/>
  <c r="G491" i="181" l="1"/>
  <c r="G492" i="181" l="1"/>
  <c r="G493" i="181" l="1"/>
  <c r="G494" i="181" l="1"/>
  <c r="G495" i="181" l="1"/>
  <c r="G496" i="181" l="1"/>
  <c r="G497" i="181" l="1"/>
  <c r="G498" i="181" l="1"/>
  <c r="G499" i="181" l="1"/>
  <c r="G500" i="181" l="1"/>
  <c r="G501" i="181" l="1"/>
  <c r="G502" i="181" l="1"/>
  <c r="G503" i="181" l="1"/>
  <c r="G504" i="181" l="1"/>
  <c r="G505" i="181" l="1"/>
  <c r="G506" i="181" l="1"/>
  <c r="G507" i="181" l="1"/>
  <c r="G508" i="181" l="1"/>
  <c r="G509" i="181" l="1"/>
  <c r="G510" i="181" l="1"/>
  <c r="G511" i="181" l="1"/>
  <c r="G512" i="181" l="1"/>
  <c r="G513" i="181" l="1"/>
  <c r="G514" i="181" l="1"/>
  <c r="G515" i="181" l="1"/>
  <c r="G516" i="181" l="1"/>
  <c r="G517" i="181" l="1"/>
  <c r="G518" i="181" l="1"/>
  <c r="G519" i="181" l="1"/>
  <c r="G520" i="181" l="1"/>
  <c r="G521" i="181" l="1"/>
  <c r="G522" i="181" l="1"/>
  <c r="G523" i="181" l="1"/>
  <c r="G524" i="181" l="1"/>
  <c r="G525" i="181" l="1"/>
  <c r="G526" i="181" l="1"/>
  <c r="G527" i="181" l="1"/>
  <c r="G528" i="181" l="1"/>
  <c r="G529" i="181" l="1"/>
  <c r="G530" i="181" l="1"/>
  <c r="G531" i="181" l="1"/>
  <c r="G532" i="181" l="1"/>
  <c r="G533" i="181" l="1"/>
  <c r="G534" i="181" l="1"/>
  <c r="G535" i="181" l="1"/>
  <c r="G536" i="181" l="1"/>
  <c r="G537" i="181" l="1"/>
  <c r="G538" i="181" l="1"/>
  <c r="G539" i="181" l="1"/>
  <c r="G540" i="181" l="1"/>
  <c r="G541" i="181" l="1"/>
  <c r="G542" i="181" l="1"/>
  <c r="G543" i="181" l="1"/>
  <c r="G544" i="181" l="1"/>
  <c r="G545" i="181" l="1"/>
  <c r="G546" i="181" l="1"/>
  <c r="I5" i="246"/>
  <c r="I11" i="246" l="1"/>
  <c r="I17" i="246" s="1"/>
  <c r="G547" i="181"/>
  <c r="G548" i="181" l="1"/>
  <c r="I23" i="246"/>
  <c r="I29" i="246" s="1"/>
  <c r="I35" i="246" s="1"/>
  <c r="I41" i="246" s="1"/>
  <c r="I47" i="246" s="1"/>
  <c r="I53" i="246" s="1"/>
  <c r="I59" i="246" s="1"/>
  <c r="I65" i="246" s="1"/>
  <c r="I71" i="246" s="1"/>
  <c r="I77" i="246" s="1"/>
  <c r="I83" i="246" s="1"/>
  <c r="I89" i="246" s="1"/>
  <c r="I95" i="246" s="1"/>
  <c r="I101" i="246" s="1"/>
  <c r="I107" i="246" s="1"/>
  <c r="I113" i="246" s="1"/>
  <c r="I119" i="246" s="1"/>
  <c r="I125" i="246" s="1"/>
  <c r="I131" i="246" s="1"/>
  <c r="I137" i="246" s="1"/>
  <c r="I143" i="246" s="1"/>
  <c r="I149" i="246" s="1"/>
  <c r="I155" i="246" s="1"/>
  <c r="I161" i="246" s="1"/>
  <c r="I167" i="246" s="1"/>
  <c r="I173" i="246" s="1"/>
  <c r="I179" i="246" s="1"/>
  <c r="I185" i="246" s="1"/>
  <c r="I191" i="246" s="1"/>
  <c r="I197" i="246" s="1"/>
  <c r="I203" i="246" s="1"/>
  <c r="I209" i="246" s="1"/>
  <c r="I215" i="246" s="1"/>
  <c r="I221" i="246" s="1"/>
  <c r="I227" i="246" s="1"/>
  <c r="I233" i="246" s="1"/>
  <c r="I239" i="246" s="1"/>
  <c r="I245" i="246" s="1"/>
  <c r="I251" i="246" s="1"/>
  <c r="I257" i="246" s="1"/>
  <c r="I263" i="246" s="1"/>
  <c r="I269" i="246" s="1"/>
  <c r="I275" i="246" s="1"/>
  <c r="I281" i="246" s="1"/>
  <c r="I287" i="246" s="1"/>
  <c r="I293" i="246" s="1"/>
  <c r="I299" i="246" s="1"/>
  <c r="I305" i="246" s="1"/>
  <c r="I311" i="246" s="1"/>
  <c r="I317" i="246" s="1"/>
  <c r="I323" i="246" s="1"/>
  <c r="I329" i="246" s="1"/>
  <c r="I335" i="246" s="1"/>
  <c r="I341" i="246" s="1"/>
  <c r="I347" i="246" s="1"/>
  <c r="I353" i="246" s="1"/>
  <c r="I359" i="246" s="1"/>
  <c r="I365" i="246" s="1"/>
  <c r="I371" i="246" s="1"/>
  <c r="I377" i="246" s="1"/>
  <c r="I383" i="246" s="1"/>
  <c r="I389" i="246" s="1"/>
  <c r="I395" i="246" s="1"/>
  <c r="I401" i="246" s="1"/>
  <c r="I407" i="246" s="1"/>
  <c r="I413" i="246" s="1"/>
  <c r="I419" i="246" s="1"/>
  <c r="I425" i="246" s="1"/>
  <c r="I431" i="246" s="1"/>
  <c r="I437" i="246" s="1"/>
  <c r="I443" i="246" s="1"/>
  <c r="I449" i="246" s="1"/>
  <c r="I455" i="246" s="1"/>
  <c r="I461" i="246" s="1"/>
  <c r="I467" i="246" s="1"/>
  <c r="I473" i="246" s="1"/>
  <c r="I479" i="246" s="1"/>
  <c r="I485" i="246" s="1"/>
  <c r="I491" i="246" s="1"/>
  <c r="I497" i="246" s="1"/>
  <c r="I503" i="246" s="1"/>
  <c r="I509" i="246" s="1"/>
  <c r="I515" i="246" s="1"/>
  <c r="I521" i="246" s="1"/>
  <c r="I527" i="246" s="1"/>
  <c r="I533" i="246" s="1"/>
  <c r="I539" i="246" s="1"/>
  <c r="I545" i="246" s="1"/>
  <c r="I551" i="246" s="1"/>
  <c r="I557" i="246" s="1"/>
  <c r="I563" i="246" s="1"/>
  <c r="I569" i="246" s="1"/>
  <c r="I575" i="246" s="1"/>
  <c r="I581" i="246" s="1"/>
  <c r="I587" i="246" s="1"/>
  <c r="I593" i="246" s="1"/>
  <c r="I599" i="246" s="1"/>
  <c r="G549" i="181" l="1"/>
  <c r="G550" i="181" l="1"/>
  <c r="G551" i="181" l="1"/>
  <c r="G552" i="181" l="1"/>
  <c r="G553" i="181" l="1"/>
  <c r="G554" i="181" l="1"/>
  <c r="G555" i="181" l="1"/>
  <c r="G556" i="181" l="1"/>
  <c r="G557" i="181" l="1"/>
  <c r="G558" i="181" l="1"/>
  <c r="G559" i="181" l="1"/>
  <c r="G560" i="181" l="1"/>
  <c r="G561" i="181" l="1"/>
  <c r="G562" i="181" l="1"/>
  <c r="G563" i="181" l="1"/>
  <c r="G564" i="181" l="1"/>
  <c r="G565" i="181" l="1"/>
  <c r="G566" i="181" l="1"/>
  <c r="G567" i="181" l="1"/>
  <c r="G568" i="181" l="1"/>
  <c r="G569" i="181" l="1"/>
  <c r="G570" i="181" l="1"/>
  <c r="G571" i="181" l="1"/>
  <c r="G572" i="181" l="1"/>
  <c r="G573" i="181" l="1"/>
  <c r="G574" i="181" l="1"/>
  <c r="G575" i="181" l="1"/>
  <c r="G576" i="181" l="1"/>
  <c r="G577" i="181" l="1"/>
  <c r="G578" i="181" l="1"/>
  <c r="G579" i="181" l="1"/>
  <c r="G580" i="181" l="1"/>
  <c r="G581" i="181" l="1"/>
  <c r="G582" i="181" l="1"/>
  <c r="G583" i="181" l="1"/>
  <c r="G584" i="181" l="1"/>
  <c r="G585" i="181" l="1"/>
  <c r="G586" i="181" l="1"/>
  <c r="G587" i="181" l="1"/>
  <c r="G588" i="181" l="1"/>
  <c r="G589" i="181" l="1"/>
  <c r="G590" i="181" l="1"/>
  <c r="G591" i="181" l="1"/>
  <c r="G592" i="181" l="1"/>
  <c r="G593" i="181" l="1"/>
  <c r="G594" i="181" l="1"/>
  <c r="G595" i="181" l="1"/>
  <c r="G596" i="181" l="1"/>
  <c r="G597" i="181" l="1"/>
  <c r="I5" i="245"/>
  <c r="I11" i="245" l="1"/>
  <c r="I17" i="245" s="1"/>
  <c r="G598" i="181"/>
  <c r="G599" i="181" l="1"/>
  <c r="I23" i="245"/>
  <c r="I29" i="245" s="1"/>
  <c r="I35" i="245" s="1"/>
  <c r="I41" i="245" s="1"/>
  <c r="I47" i="245" s="1"/>
  <c r="I53" i="245" s="1"/>
  <c r="I59" i="245" s="1"/>
  <c r="I65" i="245" s="1"/>
  <c r="I71" i="245" s="1"/>
  <c r="I77" i="245" s="1"/>
  <c r="I83" i="245" s="1"/>
  <c r="I89" i="245" s="1"/>
  <c r="I95" i="245" s="1"/>
  <c r="I101" i="245" s="1"/>
  <c r="I107" i="245" s="1"/>
  <c r="I113" i="245" s="1"/>
  <c r="I119" i="245" s="1"/>
  <c r="I125" i="245" s="1"/>
  <c r="I131" i="245" s="1"/>
  <c r="I137" i="245" s="1"/>
  <c r="I143" i="245" s="1"/>
  <c r="I149" i="245" s="1"/>
  <c r="I155" i="245" s="1"/>
  <c r="I161" i="245" s="1"/>
  <c r="I167" i="245" s="1"/>
  <c r="I173" i="245" s="1"/>
  <c r="I179" i="245" s="1"/>
  <c r="I185" i="245" s="1"/>
  <c r="I191" i="245" s="1"/>
  <c r="I197" i="245" s="1"/>
  <c r="I203" i="245" s="1"/>
  <c r="I209" i="245" s="1"/>
  <c r="I215" i="245" s="1"/>
  <c r="I221" i="245" s="1"/>
  <c r="I227" i="245" s="1"/>
  <c r="I233" i="245" s="1"/>
  <c r="I239" i="245" s="1"/>
  <c r="I245" i="245" s="1"/>
  <c r="I251" i="245" s="1"/>
  <c r="I257" i="245" s="1"/>
  <c r="I263" i="245" s="1"/>
  <c r="I269" i="245" s="1"/>
  <c r="I275" i="245" s="1"/>
  <c r="I281" i="245" s="1"/>
  <c r="I287" i="245" s="1"/>
  <c r="I293" i="245" s="1"/>
  <c r="I299" i="245" s="1"/>
  <c r="I305" i="245" s="1"/>
  <c r="I311" i="245" s="1"/>
  <c r="I317" i="245" s="1"/>
  <c r="I323" i="245" s="1"/>
  <c r="I329" i="245" s="1"/>
  <c r="I335" i="245" s="1"/>
  <c r="I341" i="245" s="1"/>
  <c r="I347" i="245" s="1"/>
  <c r="I353" i="245" s="1"/>
  <c r="I359" i="245" s="1"/>
  <c r="I365" i="245" s="1"/>
  <c r="I371" i="245" s="1"/>
  <c r="I377" i="245" s="1"/>
  <c r="I383" i="245" s="1"/>
  <c r="I389" i="245" s="1"/>
  <c r="I395" i="245" s="1"/>
  <c r="I401" i="245" s="1"/>
  <c r="I407" i="245" s="1"/>
  <c r="I413" i="245" s="1"/>
  <c r="I419" i="245" s="1"/>
  <c r="I425" i="245" s="1"/>
  <c r="I431" i="245" s="1"/>
  <c r="I437" i="245" s="1"/>
  <c r="I443" i="245" s="1"/>
  <c r="I449" i="245" s="1"/>
  <c r="I455" i="245" s="1"/>
  <c r="I461" i="245" s="1"/>
  <c r="I467" i="245" s="1"/>
  <c r="I473" i="245" s="1"/>
  <c r="I479" i="245" s="1"/>
  <c r="I485" i="245" s="1"/>
  <c r="I491" i="245" s="1"/>
  <c r="I497" i="245" s="1"/>
  <c r="I503" i="245" s="1"/>
  <c r="I509" i="245" s="1"/>
  <c r="I515" i="245" s="1"/>
  <c r="I521" i="245" s="1"/>
  <c r="I527" i="245" s="1"/>
  <c r="I533" i="245" s="1"/>
  <c r="I539" i="245" s="1"/>
  <c r="I545" i="245" s="1"/>
  <c r="I551" i="245" s="1"/>
  <c r="I557" i="245" s="1"/>
  <c r="I563" i="245" s="1"/>
  <c r="I569" i="245" s="1"/>
  <c r="I575" i="245" s="1"/>
  <c r="I581" i="245" s="1"/>
  <c r="I587" i="245" s="1"/>
  <c r="I593" i="245" s="1"/>
  <c r="I599" i="245" s="1"/>
  <c r="G600" i="181" l="1"/>
  <c r="G601" i="181" l="1"/>
  <c r="G602" i="181" l="1"/>
  <c r="G603" i="181" l="1"/>
  <c r="G604" i="181" l="1"/>
  <c r="G605" i="181" l="1"/>
  <c r="G606" i="181" l="1"/>
  <c r="G607" i="181" l="1"/>
  <c r="G608" i="181" l="1"/>
  <c r="G609" i="181" l="1"/>
  <c r="G610" i="181" l="1"/>
  <c r="G611" i="181" l="1"/>
  <c r="G612" i="181" l="1"/>
  <c r="G613" i="181" l="1"/>
  <c r="G614" i="181" l="1"/>
  <c r="G615" i="181" l="1"/>
  <c r="G616" i="181" l="1"/>
  <c r="G617" i="181" l="1"/>
  <c r="G618" i="181" l="1"/>
  <c r="G619" i="181" l="1"/>
  <c r="G620" i="181" l="1"/>
  <c r="G621" i="181" l="1"/>
  <c r="G622" i="181" l="1"/>
  <c r="G623" i="181" l="1"/>
  <c r="G624" i="181" l="1"/>
  <c r="G625" i="181" l="1"/>
  <c r="G626" i="181" l="1"/>
  <c r="G627" i="181" l="1"/>
  <c r="G628" i="181" l="1"/>
  <c r="G629" i="181" l="1"/>
  <c r="G630" i="181" l="1"/>
  <c r="G631" i="181" l="1"/>
  <c r="G632" i="181" l="1"/>
  <c r="G633" i="181" l="1"/>
  <c r="G634" i="181" l="1"/>
  <c r="G635" i="181" l="1"/>
  <c r="G636" i="181" l="1"/>
  <c r="G637" i="181" l="1"/>
  <c r="G638" i="181" l="1"/>
  <c r="G639" i="181" l="1"/>
  <c r="G640" i="181" l="1"/>
  <c r="G641" i="181" l="1"/>
  <c r="G642" i="181" l="1"/>
  <c r="G643" i="181" l="1"/>
  <c r="G644" i="181" l="1"/>
  <c r="G645" i="181" l="1"/>
  <c r="G646" i="181" l="1"/>
  <c r="G647" i="181" l="1"/>
  <c r="G648" i="181" l="1"/>
  <c r="G649" i="181" l="1"/>
  <c r="G650" i="181" l="1"/>
  <c r="G651" i="181" l="1"/>
  <c r="G652" i="181" l="1"/>
  <c r="G653" i="181" l="1"/>
  <c r="G654" i="181" l="1"/>
  <c r="G655" i="181" l="1"/>
  <c r="G656" i="181" l="1"/>
  <c r="G657" i="181" l="1"/>
  <c r="G658" i="181" l="1"/>
  <c r="G659" i="181" l="1"/>
  <c r="G660" i="181" l="1"/>
  <c r="G661" i="181" l="1"/>
  <c r="G662" i="181" l="1"/>
  <c r="G663" i="181" l="1"/>
  <c r="G664" i="181" l="1"/>
  <c r="G665" i="181" l="1"/>
  <c r="G666" i="181" l="1"/>
  <c r="G667" i="181" l="1"/>
  <c r="G668" i="181" l="1"/>
  <c r="G669" i="181" l="1"/>
  <c r="G670" i="181" l="1"/>
  <c r="G671" i="181" l="1"/>
  <c r="G672" i="181" l="1"/>
  <c r="G673" i="181" l="1"/>
  <c r="G674" i="181" l="1"/>
  <c r="G675" i="181" l="1"/>
  <c r="G676" i="181" l="1"/>
  <c r="G677" i="181" l="1"/>
  <c r="G678" i="181" l="1"/>
  <c r="G679" i="181" l="1"/>
  <c r="G680" i="181" l="1"/>
  <c r="G681" i="181" l="1"/>
  <c r="G682" i="181" l="1"/>
  <c r="G683" i="181" l="1"/>
  <c r="G684" i="181" l="1"/>
  <c r="G685" i="181" l="1"/>
  <c r="G686" i="181" l="1"/>
  <c r="G687" i="181" l="1"/>
  <c r="G688" i="181" l="1"/>
  <c r="G689" i="181" l="1"/>
  <c r="I5" i="244"/>
  <c r="I11" i="244" l="1"/>
  <c r="I17" i="244" s="1"/>
  <c r="G690" i="181"/>
  <c r="G691" i="181" l="1"/>
  <c r="I23" i="244"/>
  <c r="I29" i="244" s="1"/>
  <c r="I35" i="244" s="1"/>
  <c r="I41" i="244" s="1"/>
  <c r="I47" i="244" s="1"/>
  <c r="I53" i="244" s="1"/>
  <c r="I59" i="244" s="1"/>
  <c r="I65" i="244" s="1"/>
  <c r="I71" i="244" s="1"/>
  <c r="I77" i="244" s="1"/>
  <c r="I83" i="244" s="1"/>
  <c r="I89" i="244" s="1"/>
  <c r="I95" i="244" s="1"/>
  <c r="I101" i="244" s="1"/>
  <c r="I107" i="244" s="1"/>
  <c r="I113" i="244" s="1"/>
  <c r="I119" i="244" s="1"/>
  <c r="I125" i="244" s="1"/>
  <c r="I131" i="244" s="1"/>
  <c r="I137" i="244" s="1"/>
  <c r="I143" i="244" s="1"/>
  <c r="I149" i="244" s="1"/>
  <c r="I155" i="244" s="1"/>
  <c r="I161" i="244" s="1"/>
  <c r="I167" i="244" s="1"/>
  <c r="I173" i="244" s="1"/>
  <c r="I179" i="244" s="1"/>
  <c r="I185" i="244" s="1"/>
  <c r="I191" i="244" s="1"/>
  <c r="I197" i="244" s="1"/>
  <c r="I203" i="244" s="1"/>
  <c r="I209" i="244" s="1"/>
  <c r="I215" i="244" s="1"/>
  <c r="I221" i="244" s="1"/>
  <c r="I227" i="244" s="1"/>
  <c r="I233" i="244" s="1"/>
  <c r="I239" i="244" s="1"/>
  <c r="I245" i="244" s="1"/>
  <c r="I251" i="244" s="1"/>
  <c r="I257" i="244" s="1"/>
  <c r="I263" i="244" s="1"/>
  <c r="I269" i="244" s="1"/>
  <c r="I275" i="244" s="1"/>
  <c r="I281" i="244" s="1"/>
  <c r="I287" i="244" s="1"/>
  <c r="I293" i="244" s="1"/>
  <c r="I299" i="244" s="1"/>
  <c r="I305" i="244" s="1"/>
  <c r="I311" i="244" s="1"/>
  <c r="I317" i="244" s="1"/>
  <c r="I323" i="244" s="1"/>
  <c r="I329" i="244" s="1"/>
  <c r="I335" i="244" s="1"/>
  <c r="I341" i="244" s="1"/>
  <c r="I347" i="244" s="1"/>
  <c r="I353" i="244" s="1"/>
  <c r="I359" i="244" s="1"/>
  <c r="I365" i="244" s="1"/>
  <c r="I371" i="244" s="1"/>
  <c r="I377" i="244" s="1"/>
  <c r="I383" i="244" s="1"/>
  <c r="I389" i="244" s="1"/>
  <c r="I395" i="244" s="1"/>
  <c r="I401" i="244" s="1"/>
  <c r="I407" i="244" s="1"/>
  <c r="I413" i="244" s="1"/>
  <c r="I419" i="244" s="1"/>
  <c r="I425" i="244" s="1"/>
  <c r="I431" i="244" s="1"/>
  <c r="I437" i="244" s="1"/>
  <c r="I443" i="244" s="1"/>
  <c r="I449" i="244" s="1"/>
  <c r="I455" i="244" s="1"/>
  <c r="I461" i="244" s="1"/>
  <c r="I467" i="244" s="1"/>
  <c r="I473" i="244" s="1"/>
  <c r="I479" i="244" s="1"/>
  <c r="I485" i="244" s="1"/>
  <c r="I491" i="244" s="1"/>
  <c r="I497" i="244" s="1"/>
  <c r="I503" i="244" s="1"/>
  <c r="I509" i="244" s="1"/>
  <c r="I515" i="244" s="1"/>
  <c r="I521" i="244" s="1"/>
  <c r="I527" i="244" s="1"/>
  <c r="I533" i="244" s="1"/>
  <c r="I539" i="244" s="1"/>
  <c r="I545" i="244" s="1"/>
  <c r="I551" i="244" s="1"/>
  <c r="I557" i="244" s="1"/>
  <c r="I563" i="244" s="1"/>
  <c r="I569" i="244" s="1"/>
  <c r="I575" i="244" s="1"/>
  <c r="I581" i="244" s="1"/>
  <c r="I587" i="244" s="1"/>
  <c r="I593" i="244" s="1"/>
  <c r="I599" i="244" s="1"/>
  <c r="G692" i="181" l="1"/>
  <c r="G693" i="181" l="1"/>
  <c r="G694" i="181" l="1"/>
  <c r="G695" i="181" l="1"/>
  <c r="G696" i="181" l="1"/>
  <c r="G697" i="181" l="1"/>
  <c r="G698" i="181" l="1"/>
  <c r="G699" i="181" l="1"/>
  <c r="G700" i="181" l="1"/>
  <c r="G701" i="181" l="1"/>
  <c r="G702" i="181" l="1"/>
  <c r="G703" i="181" l="1"/>
  <c r="G704" i="181" l="1"/>
  <c r="G705" i="181" l="1"/>
  <c r="G706" i="181" l="1"/>
  <c r="G707" i="181" l="1"/>
  <c r="G708" i="181" l="1"/>
  <c r="G709" i="181" l="1"/>
  <c r="G710" i="181" l="1"/>
  <c r="G711" i="181" l="1"/>
  <c r="G712" i="181" l="1"/>
  <c r="G713" i="181" l="1"/>
  <c r="G714" i="181" l="1"/>
  <c r="G715" i="181" l="1"/>
  <c r="G716" i="181" l="1"/>
  <c r="G717" i="181" l="1"/>
  <c r="G718" i="181" l="1"/>
  <c r="G719" i="181" l="1"/>
  <c r="G720" i="181" l="1"/>
  <c r="G721" i="181" l="1"/>
  <c r="G722" i="181" l="1"/>
  <c r="G723" i="181" l="1"/>
  <c r="G724" i="181" l="1"/>
  <c r="G725" i="181" l="1"/>
  <c r="G726" i="181" l="1"/>
  <c r="G727" i="181" l="1"/>
  <c r="G728" i="181" l="1"/>
  <c r="G729" i="181" l="1"/>
  <c r="G730" i="181" l="1"/>
  <c r="G731" i="181" l="1"/>
  <c r="G732" i="181" l="1"/>
  <c r="G733" i="181" l="1"/>
  <c r="G734" i="181" l="1"/>
  <c r="G735" i="181" l="1"/>
  <c r="G736" i="181" l="1"/>
  <c r="G737" i="181" l="1"/>
  <c r="G738" i="181" l="1"/>
  <c r="G739" i="181" l="1"/>
  <c r="G740" i="181" l="1"/>
  <c r="G741" i="181" l="1"/>
  <c r="G742" i="181" l="1"/>
  <c r="G743" i="181" l="1"/>
  <c r="G744" i="181" l="1"/>
  <c r="G745" i="181" l="1"/>
  <c r="G746" i="181" l="1"/>
  <c r="G747" i="181" l="1"/>
  <c r="G748" i="181" l="1"/>
  <c r="G749" i="181" l="1"/>
  <c r="G750" i="181" l="1"/>
  <c r="G751" i="181" l="1"/>
  <c r="G752" i="181" l="1"/>
  <c r="G753" i="181" l="1"/>
  <c r="G754" i="181" l="1"/>
  <c r="G755" i="181" l="1"/>
  <c r="G756" i="181" l="1"/>
  <c r="G757" i="181" l="1"/>
  <c r="G758" i="181" l="1"/>
  <c r="G759" i="181" l="1"/>
  <c r="G760" i="181" l="1"/>
  <c r="G761" i="181" l="1"/>
  <c r="G762" i="181" l="1"/>
  <c r="G763" i="181" l="1"/>
  <c r="G764" i="181" l="1"/>
  <c r="G765" i="181" l="1"/>
  <c r="G766" i="181" l="1"/>
  <c r="G767" i="181" l="1"/>
  <c r="G768" i="181" l="1"/>
  <c r="G769" i="181" l="1"/>
  <c r="G770" i="181" l="1"/>
  <c r="G771" i="181" l="1"/>
  <c r="G772" i="181" l="1"/>
  <c r="G773" i="181" l="1"/>
  <c r="G774" i="181" l="1"/>
  <c r="G775" i="181" l="1"/>
  <c r="I5" i="243"/>
  <c r="I11" i="243" l="1"/>
  <c r="I17" i="243" s="1"/>
  <c r="G776" i="181"/>
  <c r="G777" i="181" l="1"/>
  <c r="I23" i="243"/>
  <c r="I29" i="243" l="1"/>
  <c r="I35" i="243" s="1"/>
  <c r="I41" i="243" s="1"/>
  <c r="I47" i="243" s="1"/>
  <c r="I53" i="243" s="1"/>
  <c r="I59" i="243" s="1"/>
  <c r="I65" i="243" s="1"/>
  <c r="I71" i="243" s="1"/>
  <c r="I77" i="243" s="1"/>
  <c r="I83" i="243" s="1"/>
  <c r="I89" i="243" s="1"/>
  <c r="I95" i="243" s="1"/>
  <c r="I101" i="243" s="1"/>
  <c r="I107" i="243" s="1"/>
  <c r="I113" i="243" s="1"/>
  <c r="I119" i="243" s="1"/>
  <c r="I125" i="243" s="1"/>
  <c r="I131" i="243" s="1"/>
  <c r="I137" i="243" s="1"/>
  <c r="I143" i="243" s="1"/>
  <c r="I149" i="243" s="1"/>
  <c r="I155" i="243" s="1"/>
  <c r="I161" i="243" s="1"/>
  <c r="I167" i="243" s="1"/>
  <c r="I173" i="243" s="1"/>
  <c r="I179" i="243" s="1"/>
  <c r="I185" i="243" s="1"/>
  <c r="I191" i="243" s="1"/>
  <c r="I197" i="243" s="1"/>
  <c r="I203" i="243" s="1"/>
  <c r="I209" i="243" s="1"/>
  <c r="I215" i="243" s="1"/>
  <c r="I221" i="243" s="1"/>
  <c r="I227" i="243" s="1"/>
  <c r="I233" i="243" s="1"/>
  <c r="I239" i="243" s="1"/>
  <c r="I245" i="243" s="1"/>
  <c r="I251" i="243" s="1"/>
  <c r="I257" i="243" s="1"/>
  <c r="I263" i="243" s="1"/>
  <c r="I269" i="243" s="1"/>
  <c r="I275" i="243" s="1"/>
  <c r="I281" i="243" s="1"/>
  <c r="I287" i="243" s="1"/>
  <c r="I293" i="243" s="1"/>
  <c r="I299" i="243" s="1"/>
  <c r="I305" i="243" s="1"/>
  <c r="I311" i="243" s="1"/>
  <c r="I317" i="243" s="1"/>
  <c r="I323" i="243" s="1"/>
  <c r="I329" i="243" s="1"/>
  <c r="I335" i="243" s="1"/>
  <c r="I341" i="243" s="1"/>
  <c r="I347" i="243" s="1"/>
  <c r="I353" i="243" s="1"/>
  <c r="I359" i="243" s="1"/>
  <c r="I365" i="243" s="1"/>
  <c r="I371" i="243" s="1"/>
  <c r="I377" i="243" s="1"/>
  <c r="I383" i="243" s="1"/>
  <c r="I389" i="243" s="1"/>
  <c r="I395" i="243" s="1"/>
  <c r="I401" i="243" s="1"/>
  <c r="I407" i="243" s="1"/>
  <c r="I413" i="243" s="1"/>
  <c r="I419" i="243" s="1"/>
  <c r="I425" i="243" s="1"/>
  <c r="I431" i="243" s="1"/>
  <c r="I437" i="243" s="1"/>
  <c r="I443" i="243" s="1"/>
  <c r="I449" i="243" s="1"/>
  <c r="I455" i="243" s="1"/>
  <c r="I461" i="243" s="1"/>
  <c r="I467" i="243" s="1"/>
  <c r="I473" i="243" s="1"/>
  <c r="I479" i="243" s="1"/>
  <c r="I485" i="243" s="1"/>
  <c r="I491" i="243" s="1"/>
  <c r="I497" i="243" s="1"/>
  <c r="I503" i="243" s="1"/>
  <c r="I509" i="243" s="1"/>
  <c r="I515" i="243" s="1"/>
  <c r="I521" i="243" s="1"/>
  <c r="I527" i="243" s="1"/>
  <c r="I533" i="243" s="1"/>
  <c r="I539" i="243" s="1"/>
  <c r="I545" i="243" s="1"/>
  <c r="I551" i="243" s="1"/>
  <c r="I557" i="243" s="1"/>
  <c r="I563" i="243" s="1"/>
  <c r="I569" i="243" s="1"/>
  <c r="I575" i="243" s="1"/>
  <c r="I581" i="243" s="1"/>
  <c r="I587" i="243" s="1"/>
  <c r="I593" i="243" s="1"/>
  <c r="I599" i="243" s="1"/>
  <c r="G778" i="181"/>
  <c r="G779" i="181" l="1"/>
  <c r="G780" i="181" l="1"/>
  <c r="G781" i="181" l="1"/>
  <c r="G782" i="181" l="1"/>
  <c r="G783" i="181" l="1"/>
  <c r="G784" i="181" l="1"/>
  <c r="G785" i="181" l="1"/>
  <c r="G786" i="181" l="1"/>
  <c r="G787" i="181" l="1"/>
  <c r="G788" i="181" l="1"/>
  <c r="G789" i="181" l="1"/>
  <c r="G790" i="181" l="1"/>
  <c r="G791" i="181" l="1"/>
  <c r="G792" i="181" l="1"/>
  <c r="G793" i="181" l="1"/>
  <c r="G794" i="181" l="1"/>
  <c r="G795" i="181" l="1"/>
  <c r="G796" i="181" l="1"/>
  <c r="G797" i="181" l="1"/>
  <c r="G798" i="181" l="1"/>
  <c r="G799" i="181" l="1"/>
  <c r="G800" i="181" l="1"/>
  <c r="G801" i="181" l="1"/>
  <c r="G802" i="181" l="1"/>
  <c r="G803" i="181" l="1"/>
  <c r="G804" i="181" l="1"/>
  <c r="G805" i="181" l="1"/>
  <c r="G806" i="181" l="1"/>
  <c r="G807" i="181" l="1"/>
  <c r="G808" i="181" l="1"/>
  <c r="G809" i="181" l="1"/>
  <c r="G810" i="181" l="1"/>
  <c r="G811" i="181" l="1"/>
  <c r="G812" i="181" l="1"/>
  <c r="G813" i="181" l="1"/>
  <c r="G814" i="181" l="1"/>
  <c r="G815" i="181" l="1"/>
  <c r="G816" i="181" l="1"/>
  <c r="G817" i="181" l="1"/>
  <c r="G818" i="181" l="1"/>
  <c r="G819" i="181" l="1"/>
  <c r="G820" i="181" l="1"/>
  <c r="G821" i="181" l="1"/>
  <c r="G822" i="181" l="1"/>
  <c r="G823" i="181" l="1"/>
  <c r="G824" i="181" l="1"/>
  <c r="G825" i="181" l="1"/>
  <c r="G826" i="181" l="1"/>
  <c r="G827" i="181" l="1"/>
  <c r="G828" i="181" l="1"/>
  <c r="G829" i="181" l="1"/>
  <c r="G830" i="181" l="1"/>
  <c r="G831" i="181" l="1"/>
  <c r="G832" i="181" l="1"/>
  <c r="G833" i="181" l="1"/>
  <c r="G834" i="181" l="1"/>
  <c r="G835" i="181" l="1"/>
  <c r="G836" i="181" l="1"/>
  <c r="G837" i="181" l="1"/>
  <c r="G838" i="181" l="1"/>
  <c r="G839" i="181" l="1"/>
  <c r="G840" i="181" l="1"/>
  <c r="G841" i="181" l="1"/>
  <c r="G842" i="181" l="1"/>
  <c r="G843" i="181" l="1"/>
  <c r="G844" i="181" l="1"/>
  <c r="G845" i="181" l="1"/>
  <c r="G846" i="181" l="1"/>
  <c r="G847" i="181" l="1"/>
  <c r="G848" i="181" l="1"/>
  <c r="G849" i="181" l="1"/>
  <c r="G850" i="181" l="1"/>
  <c r="G851" i="181" l="1"/>
  <c r="G852" i="181" l="1"/>
  <c r="G853" i="181" l="1"/>
  <c r="G854" i="181" l="1"/>
  <c r="G855" i="181" l="1"/>
  <c r="G856" i="181" l="1"/>
  <c r="G857" i="181" l="1"/>
  <c r="G858" i="181" l="1"/>
  <c r="G859" i="181" l="1"/>
  <c r="G860" i="181" l="1"/>
  <c r="G861" i="181" l="1"/>
  <c r="I5" i="241"/>
  <c r="I11" i="241" l="1"/>
  <c r="I17" i="241" s="1"/>
  <c r="G862" i="181"/>
  <c r="G863" i="181" l="1"/>
  <c r="I23" i="241"/>
  <c r="I29" i="241" s="1"/>
  <c r="I35" i="241" s="1"/>
  <c r="I41" i="241" s="1"/>
  <c r="I47" i="241" s="1"/>
  <c r="I53" i="241" s="1"/>
  <c r="I59" i="241" s="1"/>
  <c r="I65" i="241" s="1"/>
  <c r="I71" i="241" s="1"/>
  <c r="I77" i="241" s="1"/>
  <c r="I83" i="241" s="1"/>
  <c r="I89" i="241" s="1"/>
  <c r="I95" i="241" s="1"/>
  <c r="I101" i="241" s="1"/>
  <c r="I107" i="241" s="1"/>
  <c r="I113" i="241" s="1"/>
  <c r="I119" i="241" s="1"/>
  <c r="I125" i="241" s="1"/>
  <c r="I131" i="241" s="1"/>
  <c r="I137" i="241" s="1"/>
  <c r="I143" i="241" s="1"/>
  <c r="I149" i="241" s="1"/>
  <c r="I155" i="241" s="1"/>
  <c r="I161" i="241" s="1"/>
  <c r="I167" i="241" s="1"/>
  <c r="I173" i="241" s="1"/>
  <c r="I179" i="241" s="1"/>
  <c r="I185" i="241" s="1"/>
  <c r="I191" i="241" s="1"/>
  <c r="I197" i="241" s="1"/>
  <c r="I203" i="241" s="1"/>
  <c r="I209" i="241" s="1"/>
  <c r="I215" i="241" s="1"/>
  <c r="I221" i="241" s="1"/>
  <c r="I227" i="241" s="1"/>
  <c r="I233" i="241" s="1"/>
  <c r="I239" i="241" s="1"/>
  <c r="I245" i="241" s="1"/>
  <c r="I251" i="241" l="1"/>
  <c r="G864" i="181"/>
  <c r="G865" i="181" l="1"/>
  <c r="I257" i="241"/>
  <c r="I263" i="241" s="1"/>
  <c r="I269" i="241" s="1"/>
  <c r="I275" i="241" s="1"/>
  <c r="I281" i="241" s="1"/>
  <c r="I287" i="241" s="1"/>
  <c r="I293" i="241" s="1"/>
  <c r="I299" i="241" s="1"/>
  <c r="I305" i="241" s="1"/>
  <c r="I311" i="241" s="1"/>
  <c r="I317" i="241" s="1"/>
  <c r="I323" i="241" s="1"/>
  <c r="I329" i="241" l="1"/>
  <c r="I335" i="241" s="1"/>
  <c r="I341" i="241" s="1"/>
  <c r="I347" i="241" s="1"/>
  <c r="I353" i="241" s="1"/>
  <c r="I359" i="241" s="1"/>
  <c r="I365" i="241" s="1"/>
  <c r="I371" i="241" s="1"/>
  <c r="I377" i="241" s="1"/>
  <c r="I383" i="241" s="1"/>
  <c r="I389" i="241" s="1"/>
  <c r="I395" i="241" s="1"/>
  <c r="I401" i="241" s="1"/>
  <c r="G866" i="181"/>
  <c r="G867" i="181" l="1"/>
  <c r="I407" i="241"/>
  <c r="I413" i="241" s="1"/>
  <c r="I419" i="241" s="1"/>
  <c r="I425" i="241" s="1"/>
  <c r="I431" i="241" s="1"/>
  <c r="I437" i="241" s="1"/>
  <c r="I443" i="241" s="1"/>
  <c r="I449" i="241" s="1"/>
  <c r="I455" i="241" s="1"/>
  <c r="I461" i="241" s="1"/>
  <c r="I467" i="241" s="1"/>
  <c r="I473" i="241" s="1"/>
  <c r="I479" i="241" s="1"/>
  <c r="I485" i="241" s="1"/>
  <c r="I491" i="241" s="1"/>
  <c r="I497" i="241" s="1"/>
  <c r="I503" i="241" s="1"/>
  <c r="I509" i="241" l="1"/>
  <c r="I515" i="241" s="1"/>
  <c r="I521" i="241" s="1"/>
  <c r="I527" i="241" s="1"/>
  <c r="I533" i="241" s="1"/>
  <c r="I539" i="241" s="1"/>
  <c r="I545" i="241" s="1"/>
  <c r="I551" i="241" s="1"/>
  <c r="I557" i="241" s="1"/>
  <c r="G868" i="181"/>
  <c r="G869" i="181" l="1"/>
  <c r="I563" i="241"/>
  <c r="I569" i="241" s="1"/>
  <c r="I575" i="241" s="1"/>
  <c r="I581" i="241" s="1"/>
  <c r="I587" i="241" s="1"/>
  <c r="I593" i="241" s="1"/>
  <c r="I599" i="241" s="1"/>
  <c r="G870" i="181" l="1"/>
  <c r="G871" i="181" l="1"/>
  <c r="G872" i="181" l="1"/>
  <c r="G873" i="181" l="1"/>
  <c r="G874" i="181" l="1"/>
  <c r="G875" i="181" l="1"/>
  <c r="G876" i="181" l="1"/>
  <c r="G877" i="181" l="1"/>
  <c r="G878" i="181" l="1"/>
  <c r="G879" i="181" l="1"/>
  <c r="G880" i="181" l="1"/>
  <c r="G881" i="181" l="1"/>
  <c r="G882" i="181" l="1"/>
  <c r="G883" i="181" l="1"/>
  <c r="G884" i="181" l="1"/>
  <c r="G885" i="181" l="1"/>
  <c r="G886" i="181" l="1"/>
  <c r="G887" i="181" l="1"/>
  <c r="G888" i="181" l="1"/>
  <c r="G889" i="181" l="1"/>
  <c r="G890" i="181" l="1"/>
  <c r="G891" i="181" l="1"/>
  <c r="G892" i="181" l="1"/>
  <c r="G893" i="181" l="1"/>
  <c r="G894" i="181" l="1"/>
  <c r="G895" i="181" l="1"/>
  <c r="G896" i="181" l="1"/>
  <c r="G897" i="181" l="1"/>
  <c r="G898" i="181" l="1"/>
  <c r="G899" i="181" l="1"/>
  <c r="G900" i="181" l="1"/>
  <c r="G901" i="181" l="1"/>
  <c r="G902" i="181" l="1"/>
  <c r="G903" i="181" l="1"/>
  <c r="G904" i="181" l="1"/>
  <c r="G905" i="181" l="1"/>
  <c r="G906" i="181" l="1"/>
  <c r="G907" i="181" l="1"/>
  <c r="G908" i="181" l="1"/>
  <c r="G909" i="181" l="1"/>
  <c r="G910" i="181" l="1"/>
  <c r="G911" i="181" l="1"/>
  <c r="G912" i="181" l="1"/>
  <c r="G913" i="181" l="1"/>
  <c r="G914" i="181" l="1"/>
  <c r="G915" i="181" l="1"/>
  <c r="G916" i="181" l="1"/>
  <c r="G917" i="181" l="1"/>
  <c r="G918" i="181" l="1"/>
  <c r="G919" i="181" l="1"/>
  <c r="G920" i="181" l="1"/>
  <c r="G921" i="181" l="1"/>
  <c r="G922" i="181" l="1"/>
  <c r="G923" i="181" l="1"/>
  <c r="G924" i="181" l="1"/>
  <c r="G925" i="181" l="1"/>
  <c r="G926" i="181" l="1"/>
  <c r="G927" i="181" l="1"/>
  <c r="G928" i="181" l="1"/>
  <c r="G929" i="181" l="1"/>
  <c r="G930" i="181" l="1"/>
  <c r="G931" i="181" l="1"/>
  <c r="G932" i="181" l="1"/>
  <c r="G933" i="181" l="1"/>
  <c r="I5" i="242"/>
  <c r="I11" i="242" l="1"/>
  <c r="I17" i="242" s="1"/>
  <c r="G934" i="181"/>
  <c r="G935" i="181" l="1"/>
  <c r="I23" i="242"/>
  <c r="I29" i="242" s="1"/>
  <c r="I35" i="242" s="1"/>
  <c r="I41" i="242" s="1"/>
  <c r="I47" i="242" s="1"/>
  <c r="I53" i="242" s="1"/>
  <c r="I59" i="242" l="1"/>
  <c r="G936" i="181"/>
  <c r="G937" i="181" l="1"/>
  <c r="I65" i="242"/>
  <c r="I71" i="242" s="1"/>
  <c r="I77" i="242" s="1"/>
  <c r="I83" i="242" s="1"/>
  <c r="I89" i="242" s="1"/>
  <c r="I95" i="242" s="1"/>
  <c r="I101" i="242" s="1"/>
  <c r="I107" i="242" s="1"/>
  <c r="I113" i="242" s="1"/>
  <c r="I119" i="242" s="1"/>
  <c r="I125" i="242" s="1"/>
  <c r="I131" i="242" s="1"/>
  <c r="I137" i="242" l="1"/>
  <c r="G938" i="181"/>
  <c r="G939" i="181" l="1"/>
  <c r="I143" i="242"/>
  <c r="I149" i="242" s="1"/>
  <c r="I155" i="242" s="1"/>
  <c r="I161" i="242" s="1"/>
  <c r="I167" i="242" s="1"/>
  <c r="I173" i="242" s="1"/>
  <c r="I179" i="242" s="1"/>
  <c r="I185" i="242" s="1"/>
  <c r="I191" i="242" s="1"/>
  <c r="I197" i="242" s="1"/>
  <c r="I203" i="242" s="1"/>
  <c r="I209" i="242" s="1"/>
  <c r="I215" i="242" s="1"/>
  <c r="I221" i="242" s="1"/>
  <c r="I227" i="242" s="1"/>
  <c r="I233" i="242" s="1"/>
  <c r="I239" i="242" l="1"/>
  <c r="G940" i="181"/>
  <c r="G941" i="181" l="1"/>
  <c r="I245" i="242"/>
  <c r="I251" i="242" s="1"/>
  <c r="I257" i="242" s="1"/>
  <c r="I263" i="242" s="1"/>
  <c r="I269" i="242" s="1"/>
  <c r="I275" i="242" s="1"/>
  <c r="I281" i="242" s="1"/>
  <c r="I287" i="242" s="1"/>
  <c r="I293" i="242" s="1"/>
  <c r="I299" i="242" s="1"/>
  <c r="I305" i="242" s="1"/>
  <c r="I311" i="242" s="1"/>
  <c r="I317" i="242" s="1"/>
  <c r="I323" i="242" s="1"/>
  <c r="I329" i="242" s="1"/>
  <c r="I335" i="242" s="1"/>
  <c r="I341" i="242" s="1"/>
  <c r="I347" i="242" s="1"/>
  <c r="I353" i="242" s="1"/>
  <c r="I359" i="242" s="1"/>
  <c r="I365" i="242" s="1"/>
  <c r="I371" i="242" s="1"/>
  <c r="I377" i="242" s="1"/>
  <c r="I383" i="242" s="1"/>
  <c r="I389" i="242" s="1"/>
  <c r="I395" i="242" s="1"/>
  <c r="I401" i="242" s="1"/>
  <c r="I407" i="242" s="1"/>
  <c r="I413" i="242" s="1"/>
  <c r="I419" i="242" s="1"/>
  <c r="I425" i="242" s="1"/>
  <c r="I431" i="242" s="1"/>
  <c r="I437" i="242" s="1"/>
  <c r="I443" i="242" s="1"/>
  <c r="I449" i="242" s="1"/>
  <c r="I455" i="242" s="1"/>
  <c r="I461" i="242" s="1"/>
  <c r="I467" i="242" s="1"/>
  <c r="I473" i="242" s="1"/>
  <c r="I479" i="242" s="1"/>
  <c r="I485" i="242" l="1"/>
  <c r="I491" i="242" s="1"/>
  <c r="I497" i="242" s="1"/>
  <c r="I503" i="242" s="1"/>
  <c r="I509" i="242" s="1"/>
  <c r="I515" i="242" s="1"/>
  <c r="I521" i="242" s="1"/>
  <c r="I527" i="242" s="1"/>
  <c r="I533" i="242" s="1"/>
  <c r="I539" i="242" s="1"/>
  <c r="I545" i="242" s="1"/>
  <c r="I551" i="242" s="1"/>
  <c r="I557" i="242" s="1"/>
  <c r="I563" i="242" s="1"/>
  <c r="I569" i="242" s="1"/>
  <c r="I575" i="242" s="1"/>
  <c r="I581" i="242" s="1"/>
  <c r="I587" i="242" s="1"/>
  <c r="I593" i="242" s="1"/>
  <c r="I599" i="242" s="1"/>
  <c r="G942" i="181"/>
  <c r="G943" i="181" l="1"/>
  <c r="G944" i="181" l="1"/>
  <c r="G945" i="181" l="1"/>
  <c r="G946" i="181" l="1"/>
  <c r="G947" i="181" l="1"/>
  <c r="G948" i="181" l="1"/>
  <c r="G949" i="181" l="1"/>
  <c r="G950" i="181" l="1"/>
  <c r="G951" i="181" l="1"/>
  <c r="G952" i="181" l="1"/>
  <c r="G953" i="181" l="1"/>
  <c r="G954" i="181" l="1"/>
  <c r="G955" i="181" l="1"/>
  <c r="G956" i="181" l="1"/>
  <c r="G957" i="181" l="1"/>
  <c r="G958" i="181" l="1"/>
  <c r="G959" i="181" l="1"/>
  <c r="G960" i="181" l="1"/>
  <c r="G961" i="181" l="1"/>
  <c r="G962" i="181" l="1"/>
  <c r="G963" i="181" l="1"/>
  <c r="G964" i="181" l="1"/>
  <c r="G965" i="181" l="1"/>
  <c r="G966" i="181" l="1"/>
  <c r="G967" i="181" l="1"/>
  <c r="G968" i="181" l="1"/>
  <c r="G969" i="181" l="1"/>
  <c r="G970" i="181" l="1"/>
  <c r="G971" i="181" l="1"/>
  <c r="G972" i="181" l="1"/>
  <c r="G973" i="181" l="1"/>
  <c r="G974" i="181" l="1"/>
  <c r="G975" i="181" l="1"/>
  <c r="G976" i="181" l="1"/>
  <c r="G977" i="181" l="1"/>
  <c r="G978" i="181" l="1"/>
  <c r="G979" i="181" l="1"/>
  <c r="G980" i="181" l="1"/>
  <c r="G981" i="181" l="1"/>
  <c r="G982" i="181" l="1"/>
  <c r="G983" i="181" l="1"/>
  <c r="G984" i="181" l="1"/>
  <c r="G985" i="181" l="1"/>
  <c r="G986" i="181" l="1"/>
  <c r="G987" i="181" l="1"/>
  <c r="G988" i="181" l="1"/>
  <c r="G989" i="181" l="1"/>
  <c r="G990" i="181" l="1"/>
  <c r="G991" i="181" l="1"/>
  <c r="G992" i="181" l="1"/>
  <c r="G993" i="181" l="1"/>
  <c r="G994" i="181" l="1"/>
  <c r="G995" i="181" l="1"/>
  <c r="G996" i="181" l="1"/>
  <c r="G997" i="181" l="1"/>
  <c r="G998" i="181" l="1"/>
  <c r="G999" i="181" l="1"/>
  <c r="G1000" i="181" l="1"/>
  <c r="G1001" i="181" l="1"/>
  <c r="G1002" i="181" l="1"/>
  <c r="G1003" i="181" l="1"/>
  <c r="G1004" i="181" l="1"/>
  <c r="G1005" i="181" l="1"/>
  <c r="G1006" i="181" l="1"/>
  <c r="I5" i="240"/>
  <c r="I11" i="240" l="1"/>
  <c r="I17" i="240" s="1"/>
  <c r="G1007" i="181"/>
  <c r="G1008" i="181" l="1"/>
  <c r="I23" i="240"/>
  <c r="I29" i="240" s="1"/>
  <c r="I35" i="240" s="1"/>
  <c r="I41" i="240" s="1"/>
  <c r="I47" i="240" s="1"/>
  <c r="I53" i="240" s="1"/>
  <c r="I59" i="240" s="1"/>
  <c r="I65" i="240" s="1"/>
  <c r="I71" i="240" s="1"/>
  <c r="I77" i="240" s="1"/>
  <c r="I83" i="240" s="1"/>
  <c r="I89" i="240" s="1"/>
  <c r="I95" i="240" s="1"/>
  <c r="I101" i="240" s="1"/>
  <c r="I107" i="240" s="1"/>
  <c r="I113" i="240" s="1"/>
  <c r="I119" i="240" s="1"/>
  <c r="I125" i="240" s="1"/>
  <c r="I131" i="240" s="1"/>
  <c r="I137" i="240" s="1"/>
  <c r="I143" i="240" s="1"/>
  <c r="I149" i="240" l="1"/>
  <c r="I155" i="240" s="1"/>
  <c r="I161" i="240" s="1"/>
  <c r="I167" i="240" s="1"/>
  <c r="I173" i="240" s="1"/>
  <c r="I179" i="240" s="1"/>
  <c r="I185" i="240" s="1"/>
  <c r="I191" i="240" s="1"/>
  <c r="I197" i="240" s="1"/>
  <c r="I203" i="240" s="1"/>
  <c r="I209" i="240" s="1"/>
  <c r="I215" i="240" s="1"/>
  <c r="I221" i="240" s="1"/>
  <c r="I227" i="240" s="1"/>
  <c r="I233" i="240" s="1"/>
  <c r="I239" i="240" s="1"/>
  <c r="I245" i="240" s="1"/>
  <c r="I251" i="240" s="1"/>
  <c r="I257" i="240" s="1"/>
  <c r="I263" i="240" s="1"/>
  <c r="I269" i="240" s="1"/>
  <c r="I275" i="240" s="1"/>
  <c r="G1009" i="181"/>
  <c r="G1010" i="181" l="1"/>
  <c r="I281" i="240"/>
  <c r="I287" i="240" s="1"/>
  <c r="I293" i="240" s="1"/>
  <c r="I299" i="240" s="1"/>
  <c r="I305" i="240" s="1"/>
  <c r="I311" i="240" s="1"/>
  <c r="I317" i="240" s="1"/>
  <c r="I323" i="240" s="1"/>
  <c r="I329" i="240" s="1"/>
  <c r="I335" i="240" s="1"/>
  <c r="I341" i="240" s="1"/>
  <c r="I347" i="240" s="1"/>
  <c r="I353" i="240" s="1"/>
  <c r="I359" i="240" s="1"/>
  <c r="I365" i="240" s="1"/>
  <c r="I371" i="240" s="1"/>
  <c r="I377" i="240" s="1"/>
  <c r="I383" i="240" s="1"/>
  <c r="I389" i="240" s="1"/>
  <c r="I395" i="240" s="1"/>
  <c r="I401" i="240" s="1"/>
  <c r="I407" i="240" s="1"/>
  <c r="I413" i="240" s="1"/>
  <c r="I419" i="240" s="1"/>
  <c r="I425" i="240" s="1"/>
  <c r="I431" i="240" s="1"/>
  <c r="I437" i="240" s="1"/>
  <c r="I443" i="240" s="1"/>
  <c r="I449" i="240" s="1"/>
  <c r="I455" i="240" s="1"/>
  <c r="I461" i="240" s="1"/>
  <c r="I467" i="240" s="1"/>
  <c r="I473" i="240" s="1"/>
  <c r="I479" i="240" s="1"/>
  <c r="I485" i="240" s="1"/>
  <c r="I491" i="240" s="1"/>
  <c r="I497" i="240" s="1"/>
  <c r="I503" i="240" s="1"/>
  <c r="I509" i="240" s="1"/>
  <c r="I515" i="240" s="1"/>
  <c r="I521" i="240" s="1"/>
  <c r="I527" i="240" s="1"/>
  <c r="I533" i="240" s="1"/>
  <c r="I539" i="240" s="1"/>
  <c r="I545" i="240" s="1"/>
  <c r="I551" i="240" s="1"/>
  <c r="I557" i="240" s="1"/>
  <c r="I563" i="240" s="1"/>
  <c r="I569" i="240" s="1"/>
  <c r="I575" i="240" s="1"/>
  <c r="I581" i="240" s="1"/>
  <c r="I587" i="240" s="1"/>
  <c r="I593" i="240" s="1"/>
  <c r="I599" i="240" s="1"/>
  <c r="G1011" i="181" l="1"/>
  <c r="G1012" i="181" l="1"/>
  <c r="G1013" i="181" l="1"/>
  <c r="G1014" i="181" l="1"/>
  <c r="G1015" i="181" l="1"/>
  <c r="G1016" i="181" l="1"/>
  <c r="G1017" i="181" l="1"/>
  <c r="G1018" i="181" l="1"/>
  <c r="G1019" i="181" l="1"/>
  <c r="G1020" i="181" l="1"/>
  <c r="G1021" i="181" l="1"/>
  <c r="G1022" i="181" l="1"/>
  <c r="G1023" i="181" l="1"/>
  <c r="G1024" i="181" l="1"/>
  <c r="G7" i="138"/>
  <c r="C7" i="138" s="1"/>
  <c r="G1" i="138"/>
  <c r="C1" i="138" s="1"/>
  <c r="H5" i="138"/>
  <c r="G8" i="138"/>
  <c r="C8" i="138" s="1"/>
  <c r="J5" i="138"/>
  <c r="J11" i="138" s="1"/>
  <c r="J12" i="138" s="1"/>
  <c r="I319" i="229"/>
  <c r="C319" i="229" s="1"/>
  <c r="I2" i="252"/>
  <c r="E13" i="85" s="1"/>
  <c r="J5" i="252"/>
  <c r="J11" i="252" s="1"/>
  <c r="J12" i="252" s="1"/>
  <c r="I2" i="251"/>
  <c r="E14" i="85" s="1"/>
  <c r="G9" i="251"/>
  <c r="C9" i="251" s="1"/>
  <c r="G8" i="251"/>
  <c r="C8" i="251" s="1"/>
  <c r="I588" i="229"/>
  <c r="C588" i="229" s="1"/>
  <c r="I482" i="229"/>
  <c r="C482" i="229" s="1"/>
  <c r="I591" i="229"/>
  <c r="C591" i="229" s="1"/>
  <c r="I481" i="229"/>
  <c r="C481" i="229" s="1"/>
  <c r="I294" i="229"/>
  <c r="C294" i="229" s="1"/>
  <c r="I100" i="229"/>
  <c r="T101" i="229" s="1"/>
  <c r="R102" i="229" s="1"/>
  <c r="I224" i="229"/>
  <c r="C224" i="229" s="1"/>
  <c r="G9" i="250"/>
  <c r="C9" i="250" s="1"/>
  <c r="H5" i="250"/>
  <c r="I514" i="229"/>
  <c r="T515" i="229" s="1"/>
  <c r="R516" i="229" s="1"/>
  <c r="I80" i="229"/>
  <c r="C80" i="229" s="1"/>
  <c r="I518" i="229"/>
  <c r="C518" i="229" s="1"/>
  <c r="I486" i="229"/>
  <c r="C486" i="229" s="1"/>
  <c r="I472" i="229"/>
  <c r="T473" i="229" s="1"/>
  <c r="R474" i="229" s="1"/>
  <c r="I78" i="229"/>
  <c r="C78" i="229" s="1"/>
  <c r="G6" i="138"/>
  <c r="C6" i="138" s="1"/>
  <c r="G5" i="138"/>
  <c r="C5" i="138" s="1"/>
  <c r="G7" i="253"/>
  <c r="C7" i="253" s="1"/>
  <c r="G7" i="252"/>
  <c r="C7" i="252" s="1"/>
  <c r="G7" i="251"/>
  <c r="C7" i="251" s="1"/>
  <c r="I589" i="229"/>
  <c r="C589" i="229" s="1"/>
  <c r="I222" i="229"/>
  <c r="C222" i="229" s="1"/>
  <c r="G6" i="250"/>
  <c r="C6" i="250" s="1"/>
  <c r="I79" i="229"/>
  <c r="C79" i="229" s="1"/>
  <c r="I474" i="229"/>
  <c r="C474" i="229" s="1"/>
  <c r="I475" i="229"/>
  <c r="C475" i="229" s="1"/>
  <c r="G1" i="253"/>
  <c r="C1" i="253" s="1"/>
  <c r="I240" i="229"/>
  <c r="C240" i="229" s="1"/>
  <c r="G6" i="253"/>
  <c r="C6" i="253" s="1"/>
  <c r="G9" i="138"/>
  <c r="C9" i="138" s="1"/>
  <c r="J389" i="253"/>
  <c r="J395" i="253" s="1"/>
  <c r="J401" i="253" s="1"/>
  <c r="J407" i="253" s="1"/>
  <c r="J413" i="253" s="1"/>
  <c r="J419" i="253" s="1"/>
  <c r="J425" i="253" s="1"/>
  <c r="J431" i="253" s="1"/>
  <c r="J437" i="253" s="1"/>
  <c r="J443" i="253" s="1"/>
  <c r="J449" i="253" s="1"/>
  <c r="J455" i="253" s="1"/>
  <c r="J461" i="253" s="1"/>
  <c r="J467" i="253" s="1"/>
  <c r="J473" i="253" s="1"/>
  <c r="J479" i="253" s="1"/>
  <c r="J485" i="253" s="1"/>
  <c r="J491" i="253" s="1"/>
  <c r="J497" i="253" s="1"/>
  <c r="J503" i="253" s="1"/>
  <c r="J509" i="253" s="1"/>
  <c r="J515" i="253" s="1"/>
  <c r="J521" i="253" s="1"/>
  <c r="J527" i="253" s="1"/>
  <c r="J533" i="253" s="1"/>
  <c r="J539" i="253" s="1"/>
  <c r="J545" i="253" s="1"/>
  <c r="J551" i="253" s="1"/>
  <c r="J557" i="253" s="1"/>
  <c r="J563" i="253" s="1"/>
  <c r="J569" i="253" s="1"/>
  <c r="J575" i="253" s="1"/>
  <c r="J581" i="253" s="1"/>
  <c r="J587" i="253" s="1"/>
  <c r="J593" i="253" s="1"/>
  <c r="J599" i="253" s="1"/>
  <c r="G1" i="252"/>
  <c r="C1" i="252" s="1"/>
  <c r="H5" i="252"/>
  <c r="H5" i="251"/>
  <c r="G6" i="251"/>
  <c r="C6" i="251" s="1"/>
  <c r="I292" i="229"/>
  <c r="T293" i="229" s="1"/>
  <c r="R294" i="229" s="1"/>
  <c r="I39" i="229"/>
  <c r="C39" i="229" s="1"/>
  <c r="I38" i="229"/>
  <c r="C38" i="229" s="1"/>
  <c r="I483" i="229"/>
  <c r="C483" i="229" s="1"/>
  <c r="I586" i="229"/>
  <c r="T587" i="229" s="1"/>
  <c r="R588" i="229" s="1"/>
  <c r="I225" i="229"/>
  <c r="C225" i="229" s="1"/>
  <c r="I220" i="229"/>
  <c r="T221" i="229" s="1"/>
  <c r="R222" i="229" s="1"/>
  <c r="I102" i="229"/>
  <c r="C102" i="229" s="1"/>
  <c r="I223" i="229"/>
  <c r="C223" i="229" s="1"/>
  <c r="I68" i="229"/>
  <c r="C68" i="229" s="1"/>
  <c r="I67" i="229"/>
  <c r="C67" i="229" s="1"/>
  <c r="I64" i="229"/>
  <c r="T65" i="229" s="1"/>
  <c r="R66" i="229" s="1"/>
  <c r="G5" i="250"/>
  <c r="C5" i="250" s="1"/>
  <c r="I2" i="250"/>
  <c r="E15" i="85" s="1"/>
  <c r="I489" i="229"/>
  <c r="C489" i="229" s="1"/>
  <c r="I517" i="229"/>
  <c r="C517" i="229" s="1"/>
  <c r="I516" i="229"/>
  <c r="C516" i="229" s="1"/>
  <c r="I515" i="229"/>
  <c r="C515" i="229" s="1"/>
  <c r="I487" i="229"/>
  <c r="C487" i="229" s="1"/>
  <c r="I476" i="229"/>
  <c r="C476" i="229" s="1"/>
  <c r="I318" i="229"/>
  <c r="C318" i="229" s="1"/>
  <c r="J5" i="253"/>
  <c r="J11" i="253" s="1"/>
  <c r="J12" i="253" s="1"/>
  <c r="I2" i="138"/>
  <c r="E11" i="85" s="1"/>
  <c r="I321" i="229"/>
  <c r="C321" i="229" s="1"/>
  <c r="G9" i="252"/>
  <c r="C9" i="252" s="1"/>
  <c r="G5" i="251"/>
  <c r="C5" i="251" s="1"/>
  <c r="I296" i="229"/>
  <c r="C296" i="229" s="1"/>
  <c r="I478" i="229"/>
  <c r="T479" i="229" s="1"/>
  <c r="R480" i="229" s="1"/>
  <c r="G8" i="250"/>
  <c r="C8" i="250" s="1"/>
  <c r="I242" i="229"/>
  <c r="C242" i="229" s="1"/>
  <c r="I243" i="229"/>
  <c r="C243" i="229" s="1"/>
  <c r="I2" i="253"/>
  <c r="E12" i="85" s="1"/>
  <c r="G9" i="253"/>
  <c r="C9" i="253" s="1"/>
  <c r="G8" i="253"/>
  <c r="C8" i="253" s="1"/>
  <c r="I241" i="229"/>
  <c r="C241" i="229" s="1"/>
  <c r="H5" i="253"/>
  <c r="I320" i="229"/>
  <c r="C320" i="229" s="1"/>
  <c r="I316" i="229"/>
  <c r="T317" i="229" s="1"/>
  <c r="R318" i="229" s="1"/>
  <c r="G8" i="252"/>
  <c r="C8" i="252" s="1"/>
  <c r="G5" i="252"/>
  <c r="C5" i="252" s="1"/>
  <c r="G6" i="252"/>
  <c r="C6" i="252" s="1"/>
  <c r="J5" i="251"/>
  <c r="J11" i="251" s="1"/>
  <c r="J12" i="251" s="1"/>
  <c r="G1" i="251"/>
  <c r="C1" i="251" s="1"/>
  <c r="I480" i="229"/>
  <c r="C480" i="229" s="1"/>
  <c r="I587" i="229"/>
  <c r="C587" i="229" s="1"/>
  <c r="I36" i="229"/>
  <c r="C36" i="229" s="1"/>
  <c r="I297" i="229"/>
  <c r="C297" i="229" s="1"/>
  <c r="I34" i="229"/>
  <c r="T35" i="229" s="1"/>
  <c r="R36" i="229" s="1"/>
  <c r="I590" i="229"/>
  <c r="C590" i="229" s="1"/>
  <c r="I103" i="229"/>
  <c r="C103" i="229" s="1"/>
  <c r="I406" i="229"/>
  <c r="T407" i="229" s="1"/>
  <c r="R408" i="229" s="1"/>
  <c r="I66" i="229"/>
  <c r="C66" i="229" s="1"/>
  <c r="I410" i="229"/>
  <c r="C410" i="229" s="1"/>
  <c r="I408" i="229"/>
  <c r="C408" i="229" s="1"/>
  <c r="I69" i="229"/>
  <c r="C69" i="229" s="1"/>
  <c r="I105" i="229"/>
  <c r="C105" i="229" s="1"/>
  <c r="J5" i="250"/>
  <c r="J11" i="250" s="1"/>
  <c r="J12" i="250" s="1"/>
  <c r="G7" i="250"/>
  <c r="C7" i="250" s="1"/>
  <c r="G1" i="250"/>
  <c r="C1" i="250" s="1"/>
  <c r="I484" i="229"/>
  <c r="T485" i="229" s="1"/>
  <c r="R486" i="229" s="1"/>
  <c r="I477" i="229"/>
  <c r="C477" i="229" s="1"/>
  <c r="I488" i="229"/>
  <c r="C488" i="229" s="1"/>
  <c r="I81" i="229"/>
  <c r="C81" i="229" s="1"/>
  <c r="G5" i="253"/>
  <c r="C5" i="253" s="1"/>
  <c r="I238" i="229"/>
  <c r="T239" i="229" s="1"/>
  <c r="R240" i="229" s="1"/>
  <c r="J299" i="252"/>
  <c r="J305" i="252" s="1"/>
  <c r="J311" i="252" s="1"/>
  <c r="J317" i="252" s="1"/>
  <c r="J323" i="252" s="1"/>
  <c r="J329" i="252" s="1"/>
  <c r="J335" i="252" s="1"/>
  <c r="J341" i="252" s="1"/>
  <c r="J347" i="252" s="1"/>
  <c r="J353" i="252" s="1"/>
  <c r="J359" i="252" s="1"/>
  <c r="J365" i="252" s="1"/>
  <c r="J371" i="252" s="1"/>
  <c r="J377" i="252" s="1"/>
  <c r="J383" i="252" s="1"/>
  <c r="J389" i="252" s="1"/>
  <c r="J395" i="252" s="1"/>
  <c r="J401" i="252" s="1"/>
  <c r="J407" i="252" s="1"/>
  <c r="J413" i="252" s="1"/>
  <c r="J419" i="252" s="1"/>
  <c r="J425" i="252" s="1"/>
  <c r="J431" i="252" s="1"/>
  <c r="J437" i="252" s="1"/>
  <c r="J443" i="252" s="1"/>
  <c r="J449" i="252" s="1"/>
  <c r="J455" i="252" s="1"/>
  <c r="J461" i="252" s="1"/>
  <c r="J467" i="252" s="1"/>
  <c r="J473" i="252" s="1"/>
  <c r="J479" i="252" s="1"/>
  <c r="J485" i="252" s="1"/>
  <c r="J491" i="252" s="1"/>
  <c r="J497" i="252" s="1"/>
  <c r="J503" i="252" s="1"/>
  <c r="J509" i="252" s="1"/>
  <c r="J515" i="252" s="1"/>
  <c r="J521" i="252" s="1"/>
  <c r="J527" i="252" s="1"/>
  <c r="J533" i="252" s="1"/>
  <c r="J539" i="252" s="1"/>
  <c r="J545" i="252" s="1"/>
  <c r="J551" i="252" s="1"/>
  <c r="J557" i="252" s="1"/>
  <c r="J563" i="252" s="1"/>
  <c r="J569" i="252" s="1"/>
  <c r="J575" i="252" s="1"/>
  <c r="J581" i="252" s="1"/>
  <c r="J587" i="252" s="1"/>
  <c r="J593" i="252" s="1"/>
  <c r="J599" i="252" s="1"/>
  <c r="I37" i="229"/>
  <c r="C37" i="229" s="1"/>
  <c r="I295" i="229"/>
  <c r="C295" i="229" s="1"/>
  <c r="I411" i="229"/>
  <c r="C411" i="229" s="1"/>
  <c r="I104" i="229"/>
  <c r="C104" i="229" s="1"/>
  <c r="I409" i="229"/>
  <c r="C409" i="229" s="1"/>
  <c r="I76" i="229"/>
  <c r="T77" i="229" s="1"/>
  <c r="R78" i="229" s="1"/>
  <c r="I519" i="229"/>
  <c r="C519" i="229" s="1"/>
  <c r="J17" i="138"/>
  <c r="J23" i="138" s="1"/>
  <c r="J29" i="138" s="1"/>
  <c r="J35" i="138" s="1"/>
  <c r="J41" i="138" s="1"/>
  <c r="J47" i="138" s="1"/>
  <c r="J53" i="138" s="1"/>
  <c r="J59" i="138" s="1"/>
  <c r="J65" i="138" s="1"/>
  <c r="J71" i="138" s="1"/>
  <c r="J77" i="138" s="1"/>
  <c r="J83" i="138" s="1"/>
  <c r="J89" i="138" s="1"/>
  <c r="J95" i="138" s="1"/>
  <c r="J101" i="138" s="1"/>
  <c r="J107" i="138" s="1"/>
  <c r="J113" i="138" s="1"/>
  <c r="J119" i="138" s="1"/>
  <c r="J125" i="138" s="1"/>
  <c r="J131" i="138" s="1"/>
  <c r="J137" i="138" s="1"/>
  <c r="J143" i="138" s="1"/>
  <c r="J149" i="138" s="1"/>
  <c r="J155" i="138" s="1"/>
  <c r="J161" i="138" s="1"/>
  <c r="J167" i="138" s="1"/>
  <c r="J173" i="138" s="1"/>
  <c r="J179" i="138" s="1"/>
  <c r="J185" i="138" s="1"/>
  <c r="J191" i="138" s="1"/>
  <c r="J197" i="138" s="1"/>
  <c r="J203" i="138" s="1"/>
  <c r="J209" i="138" s="1"/>
  <c r="J215" i="138" s="1"/>
  <c r="J221" i="138" s="1"/>
  <c r="J227" i="138" s="1"/>
  <c r="J233" i="138" s="1"/>
  <c r="J239" i="138" s="1"/>
  <c r="J245" i="138" s="1"/>
  <c r="J251" i="138" s="1"/>
  <c r="J257" i="138" s="1"/>
  <c r="J263" i="138" s="1"/>
  <c r="J269" i="138" s="1"/>
  <c r="J275" i="138" s="1"/>
  <c r="J281" i="138" s="1"/>
  <c r="J287" i="138" s="1"/>
  <c r="J293" i="138" s="1"/>
  <c r="J299" i="138" s="1"/>
  <c r="J305" i="138" s="1"/>
  <c r="J311" i="138" s="1"/>
  <c r="J317" i="138" s="1"/>
  <c r="J323" i="138" s="1"/>
  <c r="J329" i="138" s="1"/>
  <c r="J335" i="138" s="1"/>
  <c r="J341" i="138" s="1"/>
  <c r="J347" i="138" s="1"/>
  <c r="J353" i="138" s="1"/>
  <c r="J359" i="138" s="1"/>
  <c r="J365" i="138" s="1"/>
  <c r="J371" i="138" s="1"/>
  <c r="J377" i="138" s="1"/>
  <c r="J383" i="138" s="1"/>
  <c r="J389" i="138" s="1"/>
  <c r="J395" i="138" s="1"/>
  <c r="J401" i="138" s="1"/>
  <c r="J407" i="138" s="1"/>
  <c r="J413" i="138" s="1"/>
  <c r="J419" i="138" s="1"/>
  <c r="J425" i="138" s="1"/>
  <c r="J431" i="138" s="1"/>
  <c r="J437" i="138" s="1"/>
  <c r="J443" i="138" s="1"/>
  <c r="J449" i="138" s="1"/>
  <c r="J455" i="138" s="1"/>
  <c r="J461" i="138" s="1"/>
  <c r="J467" i="138" s="1"/>
  <c r="J473" i="138" s="1"/>
  <c r="J479" i="138" s="1"/>
  <c r="J485" i="138" s="1"/>
  <c r="J491" i="138" s="1"/>
  <c r="J497" i="138" s="1"/>
  <c r="J503" i="138" s="1"/>
  <c r="J509" i="138" s="1"/>
  <c r="J515" i="138" s="1"/>
  <c r="J521" i="138" s="1"/>
  <c r="J527" i="138" s="1"/>
  <c r="J533" i="138" s="1"/>
  <c r="J539" i="138" s="1"/>
  <c r="J545" i="138" s="1"/>
  <c r="J551" i="138" s="1"/>
  <c r="J557" i="138" s="1"/>
  <c r="J563" i="138" s="1"/>
  <c r="J569" i="138" s="1"/>
  <c r="J575" i="138" s="1"/>
  <c r="J581" i="138" s="1"/>
  <c r="J587" i="138" s="1"/>
  <c r="J593" i="138" s="1"/>
  <c r="J599" i="138" s="1"/>
  <c r="J17" i="252"/>
  <c r="J18" i="252" s="1"/>
  <c r="J17" i="253"/>
  <c r="J23" i="253" s="1"/>
  <c r="J29" i="253" s="1"/>
  <c r="J35" i="253" s="1"/>
  <c r="J41" i="253" s="1"/>
  <c r="J47" i="253" s="1"/>
  <c r="J53" i="253" s="1"/>
  <c r="J59" i="253" s="1"/>
  <c r="J65" i="253" s="1"/>
  <c r="J71" i="253" s="1"/>
  <c r="J77" i="253" s="1"/>
  <c r="J83" i="253" s="1"/>
  <c r="J89" i="253" s="1"/>
  <c r="J95" i="253" s="1"/>
  <c r="J101" i="253" s="1"/>
  <c r="J107" i="253" s="1"/>
  <c r="J113" i="253" s="1"/>
  <c r="J119" i="253" s="1"/>
  <c r="J125" i="253" s="1"/>
  <c r="J131" i="253" s="1"/>
  <c r="J137" i="253" s="1"/>
  <c r="J143" i="253" s="1"/>
  <c r="J149" i="253" s="1"/>
  <c r="J155" i="253" s="1"/>
  <c r="J161" i="253" s="1"/>
  <c r="J167" i="253" s="1"/>
  <c r="J173" i="253" s="1"/>
  <c r="J179" i="253" s="1"/>
  <c r="J185" i="253" s="1"/>
  <c r="J191" i="253" s="1"/>
  <c r="J197" i="253" s="1"/>
  <c r="J203" i="253" s="1"/>
  <c r="J209" i="253" s="1"/>
  <c r="J215" i="253" s="1"/>
  <c r="J221" i="253" s="1"/>
  <c r="J227" i="253" s="1"/>
  <c r="J233" i="253" s="1"/>
  <c r="J239" i="253" s="1"/>
  <c r="J245" i="253" s="1"/>
  <c r="J251" i="253" s="1"/>
  <c r="J257" i="253" s="1"/>
  <c r="J263" i="253" s="1"/>
  <c r="J269" i="253" s="1"/>
  <c r="J275" i="253" s="1"/>
  <c r="J281" i="253" s="1"/>
  <c r="J287" i="253" s="1"/>
  <c r="J293" i="253" s="1"/>
  <c r="J299" i="253" s="1"/>
  <c r="J305" i="253" s="1"/>
  <c r="J311" i="253" s="1"/>
  <c r="J317" i="253" s="1"/>
  <c r="J323" i="253" s="1"/>
  <c r="J329" i="253" s="1"/>
  <c r="J335" i="253" s="1"/>
  <c r="J341" i="253" s="1"/>
  <c r="J347" i="253" s="1"/>
  <c r="J353" i="253" s="1"/>
  <c r="J359" i="253" s="1"/>
  <c r="J365" i="253" s="1"/>
  <c r="J371" i="253" s="1"/>
  <c r="J377" i="253" s="1"/>
  <c r="J383" i="253" s="1"/>
  <c r="J23" i="252"/>
  <c r="J29" i="252" s="1"/>
  <c r="J35" i="252" s="1"/>
  <c r="J41" i="252" s="1"/>
  <c r="J47" i="252" s="1"/>
  <c r="J53" i="252" s="1"/>
  <c r="J59" i="252" s="1"/>
  <c r="J65" i="252" s="1"/>
  <c r="J71" i="252" s="1"/>
  <c r="J77" i="252" s="1"/>
  <c r="J83" i="252" s="1"/>
  <c r="J89" i="252" s="1"/>
  <c r="J95" i="252" s="1"/>
  <c r="J101" i="252" s="1"/>
  <c r="J107" i="252" s="1"/>
  <c r="J113" i="252" s="1"/>
  <c r="J119" i="252" s="1"/>
  <c r="J125" i="252" s="1"/>
  <c r="J131" i="252" s="1"/>
  <c r="J137" i="252" s="1"/>
  <c r="J143" i="252" s="1"/>
  <c r="J149" i="252" s="1"/>
  <c r="J155" i="252" s="1"/>
  <c r="J161" i="252" s="1"/>
  <c r="J167" i="252" s="1"/>
  <c r="J173" i="252" s="1"/>
  <c r="J179" i="252" s="1"/>
  <c r="J185" i="252" s="1"/>
  <c r="J191" i="252" s="1"/>
  <c r="J197" i="252" s="1"/>
  <c r="J203" i="252" s="1"/>
  <c r="J209" i="252" s="1"/>
  <c r="J215" i="252" s="1"/>
  <c r="J221" i="252" s="1"/>
  <c r="J227" i="252" s="1"/>
  <c r="J233" i="252" s="1"/>
  <c r="J239" i="252" s="1"/>
  <c r="J245" i="252" s="1"/>
  <c r="J251" i="252" s="1"/>
  <c r="J257" i="252" s="1"/>
  <c r="J263" i="252" s="1"/>
  <c r="J269" i="252" s="1"/>
  <c r="J275" i="252" s="1"/>
  <c r="J281" i="252" s="1"/>
  <c r="J287" i="252" s="1"/>
  <c r="J293" i="252" s="1"/>
  <c r="G9" i="249"/>
  <c r="C9" i="249" s="1"/>
  <c r="G6" i="249"/>
  <c r="C6" i="249" s="1"/>
  <c r="G5" i="249"/>
  <c r="C5" i="249" s="1"/>
  <c r="G1" i="249"/>
  <c r="C1" i="249" s="1"/>
  <c r="G7" i="249"/>
  <c r="C7" i="249" s="1"/>
  <c r="H5" i="249"/>
  <c r="J5" i="249"/>
  <c r="J11" i="249" s="1"/>
  <c r="J12" i="249" s="1"/>
  <c r="G8" i="249"/>
  <c r="C8" i="249" s="1"/>
  <c r="I2" i="249"/>
  <c r="E16" i="85" s="1"/>
  <c r="I407" i="229"/>
  <c r="C407" i="229" s="1"/>
  <c r="G1" i="248"/>
  <c r="C1" i="248" s="1"/>
  <c r="J5" i="248"/>
  <c r="J11" i="248" s="1"/>
  <c r="J12" i="248" s="1"/>
  <c r="G5" i="248"/>
  <c r="C5" i="248" s="1"/>
  <c r="G9" i="248"/>
  <c r="C9" i="248" s="1"/>
  <c r="G8" i="248"/>
  <c r="C8" i="248" s="1"/>
  <c r="I2" i="248"/>
  <c r="E17" i="85" s="1"/>
  <c r="G6" i="248"/>
  <c r="C6" i="248" s="1"/>
  <c r="G7" i="248"/>
  <c r="C7" i="248" s="1"/>
  <c r="H5" i="248"/>
  <c r="I148" i="229"/>
  <c r="T149" i="229" s="1"/>
  <c r="R150" i="229" s="1"/>
  <c r="I153" i="229"/>
  <c r="C153" i="229" s="1"/>
  <c r="I151" i="229"/>
  <c r="C151" i="229" s="1"/>
  <c r="I150" i="229"/>
  <c r="C150" i="229" s="1"/>
  <c r="I152" i="229"/>
  <c r="C152" i="229" s="1"/>
  <c r="I490" i="229"/>
  <c r="T491" i="229" s="1"/>
  <c r="R492" i="229" s="1"/>
  <c r="I493" i="229"/>
  <c r="C493" i="229" s="1"/>
  <c r="I494" i="229"/>
  <c r="C494" i="229" s="1"/>
  <c r="I495" i="229"/>
  <c r="C495" i="229" s="1"/>
  <c r="I492" i="229"/>
  <c r="C492" i="229" s="1"/>
  <c r="I491" i="229"/>
  <c r="C491" i="229" s="1"/>
  <c r="I10" i="229"/>
  <c r="T11" i="229" s="1"/>
  <c r="R12" i="229" s="1"/>
  <c r="I14" i="229"/>
  <c r="C14" i="229" s="1"/>
  <c r="I12" i="229"/>
  <c r="C12" i="229" s="1"/>
  <c r="I135" i="229"/>
  <c r="C135" i="229" s="1"/>
  <c r="I132" i="229"/>
  <c r="C132" i="229" s="1"/>
  <c r="I15" i="229"/>
  <c r="C15" i="229" s="1"/>
  <c r="I134" i="229"/>
  <c r="C134" i="229" s="1"/>
  <c r="I130" i="229"/>
  <c r="T131" i="229" s="1"/>
  <c r="R132" i="229" s="1"/>
  <c r="I133" i="229"/>
  <c r="C133" i="229" s="1"/>
  <c r="I13" i="229"/>
  <c r="C13" i="229" s="1"/>
  <c r="I473" i="229"/>
  <c r="C473" i="229" s="1"/>
  <c r="I366" i="229"/>
  <c r="C366" i="229" s="1"/>
  <c r="I367" i="229"/>
  <c r="C367" i="229" s="1"/>
  <c r="I368" i="229"/>
  <c r="C368" i="229" s="1"/>
  <c r="I364" i="229"/>
  <c r="T365" i="229" s="1"/>
  <c r="R366" i="229" s="1"/>
  <c r="I369" i="229"/>
  <c r="C369" i="229" s="1"/>
  <c r="I479" i="229"/>
  <c r="C479" i="229" s="1"/>
  <c r="I86" i="229"/>
  <c r="C86" i="229" s="1"/>
  <c r="I85" i="229"/>
  <c r="C85" i="229" s="1"/>
  <c r="I83" i="229"/>
  <c r="C83" i="229" s="1"/>
  <c r="I82" i="229"/>
  <c r="T83" i="229" s="1"/>
  <c r="R84" i="229" s="1"/>
  <c r="I87" i="229"/>
  <c r="C87" i="229" s="1"/>
  <c r="I84" i="229"/>
  <c r="C84" i="229" s="1"/>
  <c r="G7" i="247"/>
  <c r="C7" i="247" s="1"/>
  <c r="G6" i="247"/>
  <c r="C6" i="247" s="1"/>
  <c r="G8" i="247"/>
  <c r="C8" i="247" s="1"/>
  <c r="G9" i="247"/>
  <c r="C9" i="247" s="1"/>
  <c r="I2" i="247"/>
  <c r="E18" i="85" s="1"/>
  <c r="J5" i="247"/>
  <c r="J11" i="247" s="1"/>
  <c r="J12" i="247" s="1"/>
  <c r="G5" i="247"/>
  <c r="C5" i="247" s="1"/>
  <c r="G1" i="247"/>
  <c r="C1" i="247" s="1"/>
  <c r="H5" i="247"/>
  <c r="I192" i="229"/>
  <c r="C192" i="229" s="1"/>
  <c r="I190" i="229"/>
  <c r="T191" i="229" s="1"/>
  <c r="R192" i="229" s="1"/>
  <c r="I193" i="229"/>
  <c r="C193" i="229" s="1"/>
  <c r="I194" i="229"/>
  <c r="C194" i="229" s="1"/>
  <c r="I195" i="229"/>
  <c r="C195" i="229" s="1"/>
  <c r="I101" i="229"/>
  <c r="C101" i="229" s="1"/>
  <c r="I35" i="229"/>
  <c r="C35" i="229" s="1"/>
  <c r="I485" i="229"/>
  <c r="C485" i="229" s="1"/>
  <c r="I202" i="229"/>
  <c r="T203" i="229" s="1"/>
  <c r="R204" i="229" s="1"/>
  <c r="I204" i="229"/>
  <c r="C204" i="229" s="1"/>
  <c r="I304" i="229"/>
  <c r="T305" i="229" s="1"/>
  <c r="R306" i="229" s="1"/>
  <c r="I306" i="229"/>
  <c r="C306" i="229" s="1"/>
  <c r="I307" i="229"/>
  <c r="C307" i="229" s="1"/>
  <c r="I206" i="229"/>
  <c r="C206" i="229" s="1"/>
  <c r="I207" i="229"/>
  <c r="C207" i="229" s="1"/>
  <c r="I308" i="229"/>
  <c r="C308" i="229" s="1"/>
  <c r="I205" i="229"/>
  <c r="C205" i="229" s="1"/>
  <c r="I309" i="229"/>
  <c r="C309" i="229" s="1"/>
  <c r="I274" i="229"/>
  <c r="T275" i="229" s="1"/>
  <c r="R276" i="229" s="1"/>
  <c r="I227" i="229"/>
  <c r="C227" i="229" s="1"/>
  <c r="I230" i="229"/>
  <c r="C230" i="229" s="1"/>
  <c r="I277" i="229"/>
  <c r="C277" i="229" s="1"/>
  <c r="I229" i="229"/>
  <c r="C229" i="229" s="1"/>
  <c r="I228" i="229"/>
  <c r="C228" i="229" s="1"/>
  <c r="I276" i="229"/>
  <c r="C276" i="229" s="1"/>
  <c r="I278" i="229"/>
  <c r="C278" i="229" s="1"/>
  <c r="I231" i="229"/>
  <c r="C231" i="229" s="1"/>
  <c r="I226" i="229"/>
  <c r="T227" i="229" s="1"/>
  <c r="R228" i="229" s="1"/>
  <c r="I279" i="229"/>
  <c r="C279" i="229" s="1"/>
  <c r="I521" i="229"/>
  <c r="C521" i="229" s="1"/>
  <c r="I525" i="229"/>
  <c r="C525" i="229" s="1"/>
  <c r="I523" i="229"/>
  <c r="C523" i="229" s="1"/>
  <c r="I522" i="229"/>
  <c r="C522" i="229" s="1"/>
  <c r="I524" i="229"/>
  <c r="C524" i="229" s="1"/>
  <c r="I520" i="229"/>
  <c r="T521" i="229" s="1"/>
  <c r="R522" i="229" s="1"/>
  <c r="I293" i="229"/>
  <c r="C293" i="229" s="1"/>
  <c r="I2" i="246"/>
  <c r="E19" i="85" s="1"/>
  <c r="G5" i="246"/>
  <c r="C5" i="246" s="1"/>
  <c r="G7" i="246"/>
  <c r="C7" i="246" s="1"/>
  <c r="G8" i="246"/>
  <c r="C8" i="246" s="1"/>
  <c r="G6" i="246"/>
  <c r="C6" i="246" s="1"/>
  <c r="J5" i="246"/>
  <c r="J11" i="246" s="1"/>
  <c r="J12" i="246" s="1"/>
  <c r="G9" i="246"/>
  <c r="C9" i="246" s="1"/>
  <c r="H5" i="246"/>
  <c r="G1" i="246"/>
  <c r="C1" i="246" s="1"/>
  <c r="I55" i="229"/>
  <c r="C55" i="229" s="1"/>
  <c r="I268" i="229"/>
  <c r="T269" i="229" s="1"/>
  <c r="R270" i="229" s="1"/>
  <c r="I271" i="229"/>
  <c r="C271" i="229" s="1"/>
  <c r="I54" i="229"/>
  <c r="C54" i="229" s="1"/>
  <c r="I270" i="229"/>
  <c r="C270" i="229" s="1"/>
  <c r="I52" i="229"/>
  <c r="T53" i="229" s="1"/>
  <c r="R54" i="229" s="1"/>
  <c r="I273" i="229"/>
  <c r="C273" i="229" s="1"/>
  <c r="I57" i="229"/>
  <c r="C57" i="229" s="1"/>
  <c r="I56" i="229"/>
  <c r="C56" i="229" s="1"/>
  <c r="I272" i="229"/>
  <c r="C272" i="229" s="1"/>
  <c r="G6" i="245"/>
  <c r="C6" i="245" s="1"/>
  <c r="G7" i="245"/>
  <c r="C7" i="245" s="1"/>
  <c r="G8" i="245"/>
  <c r="C8" i="245" s="1"/>
  <c r="G5" i="245"/>
  <c r="C5" i="245" s="1"/>
  <c r="H5" i="245"/>
  <c r="J5" i="245"/>
  <c r="J11" i="245" s="1"/>
  <c r="J12" i="245" s="1"/>
  <c r="G9" i="245"/>
  <c r="C9" i="245" s="1"/>
  <c r="G1" i="245"/>
  <c r="C1" i="245" s="1"/>
  <c r="I2" i="245"/>
  <c r="E20" i="85" s="1"/>
  <c r="I93" i="229"/>
  <c r="C93" i="229" s="1"/>
  <c r="I427" i="229"/>
  <c r="C427" i="229" s="1"/>
  <c r="I210" i="229"/>
  <c r="C210" i="229" s="1"/>
  <c r="I424" i="229"/>
  <c r="T425" i="229" s="1"/>
  <c r="R426" i="229" s="1"/>
  <c r="I213" i="229"/>
  <c r="C213" i="229" s="1"/>
  <c r="I90" i="229"/>
  <c r="C90" i="229" s="1"/>
  <c r="I428" i="229"/>
  <c r="C428" i="229" s="1"/>
  <c r="I211" i="229"/>
  <c r="C211" i="229" s="1"/>
  <c r="I88" i="229"/>
  <c r="T89" i="229" s="1"/>
  <c r="R90" i="229" s="1"/>
  <c r="I208" i="229"/>
  <c r="T209" i="229" s="1"/>
  <c r="R210" i="229" s="1"/>
  <c r="I426" i="229"/>
  <c r="C426" i="229" s="1"/>
  <c r="I429" i="229"/>
  <c r="C429" i="229" s="1"/>
  <c r="I209" i="229"/>
  <c r="C209" i="229" s="1"/>
  <c r="I92" i="229"/>
  <c r="C92" i="229" s="1"/>
  <c r="I91" i="229"/>
  <c r="C91" i="229" s="1"/>
  <c r="I212" i="229"/>
  <c r="C212" i="229" s="1"/>
  <c r="J5" i="244"/>
  <c r="J11" i="244" s="1"/>
  <c r="J12" i="244" s="1"/>
  <c r="G7" i="244"/>
  <c r="C7" i="244" s="1"/>
  <c r="I2" i="244"/>
  <c r="E23" i="85" s="1"/>
  <c r="G9" i="244"/>
  <c r="C9" i="244" s="1"/>
  <c r="G6" i="244"/>
  <c r="C6" i="244" s="1"/>
  <c r="G1" i="244"/>
  <c r="C1" i="244" s="1"/>
  <c r="H5" i="244"/>
  <c r="G8" i="244"/>
  <c r="C8" i="244" s="1"/>
  <c r="G5" i="244"/>
  <c r="C5" i="244" s="1"/>
  <c r="I2" i="243"/>
  <c r="E24" i="85" s="1"/>
  <c r="G1" i="243"/>
  <c r="C1" i="243" s="1"/>
  <c r="J5" i="243"/>
  <c r="J11" i="243" s="1"/>
  <c r="J12" i="243" s="1"/>
  <c r="G6" i="243"/>
  <c r="C6" i="243" s="1"/>
  <c r="G9" i="243"/>
  <c r="C9" i="243" s="1"/>
  <c r="G7" i="243"/>
  <c r="C7" i="243" s="1"/>
  <c r="H5" i="243"/>
  <c r="G5" i="243"/>
  <c r="C5" i="243" s="1"/>
  <c r="G8" i="243"/>
  <c r="C8" i="243" s="1"/>
  <c r="J5" i="241"/>
  <c r="J11" i="241" s="1"/>
  <c r="J12" i="241" s="1"/>
  <c r="G9" i="241"/>
  <c r="C9" i="241" s="1"/>
  <c r="G1" i="241"/>
  <c r="C1" i="241" s="1"/>
  <c r="G6" i="241"/>
  <c r="C6" i="241" s="1"/>
  <c r="G7" i="241"/>
  <c r="C7" i="241" s="1"/>
  <c r="I2" i="241"/>
  <c r="E25" i="85" s="1"/>
  <c r="G8" i="241"/>
  <c r="C8" i="241" s="1"/>
  <c r="H5" i="241"/>
  <c r="G5" i="241"/>
  <c r="C5" i="241" s="1"/>
  <c r="G9" i="242"/>
  <c r="C9" i="242" s="1"/>
  <c r="G8" i="242"/>
  <c r="C8" i="242" s="1"/>
  <c r="G1" i="242"/>
  <c r="C1" i="242" s="1"/>
  <c r="G5" i="242"/>
  <c r="C5" i="242" s="1"/>
  <c r="G7" i="242"/>
  <c r="C7" i="242" s="1"/>
  <c r="I2" i="242"/>
  <c r="E26" i="85" s="1"/>
  <c r="H5" i="242"/>
  <c r="J5" i="242"/>
  <c r="J11" i="242" s="1"/>
  <c r="J12" i="242" s="1"/>
  <c r="G6" i="242"/>
  <c r="C6" i="242" s="1"/>
  <c r="G8" i="240"/>
  <c r="C8" i="240" s="1"/>
  <c r="G9" i="240"/>
  <c r="C9" i="240" s="1"/>
  <c r="J5" i="240"/>
  <c r="J11" i="240" s="1"/>
  <c r="J12" i="240" s="1"/>
  <c r="I2" i="240"/>
  <c r="E27" i="85" s="1"/>
  <c r="H5" i="240"/>
  <c r="G5" i="240"/>
  <c r="C5" i="240" s="1"/>
  <c r="G7" i="240"/>
  <c r="C7" i="240" s="1"/>
  <c r="G6" i="240"/>
  <c r="C6" i="240" s="1"/>
  <c r="G1" i="240"/>
  <c r="C1" i="240" s="1"/>
  <c r="J17" i="251" l="1"/>
  <c r="J23" i="251" s="1"/>
  <c r="J29" i="251" s="1"/>
  <c r="J35" i="251" s="1"/>
  <c r="J41" i="251" s="1"/>
  <c r="J47" i="251" s="1"/>
  <c r="J53" i="251" s="1"/>
  <c r="J59" i="251" s="1"/>
  <c r="J65" i="251" s="1"/>
  <c r="J71" i="251" s="1"/>
  <c r="J77" i="251" s="1"/>
  <c r="J83" i="251" s="1"/>
  <c r="J89" i="251" s="1"/>
  <c r="J95" i="251" s="1"/>
  <c r="J101" i="251" s="1"/>
  <c r="J107" i="251" s="1"/>
  <c r="J113" i="251" s="1"/>
  <c r="J119" i="251" s="1"/>
  <c r="J125" i="251" s="1"/>
  <c r="J131" i="251" s="1"/>
  <c r="J137" i="251" s="1"/>
  <c r="J143" i="251" s="1"/>
  <c r="J149" i="251" s="1"/>
  <c r="J155" i="251" s="1"/>
  <c r="J161" i="251" s="1"/>
  <c r="J167" i="251" s="1"/>
  <c r="J173" i="251" s="1"/>
  <c r="J179" i="251" s="1"/>
  <c r="J185" i="251" s="1"/>
  <c r="J191" i="251" s="1"/>
  <c r="J197" i="251" s="1"/>
  <c r="J203" i="251" s="1"/>
  <c r="J209" i="251" s="1"/>
  <c r="J215" i="251" s="1"/>
  <c r="J221" i="251" s="1"/>
  <c r="J227" i="251" s="1"/>
  <c r="J233" i="251" s="1"/>
  <c r="J239" i="251" s="1"/>
  <c r="J245" i="251" s="1"/>
  <c r="J251" i="251" s="1"/>
  <c r="J257" i="251" s="1"/>
  <c r="J263" i="251" s="1"/>
  <c r="J269" i="251" s="1"/>
  <c r="J275" i="251" s="1"/>
  <c r="J281" i="251" s="1"/>
  <c r="J287" i="251" s="1"/>
  <c r="J293" i="251" s="1"/>
  <c r="J299" i="251" s="1"/>
  <c r="J305" i="251" s="1"/>
  <c r="J311" i="251" s="1"/>
  <c r="J317" i="251" s="1"/>
  <c r="J323" i="251" s="1"/>
  <c r="J329" i="251" s="1"/>
  <c r="J335" i="251" s="1"/>
  <c r="J341" i="251" s="1"/>
  <c r="J347" i="251" s="1"/>
  <c r="J353" i="251" s="1"/>
  <c r="J359" i="251" s="1"/>
  <c r="J365" i="251" s="1"/>
  <c r="J371" i="251" s="1"/>
  <c r="J377" i="251" s="1"/>
  <c r="J383" i="251" s="1"/>
  <c r="J389" i="251" s="1"/>
  <c r="J395" i="251" s="1"/>
  <c r="J401" i="251" s="1"/>
  <c r="J407" i="251" s="1"/>
  <c r="J413" i="251" s="1"/>
  <c r="J419" i="251" s="1"/>
  <c r="J425" i="251" s="1"/>
  <c r="J431" i="251" s="1"/>
  <c r="J437" i="251" s="1"/>
  <c r="J443" i="251" s="1"/>
  <c r="J449" i="251" s="1"/>
  <c r="J455" i="251" s="1"/>
  <c r="J461" i="251" s="1"/>
  <c r="J467" i="251" s="1"/>
  <c r="J473" i="251" s="1"/>
  <c r="J479" i="251" s="1"/>
  <c r="J485" i="251" s="1"/>
  <c r="J491" i="251" s="1"/>
  <c r="J497" i="251" s="1"/>
  <c r="J503" i="251" s="1"/>
  <c r="J509" i="251" s="1"/>
  <c r="J515" i="251" s="1"/>
  <c r="J521" i="251" s="1"/>
  <c r="J527" i="251" s="1"/>
  <c r="J533" i="251" s="1"/>
  <c r="J539" i="251" s="1"/>
  <c r="J545" i="251" s="1"/>
  <c r="J551" i="251" s="1"/>
  <c r="J557" i="251" s="1"/>
  <c r="J563" i="251" s="1"/>
  <c r="J569" i="251" s="1"/>
  <c r="J575" i="251" s="1"/>
  <c r="J581" i="251" s="1"/>
  <c r="J587" i="251" s="1"/>
  <c r="J593" i="251" s="1"/>
  <c r="J599" i="251" s="1"/>
  <c r="J17" i="248"/>
  <c r="J18" i="248" s="1"/>
  <c r="J17" i="247"/>
  <c r="J23" i="247" s="1"/>
  <c r="J29" i="247" s="1"/>
  <c r="J35" i="247" s="1"/>
  <c r="J41" i="247" s="1"/>
  <c r="J47" i="247" s="1"/>
  <c r="J53" i="247" s="1"/>
  <c r="J59" i="247" s="1"/>
  <c r="J65" i="247" s="1"/>
  <c r="J71" i="247" s="1"/>
  <c r="J77" i="247" s="1"/>
  <c r="J83" i="247" s="1"/>
  <c r="J89" i="247" s="1"/>
  <c r="J95" i="247" s="1"/>
  <c r="J101" i="247" s="1"/>
  <c r="J107" i="247" s="1"/>
  <c r="J113" i="247" s="1"/>
  <c r="J119" i="247" s="1"/>
  <c r="J125" i="247" s="1"/>
  <c r="J131" i="247" s="1"/>
  <c r="J137" i="247" s="1"/>
  <c r="J143" i="247" s="1"/>
  <c r="J149" i="247" s="1"/>
  <c r="J155" i="247" s="1"/>
  <c r="J161" i="247" s="1"/>
  <c r="J167" i="247" s="1"/>
  <c r="J173" i="247" s="1"/>
  <c r="J179" i="247" s="1"/>
  <c r="J185" i="247" s="1"/>
  <c r="J191" i="247" s="1"/>
  <c r="J197" i="247" s="1"/>
  <c r="J203" i="247" s="1"/>
  <c r="J209" i="247" s="1"/>
  <c r="J215" i="247" s="1"/>
  <c r="J221" i="247" s="1"/>
  <c r="J227" i="247" s="1"/>
  <c r="J233" i="247" s="1"/>
  <c r="J239" i="247" s="1"/>
  <c r="J245" i="247" s="1"/>
  <c r="J251" i="247" s="1"/>
  <c r="J257" i="247" s="1"/>
  <c r="J263" i="247" s="1"/>
  <c r="J269" i="247" s="1"/>
  <c r="J275" i="247" s="1"/>
  <c r="J281" i="247" s="1"/>
  <c r="J287" i="247" s="1"/>
  <c r="J293" i="247" s="1"/>
  <c r="J299" i="247" s="1"/>
  <c r="J305" i="247" s="1"/>
  <c r="J311" i="247" s="1"/>
  <c r="J317" i="247" s="1"/>
  <c r="J323" i="247" s="1"/>
  <c r="J329" i="247" s="1"/>
  <c r="J335" i="247" s="1"/>
  <c r="J341" i="247" s="1"/>
  <c r="J347" i="247" s="1"/>
  <c r="J353" i="247" s="1"/>
  <c r="J359" i="247" s="1"/>
  <c r="J365" i="247" s="1"/>
  <c r="J371" i="247" s="1"/>
  <c r="J377" i="247" s="1"/>
  <c r="J383" i="247" s="1"/>
  <c r="J389" i="247" s="1"/>
  <c r="J395" i="247" s="1"/>
  <c r="J401" i="247" s="1"/>
  <c r="J407" i="247" s="1"/>
  <c r="J413" i="247" s="1"/>
  <c r="J419" i="247" s="1"/>
  <c r="J425" i="247" s="1"/>
  <c r="J431" i="247" s="1"/>
  <c r="J437" i="247" s="1"/>
  <c r="J443" i="247" s="1"/>
  <c r="J449" i="247" s="1"/>
  <c r="J455" i="247" s="1"/>
  <c r="J461" i="247" s="1"/>
  <c r="J467" i="247" s="1"/>
  <c r="J473" i="247" s="1"/>
  <c r="J479" i="247" s="1"/>
  <c r="J485" i="247" s="1"/>
  <c r="J491" i="247" s="1"/>
  <c r="J497" i="247" s="1"/>
  <c r="J503" i="247" s="1"/>
  <c r="J509" i="247" s="1"/>
  <c r="J515" i="247" s="1"/>
  <c r="J521" i="247" s="1"/>
  <c r="J527" i="247" s="1"/>
  <c r="J533" i="247" s="1"/>
  <c r="J539" i="247" s="1"/>
  <c r="J545" i="247" s="1"/>
  <c r="J551" i="247" s="1"/>
  <c r="J557" i="247" s="1"/>
  <c r="J563" i="247" s="1"/>
  <c r="J569" i="247" s="1"/>
  <c r="J575" i="247" s="1"/>
  <c r="J581" i="247" s="1"/>
  <c r="J587" i="247" s="1"/>
  <c r="J593" i="247" s="1"/>
  <c r="J599" i="247" s="1"/>
  <c r="J17" i="245"/>
  <c r="J23" i="245" s="1"/>
  <c r="J29" i="245" s="1"/>
  <c r="J35" i="245" s="1"/>
  <c r="J41" i="245" s="1"/>
  <c r="J47" i="245" s="1"/>
  <c r="J53" i="245" s="1"/>
  <c r="J59" i="245" s="1"/>
  <c r="J65" i="245" s="1"/>
  <c r="J71" i="245" s="1"/>
  <c r="J77" i="245" s="1"/>
  <c r="J83" i="245" s="1"/>
  <c r="J89" i="245" s="1"/>
  <c r="J95" i="245" s="1"/>
  <c r="J101" i="245" s="1"/>
  <c r="J107" i="245" s="1"/>
  <c r="J113" i="245" s="1"/>
  <c r="J119" i="245" s="1"/>
  <c r="J125" i="245" s="1"/>
  <c r="J131" i="245" s="1"/>
  <c r="J137" i="245" s="1"/>
  <c r="J143" i="245" s="1"/>
  <c r="J149" i="245" s="1"/>
  <c r="J155" i="245" s="1"/>
  <c r="J161" i="245" s="1"/>
  <c r="J167" i="245" s="1"/>
  <c r="J173" i="245" s="1"/>
  <c r="J179" i="245" s="1"/>
  <c r="J185" i="245" s="1"/>
  <c r="J191" i="245" s="1"/>
  <c r="J197" i="245" s="1"/>
  <c r="J203" i="245" s="1"/>
  <c r="J209" i="245" s="1"/>
  <c r="J215" i="245" s="1"/>
  <c r="J221" i="245" s="1"/>
  <c r="J227" i="245" s="1"/>
  <c r="J233" i="245" s="1"/>
  <c r="J239" i="245" s="1"/>
  <c r="J245" i="245" s="1"/>
  <c r="J251" i="245" s="1"/>
  <c r="J257" i="245" s="1"/>
  <c r="J263" i="245" s="1"/>
  <c r="J269" i="245" s="1"/>
  <c r="J275" i="245" s="1"/>
  <c r="J281" i="245" s="1"/>
  <c r="J287" i="245" s="1"/>
  <c r="J293" i="245" s="1"/>
  <c r="J299" i="245" s="1"/>
  <c r="J305" i="245" s="1"/>
  <c r="J311" i="245" s="1"/>
  <c r="J317" i="245" s="1"/>
  <c r="J323" i="245" s="1"/>
  <c r="J329" i="245" s="1"/>
  <c r="J335" i="245" s="1"/>
  <c r="J341" i="245" s="1"/>
  <c r="J347" i="245" s="1"/>
  <c r="J353" i="245" s="1"/>
  <c r="J359" i="245" s="1"/>
  <c r="J365" i="245" s="1"/>
  <c r="J371" i="245" s="1"/>
  <c r="J377" i="245" s="1"/>
  <c r="J383" i="245" s="1"/>
  <c r="J389" i="245" s="1"/>
  <c r="J395" i="245" s="1"/>
  <c r="J401" i="245" s="1"/>
  <c r="J407" i="245" s="1"/>
  <c r="J413" i="245" s="1"/>
  <c r="J419" i="245" s="1"/>
  <c r="J425" i="245" s="1"/>
  <c r="J431" i="245" s="1"/>
  <c r="J437" i="245" s="1"/>
  <c r="J443" i="245" s="1"/>
  <c r="J449" i="245" s="1"/>
  <c r="J455" i="245" s="1"/>
  <c r="J461" i="245" s="1"/>
  <c r="J467" i="245" s="1"/>
  <c r="J473" i="245" s="1"/>
  <c r="J479" i="245" s="1"/>
  <c r="J485" i="245" s="1"/>
  <c r="J491" i="245" s="1"/>
  <c r="J497" i="245" s="1"/>
  <c r="J503" i="245" s="1"/>
  <c r="J509" i="245" s="1"/>
  <c r="J515" i="245" s="1"/>
  <c r="J521" i="245" s="1"/>
  <c r="J527" i="245" s="1"/>
  <c r="J533" i="245" s="1"/>
  <c r="J539" i="245" s="1"/>
  <c r="J545" i="245" s="1"/>
  <c r="J551" i="245" s="1"/>
  <c r="J557" i="245" s="1"/>
  <c r="J563" i="245" s="1"/>
  <c r="J569" i="245" s="1"/>
  <c r="J575" i="245" s="1"/>
  <c r="J581" i="245" s="1"/>
  <c r="J587" i="245" s="1"/>
  <c r="J593" i="245" s="1"/>
  <c r="J599" i="245" s="1"/>
  <c r="J17" i="241"/>
  <c r="J23" i="241" s="1"/>
  <c r="J29" i="241" s="1"/>
  <c r="J35" i="241" s="1"/>
  <c r="J41" i="241" s="1"/>
  <c r="J47" i="241" s="1"/>
  <c r="J53" i="241" s="1"/>
  <c r="J59" i="241" s="1"/>
  <c r="J65" i="241" s="1"/>
  <c r="J71" i="241" s="1"/>
  <c r="J77" i="241" s="1"/>
  <c r="J83" i="241" s="1"/>
  <c r="J89" i="241" s="1"/>
  <c r="J95" i="241" s="1"/>
  <c r="J101" i="241" s="1"/>
  <c r="J107" i="241" s="1"/>
  <c r="J113" i="241" s="1"/>
  <c r="J119" i="241" s="1"/>
  <c r="J125" i="241" s="1"/>
  <c r="J131" i="241" s="1"/>
  <c r="J137" i="241" s="1"/>
  <c r="J143" i="241" s="1"/>
  <c r="J149" i="241" s="1"/>
  <c r="J155" i="241" s="1"/>
  <c r="J161" i="241" s="1"/>
  <c r="J167" i="241" s="1"/>
  <c r="J173" i="241" s="1"/>
  <c r="J179" i="241" s="1"/>
  <c r="J185" i="241" s="1"/>
  <c r="J191" i="241" s="1"/>
  <c r="J197" i="241" s="1"/>
  <c r="J203" i="241" s="1"/>
  <c r="J209" i="241" s="1"/>
  <c r="J215" i="241" s="1"/>
  <c r="J221" i="241" s="1"/>
  <c r="J227" i="241" s="1"/>
  <c r="J233" i="241" s="1"/>
  <c r="J239" i="241" s="1"/>
  <c r="J245" i="241" s="1"/>
  <c r="J251" i="241" s="1"/>
  <c r="J257" i="241" s="1"/>
  <c r="J263" i="241" s="1"/>
  <c r="J269" i="241" s="1"/>
  <c r="J275" i="241" s="1"/>
  <c r="J281" i="241" s="1"/>
  <c r="J287" i="241" s="1"/>
  <c r="J293" i="241" s="1"/>
  <c r="J299" i="241" s="1"/>
  <c r="J305" i="241" s="1"/>
  <c r="J311" i="241" s="1"/>
  <c r="J317" i="241" s="1"/>
  <c r="J323" i="241" s="1"/>
  <c r="J329" i="241" s="1"/>
  <c r="J335" i="241" s="1"/>
  <c r="J341" i="241" s="1"/>
  <c r="J347" i="241" s="1"/>
  <c r="J353" i="241" s="1"/>
  <c r="J359" i="241" s="1"/>
  <c r="J365" i="241" s="1"/>
  <c r="J371" i="241" s="1"/>
  <c r="J377" i="241" s="1"/>
  <c r="J383" i="241" s="1"/>
  <c r="J389" i="241" s="1"/>
  <c r="J395" i="241" s="1"/>
  <c r="J401" i="241" s="1"/>
  <c r="J407" i="241" s="1"/>
  <c r="J413" i="241" s="1"/>
  <c r="J419" i="241" s="1"/>
  <c r="J425" i="241" s="1"/>
  <c r="J431" i="241" s="1"/>
  <c r="J437" i="241" s="1"/>
  <c r="J443" i="241" s="1"/>
  <c r="J449" i="241" s="1"/>
  <c r="J455" i="241" s="1"/>
  <c r="J461" i="241" s="1"/>
  <c r="J467" i="241" s="1"/>
  <c r="J473" i="241" s="1"/>
  <c r="J479" i="241" s="1"/>
  <c r="J485" i="241" s="1"/>
  <c r="J491" i="241" s="1"/>
  <c r="J497" i="241" s="1"/>
  <c r="J503" i="241" s="1"/>
  <c r="J509" i="241" s="1"/>
  <c r="J515" i="241" s="1"/>
  <c r="J521" i="241" s="1"/>
  <c r="J527" i="241" s="1"/>
  <c r="J533" i="241" s="1"/>
  <c r="J539" i="241" s="1"/>
  <c r="J545" i="241" s="1"/>
  <c r="J551" i="241" s="1"/>
  <c r="J557" i="241" s="1"/>
  <c r="J563" i="241" s="1"/>
  <c r="J569" i="241" s="1"/>
  <c r="J575" i="241" s="1"/>
  <c r="J581" i="241" s="1"/>
  <c r="J587" i="241" s="1"/>
  <c r="J593" i="241" s="1"/>
  <c r="J599" i="241" s="1"/>
  <c r="J17" i="242"/>
  <c r="J23" i="242" s="1"/>
  <c r="J29" i="242" s="1"/>
  <c r="J35" i="242" s="1"/>
  <c r="J41" i="242" s="1"/>
  <c r="J47" i="242" s="1"/>
  <c r="J53" i="242" s="1"/>
  <c r="J59" i="242" s="1"/>
  <c r="J65" i="242" s="1"/>
  <c r="J71" i="242" s="1"/>
  <c r="J77" i="242" s="1"/>
  <c r="J83" i="242" s="1"/>
  <c r="J89" i="242" s="1"/>
  <c r="J95" i="242" s="1"/>
  <c r="J101" i="242" s="1"/>
  <c r="J107" i="242" s="1"/>
  <c r="J113" i="242" s="1"/>
  <c r="J119" i="242" s="1"/>
  <c r="J125" i="242" s="1"/>
  <c r="J131" i="242" s="1"/>
  <c r="J137" i="242" s="1"/>
  <c r="J143" i="242" s="1"/>
  <c r="J149" i="242" s="1"/>
  <c r="J155" i="242" s="1"/>
  <c r="J161" i="242" s="1"/>
  <c r="J167" i="242" s="1"/>
  <c r="J173" i="242" s="1"/>
  <c r="J179" i="242" s="1"/>
  <c r="J185" i="242" s="1"/>
  <c r="J191" i="242" s="1"/>
  <c r="J197" i="242" s="1"/>
  <c r="J203" i="242" s="1"/>
  <c r="J209" i="242" s="1"/>
  <c r="J215" i="242" s="1"/>
  <c r="J221" i="242" s="1"/>
  <c r="J227" i="242" s="1"/>
  <c r="J233" i="242" s="1"/>
  <c r="J239" i="242" s="1"/>
  <c r="J245" i="242" s="1"/>
  <c r="J251" i="242" s="1"/>
  <c r="J257" i="242" s="1"/>
  <c r="J263" i="242" s="1"/>
  <c r="J269" i="242" s="1"/>
  <c r="J275" i="242" s="1"/>
  <c r="J281" i="242" s="1"/>
  <c r="J287" i="242" s="1"/>
  <c r="J293" i="242" s="1"/>
  <c r="J299" i="242" s="1"/>
  <c r="J305" i="242" s="1"/>
  <c r="J311" i="242" s="1"/>
  <c r="J317" i="242" s="1"/>
  <c r="J323" i="242" s="1"/>
  <c r="J329" i="242" s="1"/>
  <c r="J335" i="242" s="1"/>
  <c r="J341" i="242" s="1"/>
  <c r="J347" i="242" s="1"/>
  <c r="J353" i="242" s="1"/>
  <c r="J359" i="242" s="1"/>
  <c r="J365" i="242" s="1"/>
  <c r="J371" i="242" s="1"/>
  <c r="J377" i="242" s="1"/>
  <c r="J383" i="242" s="1"/>
  <c r="J389" i="242" s="1"/>
  <c r="J395" i="242" s="1"/>
  <c r="J401" i="242" s="1"/>
  <c r="J407" i="242" s="1"/>
  <c r="J413" i="242" s="1"/>
  <c r="J419" i="242" s="1"/>
  <c r="J425" i="242" s="1"/>
  <c r="J431" i="242" s="1"/>
  <c r="J437" i="242" s="1"/>
  <c r="J443" i="242" s="1"/>
  <c r="J449" i="242" s="1"/>
  <c r="J455" i="242" s="1"/>
  <c r="J461" i="242" s="1"/>
  <c r="J467" i="242" s="1"/>
  <c r="J473" i="242" s="1"/>
  <c r="J479" i="242" s="1"/>
  <c r="J485" i="242" s="1"/>
  <c r="J491" i="242" s="1"/>
  <c r="J497" i="242" s="1"/>
  <c r="J503" i="242" s="1"/>
  <c r="J509" i="242" s="1"/>
  <c r="J515" i="242" s="1"/>
  <c r="J521" i="242" s="1"/>
  <c r="J527" i="242" s="1"/>
  <c r="J533" i="242" s="1"/>
  <c r="J539" i="242" s="1"/>
  <c r="J545" i="242" s="1"/>
  <c r="J551" i="242" s="1"/>
  <c r="J23" i="248"/>
  <c r="J29" i="248" s="1"/>
  <c r="J35" i="248" s="1"/>
  <c r="J41" i="248" s="1"/>
  <c r="J47" i="248" s="1"/>
  <c r="J53" i="248" s="1"/>
  <c r="J59" i="248" s="1"/>
  <c r="J65" i="248" s="1"/>
  <c r="J71" i="248" s="1"/>
  <c r="J77" i="248" s="1"/>
  <c r="J83" i="248" s="1"/>
  <c r="J89" i="248" s="1"/>
  <c r="J95" i="248" s="1"/>
  <c r="J101" i="248" s="1"/>
  <c r="J107" i="248" s="1"/>
  <c r="J113" i="248" s="1"/>
  <c r="J119" i="248" s="1"/>
  <c r="J125" i="248" s="1"/>
  <c r="J131" i="248" s="1"/>
  <c r="J137" i="248" s="1"/>
  <c r="J143" i="248" s="1"/>
  <c r="J149" i="248" s="1"/>
  <c r="J155" i="248" s="1"/>
  <c r="J161" i="248" s="1"/>
  <c r="J167" i="248" s="1"/>
  <c r="J173" i="248" s="1"/>
  <c r="J179" i="248" s="1"/>
  <c r="J185" i="248" s="1"/>
  <c r="J191" i="248" s="1"/>
  <c r="J197" i="248" s="1"/>
  <c r="J203" i="248" s="1"/>
  <c r="J209" i="248" s="1"/>
  <c r="J215" i="248" s="1"/>
  <c r="J221" i="248" s="1"/>
  <c r="J227" i="248" s="1"/>
  <c r="J233" i="248" s="1"/>
  <c r="J239" i="248" s="1"/>
  <c r="J245" i="248" s="1"/>
  <c r="J251" i="248" s="1"/>
  <c r="J257" i="248" s="1"/>
  <c r="J263" i="248" s="1"/>
  <c r="J269" i="248" s="1"/>
  <c r="J275" i="248" s="1"/>
  <c r="J281" i="248" s="1"/>
  <c r="J287" i="248" s="1"/>
  <c r="J293" i="248" s="1"/>
  <c r="J299" i="248" s="1"/>
  <c r="J305" i="248" s="1"/>
  <c r="J311" i="248" s="1"/>
  <c r="J317" i="248" s="1"/>
  <c r="J323" i="248" s="1"/>
  <c r="J329" i="248" s="1"/>
  <c r="J335" i="248" s="1"/>
  <c r="J341" i="248" s="1"/>
  <c r="J347" i="248" s="1"/>
  <c r="J353" i="248" s="1"/>
  <c r="J359" i="248" s="1"/>
  <c r="J365" i="248" s="1"/>
  <c r="J371" i="248" s="1"/>
  <c r="J377" i="248" s="1"/>
  <c r="J383" i="248" s="1"/>
  <c r="J389" i="248" s="1"/>
  <c r="J395" i="248" s="1"/>
  <c r="J401" i="248" s="1"/>
  <c r="J407" i="248" s="1"/>
  <c r="J413" i="248" s="1"/>
  <c r="J419" i="248" s="1"/>
  <c r="J425" i="248" s="1"/>
  <c r="J431" i="248" s="1"/>
  <c r="J437" i="248" s="1"/>
  <c r="J443" i="248" s="1"/>
  <c r="J449" i="248" s="1"/>
  <c r="J455" i="248" s="1"/>
  <c r="J461" i="248" s="1"/>
  <c r="J467" i="248" s="1"/>
  <c r="J473" i="248" s="1"/>
  <c r="J479" i="248" s="1"/>
  <c r="J485" i="248" s="1"/>
  <c r="J491" i="248" s="1"/>
  <c r="J497" i="248" s="1"/>
  <c r="J503" i="248" s="1"/>
  <c r="J509" i="248" s="1"/>
  <c r="J515" i="248" s="1"/>
  <c r="J521" i="248" s="1"/>
  <c r="J527" i="248" s="1"/>
  <c r="J533" i="248" s="1"/>
  <c r="J539" i="248" s="1"/>
  <c r="J545" i="248" s="1"/>
  <c r="J551" i="248" s="1"/>
  <c r="J557" i="248" s="1"/>
  <c r="J563" i="248" s="1"/>
  <c r="J569" i="248" s="1"/>
  <c r="J575" i="248" s="1"/>
  <c r="J581" i="248" s="1"/>
  <c r="J587" i="248" s="1"/>
  <c r="J593" i="248" s="1"/>
  <c r="J599" i="248" s="1"/>
  <c r="U210" i="229"/>
  <c r="M211" i="229" s="1"/>
  <c r="A210" i="229" s="1"/>
  <c r="R211" i="229"/>
  <c r="O210" i="229" s="1"/>
  <c r="J17" i="246"/>
  <c r="J23" i="246" s="1"/>
  <c r="J29" i="246" s="1"/>
  <c r="J35" i="246" s="1"/>
  <c r="J41" i="246" s="1"/>
  <c r="J47" i="246" s="1"/>
  <c r="J53" i="246" s="1"/>
  <c r="J59" i="246" s="1"/>
  <c r="J65" i="246" s="1"/>
  <c r="J71" i="246" s="1"/>
  <c r="J77" i="246" s="1"/>
  <c r="J83" i="246" s="1"/>
  <c r="J89" i="246" s="1"/>
  <c r="J95" i="246" s="1"/>
  <c r="J101" i="246" s="1"/>
  <c r="J107" i="246" s="1"/>
  <c r="J113" i="246" s="1"/>
  <c r="J119" i="246" s="1"/>
  <c r="J125" i="246" s="1"/>
  <c r="J131" i="246" s="1"/>
  <c r="J137" i="246" s="1"/>
  <c r="J143" i="246" s="1"/>
  <c r="J149" i="246" s="1"/>
  <c r="J155" i="246" s="1"/>
  <c r="J161" i="246" s="1"/>
  <c r="J167" i="246" s="1"/>
  <c r="J173" i="246" s="1"/>
  <c r="J179" i="246" s="1"/>
  <c r="J185" i="246" s="1"/>
  <c r="J191" i="246" s="1"/>
  <c r="J197" i="246" s="1"/>
  <c r="J203" i="246" s="1"/>
  <c r="J209" i="246" s="1"/>
  <c r="J215" i="246" s="1"/>
  <c r="J221" i="246" s="1"/>
  <c r="J227" i="246" s="1"/>
  <c r="J233" i="246" s="1"/>
  <c r="J239" i="246" s="1"/>
  <c r="J245" i="246" s="1"/>
  <c r="J251" i="246" s="1"/>
  <c r="J257" i="246" s="1"/>
  <c r="J263" i="246" s="1"/>
  <c r="J269" i="246" s="1"/>
  <c r="J275" i="246" s="1"/>
  <c r="J281" i="246" s="1"/>
  <c r="J287" i="246" s="1"/>
  <c r="J293" i="246" s="1"/>
  <c r="J299" i="246" s="1"/>
  <c r="J305" i="246" s="1"/>
  <c r="J311" i="246" s="1"/>
  <c r="J317" i="246" s="1"/>
  <c r="J323" i="246" s="1"/>
  <c r="J329" i="246" s="1"/>
  <c r="J335" i="246" s="1"/>
  <c r="J341" i="246" s="1"/>
  <c r="J347" i="246" s="1"/>
  <c r="J353" i="246" s="1"/>
  <c r="J359" i="246" s="1"/>
  <c r="J365" i="246" s="1"/>
  <c r="J371" i="246" s="1"/>
  <c r="J377" i="246" s="1"/>
  <c r="J383" i="246" s="1"/>
  <c r="J389" i="246" s="1"/>
  <c r="J395" i="246" s="1"/>
  <c r="J401" i="246" s="1"/>
  <c r="J407" i="246" s="1"/>
  <c r="J413" i="246" s="1"/>
  <c r="J419" i="246" s="1"/>
  <c r="J425" i="246" s="1"/>
  <c r="J431" i="246" s="1"/>
  <c r="J437" i="246" s="1"/>
  <c r="J443" i="246" s="1"/>
  <c r="J449" i="246" s="1"/>
  <c r="J455" i="246" s="1"/>
  <c r="J461" i="246" s="1"/>
  <c r="J467" i="246" s="1"/>
  <c r="J473" i="246" s="1"/>
  <c r="J479" i="246" s="1"/>
  <c r="J485" i="246" s="1"/>
  <c r="J491" i="246" s="1"/>
  <c r="J497" i="246" s="1"/>
  <c r="J503" i="246" s="1"/>
  <c r="J509" i="246" s="1"/>
  <c r="J515" i="246" s="1"/>
  <c r="J521" i="246" s="1"/>
  <c r="J527" i="246" s="1"/>
  <c r="J533" i="246" s="1"/>
  <c r="J539" i="246" s="1"/>
  <c r="J545" i="246" s="1"/>
  <c r="J551" i="246" s="1"/>
  <c r="J557" i="246" s="1"/>
  <c r="J563" i="246" s="1"/>
  <c r="J569" i="246" s="1"/>
  <c r="J575" i="246" s="1"/>
  <c r="J581" i="246" s="1"/>
  <c r="J587" i="246" s="1"/>
  <c r="J593" i="246" s="1"/>
  <c r="J599" i="246" s="1"/>
  <c r="R307" i="229"/>
  <c r="O306" i="229" s="1"/>
  <c r="U306" i="229"/>
  <c r="M307" i="229" s="1"/>
  <c r="A306" i="229" s="1"/>
  <c r="R85" i="229"/>
  <c r="O84" i="229" s="1"/>
  <c r="U84" i="229"/>
  <c r="M85" i="229" s="1"/>
  <c r="A84" i="229" s="1"/>
  <c r="G15" i="241"/>
  <c r="C15" i="241" s="1"/>
  <c r="G11" i="241"/>
  <c r="C11" i="241" s="1"/>
  <c r="G12" i="241"/>
  <c r="C12" i="241" s="1"/>
  <c r="H11" i="241"/>
  <c r="R11" i="241" s="1"/>
  <c r="P12" i="241" s="1"/>
  <c r="G14" i="241"/>
  <c r="C14" i="241" s="1"/>
  <c r="G13" i="241"/>
  <c r="C13" i="241" s="1"/>
  <c r="J18" i="241"/>
  <c r="J17" i="244"/>
  <c r="J23" i="244" s="1"/>
  <c r="J29" i="244" s="1"/>
  <c r="J35" i="244" s="1"/>
  <c r="J41" i="244" s="1"/>
  <c r="J47" i="244" s="1"/>
  <c r="J53" i="244" s="1"/>
  <c r="J59" i="244" s="1"/>
  <c r="J65" i="244" s="1"/>
  <c r="J71" i="244" s="1"/>
  <c r="J77" i="244" s="1"/>
  <c r="J83" i="244" s="1"/>
  <c r="J89" i="244" s="1"/>
  <c r="J95" i="244" s="1"/>
  <c r="J101" i="244" s="1"/>
  <c r="J107" i="244" s="1"/>
  <c r="J113" i="244" s="1"/>
  <c r="J119" i="244" s="1"/>
  <c r="J125" i="244" s="1"/>
  <c r="J131" i="244" s="1"/>
  <c r="J137" i="244" s="1"/>
  <c r="J143" i="244" s="1"/>
  <c r="J149" i="244" s="1"/>
  <c r="J155" i="244" s="1"/>
  <c r="J161" i="244" s="1"/>
  <c r="J167" i="244" s="1"/>
  <c r="J173" i="244" s="1"/>
  <c r="J179" i="244" s="1"/>
  <c r="J185" i="244" s="1"/>
  <c r="J191" i="244" s="1"/>
  <c r="J197" i="244" s="1"/>
  <c r="J203" i="244" s="1"/>
  <c r="J209" i="244" s="1"/>
  <c r="J215" i="244" s="1"/>
  <c r="J221" i="244" s="1"/>
  <c r="J227" i="244" s="1"/>
  <c r="J233" i="244" s="1"/>
  <c r="J239" i="244" s="1"/>
  <c r="J245" i="244" s="1"/>
  <c r="J251" i="244" s="1"/>
  <c r="J257" i="244" s="1"/>
  <c r="J263" i="244" s="1"/>
  <c r="J269" i="244" s="1"/>
  <c r="J275" i="244" s="1"/>
  <c r="J281" i="244" s="1"/>
  <c r="J287" i="244" s="1"/>
  <c r="J293" i="244" s="1"/>
  <c r="J299" i="244" s="1"/>
  <c r="J305" i="244" s="1"/>
  <c r="J311" i="244" s="1"/>
  <c r="J317" i="244" s="1"/>
  <c r="J323" i="244" s="1"/>
  <c r="J329" i="244" s="1"/>
  <c r="J335" i="244" s="1"/>
  <c r="J341" i="244" s="1"/>
  <c r="J347" i="244" s="1"/>
  <c r="J353" i="244" s="1"/>
  <c r="J359" i="244" s="1"/>
  <c r="J365" i="244" s="1"/>
  <c r="J371" i="244" s="1"/>
  <c r="J377" i="244" s="1"/>
  <c r="J383" i="244" s="1"/>
  <c r="J389" i="244" s="1"/>
  <c r="J395" i="244" s="1"/>
  <c r="J401" i="244" s="1"/>
  <c r="J407" i="244" s="1"/>
  <c r="J413" i="244" s="1"/>
  <c r="J419" i="244" s="1"/>
  <c r="J425" i="244" s="1"/>
  <c r="J431" i="244" s="1"/>
  <c r="J437" i="244" s="1"/>
  <c r="J443" i="244" s="1"/>
  <c r="J449" i="244" s="1"/>
  <c r="J455" i="244" s="1"/>
  <c r="J461" i="244" s="1"/>
  <c r="J467" i="244" s="1"/>
  <c r="J473" i="244" s="1"/>
  <c r="J479" i="244" s="1"/>
  <c r="J485" i="244" s="1"/>
  <c r="J491" i="244" s="1"/>
  <c r="J497" i="244" s="1"/>
  <c r="J503" i="244" s="1"/>
  <c r="J509" i="244" s="1"/>
  <c r="J515" i="244" s="1"/>
  <c r="J521" i="244" s="1"/>
  <c r="J527" i="244" s="1"/>
  <c r="J533" i="244" s="1"/>
  <c r="J539" i="244" s="1"/>
  <c r="J545" i="244" s="1"/>
  <c r="J551" i="244" s="1"/>
  <c r="J557" i="244" s="1"/>
  <c r="J563" i="244" s="1"/>
  <c r="J569" i="244" s="1"/>
  <c r="J575" i="244" s="1"/>
  <c r="J581" i="244" s="1"/>
  <c r="J587" i="244" s="1"/>
  <c r="J593" i="244" s="1"/>
  <c r="J599" i="244" s="1"/>
  <c r="R271" i="229"/>
  <c r="O270" i="229" s="1"/>
  <c r="U270" i="229"/>
  <c r="M271" i="229" s="1"/>
  <c r="A270" i="229" s="1"/>
  <c r="R193" i="229"/>
  <c r="O192" i="229" s="1"/>
  <c r="U192" i="229"/>
  <c r="M193" i="229" s="1"/>
  <c r="A192" i="229" s="1"/>
  <c r="G14" i="247"/>
  <c r="C14" i="247" s="1"/>
  <c r="G13" i="247"/>
  <c r="C13" i="247" s="1"/>
  <c r="G15" i="247"/>
  <c r="C15" i="247" s="1"/>
  <c r="H11" i="247"/>
  <c r="R11" i="247" s="1"/>
  <c r="P12" i="247" s="1"/>
  <c r="G12" i="247"/>
  <c r="C12" i="247" s="1"/>
  <c r="G11" i="247"/>
  <c r="C11" i="247" s="1"/>
  <c r="U12" i="229"/>
  <c r="M13" i="229" s="1"/>
  <c r="A12" i="229" s="1"/>
  <c r="R13" i="229"/>
  <c r="O12" i="229" s="1"/>
  <c r="J17" i="249"/>
  <c r="J23" i="249" s="1"/>
  <c r="J29" i="249" s="1"/>
  <c r="J35" i="249" s="1"/>
  <c r="J41" i="249" s="1"/>
  <c r="J47" i="249" s="1"/>
  <c r="J53" i="249" s="1"/>
  <c r="J59" i="249" s="1"/>
  <c r="J65" i="249" s="1"/>
  <c r="J71" i="249" s="1"/>
  <c r="J77" i="249" s="1"/>
  <c r="J83" i="249" s="1"/>
  <c r="J89" i="249" s="1"/>
  <c r="J95" i="249" s="1"/>
  <c r="J101" i="249" s="1"/>
  <c r="J107" i="249" s="1"/>
  <c r="J113" i="249" s="1"/>
  <c r="J119" i="249" s="1"/>
  <c r="J125" i="249" s="1"/>
  <c r="J131" i="249" s="1"/>
  <c r="J137" i="249" s="1"/>
  <c r="J143" i="249" s="1"/>
  <c r="J149" i="249" s="1"/>
  <c r="J155" i="249" s="1"/>
  <c r="J161" i="249" s="1"/>
  <c r="J167" i="249" s="1"/>
  <c r="J173" i="249" s="1"/>
  <c r="J179" i="249" s="1"/>
  <c r="J185" i="249" s="1"/>
  <c r="J191" i="249" s="1"/>
  <c r="J197" i="249" s="1"/>
  <c r="J203" i="249" s="1"/>
  <c r="J209" i="249" s="1"/>
  <c r="J215" i="249" s="1"/>
  <c r="J221" i="249" s="1"/>
  <c r="J227" i="249" s="1"/>
  <c r="J233" i="249" s="1"/>
  <c r="J239" i="249" s="1"/>
  <c r="J245" i="249" s="1"/>
  <c r="J251" i="249" s="1"/>
  <c r="J257" i="249" s="1"/>
  <c r="J263" i="249" s="1"/>
  <c r="J269" i="249" s="1"/>
  <c r="J275" i="249" s="1"/>
  <c r="J281" i="249" s="1"/>
  <c r="J287" i="249" s="1"/>
  <c r="J293" i="249" s="1"/>
  <c r="J299" i="249" s="1"/>
  <c r="J305" i="249" s="1"/>
  <c r="J311" i="249" s="1"/>
  <c r="J317" i="249" s="1"/>
  <c r="J323" i="249" s="1"/>
  <c r="J329" i="249" s="1"/>
  <c r="J335" i="249" s="1"/>
  <c r="J341" i="249" s="1"/>
  <c r="J347" i="249" s="1"/>
  <c r="J353" i="249" s="1"/>
  <c r="J359" i="249" s="1"/>
  <c r="J365" i="249" s="1"/>
  <c r="J371" i="249" s="1"/>
  <c r="J377" i="249" s="1"/>
  <c r="J383" i="249" s="1"/>
  <c r="J389" i="249" s="1"/>
  <c r="J395" i="249" s="1"/>
  <c r="J401" i="249" s="1"/>
  <c r="J407" i="249" s="1"/>
  <c r="J413" i="249" s="1"/>
  <c r="J419" i="249" s="1"/>
  <c r="J425" i="249" s="1"/>
  <c r="J431" i="249" s="1"/>
  <c r="J437" i="249" s="1"/>
  <c r="J443" i="249" s="1"/>
  <c r="J449" i="249" s="1"/>
  <c r="J455" i="249" s="1"/>
  <c r="J461" i="249" s="1"/>
  <c r="J467" i="249" s="1"/>
  <c r="J473" i="249" s="1"/>
  <c r="J479" i="249" s="1"/>
  <c r="J485" i="249" s="1"/>
  <c r="J491" i="249" s="1"/>
  <c r="J497" i="249" s="1"/>
  <c r="J503" i="249" s="1"/>
  <c r="J509" i="249" s="1"/>
  <c r="J515" i="249" s="1"/>
  <c r="J521" i="249" s="1"/>
  <c r="J527" i="249" s="1"/>
  <c r="J533" i="249" s="1"/>
  <c r="J539" i="249" s="1"/>
  <c r="J545" i="249" s="1"/>
  <c r="J551" i="249" s="1"/>
  <c r="J557" i="249" s="1"/>
  <c r="J563" i="249" s="1"/>
  <c r="J569" i="249" s="1"/>
  <c r="J575" i="249" s="1"/>
  <c r="J581" i="249" s="1"/>
  <c r="J587" i="249" s="1"/>
  <c r="J593" i="249" s="1"/>
  <c r="J599" i="249" s="1"/>
  <c r="R5" i="249"/>
  <c r="P6" i="249" s="1"/>
  <c r="G18" i="252"/>
  <c r="C18" i="252" s="1"/>
  <c r="G21" i="252"/>
  <c r="C21" i="252" s="1"/>
  <c r="G17" i="252"/>
  <c r="C17" i="252" s="1"/>
  <c r="G20" i="252"/>
  <c r="C20" i="252" s="1"/>
  <c r="H17" i="252"/>
  <c r="R17" i="252" s="1"/>
  <c r="P18" i="252" s="1"/>
  <c r="G19" i="252"/>
  <c r="C19" i="252" s="1"/>
  <c r="J24" i="252"/>
  <c r="R487" i="229"/>
  <c r="O486" i="229" s="1"/>
  <c r="U486" i="229"/>
  <c r="M487" i="229" s="1"/>
  <c r="A486" i="229" s="1"/>
  <c r="R5" i="252"/>
  <c r="P6" i="252" s="1"/>
  <c r="G12" i="252"/>
  <c r="C12" i="252" s="1"/>
  <c r="G11" i="252"/>
  <c r="C11" i="252" s="1"/>
  <c r="G15" i="252"/>
  <c r="C15" i="252" s="1"/>
  <c r="G14" i="252"/>
  <c r="C14" i="252" s="1"/>
  <c r="G13" i="252"/>
  <c r="C13" i="252" s="1"/>
  <c r="H11" i="252"/>
  <c r="R11" i="252" s="1"/>
  <c r="P12" i="252" s="1"/>
  <c r="H11" i="240"/>
  <c r="R11" i="240" s="1"/>
  <c r="P12" i="240" s="1"/>
  <c r="G12" i="240"/>
  <c r="C12" i="240" s="1"/>
  <c r="G13" i="240"/>
  <c r="C13" i="240" s="1"/>
  <c r="G15" i="240"/>
  <c r="C15" i="240" s="1"/>
  <c r="G14" i="240"/>
  <c r="C14" i="240" s="1"/>
  <c r="G11" i="240"/>
  <c r="C11" i="240" s="1"/>
  <c r="G13" i="242"/>
  <c r="C13" i="242" s="1"/>
  <c r="G15" i="242"/>
  <c r="C15" i="242" s="1"/>
  <c r="G11" i="242"/>
  <c r="C11" i="242" s="1"/>
  <c r="G12" i="242"/>
  <c r="C12" i="242" s="1"/>
  <c r="G14" i="242"/>
  <c r="C14" i="242" s="1"/>
  <c r="H11" i="242"/>
  <c r="R11" i="242" s="1"/>
  <c r="P12" i="242" s="1"/>
  <c r="J18" i="242"/>
  <c r="R5" i="241"/>
  <c r="P6" i="241" s="1"/>
  <c r="R5" i="243"/>
  <c r="P6" i="243" s="1"/>
  <c r="H11" i="243"/>
  <c r="R11" i="243" s="1"/>
  <c r="P12" i="243" s="1"/>
  <c r="G11" i="243"/>
  <c r="C11" i="243" s="1"/>
  <c r="G14" i="243"/>
  <c r="C14" i="243" s="1"/>
  <c r="G13" i="243"/>
  <c r="C13" i="243" s="1"/>
  <c r="G12" i="243"/>
  <c r="C12" i="243" s="1"/>
  <c r="G15" i="243"/>
  <c r="C15" i="243" s="1"/>
  <c r="G11" i="244"/>
  <c r="C11" i="244" s="1"/>
  <c r="H11" i="244"/>
  <c r="R11" i="244" s="1"/>
  <c r="P12" i="244" s="1"/>
  <c r="G14" i="244"/>
  <c r="C14" i="244" s="1"/>
  <c r="G15" i="244"/>
  <c r="C15" i="244" s="1"/>
  <c r="G13" i="244"/>
  <c r="C13" i="244" s="1"/>
  <c r="G12" i="244"/>
  <c r="C12" i="244" s="1"/>
  <c r="U90" i="229"/>
  <c r="M91" i="229" s="1"/>
  <c r="A90" i="229" s="1"/>
  <c r="R91" i="229"/>
  <c r="O90" i="229" s="1"/>
  <c r="G14" i="245"/>
  <c r="C14" i="245" s="1"/>
  <c r="J18" i="245"/>
  <c r="H11" i="245"/>
  <c r="R11" i="245" s="1"/>
  <c r="P12" i="245" s="1"/>
  <c r="G11" i="245"/>
  <c r="C11" i="245" s="1"/>
  <c r="G12" i="245"/>
  <c r="C12" i="245" s="1"/>
  <c r="G13" i="245"/>
  <c r="C13" i="245" s="1"/>
  <c r="G15" i="245"/>
  <c r="C15" i="245" s="1"/>
  <c r="R55" i="229"/>
  <c r="O54" i="229" s="1"/>
  <c r="U54" i="229"/>
  <c r="M55" i="229" s="1"/>
  <c r="A54" i="229" s="1"/>
  <c r="R277" i="229"/>
  <c r="O276" i="229" s="1"/>
  <c r="U276" i="229"/>
  <c r="M277" i="229" s="1"/>
  <c r="A276" i="229" s="1"/>
  <c r="R409" i="229"/>
  <c r="O408" i="229" s="1"/>
  <c r="U408" i="229"/>
  <c r="M409" i="229" s="1"/>
  <c r="A408" i="229" s="1"/>
  <c r="R5" i="253"/>
  <c r="P6" i="253" s="1"/>
  <c r="R475" i="229"/>
  <c r="O474" i="229" s="1"/>
  <c r="U474" i="229"/>
  <c r="M475" i="229" s="1"/>
  <c r="A474" i="229" s="1"/>
  <c r="R5" i="250"/>
  <c r="P6" i="250" s="1"/>
  <c r="R5" i="246"/>
  <c r="P6" i="246" s="1"/>
  <c r="R229" i="229"/>
  <c r="O228" i="229" s="1"/>
  <c r="U228" i="229"/>
  <c r="M229" i="229" s="1"/>
  <c r="A228" i="229" s="1"/>
  <c r="R5" i="247"/>
  <c r="P6" i="247" s="1"/>
  <c r="U492" i="229"/>
  <c r="M493" i="229" s="1"/>
  <c r="A492" i="229" s="1"/>
  <c r="R493" i="229"/>
  <c r="O492" i="229" s="1"/>
  <c r="R151" i="229"/>
  <c r="O150" i="229" s="1"/>
  <c r="U150" i="229"/>
  <c r="M151" i="229" s="1"/>
  <c r="A150" i="229" s="1"/>
  <c r="J17" i="240"/>
  <c r="J23" i="240" s="1"/>
  <c r="J29" i="240" s="1"/>
  <c r="J35" i="240" s="1"/>
  <c r="J41" i="240" s="1"/>
  <c r="J47" i="240" s="1"/>
  <c r="J53" i="240" s="1"/>
  <c r="J59" i="240" s="1"/>
  <c r="J65" i="240" s="1"/>
  <c r="J71" i="240" s="1"/>
  <c r="J77" i="240" s="1"/>
  <c r="J83" i="240" s="1"/>
  <c r="J89" i="240" s="1"/>
  <c r="J95" i="240" s="1"/>
  <c r="J101" i="240" s="1"/>
  <c r="J107" i="240" s="1"/>
  <c r="J113" i="240" s="1"/>
  <c r="R5" i="242"/>
  <c r="P6" i="242" s="1"/>
  <c r="J17" i="243"/>
  <c r="J23" i="243" s="1"/>
  <c r="J29" i="243" s="1"/>
  <c r="J35" i="243" s="1"/>
  <c r="J41" i="243" s="1"/>
  <c r="J47" i="243" s="1"/>
  <c r="J53" i="243" s="1"/>
  <c r="J59" i="243" s="1"/>
  <c r="J65" i="243" s="1"/>
  <c r="J71" i="243" s="1"/>
  <c r="J77" i="243" s="1"/>
  <c r="J83" i="243" s="1"/>
  <c r="J89" i="243" s="1"/>
  <c r="J95" i="243" s="1"/>
  <c r="J101" i="243" s="1"/>
  <c r="J107" i="243" s="1"/>
  <c r="J113" i="243" s="1"/>
  <c r="J119" i="243" s="1"/>
  <c r="J125" i="243" s="1"/>
  <c r="J131" i="243" s="1"/>
  <c r="J137" i="243" s="1"/>
  <c r="J143" i="243" s="1"/>
  <c r="J149" i="243" s="1"/>
  <c r="J155" i="243" s="1"/>
  <c r="J161" i="243" s="1"/>
  <c r="J167" i="243" s="1"/>
  <c r="J173" i="243" s="1"/>
  <c r="J179" i="243" s="1"/>
  <c r="J185" i="243" s="1"/>
  <c r="J191" i="243" s="1"/>
  <c r="J197" i="243" s="1"/>
  <c r="J203" i="243" s="1"/>
  <c r="J209" i="243" s="1"/>
  <c r="J215" i="243" s="1"/>
  <c r="J221" i="243" s="1"/>
  <c r="J227" i="243" s="1"/>
  <c r="J233" i="243" s="1"/>
  <c r="J239" i="243" s="1"/>
  <c r="J245" i="243" s="1"/>
  <c r="J251" i="243" s="1"/>
  <c r="J257" i="243" s="1"/>
  <c r="J263" i="243" s="1"/>
  <c r="J269" i="243" s="1"/>
  <c r="J275" i="243" s="1"/>
  <c r="J281" i="243" s="1"/>
  <c r="J287" i="243" s="1"/>
  <c r="J293" i="243" s="1"/>
  <c r="J299" i="243" s="1"/>
  <c r="J305" i="243" s="1"/>
  <c r="J311" i="243" s="1"/>
  <c r="J317" i="243" s="1"/>
  <c r="J323" i="243" s="1"/>
  <c r="J329" i="243" s="1"/>
  <c r="J335" i="243" s="1"/>
  <c r="J341" i="243" s="1"/>
  <c r="J347" i="243" s="1"/>
  <c r="J353" i="243" s="1"/>
  <c r="J359" i="243" s="1"/>
  <c r="J365" i="243" s="1"/>
  <c r="J371" i="243" s="1"/>
  <c r="J377" i="243" s="1"/>
  <c r="J383" i="243" s="1"/>
  <c r="J389" i="243" s="1"/>
  <c r="J395" i="243" s="1"/>
  <c r="J401" i="243" s="1"/>
  <c r="J407" i="243" s="1"/>
  <c r="J413" i="243" s="1"/>
  <c r="J419" i="243" s="1"/>
  <c r="J425" i="243" s="1"/>
  <c r="J431" i="243" s="1"/>
  <c r="J437" i="243" s="1"/>
  <c r="J443" i="243" s="1"/>
  <c r="J449" i="243" s="1"/>
  <c r="J455" i="243" s="1"/>
  <c r="J461" i="243" s="1"/>
  <c r="J467" i="243" s="1"/>
  <c r="J473" i="243" s="1"/>
  <c r="J479" i="243" s="1"/>
  <c r="J485" i="243" s="1"/>
  <c r="J491" i="243" s="1"/>
  <c r="J497" i="243" s="1"/>
  <c r="J503" i="243" s="1"/>
  <c r="J509" i="243" s="1"/>
  <c r="J515" i="243" s="1"/>
  <c r="J521" i="243" s="1"/>
  <c r="J527" i="243" s="1"/>
  <c r="J533" i="243" s="1"/>
  <c r="J539" i="243" s="1"/>
  <c r="J545" i="243" s="1"/>
  <c r="J551" i="243" s="1"/>
  <c r="J557" i="243" s="1"/>
  <c r="J563" i="243" s="1"/>
  <c r="J569" i="243" s="1"/>
  <c r="J575" i="243" s="1"/>
  <c r="J581" i="243" s="1"/>
  <c r="J587" i="243" s="1"/>
  <c r="J593" i="243" s="1"/>
  <c r="J599" i="243" s="1"/>
  <c r="R5" i="245"/>
  <c r="P6" i="245" s="1"/>
  <c r="R205" i="229"/>
  <c r="O204" i="229" s="1"/>
  <c r="U204" i="229"/>
  <c r="M205" i="229" s="1"/>
  <c r="A204" i="229" s="1"/>
  <c r="R367" i="229"/>
  <c r="O366" i="229" s="1"/>
  <c r="U366" i="229"/>
  <c r="M367" i="229" s="1"/>
  <c r="A366" i="229" s="1"/>
  <c r="U132" i="229"/>
  <c r="M133" i="229" s="1"/>
  <c r="A132" i="229" s="1"/>
  <c r="R133" i="229"/>
  <c r="O132" i="229" s="1"/>
  <c r="G21" i="248"/>
  <c r="C21" i="248" s="1"/>
  <c r="H17" i="248"/>
  <c r="R17" i="248" s="1"/>
  <c r="P18" i="248" s="1"/>
  <c r="G17" i="248"/>
  <c r="C17" i="248" s="1"/>
  <c r="G18" i="248"/>
  <c r="C18" i="248" s="1"/>
  <c r="G19" i="248"/>
  <c r="C19" i="248" s="1"/>
  <c r="G20" i="248"/>
  <c r="C20" i="248" s="1"/>
  <c r="G15" i="248"/>
  <c r="C15" i="248" s="1"/>
  <c r="G13" i="248"/>
  <c r="C13" i="248" s="1"/>
  <c r="H11" i="248"/>
  <c r="R11" i="248" s="1"/>
  <c r="P12" i="248" s="1"/>
  <c r="G11" i="248"/>
  <c r="C11" i="248" s="1"/>
  <c r="G14" i="248"/>
  <c r="C14" i="248" s="1"/>
  <c r="G12" i="248"/>
  <c r="C12" i="248" s="1"/>
  <c r="J17" i="250"/>
  <c r="J23" i="250" s="1"/>
  <c r="J29" i="250" s="1"/>
  <c r="J35" i="250" s="1"/>
  <c r="J41" i="250" s="1"/>
  <c r="J47" i="250" s="1"/>
  <c r="J53" i="250" s="1"/>
  <c r="J59" i="250" s="1"/>
  <c r="J65" i="250" s="1"/>
  <c r="J71" i="250" s="1"/>
  <c r="J77" i="250" s="1"/>
  <c r="J83" i="250" s="1"/>
  <c r="J89" i="250" s="1"/>
  <c r="J95" i="250" s="1"/>
  <c r="J101" i="250" s="1"/>
  <c r="J107" i="250" s="1"/>
  <c r="J113" i="250" s="1"/>
  <c r="J119" i="250" s="1"/>
  <c r="J125" i="250" s="1"/>
  <c r="J131" i="250" s="1"/>
  <c r="J137" i="250" s="1"/>
  <c r="J143" i="250" s="1"/>
  <c r="J149" i="250" s="1"/>
  <c r="J155" i="250" s="1"/>
  <c r="J161" i="250" s="1"/>
  <c r="J167" i="250" s="1"/>
  <c r="J173" i="250" s="1"/>
  <c r="J179" i="250" s="1"/>
  <c r="J185" i="250" s="1"/>
  <c r="J191" i="250" s="1"/>
  <c r="J197" i="250" s="1"/>
  <c r="J203" i="250" s="1"/>
  <c r="J209" i="250" s="1"/>
  <c r="J215" i="250" s="1"/>
  <c r="J221" i="250" s="1"/>
  <c r="J227" i="250" s="1"/>
  <c r="J233" i="250" s="1"/>
  <c r="J239" i="250" s="1"/>
  <c r="J245" i="250" s="1"/>
  <c r="J251" i="250" s="1"/>
  <c r="J257" i="250" s="1"/>
  <c r="J263" i="250" s="1"/>
  <c r="J269" i="250" s="1"/>
  <c r="J275" i="250" s="1"/>
  <c r="J281" i="250" s="1"/>
  <c r="J287" i="250" s="1"/>
  <c r="J293" i="250" s="1"/>
  <c r="J299" i="250" s="1"/>
  <c r="J305" i="250" s="1"/>
  <c r="J311" i="250" s="1"/>
  <c r="J317" i="250" s="1"/>
  <c r="J323" i="250" s="1"/>
  <c r="J329" i="250" s="1"/>
  <c r="J335" i="250" s="1"/>
  <c r="J341" i="250" s="1"/>
  <c r="J347" i="250" s="1"/>
  <c r="J353" i="250" s="1"/>
  <c r="J359" i="250" s="1"/>
  <c r="J365" i="250" s="1"/>
  <c r="J371" i="250" s="1"/>
  <c r="J377" i="250" s="1"/>
  <c r="J383" i="250" s="1"/>
  <c r="J389" i="250" s="1"/>
  <c r="J395" i="250" s="1"/>
  <c r="J401" i="250" s="1"/>
  <c r="J407" i="250" s="1"/>
  <c r="J413" i="250" s="1"/>
  <c r="J419" i="250" s="1"/>
  <c r="J425" i="250" s="1"/>
  <c r="J431" i="250" s="1"/>
  <c r="J437" i="250" s="1"/>
  <c r="J443" i="250" s="1"/>
  <c r="J449" i="250" s="1"/>
  <c r="J455" i="250" s="1"/>
  <c r="J461" i="250" s="1"/>
  <c r="J467" i="250" s="1"/>
  <c r="J473" i="250" s="1"/>
  <c r="J479" i="250" s="1"/>
  <c r="J485" i="250" s="1"/>
  <c r="J491" i="250" s="1"/>
  <c r="J497" i="250" s="1"/>
  <c r="J503" i="250" s="1"/>
  <c r="J509" i="250" s="1"/>
  <c r="J515" i="250" s="1"/>
  <c r="J521" i="250" s="1"/>
  <c r="J527" i="250" s="1"/>
  <c r="J533" i="250" s="1"/>
  <c r="J539" i="250" s="1"/>
  <c r="J545" i="250" s="1"/>
  <c r="J551" i="250" s="1"/>
  <c r="J557" i="250" s="1"/>
  <c r="J563" i="250" s="1"/>
  <c r="J569" i="250" s="1"/>
  <c r="J575" i="250" s="1"/>
  <c r="J581" i="250" s="1"/>
  <c r="J587" i="250" s="1"/>
  <c r="J593" i="250" s="1"/>
  <c r="J599" i="250" s="1"/>
  <c r="U78" i="229"/>
  <c r="M79" i="229" s="1"/>
  <c r="A78" i="229" s="1"/>
  <c r="R79" i="229"/>
  <c r="O78" i="229" s="1"/>
  <c r="R37" i="229"/>
  <c r="O36" i="229" s="1"/>
  <c r="U36" i="229"/>
  <c r="M37" i="229" s="1"/>
  <c r="A36" i="229" s="1"/>
  <c r="U480" i="229"/>
  <c r="M481" i="229" s="1"/>
  <c r="A480" i="229" s="1"/>
  <c r="R481" i="229"/>
  <c r="O480" i="229" s="1"/>
  <c r="G13" i="253"/>
  <c r="C13" i="253" s="1"/>
  <c r="G14" i="253"/>
  <c r="C14" i="253" s="1"/>
  <c r="G11" i="253"/>
  <c r="C11" i="253" s="1"/>
  <c r="G15" i="253"/>
  <c r="C15" i="253" s="1"/>
  <c r="H11" i="253"/>
  <c r="R11" i="253" s="1"/>
  <c r="P12" i="253" s="1"/>
  <c r="G12" i="253"/>
  <c r="C12" i="253" s="1"/>
  <c r="J18" i="253"/>
  <c r="R223" i="229"/>
  <c r="O222" i="229" s="1"/>
  <c r="U222" i="229"/>
  <c r="M223" i="229" s="1"/>
  <c r="A222" i="229" s="1"/>
  <c r="R5" i="240"/>
  <c r="P6" i="240" s="1"/>
  <c r="R5" i="244"/>
  <c r="P6" i="244" s="1"/>
  <c r="R427" i="229"/>
  <c r="O426" i="229" s="1"/>
  <c r="U426" i="229"/>
  <c r="M427" i="229" s="1"/>
  <c r="A426" i="229" s="1"/>
  <c r="G15" i="246"/>
  <c r="C15" i="246" s="1"/>
  <c r="H11" i="246"/>
  <c r="R11" i="246" s="1"/>
  <c r="P12" i="246" s="1"/>
  <c r="G12" i="246"/>
  <c r="C12" i="246" s="1"/>
  <c r="G13" i="246"/>
  <c r="C13" i="246" s="1"/>
  <c r="G14" i="246"/>
  <c r="C14" i="246" s="1"/>
  <c r="G11" i="246"/>
  <c r="C11" i="246" s="1"/>
  <c r="R523" i="229"/>
  <c r="O522" i="229" s="1"/>
  <c r="U522" i="229"/>
  <c r="M523" i="229" s="1"/>
  <c r="A522" i="229" s="1"/>
  <c r="R5" i="248"/>
  <c r="P6" i="248" s="1"/>
  <c r="G15" i="249"/>
  <c r="C15" i="249" s="1"/>
  <c r="G11" i="249"/>
  <c r="C11" i="249" s="1"/>
  <c r="H11" i="249"/>
  <c r="R11" i="249" s="1"/>
  <c r="P12" i="249" s="1"/>
  <c r="G14" i="249"/>
  <c r="C14" i="249" s="1"/>
  <c r="G12" i="249"/>
  <c r="C12" i="249" s="1"/>
  <c r="G13" i="249"/>
  <c r="C13" i="249" s="1"/>
  <c r="U240" i="229"/>
  <c r="M241" i="229" s="1"/>
  <c r="A240" i="229" s="1"/>
  <c r="R241" i="229"/>
  <c r="O240" i="229" s="1"/>
  <c r="G15" i="250"/>
  <c r="C15" i="250" s="1"/>
  <c r="G11" i="250"/>
  <c r="C11" i="250" s="1"/>
  <c r="G13" i="250"/>
  <c r="C13" i="250" s="1"/>
  <c r="H11" i="250"/>
  <c r="R11" i="250" s="1"/>
  <c r="P12" i="250" s="1"/>
  <c r="G14" i="250"/>
  <c r="C14" i="250" s="1"/>
  <c r="G12" i="250"/>
  <c r="C12" i="250" s="1"/>
  <c r="G14" i="251"/>
  <c r="C14" i="251" s="1"/>
  <c r="H11" i="251"/>
  <c r="R11" i="251" s="1"/>
  <c r="P12" i="251" s="1"/>
  <c r="G13" i="251"/>
  <c r="C13" i="251" s="1"/>
  <c r="G15" i="251"/>
  <c r="C15" i="251" s="1"/>
  <c r="G11" i="251"/>
  <c r="C11" i="251" s="1"/>
  <c r="G12" i="251"/>
  <c r="C12" i="251" s="1"/>
  <c r="J18" i="251"/>
  <c r="R319" i="229"/>
  <c r="O318" i="229" s="1"/>
  <c r="U318" i="229"/>
  <c r="M319" i="229" s="1"/>
  <c r="A318" i="229" s="1"/>
  <c r="R67" i="229"/>
  <c r="O66" i="229" s="1"/>
  <c r="U66" i="229"/>
  <c r="M67" i="229" s="1"/>
  <c r="A66" i="229" s="1"/>
  <c r="R589" i="229"/>
  <c r="O588" i="229" s="1"/>
  <c r="U588" i="229"/>
  <c r="M589" i="229" s="1"/>
  <c r="A588" i="229" s="1"/>
  <c r="R295" i="229"/>
  <c r="O294" i="229" s="1"/>
  <c r="U294" i="229"/>
  <c r="M295" i="229" s="1"/>
  <c r="A294" i="229" s="1"/>
  <c r="R5" i="251"/>
  <c r="P6" i="251" s="1"/>
  <c r="R517" i="229"/>
  <c r="O516" i="229" s="1"/>
  <c r="U516" i="229"/>
  <c r="M517" i="229" s="1"/>
  <c r="A516" i="229" s="1"/>
  <c r="R103" i="229"/>
  <c r="O102" i="229" s="1"/>
  <c r="U102" i="229"/>
  <c r="M103" i="229" s="1"/>
  <c r="A102" i="229" s="1"/>
  <c r="H11" i="138"/>
  <c r="R11" i="138" s="1"/>
  <c r="P12" i="138" s="1"/>
  <c r="G13" i="138"/>
  <c r="C13" i="138" s="1"/>
  <c r="G11" i="138"/>
  <c r="C11" i="138" s="1"/>
  <c r="G12" i="138"/>
  <c r="C12" i="138" s="1"/>
  <c r="G14" i="138"/>
  <c r="C14" i="138" s="1"/>
  <c r="G15" i="138"/>
  <c r="C15" i="138" s="1"/>
  <c r="J18" i="138"/>
  <c r="R5" i="138"/>
  <c r="P6" i="138" s="1"/>
  <c r="G1025" i="181"/>
  <c r="J18" i="250" l="1"/>
  <c r="J18" i="246"/>
  <c r="J24" i="248"/>
  <c r="H23" i="248" s="1"/>
  <c r="J18" i="247"/>
  <c r="G17" i="247" s="1"/>
  <c r="C17" i="247" s="1"/>
  <c r="S12" i="241"/>
  <c r="K13" i="241" s="1"/>
  <c r="A12" i="241" s="1"/>
  <c r="P13" i="241"/>
  <c r="M12" i="241" s="1"/>
  <c r="P13" i="138"/>
  <c r="M12" i="138" s="1"/>
  <c r="S12" i="138"/>
  <c r="K13" i="138" s="1"/>
  <c r="A12" i="138" s="1"/>
  <c r="P516" i="229"/>
  <c r="N516" i="229"/>
  <c r="N294" i="229"/>
  <c r="P294" i="229"/>
  <c r="N588" i="229"/>
  <c r="P588" i="229"/>
  <c r="P318" i="229"/>
  <c r="N318" i="229"/>
  <c r="S12" i="247"/>
  <c r="K13" i="247" s="1"/>
  <c r="A12" i="247" s="1"/>
  <c r="P13" i="247"/>
  <c r="M12" i="247" s="1"/>
  <c r="S6" i="138"/>
  <c r="K7" i="138" s="1"/>
  <c r="A6" i="138" s="1"/>
  <c r="P7" i="138"/>
  <c r="M6" i="138" s="1"/>
  <c r="G21" i="251"/>
  <c r="C21" i="251" s="1"/>
  <c r="G17" i="251"/>
  <c r="C17" i="251" s="1"/>
  <c r="G18" i="251"/>
  <c r="C18" i="251" s="1"/>
  <c r="J24" i="251"/>
  <c r="G20" i="251"/>
  <c r="C20" i="251" s="1"/>
  <c r="H17" i="251"/>
  <c r="R17" i="251" s="1"/>
  <c r="P18" i="251" s="1"/>
  <c r="G19" i="251"/>
  <c r="C19" i="251" s="1"/>
  <c r="J18" i="249"/>
  <c r="S12" i="249"/>
  <c r="K13" i="249" s="1"/>
  <c r="A12" i="249" s="1"/>
  <c r="P13" i="249"/>
  <c r="M12" i="249" s="1"/>
  <c r="P7" i="248"/>
  <c r="M6" i="248" s="1"/>
  <c r="S6" i="248"/>
  <c r="K7" i="248" s="1"/>
  <c r="A6" i="248" s="1"/>
  <c r="P522" i="229"/>
  <c r="N522" i="229"/>
  <c r="S12" i="253"/>
  <c r="K13" i="253" s="1"/>
  <c r="A12" i="253" s="1"/>
  <c r="P13" i="253"/>
  <c r="M12" i="253" s="1"/>
  <c r="N36" i="229"/>
  <c r="P36" i="229"/>
  <c r="P366" i="229"/>
  <c r="N366" i="229"/>
  <c r="P7" i="245"/>
  <c r="M6" i="245" s="1"/>
  <c r="S6" i="245"/>
  <c r="K7" i="245" s="1"/>
  <c r="A6" i="245" s="1"/>
  <c r="P150" i="229"/>
  <c r="N150" i="229"/>
  <c r="S6" i="247"/>
  <c r="K7" i="247" s="1"/>
  <c r="A6" i="247" s="1"/>
  <c r="P7" i="247"/>
  <c r="M6" i="247" s="1"/>
  <c r="P7" i="250"/>
  <c r="M6" i="250" s="1"/>
  <c r="S6" i="250"/>
  <c r="K7" i="250" s="1"/>
  <c r="A6" i="250" s="1"/>
  <c r="S6" i="253"/>
  <c r="K7" i="253" s="1"/>
  <c r="A6" i="253" s="1"/>
  <c r="P7" i="253"/>
  <c r="M6" i="253" s="1"/>
  <c r="P276" i="229"/>
  <c r="N276" i="229"/>
  <c r="G21" i="245"/>
  <c r="C21" i="245" s="1"/>
  <c r="G17" i="245"/>
  <c r="C17" i="245" s="1"/>
  <c r="G19" i="245"/>
  <c r="C19" i="245" s="1"/>
  <c r="G18" i="245"/>
  <c r="C18" i="245" s="1"/>
  <c r="G20" i="245"/>
  <c r="C20" i="245" s="1"/>
  <c r="J24" i="245"/>
  <c r="H17" i="245"/>
  <c r="P90" i="229"/>
  <c r="N90" i="229"/>
  <c r="J24" i="242"/>
  <c r="H17" i="242"/>
  <c r="G17" i="242"/>
  <c r="C17" i="242" s="1"/>
  <c r="G20" i="242"/>
  <c r="C20" i="242" s="1"/>
  <c r="G18" i="242"/>
  <c r="C18" i="242" s="1"/>
  <c r="G21" i="242"/>
  <c r="C21" i="242" s="1"/>
  <c r="G19" i="242"/>
  <c r="C19" i="242" s="1"/>
  <c r="P19" i="252"/>
  <c r="M18" i="252" s="1"/>
  <c r="S18" i="252"/>
  <c r="K19" i="252" s="1"/>
  <c r="A18" i="252" s="1"/>
  <c r="G20" i="247"/>
  <c r="C20" i="247" s="1"/>
  <c r="H17" i="247"/>
  <c r="G19" i="247"/>
  <c r="C19" i="247" s="1"/>
  <c r="J24" i="247"/>
  <c r="N192" i="229"/>
  <c r="P192" i="229"/>
  <c r="N270" i="229"/>
  <c r="P270" i="229"/>
  <c r="G18" i="241"/>
  <c r="C18" i="241" s="1"/>
  <c r="G19" i="241"/>
  <c r="C19" i="241" s="1"/>
  <c r="H17" i="241"/>
  <c r="R17" i="241" s="1"/>
  <c r="P18" i="241" s="1"/>
  <c r="G20" i="241"/>
  <c r="C20" i="241" s="1"/>
  <c r="G17" i="241"/>
  <c r="C17" i="241" s="1"/>
  <c r="G21" i="241"/>
  <c r="C21" i="241" s="1"/>
  <c r="J24" i="241"/>
  <c r="N84" i="229"/>
  <c r="P84" i="229"/>
  <c r="P306" i="229"/>
  <c r="N306" i="229"/>
  <c r="P210" i="229"/>
  <c r="N210" i="229"/>
  <c r="G21" i="250"/>
  <c r="C21" i="250" s="1"/>
  <c r="H17" i="250"/>
  <c r="G20" i="250"/>
  <c r="C20" i="250" s="1"/>
  <c r="J24" i="250"/>
  <c r="G19" i="250"/>
  <c r="C19" i="250" s="1"/>
  <c r="G18" i="250"/>
  <c r="C18" i="250" s="1"/>
  <c r="G17" i="250"/>
  <c r="C17" i="250" s="1"/>
  <c r="P426" i="229"/>
  <c r="N426" i="229"/>
  <c r="P7" i="240"/>
  <c r="M6" i="240" s="1"/>
  <c r="S6" i="240"/>
  <c r="K7" i="240" s="1"/>
  <c r="A6" i="240" s="1"/>
  <c r="P13" i="248"/>
  <c r="M12" i="248" s="1"/>
  <c r="S12" i="248"/>
  <c r="K13" i="248" s="1"/>
  <c r="A12" i="248" s="1"/>
  <c r="P19" i="248"/>
  <c r="M18" i="248" s="1"/>
  <c r="S18" i="248"/>
  <c r="K19" i="248" s="1"/>
  <c r="A18" i="248" s="1"/>
  <c r="P7" i="242"/>
  <c r="M6" i="242" s="1"/>
  <c r="S6" i="242"/>
  <c r="K7" i="242" s="1"/>
  <c r="A6" i="242" s="1"/>
  <c r="P13" i="245"/>
  <c r="M12" i="245" s="1"/>
  <c r="S12" i="245"/>
  <c r="K13" i="245" s="1"/>
  <c r="A12" i="245" s="1"/>
  <c r="P13" i="244"/>
  <c r="M12" i="244" s="1"/>
  <c r="S12" i="244"/>
  <c r="K13" i="244" s="1"/>
  <c r="A12" i="244" s="1"/>
  <c r="P7" i="241"/>
  <c r="M6" i="241" s="1"/>
  <c r="S6" i="241"/>
  <c r="K7" i="241" s="1"/>
  <c r="A6" i="241" s="1"/>
  <c r="P492" i="229"/>
  <c r="N492" i="229"/>
  <c r="J18" i="243"/>
  <c r="P7" i="243"/>
  <c r="M6" i="243" s="1"/>
  <c r="S6" i="243"/>
  <c r="K7" i="243" s="1"/>
  <c r="A6" i="243" s="1"/>
  <c r="S12" i="242"/>
  <c r="K13" i="242" s="1"/>
  <c r="A12" i="242" s="1"/>
  <c r="P13" i="242"/>
  <c r="M12" i="242" s="1"/>
  <c r="P13" i="240"/>
  <c r="M12" i="240" s="1"/>
  <c r="S12" i="240"/>
  <c r="K13" i="240" s="1"/>
  <c r="A12" i="240" s="1"/>
  <c r="S6" i="252"/>
  <c r="K7" i="252" s="1"/>
  <c r="A6" i="252" s="1"/>
  <c r="P7" i="252"/>
  <c r="M6" i="252" s="1"/>
  <c r="N486" i="229"/>
  <c r="P486" i="229"/>
  <c r="S12" i="243"/>
  <c r="K13" i="243" s="1"/>
  <c r="A12" i="243" s="1"/>
  <c r="P13" i="243"/>
  <c r="M12" i="243" s="1"/>
  <c r="G18" i="138"/>
  <c r="C18" i="138" s="1"/>
  <c r="G20" i="138"/>
  <c r="C20" i="138" s="1"/>
  <c r="G21" i="138"/>
  <c r="C21" i="138" s="1"/>
  <c r="G17" i="138"/>
  <c r="C17" i="138" s="1"/>
  <c r="H17" i="138"/>
  <c r="G19" i="138"/>
  <c r="C19" i="138" s="1"/>
  <c r="J24" i="138"/>
  <c r="N102" i="229"/>
  <c r="P102" i="229"/>
  <c r="P7" i="251"/>
  <c r="M6" i="251" s="1"/>
  <c r="S6" i="251"/>
  <c r="K7" i="251" s="1"/>
  <c r="A6" i="251" s="1"/>
  <c r="N66" i="229"/>
  <c r="P66" i="229"/>
  <c r="P13" i="251"/>
  <c r="M12" i="251" s="1"/>
  <c r="S12" i="251"/>
  <c r="K13" i="251" s="1"/>
  <c r="A12" i="251" s="1"/>
  <c r="G20" i="246"/>
  <c r="C20" i="246" s="1"/>
  <c r="G21" i="246"/>
  <c r="C21" i="246" s="1"/>
  <c r="H17" i="246"/>
  <c r="R17" i="246" s="1"/>
  <c r="P18" i="246" s="1"/>
  <c r="G17" i="246"/>
  <c r="C17" i="246" s="1"/>
  <c r="G18" i="246"/>
  <c r="C18" i="246" s="1"/>
  <c r="G19" i="246"/>
  <c r="C19" i="246" s="1"/>
  <c r="J24" i="246"/>
  <c r="S6" i="244"/>
  <c r="K7" i="244" s="1"/>
  <c r="A6" i="244" s="1"/>
  <c r="P7" i="244"/>
  <c r="M6" i="244" s="1"/>
  <c r="N222" i="229"/>
  <c r="P222" i="229"/>
  <c r="N480" i="229"/>
  <c r="P480" i="229"/>
  <c r="N78" i="229"/>
  <c r="P78" i="229"/>
  <c r="N132" i="229"/>
  <c r="P132" i="229"/>
  <c r="G1026" i="181"/>
  <c r="P13" i="250"/>
  <c r="M12" i="250" s="1"/>
  <c r="S12" i="250"/>
  <c r="K13" i="250" s="1"/>
  <c r="A12" i="250" s="1"/>
  <c r="P240" i="229"/>
  <c r="N240" i="229"/>
  <c r="S12" i="246"/>
  <c r="K13" i="246" s="1"/>
  <c r="A12" i="246" s="1"/>
  <c r="P13" i="246"/>
  <c r="M12" i="246" s="1"/>
  <c r="G17" i="253"/>
  <c r="C17" i="253" s="1"/>
  <c r="G18" i="253"/>
  <c r="C18" i="253" s="1"/>
  <c r="G19" i="253"/>
  <c r="C19" i="253" s="1"/>
  <c r="H17" i="253"/>
  <c r="J24" i="253"/>
  <c r="G20" i="253"/>
  <c r="C20" i="253" s="1"/>
  <c r="G21" i="253"/>
  <c r="C21" i="253" s="1"/>
  <c r="G27" i="248"/>
  <c r="C27" i="248" s="1"/>
  <c r="G26" i="248"/>
  <c r="C26" i="248" s="1"/>
  <c r="P204" i="229"/>
  <c r="N204" i="229"/>
  <c r="N228" i="229"/>
  <c r="P228" i="229"/>
  <c r="P7" i="246"/>
  <c r="M6" i="246" s="1"/>
  <c r="S6" i="246"/>
  <c r="K7" i="246" s="1"/>
  <c r="A6" i="246" s="1"/>
  <c r="P474" i="229"/>
  <c r="N474" i="229"/>
  <c r="N408" i="229"/>
  <c r="P408" i="229"/>
  <c r="P54" i="229"/>
  <c r="N54" i="229"/>
  <c r="J18" i="244"/>
  <c r="J18" i="240"/>
  <c r="P13" i="252"/>
  <c r="M12" i="252" s="1"/>
  <c r="S12" i="252"/>
  <c r="K13" i="252" s="1"/>
  <c r="A12" i="252" s="1"/>
  <c r="H23" i="252"/>
  <c r="R23" i="252" s="1"/>
  <c r="P24" i="252" s="1"/>
  <c r="J30" i="252"/>
  <c r="G25" i="252"/>
  <c r="C25" i="252" s="1"/>
  <c r="G26" i="252"/>
  <c r="C26" i="252" s="1"/>
  <c r="G24" i="252"/>
  <c r="C24" i="252" s="1"/>
  <c r="G27" i="252"/>
  <c r="C27" i="252" s="1"/>
  <c r="G23" i="252"/>
  <c r="C23" i="252" s="1"/>
  <c r="S6" i="249"/>
  <c r="K7" i="249" s="1"/>
  <c r="A6" i="249" s="1"/>
  <c r="P7" i="249"/>
  <c r="M6" i="249" s="1"/>
  <c r="N12" i="229"/>
  <c r="P12" i="229"/>
  <c r="G21" i="247" l="1"/>
  <c r="C21" i="247" s="1"/>
  <c r="G18" i="247"/>
  <c r="C18" i="247" s="1"/>
  <c r="G25" i="248"/>
  <c r="C25" i="248" s="1"/>
  <c r="G23" i="248"/>
  <c r="C23" i="248" s="1"/>
  <c r="G24" i="248"/>
  <c r="C24" i="248" s="1"/>
  <c r="J30" i="248"/>
  <c r="R23" i="248"/>
  <c r="P24" i="248" s="1"/>
  <c r="L12" i="250"/>
  <c r="N12" i="250"/>
  <c r="R17" i="138"/>
  <c r="P18" i="138" s="1"/>
  <c r="L6" i="252"/>
  <c r="N6" i="252"/>
  <c r="L12" i="242"/>
  <c r="N12" i="242"/>
  <c r="J24" i="243"/>
  <c r="G19" i="243"/>
  <c r="C19" i="243" s="1"/>
  <c r="G18" i="243"/>
  <c r="C18" i="243" s="1"/>
  <c r="G21" i="243"/>
  <c r="C21" i="243" s="1"/>
  <c r="G17" i="243"/>
  <c r="C17" i="243" s="1"/>
  <c r="G20" i="243"/>
  <c r="C20" i="243" s="1"/>
  <c r="H17" i="243"/>
  <c r="N12" i="253"/>
  <c r="L12" i="253"/>
  <c r="L6" i="248"/>
  <c r="N6" i="248"/>
  <c r="P25" i="252"/>
  <c r="M24" i="252" s="1"/>
  <c r="S24" i="252"/>
  <c r="K25" i="252" s="1"/>
  <c r="A24" i="252" s="1"/>
  <c r="G17" i="244"/>
  <c r="C17" i="244" s="1"/>
  <c r="G20" i="244"/>
  <c r="C20" i="244" s="1"/>
  <c r="G19" i="244"/>
  <c r="C19" i="244" s="1"/>
  <c r="G18" i="244"/>
  <c r="C18" i="244" s="1"/>
  <c r="G21" i="244"/>
  <c r="C21" i="244" s="1"/>
  <c r="J24" i="244"/>
  <c r="H17" i="244"/>
  <c r="N6" i="246"/>
  <c r="L6" i="246"/>
  <c r="G32" i="248"/>
  <c r="C32" i="248" s="1"/>
  <c r="G29" i="248"/>
  <c r="C29" i="248" s="1"/>
  <c r="G30" i="248"/>
  <c r="C30" i="248" s="1"/>
  <c r="G31" i="248"/>
  <c r="C31" i="248" s="1"/>
  <c r="H29" i="248"/>
  <c r="R29" i="248" s="1"/>
  <c r="P30" i="248" s="1"/>
  <c r="J36" i="248"/>
  <c r="G33" i="248"/>
  <c r="C33" i="248" s="1"/>
  <c r="G26" i="246"/>
  <c r="C26" i="246" s="1"/>
  <c r="J30" i="246"/>
  <c r="G24" i="246"/>
  <c r="C24" i="246" s="1"/>
  <c r="G25" i="246"/>
  <c r="C25" i="246" s="1"/>
  <c r="G27" i="246"/>
  <c r="C27" i="246" s="1"/>
  <c r="H23" i="246"/>
  <c r="R23" i="246" s="1"/>
  <c r="P24" i="246" s="1"/>
  <c r="G23" i="246"/>
  <c r="C23" i="246" s="1"/>
  <c r="S18" i="246"/>
  <c r="K19" i="246" s="1"/>
  <c r="A18" i="246" s="1"/>
  <c r="P19" i="246"/>
  <c r="M18" i="246" s="1"/>
  <c r="L12" i="243"/>
  <c r="N12" i="243"/>
  <c r="N6" i="241"/>
  <c r="L6" i="241"/>
  <c r="N18" i="248"/>
  <c r="L18" i="248"/>
  <c r="L6" i="240"/>
  <c r="N6" i="240"/>
  <c r="R17" i="250"/>
  <c r="P18" i="250" s="1"/>
  <c r="G23" i="241"/>
  <c r="C23" i="241" s="1"/>
  <c r="J30" i="241"/>
  <c r="G25" i="241"/>
  <c r="C25" i="241" s="1"/>
  <c r="G26" i="241"/>
  <c r="C26" i="241" s="1"/>
  <c r="G27" i="241"/>
  <c r="C27" i="241" s="1"/>
  <c r="G24" i="241"/>
  <c r="C24" i="241" s="1"/>
  <c r="H23" i="241"/>
  <c r="P19" i="241"/>
  <c r="M18" i="241" s="1"/>
  <c r="S18" i="241"/>
  <c r="K19" i="241" s="1"/>
  <c r="A18" i="241" s="1"/>
  <c r="G23" i="247"/>
  <c r="C23" i="247" s="1"/>
  <c r="J30" i="247"/>
  <c r="G27" i="247"/>
  <c r="C27" i="247" s="1"/>
  <c r="G25" i="247"/>
  <c r="C25" i="247" s="1"/>
  <c r="G24" i="247"/>
  <c r="C24" i="247" s="1"/>
  <c r="H23" i="247"/>
  <c r="R23" i="247" s="1"/>
  <c r="P24" i="247" s="1"/>
  <c r="G26" i="247"/>
  <c r="C26" i="247" s="1"/>
  <c r="R17" i="247"/>
  <c r="P18" i="247" s="1"/>
  <c r="R17" i="242"/>
  <c r="P18" i="242" s="1"/>
  <c r="N6" i="245"/>
  <c r="L6" i="245"/>
  <c r="L12" i="249"/>
  <c r="N12" i="249"/>
  <c r="P19" i="251"/>
  <c r="M18" i="251" s="1"/>
  <c r="S18" i="251"/>
  <c r="K19" i="251" s="1"/>
  <c r="A18" i="251" s="1"/>
  <c r="N12" i="138"/>
  <c r="L12" i="138"/>
  <c r="L6" i="249"/>
  <c r="N6" i="249"/>
  <c r="G26" i="253"/>
  <c r="C26" i="253" s="1"/>
  <c r="G24" i="253"/>
  <c r="C24" i="253" s="1"/>
  <c r="G27" i="253"/>
  <c r="C27" i="253" s="1"/>
  <c r="H23" i="253"/>
  <c r="R23" i="253" s="1"/>
  <c r="P24" i="253" s="1"/>
  <c r="G23" i="253"/>
  <c r="C23" i="253" s="1"/>
  <c r="G25" i="253"/>
  <c r="C25" i="253" s="1"/>
  <c r="J30" i="253"/>
  <c r="G1027" i="181"/>
  <c r="G25" i="138"/>
  <c r="C25" i="138" s="1"/>
  <c r="G27" i="138"/>
  <c r="C27" i="138" s="1"/>
  <c r="G26" i="138"/>
  <c r="C26" i="138" s="1"/>
  <c r="G24" i="138"/>
  <c r="C24" i="138" s="1"/>
  <c r="H23" i="138"/>
  <c r="R23" i="138" s="1"/>
  <c r="P24" i="138" s="1"/>
  <c r="J30" i="138"/>
  <c r="G23" i="138"/>
  <c r="C23" i="138" s="1"/>
  <c r="L18" i="252"/>
  <c r="N18" i="252"/>
  <c r="G26" i="242"/>
  <c r="C26" i="242" s="1"/>
  <c r="G24" i="242"/>
  <c r="C24" i="242" s="1"/>
  <c r="G23" i="242"/>
  <c r="C23" i="242" s="1"/>
  <c r="G27" i="242"/>
  <c r="C27" i="242" s="1"/>
  <c r="H23" i="242"/>
  <c r="R23" i="242" s="1"/>
  <c r="P24" i="242" s="1"/>
  <c r="G25" i="242"/>
  <c r="C25" i="242" s="1"/>
  <c r="J30" i="242"/>
  <c r="R17" i="245"/>
  <c r="P18" i="245" s="1"/>
  <c r="L6" i="250"/>
  <c r="N6" i="250"/>
  <c r="N6" i="138"/>
  <c r="L6" i="138"/>
  <c r="N12" i="247"/>
  <c r="L12" i="247"/>
  <c r="L12" i="241"/>
  <c r="N12" i="241"/>
  <c r="L12" i="252"/>
  <c r="N12" i="252"/>
  <c r="G33" i="252"/>
  <c r="C33" i="252" s="1"/>
  <c r="G30" i="252"/>
  <c r="C30" i="252" s="1"/>
  <c r="G31" i="252"/>
  <c r="C31" i="252" s="1"/>
  <c r="G32" i="252"/>
  <c r="C32" i="252" s="1"/>
  <c r="G29" i="252"/>
  <c r="C29" i="252" s="1"/>
  <c r="J36" i="252"/>
  <c r="H29" i="252"/>
  <c r="R29" i="252" s="1"/>
  <c r="P30" i="252" s="1"/>
  <c r="G21" i="240"/>
  <c r="C21" i="240" s="1"/>
  <c r="G20" i="240"/>
  <c r="C20" i="240" s="1"/>
  <c r="H17" i="240"/>
  <c r="J24" i="240"/>
  <c r="G17" i="240"/>
  <c r="C17" i="240" s="1"/>
  <c r="G19" i="240"/>
  <c r="C19" i="240" s="1"/>
  <c r="G18" i="240"/>
  <c r="C18" i="240" s="1"/>
  <c r="R17" i="253"/>
  <c r="P18" i="253" s="1"/>
  <c r="L12" i="246"/>
  <c r="N12" i="246"/>
  <c r="L6" i="244"/>
  <c r="N6" i="244"/>
  <c r="N12" i="251"/>
  <c r="L12" i="251"/>
  <c r="N6" i="251"/>
  <c r="L6" i="251"/>
  <c r="N12" i="240"/>
  <c r="L12" i="240"/>
  <c r="L6" i="243"/>
  <c r="N6" i="243"/>
  <c r="N12" i="244"/>
  <c r="L12" i="244"/>
  <c r="L12" i="245"/>
  <c r="N12" i="245"/>
  <c r="L6" i="242"/>
  <c r="N6" i="242"/>
  <c r="N12" i="248"/>
  <c r="L12" i="248"/>
  <c r="G23" i="250"/>
  <c r="C23" i="250" s="1"/>
  <c r="G26" i="250"/>
  <c r="C26" i="250" s="1"/>
  <c r="G24" i="250"/>
  <c r="C24" i="250" s="1"/>
  <c r="J30" i="250"/>
  <c r="H23" i="250"/>
  <c r="R23" i="250" s="1"/>
  <c r="P24" i="250" s="1"/>
  <c r="G27" i="250"/>
  <c r="C27" i="250" s="1"/>
  <c r="G25" i="250"/>
  <c r="C25" i="250" s="1"/>
  <c r="G27" i="245"/>
  <c r="C27" i="245" s="1"/>
  <c r="H23" i="245"/>
  <c r="R23" i="245" s="1"/>
  <c r="P24" i="245" s="1"/>
  <c r="G23" i="245"/>
  <c r="C23" i="245" s="1"/>
  <c r="G26" i="245"/>
  <c r="C26" i="245" s="1"/>
  <c r="J30" i="245"/>
  <c r="G25" i="245"/>
  <c r="C25" i="245" s="1"/>
  <c r="G24" i="245"/>
  <c r="C24" i="245" s="1"/>
  <c r="L6" i="253"/>
  <c r="N6" i="253"/>
  <c r="L6" i="247"/>
  <c r="N6" i="247"/>
  <c r="J24" i="249"/>
  <c r="H17" i="249"/>
  <c r="G21" i="249"/>
  <c r="C21" i="249" s="1"/>
  <c r="G19" i="249"/>
  <c r="C19" i="249" s="1"/>
  <c r="G20" i="249"/>
  <c r="C20" i="249" s="1"/>
  <c r="G18" i="249"/>
  <c r="C18" i="249" s="1"/>
  <c r="G17" i="249"/>
  <c r="C17" i="249" s="1"/>
  <c r="G27" i="251"/>
  <c r="C27" i="251" s="1"/>
  <c r="G26" i="251"/>
  <c r="C26" i="251" s="1"/>
  <c r="H23" i="251"/>
  <c r="R23" i="251" s="1"/>
  <c r="P24" i="251" s="1"/>
  <c r="J30" i="251"/>
  <c r="G25" i="251"/>
  <c r="C25" i="251" s="1"/>
  <c r="G23" i="251"/>
  <c r="C23" i="251" s="1"/>
  <c r="G24" i="251"/>
  <c r="C24" i="251" s="1"/>
  <c r="R17" i="249" l="1"/>
  <c r="P18" i="249" s="1"/>
  <c r="P25" i="245"/>
  <c r="M24" i="245" s="1"/>
  <c r="S24" i="245"/>
  <c r="K25" i="245" s="1"/>
  <c r="A24" i="245" s="1"/>
  <c r="R17" i="240"/>
  <c r="P18" i="240" s="1"/>
  <c r="S18" i="245"/>
  <c r="K19" i="245" s="1"/>
  <c r="A18" i="245" s="1"/>
  <c r="P19" i="245"/>
  <c r="M18" i="245" s="1"/>
  <c r="S18" i="242"/>
  <c r="K19" i="242" s="1"/>
  <c r="A18" i="242" s="1"/>
  <c r="P19" i="242"/>
  <c r="M18" i="242" s="1"/>
  <c r="S24" i="247"/>
  <c r="K25" i="247" s="1"/>
  <c r="A24" i="247" s="1"/>
  <c r="P25" i="247"/>
  <c r="M24" i="247" s="1"/>
  <c r="G29" i="247"/>
  <c r="C29" i="247" s="1"/>
  <c r="H29" i="247"/>
  <c r="R29" i="247" s="1"/>
  <c r="P30" i="247" s="1"/>
  <c r="G32" i="247"/>
  <c r="C32" i="247" s="1"/>
  <c r="J36" i="247"/>
  <c r="G30" i="247"/>
  <c r="C30" i="247" s="1"/>
  <c r="G31" i="247"/>
  <c r="C31" i="247" s="1"/>
  <c r="G33" i="247"/>
  <c r="C33" i="247" s="1"/>
  <c r="R23" i="241"/>
  <c r="P24" i="241" s="1"/>
  <c r="P19" i="250"/>
  <c r="M18" i="250" s="1"/>
  <c r="S18" i="250"/>
  <c r="K19" i="250" s="1"/>
  <c r="A18" i="250" s="1"/>
  <c r="L18" i="246"/>
  <c r="N18" i="246"/>
  <c r="R17" i="244"/>
  <c r="P18" i="244" s="1"/>
  <c r="L24" i="252"/>
  <c r="N24" i="252"/>
  <c r="H23" i="243"/>
  <c r="R23" i="243" s="1"/>
  <c r="P24" i="243" s="1"/>
  <c r="G27" i="243"/>
  <c r="C27" i="243" s="1"/>
  <c r="G26" i="243"/>
  <c r="C26" i="243" s="1"/>
  <c r="G24" i="243"/>
  <c r="C24" i="243" s="1"/>
  <c r="J30" i="243"/>
  <c r="G25" i="243"/>
  <c r="C25" i="243" s="1"/>
  <c r="G23" i="243"/>
  <c r="C23" i="243" s="1"/>
  <c r="P25" i="251"/>
  <c r="M24" i="251" s="1"/>
  <c r="S24" i="251"/>
  <c r="K25" i="251" s="1"/>
  <c r="A24" i="251" s="1"/>
  <c r="H35" i="252"/>
  <c r="R35" i="252" s="1"/>
  <c r="P36" i="252" s="1"/>
  <c r="J42" i="252"/>
  <c r="G35" i="252"/>
  <c r="C35" i="252" s="1"/>
  <c r="G37" i="252"/>
  <c r="C37" i="252" s="1"/>
  <c r="G36" i="252"/>
  <c r="C36" i="252" s="1"/>
  <c r="G38" i="252"/>
  <c r="C38" i="252" s="1"/>
  <c r="G39" i="252"/>
  <c r="C39" i="252" s="1"/>
  <c r="S24" i="138"/>
  <c r="K25" i="138" s="1"/>
  <c r="A24" i="138" s="1"/>
  <c r="P25" i="138"/>
  <c r="M24" i="138" s="1"/>
  <c r="G31" i="245"/>
  <c r="C31" i="245" s="1"/>
  <c r="J36" i="245"/>
  <c r="G29" i="245"/>
  <c r="C29" i="245" s="1"/>
  <c r="G30" i="245"/>
  <c r="C30" i="245" s="1"/>
  <c r="G33" i="245"/>
  <c r="C33" i="245" s="1"/>
  <c r="G32" i="245"/>
  <c r="C32" i="245" s="1"/>
  <c r="H29" i="245"/>
  <c r="R29" i="245" s="1"/>
  <c r="P30" i="245" s="1"/>
  <c r="S24" i="250"/>
  <c r="K25" i="250" s="1"/>
  <c r="A24" i="250" s="1"/>
  <c r="P25" i="250"/>
  <c r="M24" i="250" s="1"/>
  <c r="H29" i="242"/>
  <c r="R29" i="242" s="1"/>
  <c r="P30" i="242" s="1"/>
  <c r="J36" i="242"/>
  <c r="G29" i="242"/>
  <c r="C29" i="242" s="1"/>
  <c r="G33" i="242"/>
  <c r="C33" i="242" s="1"/>
  <c r="G32" i="242"/>
  <c r="C32" i="242" s="1"/>
  <c r="G31" i="242"/>
  <c r="C31" i="242" s="1"/>
  <c r="G30" i="242"/>
  <c r="C30" i="242" s="1"/>
  <c r="N18" i="251"/>
  <c r="L18" i="251"/>
  <c r="H29" i="241"/>
  <c r="R29" i="241" s="1"/>
  <c r="P30" i="241" s="1"/>
  <c r="G30" i="241"/>
  <c r="C30" i="241" s="1"/>
  <c r="G29" i="241"/>
  <c r="C29" i="241" s="1"/>
  <c r="J36" i="241"/>
  <c r="G32" i="241"/>
  <c r="C32" i="241" s="1"/>
  <c r="G31" i="241"/>
  <c r="C31" i="241" s="1"/>
  <c r="G33" i="241"/>
  <c r="C33" i="241" s="1"/>
  <c r="G26" i="244"/>
  <c r="C26" i="244" s="1"/>
  <c r="G23" i="244"/>
  <c r="C23" i="244" s="1"/>
  <c r="G24" i="244"/>
  <c r="C24" i="244" s="1"/>
  <c r="J30" i="244"/>
  <c r="G25" i="244"/>
  <c r="C25" i="244" s="1"/>
  <c r="G27" i="244"/>
  <c r="C27" i="244" s="1"/>
  <c r="H23" i="244"/>
  <c r="R23" i="244" s="1"/>
  <c r="P24" i="244" s="1"/>
  <c r="J30" i="249"/>
  <c r="G24" i="249"/>
  <c r="C24" i="249" s="1"/>
  <c r="G26" i="249"/>
  <c r="C26" i="249" s="1"/>
  <c r="H23" i="249"/>
  <c r="R23" i="249" s="1"/>
  <c r="P24" i="249" s="1"/>
  <c r="G23" i="249"/>
  <c r="C23" i="249" s="1"/>
  <c r="G25" i="249"/>
  <c r="C25" i="249" s="1"/>
  <c r="G27" i="249"/>
  <c r="C27" i="249" s="1"/>
  <c r="G33" i="251"/>
  <c r="C33" i="251" s="1"/>
  <c r="G32" i="251"/>
  <c r="C32" i="251" s="1"/>
  <c r="G29" i="251"/>
  <c r="C29" i="251" s="1"/>
  <c r="H29" i="251"/>
  <c r="R29" i="251" s="1"/>
  <c r="P30" i="251" s="1"/>
  <c r="J36" i="251"/>
  <c r="G31" i="251"/>
  <c r="C31" i="251" s="1"/>
  <c r="G30" i="251"/>
  <c r="C30" i="251" s="1"/>
  <c r="G33" i="250"/>
  <c r="C33" i="250" s="1"/>
  <c r="H29" i="250"/>
  <c r="R29" i="250" s="1"/>
  <c r="P30" i="250" s="1"/>
  <c r="J36" i="250"/>
  <c r="G30" i="250"/>
  <c r="C30" i="250" s="1"/>
  <c r="G29" i="250"/>
  <c r="C29" i="250" s="1"/>
  <c r="G32" i="250"/>
  <c r="C32" i="250" s="1"/>
  <c r="G31" i="250"/>
  <c r="C31" i="250" s="1"/>
  <c r="G1028" i="181"/>
  <c r="S24" i="253"/>
  <c r="K25" i="253" s="1"/>
  <c r="A24" i="253" s="1"/>
  <c r="P25" i="253"/>
  <c r="M24" i="253" s="1"/>
  <c r="S18" i="247"/>
  <c r="K19" i="247" s="1"/>
  <c r="A18" i="247" s="1"/>
  <c r="P19" i="247"/>
  <c r="M18" i="247" s="1"/>
  <c r="G38" i="248"/>
  <c r="C38" i="248" s="1"/>
  <c r="G37" i="248"/>
  <c r="C37" i="248" s="1"/>
  <c r="G36" i="248"/>
  <c r="C36" i="248" s="1"/>
  <c r="G35" i="248"/>
  <c r="C35" i="248" s="1"/>
  <c r="H35" i="248"/>
  <c r="R35" i="248" s="1"/>
  <c r="P36" i="248" s="1"/>
  <c r="J42" i="248"/>
  <c r="G39" i="248"/>
  <c r="C39" i="248" s="1"/>
  <c r="R17" i="243"/>
  <c r="P18" i="243" s="1"/>
  <c r="S18" i="253"/>
  <c r="K19" i="253" s="1"/>
  <c r="A18" i="253" s="1"/>
  <c r="P19" i="253"/>
  <c r="M18" i="253" s="1"/>
  <c r="G26" i="240"/>
  <c r="C26" i="240" s="1"/>
  <c r="J30" i="240"/>
  <c r="G25" i="240"/>
  <c r="C25" i="240" s="1"/>
  <c r="G23" i="240"/>
  <c r="C23" i="240" s="1"/>
  <c r="G24" i="240"/>
  <c r="C24" i="240" s="1"/>
  <c r="H23" i="240"/>
  <c r="R23" i="240" s="1"/>
  <c r="P24" i="240" s="1"/>
  <c r="G27" i="240"/>
  <c r="C27" i="240" s="1"/>
  <c r="P31" i="252"/>
  <c r="M30" i="252" s="1"/>
  <c r="S30" i="252"/>
  <c r="K31" i="252" s="1"/>
  <c r="A30" i="252" s="1"/>
  <c r="S24" i="242"/>
  <c r="K25" i="242" s="1"/>
  <c r="A24" i="242" s="1"/>
  <c r="P25" i="242"/>
  <c r="M24" i="242" s="1"/>
  <c r="G32" i="138"/>
  <c r="C32" i="138" s="1"/>
  <c r="G30" i="138"/>
  <c r="C30" i="138" s="1"/>
  <c r="J36" i="138"/>
  <c r="G33" i="138"/>
  <c r="C33" i="138" s="1"/>
  <c r="H29" i="138"/>
  <c r="R29" i="138" s="1"/>
  <c r="P30" i="138" s="1"/>
  <c r="G31" i="138"/>
  <c r="C31" i="138" s="1"/>
  <c r="G29" i="138"/>
  <c r="C29" i="138" s="1"/>
  <c r="G29" i="253"/>
  <c r="C29" i="253" s="1"/>
  <c r="G31" i="253"/>
  <c r="C31" i="253" s="1"/>
  <c r="H29" i="253"/>
  <c r="J36" i="253"/>
  <c r="G30" i="253"/>
  <c r="C30" i="253" s="1"/>
  <c r="G33" i="253"/>
  <c r="C33" i="253" s="1"/>
  <c r="G32" i="253"/>
  <c r="C32" i="253" s="1"/>
  <c r="L18" i="241"/>
  <c r="N18" i="241"/>
  <c r="S24" i="246"/>
  <c r="K25" i="246" s="1"/>
  <c r="A24" i="246" s="1"/>
  <c r="P25" i="246"/>
  <c r="M24" i="246" s="1"/>
  <c r="G32" i="246"/>
  <c r="C32" i="246" s="1"/>
  <c r="G29" i="246"/>
  <c r="C29" i="246" s="1"/>
  <c r="G31" i="246"/>
  <c r="C31" i="246" s="1"/>
  <c r="G33" i="246"/>
  <c r="C33" i="246" s="1"/>
  <c r="H29" i="246"/>
  <c r="R29" i="246" s="1"/>
  <c r="P30" i="246" s="1"/>
  <c r="G30" i="246"/>
  <c r="C30" i="246" s="1"/>
  <c r="J36" i="246"/>
  <c r="S30" i="248"/>
  <c r="K31" i="248" s="1"/>
  <c r="A30" i="248" s="1"/>
  <c r="P31" i="248"/>
  <c r="M30" i="248" s="1"/>
  <c r="P19" i="138"/>
  <c r="M18" i="138" s="1"/>
  <c r="S18" i="138"/>
  <c r="K19" i="138" s="1"/>
  <c r="A18" i="138" s="1"/>
  <c r="S24" i="248"/>
  <c r="K25" i="248" s="1"/>
  <c r="A24" i="248" s="1"/>
  <c r="P25" i="248"/>
  <c r="M24" i="248" s="1"/>
  <c r="J36" i="249" l="1"/>
  <c r="G31" i="249"/>
  <c r="C31" i="249" s="1"/>
  <c r="G30" i="249"/>
  <c r="C30" i="249" s="1"/>
  <c r="G32" i="249"/>
  <c r="C32" i="249" s="1"/>
  <c r="G33" i="249"/>
  <c r="C33" i="249" s="1"/>
  <c r="G29" i="249"/>
  <c r="C29" i="249" s="1"/>
  <c r="H29" i="249"/>
  <c r="R29" i="249" s="1"/>
  <c r="P30" i="249" s="1"/>
  <c r="G32" i="244"/>
  <c r="C32" i="244" s="1"/>
  <c r="G30" i="244"/>
  <c r="C30" i="244" s="1"/>
  <c r="G31" i="244"/>
  <c r="C31" i="244" s="1"/>
  <c r="J36" i="244"/>
  <c r="H29" i="244"/>
  <c r="R29" i="244" s="1"/>
  <c r="P30" i="244" s="1"/>
  <c r="G29" i="244"/>
  <c r="C29" i="244" s="1"/>
  <c r="G33" i="244"/>
  <c r="C33" i="244" s="1"/>
  <c r="P31" i="241"/>
  <c r="M30" i="241" s="1"/>
  <c r="S30" i="241"/>
  <c r="K31" i="241" s="1"/>
  <c r="A30" i="241" s="1"/>
  <c r="N24" i="138"/>
  <c r="L24" i="138"/>
  <c r="S36" i="252"/>
  <c r="K37" i="252" s="1"/>
  <c r="A36" i="252" s="1"/>
  <c r="P37" i="252"/>
  <c r="M36" i="252" s="1"/>
  <c r="L24" i="245"/>
  <c r="N24" i="245"/>
  <c r="S18" i="243"/>
  <c r="K19" i="243" s="1"/>
  <c r="A18" i="243" s="1"/>
  <c r="P19" i="243"/>
  <c r="M18" i="243" s="1"/>
  <c r="P31" i="246"/>
  <c r="M30" i="246" s="1"/>
  <c r="S30" i="246"/>
  <c r="K31" i="246" s="1"/>
  <c r="A30" i="246" s="1"/>
  <c r="R29" i="253"/>
  <c r="P30" i="253" s="1"/>
  <c r="S24" i="240"/>
  <c r="K25" i="240" s="1"/>
  <c r="A24" i="240" s="1"/>
  <c r="P25" i="240"/>
  <c r="M24" i="240" s="1"/>
  <c r="G33" i="240"/>
  <c r="C33" i="240" s="1"/>
  <c r="H29" i="240"/>
  <c r="R29" i="240" s="1"/>
  <c r="P30" i="240" s="1"/>
  <c r="G31" i="240"/>
  <c r="C31" i="240" s="1"/>
  <c r="G32" i="240"/>
  <c r="C32" i="240" s="1"/>
  <c r="J36" i="240"/>
  <c r="G30" i="240"/>
  <c r="C30" i="240" s="1"/>
  <c r="G29" i="240"/>
  <c r="C29" i="240" s="1"/>
  <c r="G1029" i="181"/>
  <c r="G35" i="251"/>
  <c r="C35" i="251" s="1"/>
  <c r="J42" i="251"/>
  <c r="G38" i="251"/>
  <c r="C38" i="251" s="1"/>
  <c r="G37" i="251"/>
  <c r="C37" i="251" s="1"/>
  <c r="H35" i="251"/>
  <c r="G39" i="251"/>
  <c r="C39" i="251" s="1"/>
  <c r="G36" i="251"/>
  <c r="C36" i="251" s="1"/>
  <c r="S24" i="249"/>
  <c r="K25" i="249" s="1"/>
  <c r="A24" i="249" s="1"/>
  <c r="P25" i="249"/>
  <c r="M24" i="249" s="1"/>
  <c r="P25" i="244"/>
  <c r="M24" i="244" s="1"/>
  <c r="S24" i="244"/>
  <c r="K25" i="244" s="1"/>
  <c r="A24" i="244" s="1"/>
  <c r="H35" i="241"/>
  <c r="R35" i="241" s="1"/>
  <c r="P36" i="241" s="1"/>
  <c r="J42" i="241"/>
  <c r="G36" i="241"/>
  <c r="C36" i="241" s="1"/>
  <c r="G35" i="241"/>
  <c r="C35" i="241" s="1"/>
  <c r="G37" i="241"/>
  <c r="C37" i="241" s="1"/>
  <c r="G39" i="241"/>
  <c r="C39" i="241" s="1"/>
  <c r="G38" i="241"/>
  <c r="C38" i="241" s="1"/>
  <c r="J42" i="242"/>
  <c r="G37" i="242"/>
  <c r="C37" i="242" s="1"/>
  <c r="G36" i="242"/>
  <c r="C36" i="242" s="1"/>
  <c r="G38" i="242"/>
  <c r="C38" i="242" s="1"/>
  <c r="G39" i="242"/>
  <c r="C39" i="242" s="1"/>
  <c r="G35" i="242"/>
  <c r="C35" i="242" s="1"/>
  <c r="H35" i="242"/>
  <c r="S30" i="245"/>
  <c r="K31" i="245" s="1"/>
  <c r="A30" i="245" s="1"/>
  <c r="P31" i="245"/>
  <c r="M30" i="245" s="1"/>
  <c r="J36" i="243"/>
  <c r="G33" i="243"/>
  <c r="C33" i="243" s="1"/>
  <c r="G31" i="243"/>
  <c r="C31" i="243" s="1"/>
  <c r="G29" i="243"/>
  <c r="C29" i="243" s="1"/>
  <c r="H29" i="243"/>
  <c r="G32" i="243"/>
  <c r="C32" i="243" s="1"/>
  <c r="G30" i="243"/>
  <c r="C30" i="243" s="1"/>
  <c r="S24" i="243"/>
  <c r="K25" i="243" s="1"/>
  <c r="A24" i="243" s="1"/>
  <c r="P25" i="243"/>
  <c r="M24" i="243" s="1"/>
  <c r="P19" i="244"/>
  <c r="M18" i="244" s="1"/>
  <c r="S18" i="244"/>
  <c r="K19" i="244" s="1"/>
  <c r="A18" i="244" s="1"/>
  <c r="N18" i="250"/>
  <c r="L18" i="250"/>
  <c r="S30" i="247"/>
  <c r="K31" i="247" s="1"/>
  <c r="A30" i="247" s="1"/>
  <c r="P31" i="247"/>
  <c r="M30" i="247" s="1"/>
  <c r="L18" i="242"/>
  <c r="N18" i="242"/>
  <c r="N30" i="248"/>
  <c r="L30" i="248"/>
  <c r="L18" i="138"/>
  <c r="N18" i="138"/>
  <c r="N24" i="246"/>
  <c r="L24" i="246"/>
  <c r="P31" i="138"/>
  <c r="M30" i="138" s="1"/>
  <c r="S30" i="138"/>
  <c r="K31" i="138" s="1"/>
  <c r="A30" i="138" s="1"/>
  <c r="G41" i="248"/>
  <c r="C41" i="248" s="1"/>
  <c r="H41" i="248"/>
  <c r="R41" i="248" s="1"/>
  <c r="P42" i="248" s="1"/>
  <c r="J48" i="248"/>
  <c r="G44" i="248"/>
  <c r="C44" i="248" s="1"/>
  <c r="G43" i="248"/>
  <c r="C43" i="248" s="1"/>
  <c r="G42" i="248"/>
  <c r="C42" i="248" s="1"/>
  <c r="G45" i="248"/>
  <c r="C45" i="248" s="1"/>
  <c r="L24" i="253"/>
  <c r="N24" i="253"/>
  <c r="G38" i="250"/>
  <c r="C38" i="250" s="1"/>
  <c r="G37" i="250"/>
  <c r="C37" i="250" s="1"/>
  <c r="H35" i="250"/>
  <c r="J42" i="250"/>
  <c r="G39" i="250"/>
  <c r="C39" i="250" s="1"/>
  <c r="G35" i="250"/>
  <c r="C35" i="250" s="1"/>
  <c r="G36" i="250"/>
  <c r="C36" i="250" s="1"/>
  <c r="P31" i="251"/>
  <c r="M30" i="251" s="1"/>
  <c r="S30" i="251"/>
  <c r="K31" i="251" s="1"/>
  <c r="A30" i="251" s="1"/>
  <c r="S30" i="242"/>
  <c r="K31" i="242" s="1"/>
  <c r="A30" i="242" s="1"/>
  <c r="P31" i="242"/>
  <c r="M30" i="242" s="1"/>
  <c r="G39" i="245"/>
  <c r="C39" i="245" s="1"/>
  <c r="G36" i="245"/>
  <c r="C36" i="245" s="1"/>
  <c r="G37" i="245"/>
  <c r="C37" i="245" s="1"/>
  <c r="J42" i="245"/>
  <c r="G35" i="245"/>
  <c r="C35" i="245" s="1"/>
  <c r="G38" i="245"/>
  <c r="C38" i="245" s="1"/>
  <c r="H35" i="245"/>
  <c r="N24" i="251"/>
  <c r="L24" i="251"/>
  <c r="P19" i="240"/>
  <c r="M18" i="240" s="1"/>
  <c r="S18" i="240"/>
  <c r="K19" i="240" s="1"/>
  <c r="A18" i="240" s="1"/>
  <c r="S18" i="249"/>
  <c r="K19" i="249" s="1"/>
  <c r="A18" i="249" s="1"/>
  <c r="P19" i="249"/>
  <c r="M18" i="249" s="1"/>
  <c r="G39" i="253"/>
  <c r="C39" i="253" s="1"/>
  <c r="H35" i="253"/>
  <c r="R35" i="253" s="1"/>
  <c r="P36" i="253" s="1"/>
  <c r="G38" i="253"/>
  <c r="C38" i="253" s="1"/>
  <c r="G37" i="253"/>
  <c r="C37" i="253" s="1"/>
  <c r="J42" i="253"/>
  <c r="G35" i="253"/>
  <c r="C35" i="253" s="1"/>
  <c r="G36" i="253"/>
  <c r="C36" i="253" s="1"/>
  <c r="G39" i="138"/>
  <c r="C39" i="138" s="1"/>
  <c r="G37" i="138"/>
  <c r="C37" i="138" s="1"/>
  <c r="G35" i="138"/>
  <c r="C35" i="138" s="1"/>
  <c r="G38" i="138"/>
  <c r="C38" i="138" s="1"/>
  <c r="G36" i="138"/>
  <c r="C36" i="138" s="1"/>
  <c r="H35" i="138"/>
  <c r="R35" i="138" s="1"/>
  <c r="P36" i="138" s="1"/>
  <c r="J42" i="138"/>
  <c r="L18" i="247"/>
  <c r="N18" i="247"/>
  <c r="N24" i="248"/>
  <c r="L24" i="248"/>
  <c r="H35" i="246"/>
  <c r="R35" i="246" s="1"/>
  <c r="P36" i="246" s="1"/>
  <c r="G38" i="246"/>
  <c r="C38" i="246" s="1"/>
  <c r="J42" i="246"/>
  <c r="G35" i="246"/>
  <c r="C35" i="246" s="1"/>
  <c r="G37" i="246"/>
  <c r="C37" i="246" s="1"/>
  <c r="G39" i="246"/>
  <c r="C39" i="246" s="1"/>
  <c r="G36" i="246"/>
  <c r="C36" i="246" s="1"/>
  <c r="L24" i="242"/>
  <c r="N24" i="242"/>
  <c r="L30" i="252"/>
  <c r="N30" i="252"/>
  <c r="L18" i="253"/>
  <c r="N18" i="253"/>
  <c r="P37" i="248"/>
  <c r="M36" i="248" s="1"/>
  <c r="S36" i="248"/>
  <c r="K37" i="248" s="1"/>
  <c r="A36" i="248" s="1"/>
  <c r="S30" i="250"/>
  <c r="K31" i="250" s="1"/>
  <c r="A30" i="250" s="1"/>
  <c r="P31" i="250"/>
  <c r="M30" i="250" s="1"/>
  <c r="N24" i="250"/>
  <c r="L24" i="250"/>
  <c r="H41" i="252"/>
  <c r="J48" i="252"/>
  <c r="G42" i="252"/>
  <c r="C42" i="252" s="1"/>
  <c r="G44" i="252"/>
  <c r="C44" i="252" s="1"/>
  <c r="G43" i="252"/>
  <c r="C43" i="252" s="1"/>
  <c r="G45" i="252"/>
  <c r="C45" i="252" s="1"/>
  <c r="G41" i="252"/>
  <c r="C41" i="252" s="1"/>
  <c r="S24" i="241"/>
  <c r="K25" i="241" s="1"/>
  <c r="A24" i="241" s="1"/>
  <c r="P25" i="241"/>
  <c r="M24" i="241" s="1"/>
  <c r="G37" i="247"/>
  <c r="C37" i="247" s="1"/>
  <c r="G35" i="247"/>
  <c r="C35" i="247" s="1"/>
  <c r="G39" i="247"/>
  <c r="C39" i="247" s="1"/>
  <c r="J42" i="247"/>
  <c r="G38" i="247"/>
  <c r="C38" i="247" s="1"/>
  <c r="H35" i="247"/>
  <c r="G36" i="247"/>
  <c r="C36" i="247" s="1"/>
  <c r="L24" i="247"/>
  <c r="N24" i="247"/>
  <c r="N18" i="245"/>
  <c r="L18" i="245"/>
  <c r="N18" i="249" l="1"/>
  <c r="L18" i="249"/>
  <c r="G51" i="248"/>
  <c r="C51" i="248" s="1"/>
  <c r="G47" i="248"/>
  <c r="C47" i="248" s="1"/>
  <c r="H47" i="248"/>
  <c r="J54" i="248"/>
  <c r="G48" i="248"/>
  <c r="C48" i="248" s="1"/>
  <c r="G49" i="248"/>
  <c r="C49" i="248" s="1"/>
  <c r="G50" i="248"/>
  <c r="C50" i="248" s="1"/>
  <c r="N18" i="244"/>
  <c r="L18" i="244"/>
  <c r="R35" i="242"/>
  <c r="P36" i="242" s="1"/>
  <c r="G43" i="241"/>
  <c r="C43" i="241" s="1"/>
  <c r="J48" i="241"/>
  <c r="H41" i="241"/>
  <c r="G41" i="241"/>
  <c r="C41" i="241" s="1"/>
  <c r="G44" i="241"/>
  <c r="C44" i="241" s="1"/>
  <c r="G42" i="241"/>
  <c r="C42" i="241" s="1"/>
  <c r="G45" i="241"/>
  <c r="C45" i="241" s="1"/>
  <c r="L24" i="244"/>
  <c r="N24" i="244"/>
  <c r="G45" i="251"/>
  <c r="C45" i="251" s="1"/>
  <c r="G44" i="251"/>
  <c r="C44" i="251" s="1"/>
  <c r="G43" i="251"/>
  <c r="C43" i="251" s="1"/>
  <c r="H41" i="251"/>
  <c r="R41" i="251" s="1"/>
  <c r="P42" i="251" s="1"/>
  <c r="J48" i="251"/>
  <c r="G42" i="251"/>
  <c r="C42" i="251" s="1"/>
  <c r="G41" i="251"/>
  <c r="C41" i="251" s="1"/>
  <c r="N24" i="240"/>
  <c r="L24" i="240"/>
  <c r="L30" i="241"/>
  <c r="N30" i="241"/>
  <c r="J42" i="244"/>
  <c r="G39" i="244"/>
  <c r="C39" i="244" s="1"/>
  <c r="H35" i="244"/>
  <c r="G38" i="244"/>
  <c r="C38" i="244" s="1"/>
  <c r="G36" i="244"/>
  <c r="C36" i="244" s="1"/>
  <c r="G35" i="244"/>
  <c r="C35" i="244" s="1"/>
  <c r="G37" i="244"/>
  <c r="C37" i="244" s="1"/>
  <c r="P31" i="249"/>
  <c r="M30" i="249" s="1"/>
  <c r="S30" i="249"/>
  <c r="K31" i="249" s="1"/>
  <c r="A30" i="249" s="1"/>
  <c r="R35" i="245"/>
  <c r="P36" i="245" s="1"/>
  <c r="R35" i="247"/>
  <c r="P36" i="247" s="1"/>
  <c r="N36" i="248"/>
  <c r="L36" i="248"/>
  <c r="G45" i="246"/>
  <c r="C45" i="246" s="1"/>
  <c r="G42" i="246"/>
  <c r="C42" i="246" s="1"/>
  <c r="G41" i="246"/>
  <c r="C41" i="246" s="1"/>
  <c r="G44" i="246"/>
  <c r="C44" i="246" s="1"/>
  <c r="G43" i="246"/>
  <c r="C43" i="246" s="1"/>
  <c r="J48" i="246"/>
  <c r="H41" i="246"/>
  <c r="R41" i="246" s="1"/>
  <c r="P42" i="246" s="1"/>
  <c r="P43" i="248"/>
  <c r="M42" i="248" s="1"/>
  <c r="S42" i="248"/>
  <c r="K43" i="248" s="1"/>
  <c r="A42" i="248" s="1"/>
  <c r="N30" i="138"/>
  <c r="L30" i="138"/>
  <c r="N24" i="243"/>
  <c r="L24" i="243"/>
  <c r="R29" i="243"/>
  <c r="P30" i="243" s="1"/>
  <c r="G39" i="243"/>
  <c r="C39" i="243" s="1"/>
  <c r="G38" i="243"/>
  <c r="C38" i="243" s="1"/>
  <c r="H35" i="243"/>
  <c r="R35" i="243" s="1"/>
  <c r="P36" i="243" s="1"/>
  <c r="G37" i="243"/>
  <c r="C37" i="243" s="1"/>
  <c r="G36" i="243"/>
  <c r="C36" i="243" s="1"/>
  <c r="G35" i="243"/>
  <c r="C35" i="243" s="1"/>
  <c r="J42" i="243"/>
  <c r="P37" i="241"/>
  <c r="M36" i="241" s="1"/>
  <c r="S36" i="241"/>
  <c r="K37" i="241" s="1"/>
  <c r="A36" i="241" s="1"/>
  <c r="L24" i="249"/>
  <c r="N24" i="249"/>
  <c r="R35" i="251"/>
  <c r="P36" i="251" s="1"/>
  <c r="N30" i="246"/>
  <c r="L30" i="246"/>
  <c r="G49" i="252"/>
  <c r="C49" i="252" s="1"/>
  <c r="H47" i="252"/>
  <c r="R47" i="252" s="1"/>
  <c r="P48" i="252" s="1"/>
  <c r="G50" i="252"/>
  <c r="C50" i="252" s="1"/>
  <c r="J54" i="252"/>
  <c r="G51" i="252"/>
  <c r="C51" i="252" s="1"/>
  <c r="G47" i="252"/>
  <c r="C47" i="252" s="1"/>
  <c r="G48" i="252"/>
  <c r="C48" i="252" s="1"/>
  <c r="G43" i="138"/>
  <c r="C43" i="138" s="1"/>
  <c r="J48" i="138"/>
  <c r="G44" i="138"/>
  <c r="C44" i="138" s="1"/>
  <c r="G45" i="138"/>
  <c r="C45" i="138" s="1"/>
  <c r="G41" i="138"/>
  <c r="C41" i="138" s="1"/>
  <c r="H41" i="138"/>
  <c r="R41" i="138" s="1"/>
  <c r="P42" i="138" s="1"/>
  <c r="G42" i="138"/>
  <c r="C42" i="138" s="1"/>
  <c r="P37" i="253"/>
  <c r="M36" i="253" s="1"/>
  <c r="S36" i="253"/>
  <c r="K37" i="253" s="1"/>
  <c r="A36" i="253" s="1"/>
  <c r="N30" i="251"/>
  <c r="L30" i="251"/>
  <c r="N30" i="247"/>
  <c r="L30" i="247"/>
  <c r="N30" i="245"/>
  <c r="L30" i="245"/>
  <c r="G43" i="242"/>
  <c r="C43" i="242" s="1"/>
  <c r="J48" i="242"/>
  <c r="G44" i="242"/>
  <c r="C44" i="242" s="1"/>
  <c r="G45" i="242"/>
  <c r="C45" i="242" s="1"/>
  <c r="G41" i="242"/>
  <c r="C41" i="242" s="1"/>
  <c r="H41" i="242"/>
  <c r="R41" i="242" s="1"/>
  <c r="P42" i="242" s="1"/>
  <c r="G42" i="242"/>
  <c r="C42" i="242" s="1"/>
  <c r="P31" i="240"/>
  <c r="M30" i="240" s="1"/>
  <c r="S30" i="240"/>
  <c r="K31" i="240" s="1"/>
  <c r="A30" i="240" s="1"/>
  <c r="L18" i="243"/>
  <c r="N18" i="243"/>
  <c r="G36" i="249"/>
  <c r="C36" i="249" s="1"/>
  <c r="H35" i="249"/>
  <c r="G37" i="249"/>
  <c r="C37" i="249" s="1"/>
  <c r="G35" i="249"/>
  <c r="C35" i="249" s="1"/>
  <c r="G38" i="249"/>
  <c r="C38" i="249" s="1"/>
  <c r="G39" i="249"/>
  <c r="C39" i="249" s="1"/>
  <c r="J42" i="249"/>
  <c r="L30" i="250"/>
  <c r="N30" i="250"/>
  <c r="J48" i="250"/>
  <c r="G45" i="250"/>
  <c r="C45" i="250" s="1"/>
  <c r="G44" i="250"/>
  <c r="C44" i="250" s="1"/>
  <c r="G41" i="250"/>
  <c r="C41" i="250" s="1"/>
  <c r="G42" i="250"/>
  <c r="C42" i="250" s="1"/>
  <c r="G43" i="250"/>
  <c r="C43" i="250" s="1"/>
  <c r="H41" i="250"/>
  <c r="R41" i="250" s="1"/>
  <c r="P42" i="250" s="1"/>
  <c r="G45" i="247"/>
  <c r="C45" i="247" s="1"/>
  <c r="G43" i="247"/>
  <c r="C43" i="247" s="1"/>
  <c r="G41" i="247"/>
  <c r="C41" i="247" s="1"/>
  <c r="J48" i="247"/>
  <c r="H41" i="247"/>
  <c r="R41" i="247" s="1"/>
  <c r="P42" i="247" s="1"/>
  <c r="G42" i="247"/>
  <c r="C42" i="247" s="1"/>
  <c r="G44" i="247"/>
  <c r="C44" i="247" s="1"/>
  <c r="L24" i="241"/>
  <c r="N24" i="241"/>
  <c r="R41" i="252"/>
  <c r="P42" i="252" s="1"/>
  <c r="S36" i="246"/>
  <c r="K37" i="246" s="1"/>
  <c r="A36" i="246" s="1"/>
  <c r="P37" i="246"/>
  <c r="M36" i="246" s="1"/>
  <c r="P37" i="138"/>
  <c r="M36" i="138" s="1"/>
  <c r="S36" i="138"/>
  <c r="K37" i="138" s="1"/>
  <c r="A36" i="138" s="1"/>
  <c r="G43" i="253"/>
  <c r="C43" i="253" s="1"/>
  <c r="H41" i="253"/>
  <c r="R41" i="253" s="1"/>
  <c r="P42" i="253" s="1"/>
  <c r="G44" i="253"/>
  <c r="C44" i="253" s="1"/>
  <c r="G45" i="253"/>
  <c r="C45" i="253" s="1"/>
  <c r="G41" i="253"/>
  <c r="C41" i="253" s="1"/>
  <c r="G42" i="253"/>
  <c r="C42" i="253" s="1"/>
  <c r="J48" i="253"/>
  <c r="L18" i="240"/>
  <c r="N18" i="240"/>
  <c r="G44" i="245"/>
  <c r="C44" i="245" s="1"/>
  <c r="G45" i="245"/>
  <c r="C45" i="245" s="1"/>
  <c r="J48" i="245"/>
  <c r="G43" i="245"/>
  <c r="C43" i="245" s="1"/>
  <c r="H41" i="245"/>
  <c r="R41" i="245" s="1"/>
  <c r="P42" i="245" s="1"/>
  <c r="G41" i="245"/>
  <c r="C41" i="245" s="1"/>
  <c r="G42" i="245"/>
  <c r="C42" i="245" s="1"/>
  <c r="N30" i="242"/>
  <c r="L30" i="242"/>
  <c r="R35" i="250"/>
  <c r="P36" i="250" s="1"/>
  <c r="G1030" i="181"/>
  <c r="G35" i="240"/>
  <c r="C35" i="240" s="1"/>
  <c r="G39" i="240"/>
  <c r="C39" i="240" s="1"/>
  <c r="G38" i="240"/>
  <c r="C38" i="240" s="1"/>
  <c r="G37" i="240"/>
  <c r="C37" i="240" s="1"/>
  <c r="G36" i="240"/>
  <c r="C36" i="240" s="1"/>
  <c r="H35" i="240"/>
  <c r="J42" i="240"/>
  <c r="S30" i="253"/>
  <c r="K31" i="253" s="1"/>
  <c r="A30" i="253" s="1"/>
  <c r="P31" i="253"/>
  <c r="M30" i="253" s="1"/>
  <c r="N36" i="252"/>
  <c r="L36" i="252"/>
  <c r="S30" i="244"/>
  <c r="K31" i="244" s="1"/>
  <c r="A30" i="244" s="1"/>
  <c r="P31" i="244"/>
  <c r="M30" i="244" s="1"/>
  <c r="J48" i="240" l="1"/>
  <c r="H41" i="240"/>
  <c r="R41" i="240" s="1"/>
  <c r="P42" i="240" s="1"/>
  <c r="G44" i="240"/>
  <c r="C44" i="240" s="1"/>
  <c r="G41" i="240"/>
  <c r="C41" i="240" s="1"/>
  <c r="G45" i="240"/>
  <c r="C45" i="240" s="1"/>
  <c r="G42" i="240"/>
  <c r="C42" i="240" s="1"/>
  <c r="G43" i="240"/>
  <c r="C43" i="240" s="1"/>
  <c r="G1031" i="181"/>
  <c r="G51" i="245"/>
  <c r="C51" i="245" s="1"/>
  <c r="G50" i="245"/>
  <c r="C50" i="245" s="1"/>
  <c r="H47" i="245"/>
  <c r="R47" i="245" s="1"/>
  <c r="P48" i="245" s="1"/>
  <c r="G47" i="245"/>
  <c r="C47" i="245" s="1"/>
  <c r="G49" i="245"/>
  <c r="C49" i="245" s="1"/>
  <c r="J54" i="245"/>
  <c r="G48" i="245"/>
  <c r="C48" i="245" s="1"/>
  <c r="N36" i="246"/>
  <c r="L36" i="246"/>
  <c r="G47" i="250"/>
  <c r="C47" i="250" s="1"/>
  <c r="H47" i="250"/>
  <c r="G48" i="250"/>
  <c r="C48" i="250" s="1"/>
  <c r="J54" i="250"/>
  <c r="G51" i="250"/>
  <c r="C51" i="250" s="1"/>
  <c r="G49" i="250"/>
  <c r="C49" i="250" s="1"/>
  <c r="G50" i="250"/>
  <c r="C50" i="250" s="1"/>
  <c r="R35" i="249"/>
  <c r="P36" i="249" s="1"/>
  <c r="P43" i="138"/>
  <c r="M42" i="138" s="1"/>
  <c r="S42" i="138"/>
  <c r="K43" i="138" s="1"/>
  <c r="A42" i="138" s="1"/>
  <c r="J54" i="138"/>
  <c r="G47" i="138"/>
  <c r="C47" i="138" s="1"/>
  <c r="G51" i="138"/>
  <c r="C51" i="138" s="1"/>
  <c r="G48" i="138"/>
  <c r="C48" i="138" s="1"/>
  <c r="H47" i="138"/>
  <c r="R47" i="138" s="1"/>
  <c r="P48" i="138" s="1"/>
  <c r="G49" i="138"/>
  <c r="C49" i="138" s="1"/>
  <c r="G50" i="138"/>
  <c r="C50" i="138" s="1"/>
  <c r="S36" i="251"/>
  <c r="K37" i="251" s="1"/>
  <c r="A36" i="251" s="1"/>
  <c r="P37" i="251"/>
  <c r="M36" i="251" s="1"/>
  <c r="N36" i="241"/>
  <c r="L36" i="241"/>
  <c r="P43" i="246"/>
  <c r="M42" i="246" s="1"/>
  <c r="S42" i="246"/>
  <c r="K43" i="246" s="1"/>
  <c r="A42" i="246" s="1"/>
  <c r="S36" i="245"/>
  <c r="K37" i="245" s="1"/>
  <c r="A36" i="245" s="1"/>
  <c r="P37" i="245"/>
  <c r="M36" i="245" s="1"/>
  <c r="G50" i="251"/>
  <c r="C50" i="251" s="1"/>
  <c r="G47" i="251"/>
  <c r="C47" i="251" s="1"/>
  <c r="G51" i="251"/>
  <c r="C51" i="251" s="1"/>
  <c r="G49" i="251"/>
  <c r="C49" i="251" s="1"/>
  <c r="G48" i="251"/>
  <c r="C48" i="251" s="1"/>
  <c r="H47" i="251"/>
  <c r="R47" i="251" s="1"/>
  <c r="P48" i="251" s="1"/>
  <c r="J54" i="251"/>
  <c r="G51" i="241"/>
  <c r="C51" i="241" s="1"/>
  <c r="J54" i="241"/>
  <c r="H47" i="241"/>
  <c r="R47" i="241" s="1"/>
  <c r="P48" i="241" s="1"/>
  <c r="G47" i="241"/>
  <c r="C47" i="241" s="1"/>
  <c r="G49" i="241"/>
  <c r="C49" i="241" s="1"/>
  <c r="G48" i="241"/>
  <c r="C48" i="241" s="1"/>
  <c r="G50" i="241"/>
  <c r="C50" i="241" s="1"/>
  <c r="R35" i="240"/>
  <c r="P36" i="240" s="1"/>
  <c r="S36" i="250"/>
  <c r="K37" i="250" s="1"/>
  <c r="A36" i="250" s="1"/>
  <c r="P37" i="250"/>
  <c r="M36" i="250" s="1"/>
  <c r="P43" i="247"/>
  <c r="M42" i="247" s="1"/>
  <c r="S42" i="247"/>
  <c r="K43" i="247" s="1"/>
  <c r="A42" i="247" s="1"/>
  <c r="P43" i="242"/>
  <c r="M42" i="242" s="1"/>
  <c r="S42" i="242"/>
  <c r="K43" i="242" s="1"/>
  <c r="A42" i="242" s="1"/>
  <c r="G47" i="242"/>
  <c r="C47" i="242" s="1"/>
  <c r="G51" i="242"/>
  <c r="C51" i="242" s="1"/>
  <c r="G48" i="242"/>
  <c r="C48" i="242" s="1"/>
  <c r="G50" i="242"/>
  <c r="C50" i="242" s="1"/>
  <c r="G49" i="242"/>
  <c r="C49" i="242" s="1"/>
  <c r="H47" i="242"/>
  <c r="R47" i="242" s="1"/>
  <c r="P48" i="242" s="1"/>
  <c r="J54" i="242"/>
  <c r="J60" i="252"/>
  <c r="G56" i="252"/>
  <c r="C56" i="252" s="1"/>
  <c r="G54" i="252"/>
  <c r="C54" i="252" s="1"/>
  <c r="G57" i="252"/>
  <c r="C57" i="252" s="1"/>
  <c r="G55" i="252"/>
  <c r="C55" i="252" s="1"/>
  <c r="G53" i="252"/>
  <c r="C53" i="252" s="1"/>
  <c r="H53" i="252"/>
  <c r="R53" i="252" s="1"/>
  <c r="P54" i="252" s="1"/>
  <c r="H41" i="243"/>
  <c r="R41" i="243" s="1"/>
  <c r="P42" i="243" s="1"/>
  <c r="J48" i="243"/>
  <c r="G44" i="243"/>
  <c r="C44" i="243" s="1"/>
  <c r="G45" i="243"/>
  <c r="C45" i="243" s="1"/>
  <c r="G43" i="243"/>
  <c r="C43" i="243" s="1"/>
  <c r="G41" i="243"/>
  <c r="C41" i="243" s="1"/>
  <c r="G42" i="243"/>
  <c r="C42" i="243" s="1"/>
  <c r="P37" i="243"/>
  <c r="M36" i="243" s="1"/>
  <c r="S36" i="243"/>
  <c r="K37" i="243" s="1"/>
  <c r="A36" i="243" s="1"/>
  <c r="S30" i="243"/>
  <c r="K31" i="243" s="1"/>
  <c r="A30" i="243" s="1"/>
  <c r="P31" i="243"/>
  <c r="M30" i="243" s="1"/>
  <c r="G51" i="246"/>
  <c r="C51" i="246" s="1"/>
  <c r="G47" i="246"/>
  <c r="C47" i="246" s="1"/>
  <c r="G49" i="246"/>
  <c r="C49" i="246" s="1"/>
  <c r="H47" i="246"/>
  <c r="R47" i="246" s="1"/>
  <c r="P48" i="246" s="1"/>
  <c r="G48" i="246"/>
  <c r="C48" i="246" s="1"/>
  <c r="J54" i="246"/>
  <c r="G50" i="246"/>
  <c r="C50" i="246" s="1"/>
  <c r="G45" i="244"/>
  <c r="C45" i="244" s="1"/>
  <c r="G44" i="244"/>
  <c r="C44" i="244" s="1"/>
  <c r="H41" i="244"/>
  <c r="R41" i="244" s="1"/>
  <c r="P42" i="244" s="1"/>
  <c r="G41" i="244"/>
  <c r="C41" i="244" s="1"/>
  <c r="G42" i="244"/>
  <c r="C42" i="244" s="1"/>
  <c r="G43" i="244"/>
  <c r="C43" i="244" s="1"/>
  <c r="J48" i="244"/>
  <c r="P43" i="251"/>
  <c r="M42" i="251" s="1"/>
  <c r="S42" i="251"/>
  <c r="K43" i="251" s="1"/>
  <c r="A42" i="251" s="1"/>
  <c r="L30" i="244"/>
  <c r="N30" i="244"/>
  <c r="L30" i="253"/>
  <c r="N30" i="253"/>
  <c r="S42" i="245"/>
  <c r="K43" i="245" s="1"/>
  <c r="A42" i="245" s="1"/>
  <c r="P43" i="245"/>
  <c r="M42" i="245" s="1"/>
  <c r="G51" i="253"/>
  <c r="C51" i="253" s="1"/>
  <c r="G47" i="253"/>
  <c r="C47" i="253" s="1"/>
  <c r="G49" i="253"/>
  <c r="C49" i="253" s="1"/>
  <c r="G50" i="253"/>
  <c r="C50" i="253" s="1"/>
  <c r="J54" i="253"/>
  <c r="H47" i="253"/>
  <c r="R47" i="253" s="1"/>
  <c r="P48" i="253" s="1"/>
  <c r="G48" i="253"/>
  <c r="C48" i="253" s="1"/>
  <c r="N36" i="138"/>
  <c r="L36" i="138"/>
  <c r="G47" i="247"/>
  <c r="C47" i="247" s="1"/>
  <c r="G49" i="247"/>
  <c r="C49" i="247" s="1"/>
  <c r="H47" i="247"/>
  <c r="R47" i="247" s="1"/>
  <c r="P48" i="247" s="1"/>
  <c r="J54" i="247"/>
  <c r="G48" i="247"/>
  <c r="C48" i="247" s="1"/>
  <c r="G50" i="247"/>
  <c r="C50" i="247" s="1"/>
  <c r="G51" i="247"/>
  <c r="C51" i="247" s="1"/>
  <c r="S42" i="250"/>
  <c r="K43" i="250" s="1"/>
  <c r="A42" i="250" s="1"/>
  <c r="P43" i="250"/>
  <c r="M42" i="250" s="1"/>
  <c r="L36" i="253"/>
  <c r="N36" i="253"/>
  <c r="S36" i="247"/>
  <c r="K37" i="247" s="1"/>
  <c r="A36" i="247" s="1"/>
  <c r="P37" i="247"/>
  <c r="M36" i="247" s="1"/>
  <c r="N30" i="249"/>
  <c r="L30" i="249"/>
  <c r="G55" i="248"/>
  <c r="C55" i="248" s="1"/>
  <c r="J60" i="248"/>
  <c r="G54" i="248"/>
  <c r="C54" i="248" s="1"/>
  <c r="G53" i="248"/>
  <c r="C53" i="248" s="1"/>
  <c r="G56" i="248"/>
  <c r="C56" i="248" s="1"/>
  <c r="G57" i="248"/>
  <c r="C57" i="248" s="1"/>
  <c r="H53" i="248"/>
  <c r="R53" i="248" s="1"/>
  <c r="P54" i="248" s="1"/>
  <c r="S42" i="253"/>
  <c r="K43" i="253" s="1"/>
  <c r="A42" i="253" s="1"/>
  <c r="P43" i="253"/>
  <c r="M42" i="253" s="1"/>
  <c r="S42" i="252"/>
  <c r="K43" i="252" s="1"/>
  <c r="A42" i="252" s="1"/>
  <c r="P43" i="252"/>
  <c r="M42" i="252" s="1"/>
  <c r="G43" i="249"/>
  <c r="C43" i="249" s="1"/>
  <c r="G42" i="249"/>
  <c r="C42" i="249" s="1"/>
  <c r="H41" i="249"/>
  <c r="R41" i="249" s="1"/>
  <c r="P42" i="249" s="1"/>
  <c r="G44" i="249"/>
  <c r="C44" i="249" s="1"/>
  <c r="G45" i="249"/>
  <c r="C45" i="249" s="1"/>
  <c r="G41" i="249"/>
  <c r="C41" i="249" s="1"/>
  <c r="J48" i="249"/>
  <c r="L30" i="240"/>
  <c r="N30" i="240"/>
  <c r="S48" i="252"/>
  <c r="K49" i="252" s="1"/>
  <c r="A48" i="252" s="1"/>
  <c r="P49" i="252"/>
  <c r="M48" i="252" s="1"/>
  <c r="L42" i="248"/>
  <c r="N42" i="248"/>
  <c r="R35" i="244"/>
  <c r="P36" i="244" s="1"/>
  <c r="R41" i="241"/>
  <c r="P42" i="241" s="1"/>
  <c r="P37" i="242"/>
  <c r="M36" i="242" s="1"/>
  <c r="S36" i="242"/>
  <c r="K37" i="242" s="1"/>
  <c r="A36" i="242" s="1"/>
  <c r="R47" i="248"/>
  <c r="P48" i="248" s="1"/>
  <c r="P55" i="248" l="1"/>
  <c r="M54" i="248" s="1"/>
  <c r="S54" i="248"/>
  <c r="K55" i="248" s="1"/>
  <c r="A54" i="248" s="1"/>
  <c r="G57" i="253"/>
  <c r="C57" i="253" s="1"/>
  <c r="G53" i="253"/>
  <c r="C53" i="253" s="1"/>
  <c r="G55" i="253"/>
  <c r="C55" i="253" s="1"/>
  <c r="H53" i="253"/>
  <c r="R53" i="253" s="1"/>
  <c r="P54" i="253" s="1"/>
  <c r="G54" i="253"/>
  <c r="C54" i="253" s="1"/>
  <c r="J60" i="253"/>
  <c r="G56" i="253"/>
  <c r="C56" i="253" s="1"/>
  <c r="P55" i="252"/>
  <c r="M54" i="252" s="1"/>
  <c r="S54" i="252"/>
  <c r="K55" i="252" s="1"/>
  <c r="A54" i="252" s="1"/>
  <c r="J60" i="241"/>
  <c r="G56" i="241"/>
  <c r="C56" i="241" s="1"/>
  <c r="G54" i="241"/>
  <c r="C54" i="241" s="1"/>
  <c r="G53" i="241"/>
  <c r="C53" i="241" s="1"/>
  <c r="H53" i="241"/>
  <c r="R53" i="241" s="1"/>
  <c r="P54" i="241" s="1"/>
  <c r="G57" i="241"/>
  <c r="C57" i="241" s="1"/>
  <c r="G55" i="241"/>
  <c r="C55" i="241" s="1"/>
  <c r="L42" i="246"/>
  <c r="N42" i="246"/>
  <c r="L36" i="251"/>
  <c r="N36" i="251"/>
  <c r="S48" i="138"/>
  <c r="K49" i="138" s="1"/>
  <c r="A48" i="138" s="1"/>
  <c r="P49" i="138"/>
  <c r="M48" i="138" s="1"/>
  <c r="G57" i="138"/>
  <c r="C57" i="138" s="1"/>
  <c r="G55" i="138"/>
  <c r="C55" i="138" s="1"/>
  <c r="H53" i="138"/>
  <c r="R53" i="138" s="1"/>
  <c r="P54" i="138" s="1"/>
  <c r="G53" i="138"/>
  <c r="C53" i="138" s="1"/>
  <c r="G54" i="138"/>
  <c r="C54" i="138" s="1"/>
  <c r="J60" i="138"/>
  <c r="G56" i="138"/>
  <c r="C56" i="138" s="1"/>
  <c r="P37" i="249"/>
  <c r="M36" i="249" s="1"/>
  <c r="S36" i="249"/>
  <c r="K37" i="249" s="1"/>
  <c r="A36" i="249" s="1"/>
  <c r="G54" i="250"/>
  <c r="C54" i="250" s="1"/>
  <c r="G55" i="250"/>
  <c r="C55" i="250" s="1"/>
  <c r="J60" i="250"/>
  <c r="G57" i="250"/>
  <c r="C57" i="250" s="1"/>
  <c r="G53" i="250"/>
  <c r="C53" i="250" s="1"/>
  <c r="H53" i="250"/>
  <c r="R53" i="250" s="1"/>
  <c r="P54" i="250" s="1"/>
  <c r="G56" i="250"/>
  <c r="C56" i="250" s="1"/>
  <c r="P43" i="240"/>
  <c r="M42" i="240" s="1"/>
  <c r="S42" i="240"/>
  <c r="K43" i="240" s="1"/>
  <c r="A42" i="240" s="1"/>
  <c r="G51" i="249"/>
  <c r="C51" i="249" s="1"/>
  <c r="J54" i="249"/>
  <c r="G48" i="249"/>
  <c r="C48" i="249" s="1"/>
  <c r="G50" i="249"/>
  <c r="C50" i="249" s="1"/>
  <c r="G49" i="249"/>
  <c r="C49" i="249" s="1"/>
  <c r="H47" i="249"/>
  <c r="R47" i="249" s="1"/>
  <c r="P48" i="249" s="1"/>
  <c r="G47" i="249"/>
  <c r="C47" i="249" s="1"/>
  <c r="S48" i="247"/>
  <c r="K49" i="247" s="1"/>
  <c r="A48" i="247" s="1"/>
  <c r="P49" i="247"/>
  <c r="M48" i="247" s="1"/>
  <c r="N36" i="243"/>
  <c r="L36" i="243"/>
  <c r="S48" i="242"/>
  <c r="K49" i="242" s="1"/>
  <c r="A48" i="242" s="1"/>
  <c r="P49" i="242"/>
  <c r="M48" i="242" s="1"/>
  <c r="S48" i="248"/>
  <c r="K49" i="248" s="1"/>
  <c r="A48" i="248" s="1"/>
  <c r="P49" i="248"/>
  <c r="M48" i="248" s="1"/>
  <c r="P43" i="241"/>
  <c r="M42" i="241" s="1"/>
  <c r="S42" i="241"/>
  <c r="K43" i="241" s="1"/>
  <c r="A42" i="241" s="1"/>
  <c r="L42" i="253"/>
  <c r="N42" i="253"/>
  <c r="G60" i="248"/>
  <c r="C60" i="248" s="1"/>
  <c r="G61" i="248"/>
  <c r="C61" i="248" s="1"/>
  <c r="G63" i="248"/>
  <c r="C63" i="248" s="1"/>
  <c r="G59" i="248"/>
  <c r="C59" i="248" s="1"/>
  <c r="H59" i="248"/>
  <c r="R59" i="248" s="1"/>
  <c r="P60" i="248" s="1"/>
  <c r="J66" i="248"/>
  <c r="G62" i="248"/>
  <c r="C62" i="248" s="1"/>
  <c r="N42" i="245"/>
  <c r="L42" i="245"/>
  <c r="N42" i="251"/>
  <c r="L42" i="251"/>
  <c r="S48" i="246"/>
  <c r="K49" i="246" s="1"/>
  <c r="A48" i="246" s="1"/>
  <c r="P49" i="246"/>
  <c r="M48" i="246" s="1"/>
  <c r="L30" i="243"/>
  <c r="N30" i="243"/>
  <c r="L36" i="245"/>
  <c r="N36" i="245"/>
  <c r="J54" i="240"/>
  <c r="H47" i="240"/>
  <c r="R47" i="240" s="1"/>
  <c r="P48" i="240" s="1"/>
  <c r="G49" i="240"/>
  <c r="C49" i="240" s="1"/>
  <c r="G47" i="240"/>
  <c r="C47" i="240" s="1"/>
  <c r="G50" i="240"/>
  <c r="C50" i="240" s="1"/>
  <c r="G51" i="240"/>
  <c r="C51" i="240" s="1"/>
  <c r="G48" i="240"/>
  <c r="C48" i="240" s="1"/>
  <c r="S42" i="249"/>
  <c r="K43" i="249" s="1"/>
  <c r="A42" i="249" s="1"/>
  <c r="P43" i="249"/>
  <c r="M42" i="249" s="1"/>
  <c r="N36" i="247"/>
  <c r="L36" i="247"/>
  <c r="L42" i="250"/>
  <c r="N42" i="250"/>
  <c r="G50" i="244"/>
  <c r="C50" i="244" s="1"/>
  <c r="G49" i="244"/>
  <c r="C49" i="244" s="1"/>
  <c r="H47" i="244"/>
  <c r="R47" i="244" s="1"/>
  <c r="P48" i="244" s="1"/>
  <c r="G48" i="244"/>
  <c r="C48" i="244" s="1"/>
  <c r="G47" i="244"/>
  <c r="C47" i="244" s="1"/>
  <c r="J54" i="244"/>
  <c r="G51" i="244"/>
  <c r="C51" i="244" s="1"/>
  <c r="S42" i="244"/>
  <c r="K43" i="244" s="1"/>
  <c r="A42" i="244" s="1"/>
  <c r="P43" i="244"/>
  <c r="M42" i="244" s="1"/>
  <c r="G51" i="243"/>
  <c r="C51" i="243" s="1"/>
  <c r="G50" i="243"/>
  <c r="C50" i="243" s="1"/>
  <c r="G49" i="243"/>
  <c r="C49" i="243" s="1"/>
  <c r="J54" i="243"/>
  <c r="G48" i="243"/>
  <c r="C48" i="243" s="1"/>
  <c r="G47" i="243"/>
  <c r="C47" i="243" s="1"/>
  <c r="H47" i="243"/>
  <c r="R47" i="243" s="1"/>
  <c r="P48" i="243" s="1"/>
  <c r="J66" i="252"/>
  <c r="G63" i="252"/>
  <c r="C63" i="252" s="1"/>
  <c r="G62" i="252"/>
  <c r="C62" i="252" s="1"/>
  <c r="H59" i="252"/>
  <c r="R59" i="252" s="1"/>
  <c r="P60" i="252" s="1"/>
  <c r="G61" i="252"/>
  <c r="C61" i="252" s="1"/>
  <c r="G60" i="252"/>
  <c r="C60" i="252" s="1"/>
  <c r="G59" i="252"/>
  <c r="C59" i="252" s="1"/>
  <c r="L42" i="247"/>
  <c r="N42" i="247"/>
  <c r="P37" i="240"/>
  <c r="M36" i="240" s="1"/>
  <c r="S36" i="240"/>
  <c r="K37" i="240" s="1"/>
  <c r="A36" i="240" s="1"/>
  <c r="G56" i="251"/>
  <c r="C56" i="251" s="1"/>
  <c r="G55" i="251"/>
  <c r="C55" i="251" s="1"/>
  <c r="G57" i="251"/>
  <c r="C57" i="251" s="1"/>
  <c r="G54" i="251"/>
  <c r="C54" i="251" s="1"/>
  <c r="G53" i="251"/>
  <c r="C53" i="251" s="1"/>
  <c r="J60" i="251"/>
  <c r="H53" i="251"/>
  <c r="R53" i="251" s="1"/>
  <c r="P54" i="251" s="1"/>
  <c r="N42" i="138"/>
  <c r="L42" i="138"/>
  <c r="R47" i="250"/>
  <c r="P48" i="250" s="1"/>
  <c r="P49" i="245"/>
  <c r="M48" i="245" s="1"/>
  <c r="S48" i="245"/>
  <c r="K49" i="245" s="1"/>
  <c r="A48" i="245" s="1"/>
  <c r="G1032" i="181"/>
  <c r="N48" i="252"/>
  <c r="L48" i="252"/>
  <c r="N36" i="242"/>
  <c r="L36" i="242"/>
  <c r="P37" i="244"/>
  <c r="M36" i="244" s="1"/>
  <c r="S36" i="244"/>
  <c r="K37" i="244" s="1"/>
  <c r="A36" i="244" s="1"/>
  <c r="L42" i="252"/>
  <c r="N42" i="252"/>
  <c r="J60" i="247"/>
  <c r="G55" i="247"/>
  <c r="C55" i="247" s="1"/>
  <c r="G54" i="247"/>
  <c r="C54" i="247" s="1"/>
  <c r="G56" i="247"/>
  <c r="C56" i="247" s="1"/>
  <c r="H53" i="247"/>
  <c r="R53" i="247" s="1"/>
  <c r="P54" i="247" s="1"/>
  <c r="G57" i="247"/>
  <c r="C57" i="247" s="1"/>
  <c r="G53" i="247"/>
  <c r="C53" i="247" s="1"/>
  <c r="S48" i="253"/>
  <c r="K49" i="253" s="1"/>
  <c r="A48" i="253" s="1"/>
  <c r="P49" i="253"/>
  <c r="M48" i="253" s="1"/>
  <c r="G56" i="246"/>
  <c r="C56" i="246" s="1"/>
  <c r="G53" i="246"/>
  <c r="C53" i="246" s="1"/>
  <c r="G57" i="246"/>
  <c r="C57" i="246" s="1"/>
  <c r="J60" i="246"/>
  <c r="G55" i="246"/>
  <c r="C55" i="246" s="1"/>
  <c r="H53" i="246"/>
  <c r="R53" i="246" s="1"/>
  <c r="P54" i="246" s="1"/>
  <c r="G54" i="246"/>
  <c r="C54" i="246" s="1"/>
  <c r="S42" i="243"/>
  <c r="K43" i="243" s="1"/>
  <c r="A42" i="243" s="1"/>
  <c r="P43" i="243"/>
  <c r="M42" i="243" s="1"/>
  <c r="G57" i="242"/>
  <c r="C57" i="242" s="1"/>
  <c r="G54" i="242"/>
  <c r="C54" i="242" s="1"/>
  <c r="J60" i="242"/>
  <c r="G55" i="242"/>
  <c r="C55" i="242" s="1"/>
  <c r="G53" i="242"/>
  <c r="C53" i="242" s="1"/>
  <c r="G56" i="242"/>
  <c r="C56" i="242" s="1"/>
  <c r="H53" i="242"/>
  <c r="R53" i="242" s="1"/>
  <c r="P54" i="242" s="1"/>
  <c r="N42" i="242"/>
  <c r="L42" i="242"/>
  <c r="L36" i="250"/>
  <c r="N36" i="250"/>
  <c r="S48" i="241"/>
  <c r="K49" i="241" s="1"/>
  <c r="A48" i="241" s="1"/>
  <c r="P49" i="241"/>
  <c r="M48" i="241" s="1"/>
  <c r="P49" i="251"/>
  <c r="M48" i="251" s="1"/>
  <c r="S48" i="251"/>
  <c r="K49" i="251" s="1"/>
  <c r="A48" i="251" s="1"/>
  <c r="G57" i="245"/>
  <c r="C57" i="245" s="1"/>
  <c r="H53" i="245"/>
  <c r="R53" i="245" s="1"/>
  <c r="P54" i="245" s="1"/>
  <c r="G55" i="245"/>
  <c r="C55" i="245" s="1"/>
  <c r="G56" i="245"/>
  <c r="C56" i="245" s="1"/>
  <c r="G53" i="245"/>
  <c r="C53" i="245" s="1"/>
  <c r="G54" i="245"/>
  <c r="C54" i="245" s="1"/>
  <c r="J60" i="245"/>
  <c r="P61" i="252" l="1"/>
  <c r="M60" i="252" s="1"/>
  <c r="S60" i="252"/>
  <c r="K61" i="252" s="1"/>
  <c r="A60" i="252" s="1"/>
  <c r="P49" i="240"/>
  <c r="M48" i="240" s="1"/>
  <c r="S48" i="240"/>
  <c r="K49" i="240" s="1"/>
  <c r="A48" i="240" s="1"/>
  <c r="N42" i="243"/>
  <c r="L42" i="243"/>
  <c r="N2" i="252"/>
  <c r="X13" i="85" s="1"/>
  <c r="L48" i="245"/>
  <c r="N48" i="245"/>
  <c r="N2" i="245" s="1"/>
  <c r="X20" i="85" s="1"/>
  <c r="S48" i="244"/>
  <c r="K49" i="244" s="1"/>
  <c r="A48" i="244" s="1"/>
  <c r="P49" i="244"/>
  <c r="M48" i="244" s="1"/>
  <c r="N42" i="249"/>
  <c r="L42" i="249"/>
  <c r="G55" i="240"/>
  <c r="C55" i="240" s="1"/>
  <c r="G56" i="240"/>
  <c r="C56" i="240" s="1"/>
  <c r="G57" i="240"/>
  <c r="C57" i="240" s="1"/>
  <c r="G53" i="240"/>
  <c r="C53" i="240" s="1"/>
  <c r="G54" i="240"/>
  <c r="C54" i="240" s="1"/>
  <c r="J60" i="240"/>
  <c r="H53" i="240"/>
  <c r="R53" i="240" s="1"/>
  <c r="P54" i="240" s="1"/>
  <c r="G66" i="248"/>
  <c r="C66" i="248" s="1"/>
  <c r="G69" i="248"/>
  <c r="C69" i="248" s="1"/>
  <c r="H65" i="248"/>
  <c r="R65" i="248" s="1"/>
  <c r="P66" i="248" s="1"/>
  <c r="G68" i="248"/>
  <c r="C68" i="248" s="1"/>
  <c r="G65" i="248"/>
  <c r="C65" i="248" s="1"/>
  <c r="G67" i="248"/>
  <c r="C67" i="248" s="1"/>
  <c r="J72" i="248"/>
  <c r="N48" i="242"/>
  <c r="N2" i="242" s="1"/>
  <c r="X26" i="85" s="1"/>
  <c r="L48" i="242"/>
  <c r="L48" i="247"/>
  <c r="N48" i="247"/>
  <c r="N2" i="247" s="1"/>
  <c r="X18" i="85" s="1"/>
  <c r="S54" i="250"/>
  <c r="K55" i="250" s="1"/>
  <c r="A54" i="250" s="1"/>
  <c r="P55" i="250"/>
  <c r="M54" i="250" s="1"/>
  <c r="P55" i="138"/>
  <c r="M54" i="138" s="1"/>
  <c r="S54" i="138"/>
  <c r="K55" i="138" s="1"/>
  <c r="A54" i="138" s="1"/>
  <c r="P55" i="241"/>
  <c r="M54" i="241" s="1"/>
  <c r="S54" i="241"/>
  <c r="K55" i="241" s="1"/>
  <c r="A54" i="241" s="1"/>
  <c r="G60" i="241"/>
  <c r="C60" i="241" s="1"/>
  <c r="G63" i="241"/>
  <c r="C63" i="241" s="1"/>
  <c r="G62" i="241"/>
  <c r="C62" i="241" s="1"/>
  <c r="G61" i="241"/>
  <c r="C61" i="241" s="1"/>
  <c r="J66" i="241"/>
  <c r="G59" i="241"/>
  <c r="C59" i="241" s="1"/>
  <c r="H59" i="241"/>
  <c r="R59" i="241" s="1"/>
  <c r="P60" i="241" s="1"/>
  <c r="H59" i="253"/>
  <c r="R59" i="253" s="1"/>
  <c r="P60" i="253" s="1"/>
  <c r="G60" i="253"/>
  <c r="C60" i="253" s="1"/>
  <c r="G63" i="253"/>
  <c r="C63" i="253" s="1"/>
  <c r="G61" i="253"/>
  <c r="C61" i="253" s="1"/>
  <c r="G59" i="253"/>
  <c r="C59" i="253" s="1"/>
  <c r="J66" i="253"/>
  <c r="G62" i="253"/>
  <c r="C62" i="253" s="1"/>
  <c r="L36" i="244"/>
  <c r="N36" i="244"/>
  <c r="S48" i="243"/>
  <c r="K49" i="243" s="1"/>
  <c r="A48" i="243" s="1"/>
  <c r="P49" i="243"/>
  <c r="M48" i="243" s="1"/>
  <c r="G61" i="245"/>
  <c r="C61" i="245" s="1"/>
  <c r="G59" i="245"/>
  <c r="C59" i="245" s="1"/>
  <c r="J66" i="245"/>
  <c r="H59" i="245"/>
  <c r="R59" i="245" s="1"/>
  <c r="P60" i="245" s="1"/>
  <c r="G62" i="245"/>
  <c r="C62" i="245" s="1"/>
  <c r="G60" i="245"/>
  <c r="C60" i="245" s="1"/>
  <c r="G63" i="245"/>
  <c r="C63" i="245" s="1"/>
  <c r="L48" i="251"/>
  <c r="N48" i="251"/>
  <c r="N2" i="251" s="1"/>
  <c r="X14" i="85" s="1"/>
  <c r="P55" i="242"/>
  <c r="M54" i="242" s="1"/>
  <c r="S54" i="242"/>
  <c r="K55" i="242" s="1"/>
  <c r="A54" i="242" s="1"/>
  <c r="G59" i="242"/>
  <c r="C59" i="242" s="1"/>
  <c r="J66" i="242"/>
  <c r="G60" i="242"/>
  <c r="C60" i="242" s="1"/>
  <c r="G61" i="242"/>
  <c r="C61" i="242" s="1"/>
  <c r="G62" i="242"/>
  <c r="C62" i="242" s="1"/>
  <c r="G63" i="242"/>
  <c r="C63" i="242" s="1"/>
  <c r="H59" i="242"/>
  <c r="R59" i="242" s="1"/>
  <c r="P60" i="242" s="1"/>
  <c r="G60" i="246"/>
  <c r="C60" i="246" s="1"/>
  <c r="J66" i="246"/>
  <c r="G62" i="246"/>
  <c r="C62" i="246" s="1"/>
  <c r="G59" i="246"/>
  <c r="C59" i="246" s="1"/>
  <c r="H59" i="246"/>
  <c r="R59" i="246" s="1"/>
  <c r="P60" i="246" s="1"/>
  <c r="G63" i="246"/>
  <c r="C63" i="246" s="1"/>
  <c r="G61" i="246"/>
  <c r="C61" i="246" s="1"/>
  <c r="P55" i="251"/>
  <c r="M54" i="251" s="1"/>
  <c r="S54" i="251"/>
  <c r="K55" i="251" s="1"/>
  <c r="A54" i="251" s="1"/>
  <c r="L36" i="240"/>
  <c r="N36" i="240"/>
  <c r="G57" i="244"/>
  <c r="C57" i="244" s="1"/>
  <c r="G56" i="244"/>
  <c r="C56" i="244" s="1"/>
  <c r="G53" i="244"/>
  <c r="C53" i="244" s="1"/>
  <c r="H53" i="244"/>
  <c r="R53" i="244" s="1"/>
  <c r="P54" i="244" s="1"/>
  <c r="G54" i="244"/>
  <c r="C54" i="244" s="1"/>
  <c r="J60" i="244"/>
  <c r="G55" i="244"/>
  <c r="C55" i="244" s="1"/>
  <c r="N48" i="246"/>
  <c r="N2" i="246" s="1"/>
  <c r="X19" i="85" s="1"/>
  <c r="L48" i="246"/>
  <c r="S60" i="248"/>
  <c r="K61" i="248" s="1"/>
  <c r="A60" i="248" s="1"/>
  <c r="P61" i="248"/>
  <c r="M60" i="248" s="1"/>
  <c r="N42" i="241"/>
  <c r="L42" i="241"/>
  <c r="G61" i="138"/>
  <c r="C61" i="138" s="1"/>
  <c r="H59" i="138"/>
  <c r="R59" i="138" s="1"/>
  <c r="P60" i="138" s="1"/>
  <c r="G59" i="138"/>
  <c r="C59" i="138" s="1"/>
  <c r="G60" i="138"/>
  <c r="C60" i="138" s="1"/>
  <c r="J66" i="138"/>
  <c r="G63" i="138"/>
  <c r="C63" i="138" s="1"/>
  <c r="G62" i="138"/>
  <c r="C62" i="138" s="1"/>
  <c r="P55" i="245"/>
  <c r="M54" i="245" s="1"/>
  <c r="S54" i="245"/>
  <c r="K55" i="245" s="1"/>
  <c r="A54" i="245" s="1"/>
  <c r="L48" i="241"/>
  <c r="N48" i="241"/>
  <c r="N2" i="241" s="1"/>
  <c r="X25" i="85" s="1"/>
  <c r="L48" i="253"/>
  <c r="N48" i="253"/>
  <c r="N2" i="253" s="1"/>
  <c r="X12" i="85" s="1"/>
  <c r="P55" i="247"/>
  <c r="M54" i="247" s="1"/>
  <c r="S54" i="247"/>
  <c r="K55" i="247" s="1"/>
  <c r="A54" i="247" s="1"/>
  <c r="G63" i="247"/>
  <c r="C63" i="247" s="1"/>
  <c r="G62" i="247"/>
  <c r="C62" i="247" s="1"/>
  <c r="H59" i="247"/>
  <c r="R59" i="247" s="1"/>
  <c r="P60" i="247" s="1"/>
  <c r="G61" i="247"/>
  <c r="C61" i="247" s="1"/>
  <c r="G60" i="247"/>
  <c r="C60" i="247" s="1"/>
  <c r="G59" i="247"/>
  <c r="C59" i="247" s="1"/>
  <c r="J66" i="247"/>
  <c r="G1033" i="181"/>
  <c r="P49" i="250"/>
  <c r="M48" i="250" s="1"/>
  <c r="S48" i="250"/>
  <c r="K49" i="250" s="1"/>
  <c r="A48" i="250" s="1"/>
  <c r="G63" i="251"/>
  <c r="C63" i="251" s="1"/>
  <c r="J66" i="251"/>
  <c r="G60" i="251"/>
  <c r="C60" i="251" s="1"/>
  <c r="H59" i="251"/>
  <c r="R59" i="251" s="1"/>
  <c r="P60" i="251" s="1"/>
  <c r="G62" i="251"/>
  <c r="C62" i="251" s="1"/>
  <c r="G61" i="251"/>
  <c r="C61" i="251" s="1"/>
  <c r="G59" i="251"/>
  <c r="C59" i="251" s="1"/>
  <c r="G65" i="252"/>
  <c r="C65" i="252" s="1"/>
  <c r="G66" i="252"/>
  <c r="C66" i="252" s="1"/>
  <c r="G68" i="252"/>
  <c r="C68" i="252" s="1"/>
  <c r="G67" i="252"/>
  <c r="C67" i="252" s="1"/>
  <c r="J72" i="252"/>
  <c r="H65" i="252"/>
  <c r="R65" i="252" s="1"/>
  <c r="P66" i="252" s="1"/>
  <c r="G69" i="252"/>
  <c r="C69" i="252" s="1"/>
  <c r="J60" i="243"/>
  <c r="G57" i="243"/>
  <c r="C57" i="243" s="1"/>
  <c r="G53" i="243"/>
  <c r="C53" i="243" s="1"/>
  <c r="G55" i="243"/>
  <c r="C55" i="243" s="1"/>
  <c r="G54" i="243"/>
  <c r="C54" i="243" s="1"/>
  <c r="H53" i="243"/>
  <c r="R53" i="243" s="1"/>
  <c r="P54" i="243" s="1"/>
  <c r="G56" i="243"/>
  <c r="C56" i="243" s="1"/>
  <c r="N42" i="244"/>
  <c r="L42" i="244"/>
  <c r="L48" i="248"/>
  <c r="N48" i="248"/>
  <c r="N2" i="248" s="1"/>
  <c r="X17" i="85" s="1"/>
  <c r="N42" i="240"/>
  <c r="L42" i="240"/>
  <c r="L54" i="252"/>
  <c r="N54" i="252"/>
  <c r="P55" i="253"/>
  <c r="M54" i="253" s="1"/>
  <c r="S54" i="253"/>
  <c r="K55" i="253" s="1"/>
  <c r="A54" i="253" s="1"/>
  <c r="P55" i="246"/>
  <c r="M54" i="246" s="1"/>
  <c r="S54" i="246"/>
  <c r="K55" i="246" s="1"/>
  <c r="A54" i="246" s="1"/>
  <c r="P49" i="249"/>
  <c r="M48" i="249" s="1"/>
  <c r="S48" i="249"/>
  <c r="K49" i="249" s="1"/>
  <c r="A48" i="249" s="1"/>
  <c r="G54" i="249"/>
  <c r="C54" i="249" s="1"/>
  <c r="H53" i="249"/>
  <c r="R53" i="249" s="1"/>
  <c r="P54" i="249" s="1"/>
  <c r="G56" i="249"/>
  <c r="C56" i="249" s="1"/>
  <c r="G55" i="249"/>
  <c r="C55" i="249" s="1"/>
  <c r="J60" i="249"/>
  <c r="G53" i="249"/>
  <c r="C53" i="249" s="1"/>
  <c r="G57" i="249"/>
  <c r="C57" i="249" s="1"/>
  <c r="J66" i="250"/>
  <c r="G61" i="250"/>
  <c r="C61" i="250" s="1"/>
  <c r="G62" i="250"/>
  <c r="C62" i="250" s="1"/>
  <c r="G60" i="250"/>
  <c r="C60" i="250" s="1"/>
  <c r="G63" i="250"/>
  <c r="C63" i="250" s="1"/>
  <c r="G59" i="250"/>
  <c r="C59" i="250" s="1"/>
  <c r="H59" i="250"/>
  <c r="R59" i="250" s="1"/>
  <c r="P60" i="250" s="1"/>
  <c r="N36" i="249"/>
  <c r="L36" i="249"/>
  <c r="L48" i="138"/>
  <c r="N48" i="138"/>
  <c r="N2" i="138" s="1"/>
  <c r="X11" i="85" s="1"/>
  <c r="L54" i="248"/>
  <c r="N54" i="248"/>
  <c r="L54" i="246" l="1"/>
  <c r="N54" i="246"/>
  <c r="L48" i="250"/>
  <c r="N48" i="250"/>
  <c r="N2" i="250" s="1"/>
  <c r="X15" i="85" s="1"/>
  <c r="G69" i="250"/>
  <c r="C69" i="250" s="1"/>
  <c r="G68" i="250"/>
  <c r="C68" i="250" s="1"/>
  <c r="H65" i="250"/>
  <c r="R65" i="250" s="1"/>
  <c r="P66" i="250" s="1"/>
  <c r="G66" i="250"/>
  <c r="C66" i="250" s="1"/>
  <c r="J72" i="250"/>
  <c r="G65" i="250"/>
  <c r="C65" i="250" s="1"/>
  <c r="G67" i="250"/>
  <c r="C67" i="250" s="1"/>
  <c r="L54" i="241"/>
  <c r="N54" i="241"/>
  <c r="P55" i="240"/>
  <c r="M54" i="240" s="1"/>
  <c r="S54" i="240"/>
  <c r="K55" i="240" s="1"/>
  <c r="A54" i="240" s="1"/>
  <c r="L48" i="249"/>
  <c r="N48" i="249"/>
  <c r="N2" i="249" s="1"/>
  <c r="X16" i="85" s="1"/>
  <c r="N54" i="253"/>
  <c r="L54" i="253"/>
  <c r="S66" i="252"/>
  <c r="K67" i="252" s="1"/>
  <c r="A66" i="252" s="1"/>
  <c r="P67" i="252"/>
  <c r="M66" i="252" s="1"/>
  <c r="G1034" i="181"/>
  <c r="P61" i="246"/>
  <c r="M60" i="246" s="1"/>
  <c r="S60" i="246"/>
  <c r="K61" i="246" s="1"/>
  <c r="A60" i="246" s="1"/>
  <c r="G66" i="245"/>
  <c r="C66" i="245" s="1"/>
  <c r="J72" i="245"/>
  <c r="G69" i="245"/>
  <c r="C69" i="245" s="1"/>
  <c r="G67" i="245"/>
  <c r="C67" i="245" s="1"/>
  <c r="G68" i="245"/>
  <c r="C68" i="245" s="1"/>
  <c r="H65" i="245"/>
  <c r="R65" i="245" s="1"/>
  <c r="P66" i="245" s="1"/>
  <c r="G65" i="245"/>
  <c r="C65" i="245" s="1"/>
  <c r="G72" i="248"/>
  <c r="C72" i="248" s="1"/>
  <c r="G73" i="248"/>
  <c r="C73" i="248" s="1"/>
  <c r="J78" i="248"/>
  <c r="G75" i="248"/>
  <c r="C75" i="248" s="1"/>
  <c r="H71" i="248"/>
  <c r="R71" i="248" s="1"/>
  <c r="P72" i="248" s="1"/>
  <c r="G71" i="248"/>
  <c r="C71" i="248" s="1"/>
  <c r="G74" i="248"/>
  <c r="C74" i="248" s="1"/>
  <c r="S66" i="248"/>
  <c r="K67" i="248" s="1"/>
  <c r="A66" i="248" s="1"/>
  <c r="P67" i="248"/>
  <c r="M66" i="248" s="1"/>
  <c r="G59" i="240"/>
  <c r="C59" i="240" s="1"/>
  <c r="G60" i="240"/>
  <c r="C60" i="240" s="1"/>
  <c r="G63" i="240"/>
  <c r="C63" i="240" s="1"/>
  <c r="H59" i="240"/>
  <c r="R59" i="240" s="1"/>
  <c r="P60" i="240" s="1"/>
  <c r="G61" i="240"/>
  <c r="C61" i="240" s="1"/>
  <c r="J66" i="240"/>
  <c r="G62" i="240"/>
  <c r="C62" i="240" s="1"/>
  <c r="N48" i="244"/>
  <c r="N2" i="244" s="1"/>
  <c r="X23" i="85" s="1"/>
  <c r="L48" i="244"/>
  <c r="N48" i="240"/>
  <c r="N2" i="240" s="1"/>
  <c r="X27" i="85" s="1"/>
  <c r="L48" i="240"/>
  <c r="G60" i="243"/>
  <c r="C60" i="243" s="1"/>
  <c r="H59" i="243"/>
  <c r="R59" i="243" s="1"/>
  <c r="P60" i="243" s="1"/>
  <c r="G59" i="243"/>
  <c r="C59" i="243" s="1"/>
  <c r="G61" i="243"/>
  <c r="C61" i="243" s="1"/>
  <c r="G63" i="243"/>
  <c r="C63" i="243" s="1"/>
  <c r="J66" i="243"/>
  <c r="G62" i="243"/>
  <c r="C62" i="243" s="1"/>
  <c r="L54" i="245"/>
  <c r="N54" i="245"/>
  <c r="G62" i="244"/>
  <c r="C62" i="244" s="1"/>
  <c r="H59" i="244"/>
  <c r="R59" i="244" s="1"/>
  <c r="P60" i="244" s="1"/>
  <c r="G59" i="244"/>
  <c r="C59" i="244" s="1"/>
  <c r="J66" i="244"/>
  <c r="G60" i="244"/>
  <c r="C60" i="244" s="1"/>
  <c r="G63" i="244"/>
  <c r="C63" i="244" s="1"/>
  <c r="G61" i="244"/>
  <c r="C61" i="244" s="1"/>
  <c r="J72" i="246"/>
  <c r="H65" i="246"/>
  <c r="R65" i="246" s="1"/>
  <c r="P66" i="246" s="1"/>
  <c r="G66" i="246"/>
  <c r="C66" i="246" s="1"/>
  <c r="G67" i="246"/>
  <c r="C67" i="246" s="1"/>
  <c r="G69" i="246"/>
  <c r="C69" i="246" s="1"/>
  <c r="G65" i="246"/>
  <c r="C65" i="246" s="1"/>
  <c r="G68" i="246"/>
  <c r="C68" i="246" s="1"/>
  <c r="P61" i="245"/>
  <c r="M60" i="245" s="1"/>
  <c r="S60" i="245"/>
  <c r="K61" i="245" s="1"/>
  <c r="A60" i="245" s="1"/>
  <c r="L48" i="243"/>
  <c r="N48" i="243"/>
  <c r="N2" i="243" s="1"/>
  <c r="X24" i="85" s="1"/>
  <c r="P61" i="241"/>
  <c r="M60" i="241" s="1"/>
  <c r="S60" i="241"/>
  <c r="K61" i="241" s="1"/>
  <c r="A60" i="241" s="1"/>
  <c r="S60" i="250"/>
  <c r="K61" i="250" s="1"/>
  <c r="A60" i="250" s="1"/>
  <c r="P61" i="250"/>
  <c r="M60" i="250" s="1"/>
  <c r="S54" i="249"/>
  <c r="K55" i="249" s="1"/>
  <c r="A54" i="249" s="1"/>
  <c r="P55" i="249"/>
  <c r="M54" i="249" s="1"/>
  <c r="P55" i="243"/>
  <c r="M54" i="243" s="1"/>
  <c r="S54" i="243"/>
  <c r="K55" i="243" s="1"/>
  <c r="A54" i="243" s="1"/>
  <c r="G72" i="252"/>
  <c r="C72" i="252" s="1"/>
  <c r="H71" i="252"/>
  <c r="R71" i="252" s="1"/>
  <c r="P72" i="252" s="1"/>
  <c r="J78" i="252"/>
  <c r="G71" i="252"/>
  <c r="C71" i="252" s="1"/>
  <c r="G74" i="252"/>
  <c r="C74" i="252" s="1"/>
  <c r="G73" i="252"/>
  <c r="C73" i="252" s="1"/>
  <c r="G75" i="252"/>
  <c r="C75" i="252" s="1"/>
  <c r="P61" i="251"/>
  <c r="M60" i="251" s="1"/>
  <c r="S60" i="251"/>
  <c r="K61" i="251" s="1"/>
  <c r="A60" i="251" s="1"/>
  <c r="J72" i="247"/>
  <c r="H65" i="247"/>
  <c r="R65" i="247" s="1"/>
  <c r="P66" i="247" s="1"/>
  <c r="G66" i="247"/>
  <c r="C66" i="247" s="1"/>
  <c r="G69" i="247"/>
  <c r="C69" i="247" s="1"/>
  <c r="G65" i="247"/>
  <c r="C65" i="247" s="1"/>
  <c r="G67" i="247"/>
  <c r="C67" i="247" s="1"/>
  <c r="G68" i="247"/>
  <c r="C68" i="247" s="1"/>
  <c r="P61" i="247"/>
  <c r="M60" i="247" s="1"/>
  <c r="S60" i="247"/>
  <c r="K61" i="247" s="1"/>
  <c r="A60" i="247" s="1"/>
  <c r="L54" i="247"/>
  <c r="N54" i="247"/>
  <c r="S60" i="138"/>
  <c r="K61" i="138" s="1"/>
  <c r="A60" i="138" s="1"/>
  <c r="P61" i="138"/>
  <c r="M60" i="138" s="1"/>
  <c r="P55" i="244"/>
  <c r="M54" i="244" s="1"/>
  <c r="S54" i="244"/>
  <c r="K55" i="244" s="1"/>
  <c r="A54" i="244" s="1"/>
  <c r="L54" i="251"/>
  <c r="N54" i="251"/>
  <c r="S60" i="242"/>
  <c r="K61" i="242" s="1"/>
  <c r="A60" i="242" s="1"/>
  <c r="P61" i="242"/>
  <c r="M60" i="242" s="1"/>
  <c r="L54" i="242"/>
  <c r="N54" i="242"/>
  <c r="G67" i="253"/>
  <c r="C67" i="253" s="1"/>
  <c r="G68" i="253"/>
  <c r="C68" i="253" s="1"/>
  <c r="G69" i="253"/>
  <c r="C69" i="253" s="1"/>
  <c r="H65" i="253"/>
  <c r="R65" i="253" s="1"/>
  <c r="P66" i="253" s="1"/>
  <c r="J72" i="253"/>
  <c r="G66" i="253"/>
  <c r="C66" i="253" s="1"/>
  <c r="G65" i="253"/>
  <c r="C65" i="253" s="1"/>
  <c r="J72" i="241"/>
  <c r="G65" i="241"/>
  <c r="C65" i="241" s="1"/>
  <c r="G68" i="241"/>
  <c r="C68" i="241" s="1"/>
  <c r="G67" i="241"/>
  <c r="C67" i="241" s="1"/>
  <c r="H65" i="241"/>
  <c r="R65" i="241" s="1"/>
  <c r="P66" i="241" s="1"/>
  <c r="G69" i="241"/>
  <c r="C69" i="241" s="1"/>
  <c r="G66" i="241"/>
  <c r="C66" i="241" s="1"/>
  <c r="L54" i="138"/>
  <c r="N54" i="138"/>
  <c r="G66" i="138"/>
  <c r="C66" i="138" s="1"/>
  <c r="G69" i="138"/>
  <c r="C69" i="138" s="1"/>
  <c r="H65" i="138"/>
  <c r="R65" i="138" s="1"/>
  <c r="P66" i="138" s="1"/>
  <c r="G68" i="138"/>
  <c r="C68" i="138" s="1"/>
  <c r="G67" i="138"/>
  <c r="C67" i="138" s="1"/>
  <c r="G65" i="138"/>
  <c r="C65" i="138" s="1"/>
  <c r="J72" i="138"/>
  <c r="N60" i="248"/>
  <c r="L60" i="248"/>
  <c r="G68" i="242"/>
  <c r="C68" i="242" s="1"/>
  <c r="J72" i="242"/>
  <c r="G67" i="242"/>
  <c r="C67" i="242" s="1"/>
  <c r="G66" i="242"/>
  <c r="C66" i="242" s="1"/>
  <c r="G65" i="242"/>
  <c r="C65" i="242" s="1"/>
  <c r="H65" i="242"/>
  <c r="R65" i="242" s="1"/>
  <c r="P66" i="242" s="1"/>
  <c r="G69" i="242"/>
  <c r="C69" i="242" s="1"/>
  <c r="P61" i="253"/>
  <c r="M60" i="253" s="1"/>
  <c r="S60" i="253"/>
  <c r="K61" i="253" s="1"/>
  <c r="A60" i="253" s="1"/>
  <c r="L54" i="250"/>
  <c r="N54" i="250"/>
  <c r="N60" i="252"/>
  <c r="L60" i="252"/>
  <c r="G63" i="249"/>
  <c r="C63" i="249" s="1"/>
  <c r="G60" i="249"/>
  <c r="C60" i="249" s="1"/>
  <c r="G59" i="249"/>
  <c r="C59" i="249" s="1"/>
  <c r="J66" i="249"/>
  <c r="G61" i="249"/>
  <c r="C61" i="249" s="1"/>
  <c r="H59" i="249"/>
  <c r="R59" i="249" s="1"/>
  <c r="P60" i="249" s="1"/>
  <c r="G62" i="249"/>
  <c r="C62" i="249" s="1"/>
  <c r="G65" i="251"/>
  <c r="C65" i="251" s="1"/>
  <c r="G67" i="251"/>
  <c r="C67" i="251" s="1"/>
  <c r="H65" i="251"/>
  <c r="R65" i="251" s="1"/>
  <c r="P66" i="251" s="1"/>
  <c r="G66" i="251"/>
  <c r="C66" i="251" s="1"/>
  <c r="G69" i="251"/>
  <c r="C69" i="251" s="1"/>
  <c r="G68" i="251"/>
  <c r="C68" i="251" s="1"/>
  <c r="J72" i="251"/>
  <c r="H65" i="249" l="1"/>
  <c r="R65" i="249" s="1"/>
  <c r="P66" i="249" s="1"/>
  <c r="G67" i="249"/>
  <c r="C67" i="249" s="1"/>
  <c r="G65" i="249"/>
  <c r="C65" i="249" s="1"/>
  <c r="G69" i="249"/>
  <c r="C69" i="249" s="1"/>
  <c r="J72" i="249"/>
  <c r="G66" i="249"/>
  <c r="C66" i="249" s="1"/>
  <c r="G68" i="249"/>
  <c r="C68" i="249" s="1"/>
  <c r="S66" i="242"/>
  <c r="K67" i="242" s="1"/>
  <c r="A66" i="242" s="1"/>
  <c r="P67" i="242"/>
  <c r="M66" i="242" s="1"/>
  <c r="G71" i="242"/>
  <c r="C71" i="242" s="1"/>
  <c r="G74" i="242"/>
  <c r="C74" i="242" s="1"/>
  <c r="J78" i="242"/>
  <c r="G73" i="242"/>
  <c r="C73" i="242" s="1"/>
  <c r="G72" i="242"/>
  <c r="C72" i="242" s="1"/>
  <c r="H71" i="242"/>
  <c r="R71" i="242" s="1"/>
  <c r="P72" i="242" s="1"/>
  <c r="G75" i="242"/>
  <c r="C75" i="242" s="1"/>
  <c r="J78" i="138"/>
  <c r="G75" i="138"/>
  <c r="C75" i="138" s="1"/>
  <c r="G73" i="138"/>
  <c r="C73" i="138" s="1"/>
  <c r="G71" i="138"/>
  <c r="C71" i="138" s="1"/>
  <c r="H71" i="138"/>
  <c r="R71" i="138" s="1"/>
  <c r="P72" i="138" s="1"/>
  <c r="G74" i="138"/>
  <c r="C74" i="138" s="1"/>
  <c r="G72" i="138"/>
  <c r="C72" i="138" s="1"/>
  <c r="H71" i="247"/>
  <c r="R71" i="247" s="1"/>
  <c r="P72" i="247" s="1"/>
  <c r="G72" i="247"/>
  <c r="C72" i="247" s="1"/>
  <c r="G71" i="247"/>
  <c r="C71" i="247" s="1"/>
  <c r="G75" i="247"/>
  <c r="C75" i="247" s="1"/>
  <c r="J78" i="247"/>
  <c r="G74" i="247"/>
  <c r="C74" i="247" s="1"/>
  <c r="G73" i="247"/>
  <c r="C73" i="247" s="1"/>
  <c r="P73" i="252"/>
  <c r="M72" i="252" s="1"/>
  <c r="S72" i="252"/>
  <c r="K73" i="252" s="1"/>
  <c r="A72" i="252" s="1"/>
  <c r="S66" i="246"/>
  <c r="K67" i="246" s="1"/>
  <c r="A66" i="246" s="1"/>
  <c r="P67" i="246"/>
  <c r="M66" i="246" s="1"/>
  <c r="J72" i="243"/>
  <c r="G66" i="243"/>
  <c r="C66" i="243" s="1"/>
  <c r="G65" i="243"/>
  <c r="C65" i="243" s="1"/>
  <c r="G69" i="243"/>
  <c r="C69" i="243" s="1"/>
  <c r="G67" i="243"/>
  <c r="C67" i="243" s="1"/>
  <c r="H65" i="243"/>
  <c r="R65" i="243" s="1"/>
  <c r="P66" i="243" s="1"/>
  <c r="G68" i="243"/>
  <c r="C68" i="243" s="1"/>
  <c r="S60" i="243"/>
  <c r="K61" i="243" s="1"/>
  <c r="A60" i="243" s="1"/>
  <c r="P61" i="243"/>
  <c r="M60" i="243" s="1"/>
  <c r="G1035" i="181"/>
  <c r="L54" i="240"/>
  <c r="N54" i="240"/>
  <c r="P67" i="138"/>
  <c r="M66" i="138" s="1"/>
  <c r="S66" i="138"/>
  <c r="K67" i="138" s="1"/>
  <c r="A66" i="138" s="1"/>
  <c r="H71" i="251"/>
  <c r="R71" i="251" s="1"/>
  <c r="P72" i="251" s="1"/>
  <c r="G73" i="251"/>
  <c r="C73" i="251" s="1"/>
  <c r="G72" i="251"/>
  <c r="C72" i="251" s="1"/>
  <c r="G74" i="251"/>
  <c r="C74" i="251" s="1"/>
  <c r="G75" i="251"/>
  <c r="C75" i="251" s="1"/>
  <c r="G71" i="251"/>
  <c r="C71" i="251" s="1"/>
  <c r="J78" i="251"/>
  <c r="S66" i="251"/>
  <c r="K67" i="251" s="1"/>
  <c r="A66" i="251" s="1"/>
  <c r="P67" i="251"/>
  <c r="M66" i="251" s="1"/>
  <c r="P61" i="249"/>
  <c r="M60" i="249" s="1"/>
  <c r="S60" i="249"/>
  <c r="K61" i="249" s="1"/>
  <c r="A60" i="249" s="1"/>
  <c r="N60" i="253"/>
  <c r="L60" i="253"/>
  <c r="G73" i="253"/>
  <c r="C73" i="253" s="1"/>
  <c r="G72" i="253"/>
  <c r="C72" i="253" s="1"/>
  <c r="G75" i="253"/>
  <c r="C75" i="253" s="1"/>
  <c r="G74" i="253"/>
  <c r="C74" i="253" s="1"/>
  <c r="H71" i="253"/>
  <c r="R71" i="253" s="1"/>
  <c r="P72" i="253" s="1"/>
  <c r="J78" i="253"/>
  <c r="G71" i="253"/>
  <c r="C71" i="253" s="1"/>
  <c r="N60" i="242"/>
  <c r="L60" i="242"/>
  <c r="N60" i="247"/>
  <c r="L60" i="247"/>
  <c r="N54" i="249"/>
  <c r="L54" i="249"/>
  <c r="G75" i="246"/>
  <c r="C75" i="246" s="1"/>
  <c r="H71" i="246"/>
  <c r="R71" i="246" s="1"/>
  <c r="P72" i="246" s="1"/>
  <c r="J78" i="246"/>
  <c r="G71" i="246"/>
  <c r="C71" i="246" s="1"/>
  <c r="G73" i="246"/>
  <c r="C73" i="246" s="1"/>
  <c r="G74" i="246"/>
  <c r="C74" i="246" s="1"/>
  <c r="G72" i="246"/>
  <c r="C72" i="246" s="1"/>
  <c r="G69" i="244"/>
  <c r="C69" i="244" s="1"/>
  <c r="H65" i="244"/>
  <c r="R65" i="244" s="1"/>
  <c r="P66" i="244" s="1"/>
  <c r="G67" i="244"/>
  <c r="C67" i="244" s="1"/>
  <c r="G68" i="244"/>
  <c r="C68" i="244" s="1"/>
  <c r="G65" i="244"/>
  <c r="C65" i="244" s="1"/>
  <c r="J72" i="244"/>
  <c r="G66" i="244"/>
  <c r="C66" i="244" s="1"/>
  <c r="S60" i="240"/>
  <c r="K61" i="240" s="1"/>
  <c r="A60" i="240" s="1"/>
  <c r="P61" i="240"/>
  <c r="M60" i="240" s="1"/>
  <c r="L66" i="248"/>
  <c r="N66" i="248"/>
  <c r="S72" i="248"/>
  <c r="K73" i="248" s="1"/>
  <c r="A72" i="248" s="1"/>
  <c r="P73" i="248"/>
  <c r="M72" i="248" s="1"/>
  <c r="N66" i="252"/>
  <c r="L66" i="252"/>
  <c r="G74" i="250"/>
  <c r="C74" i="250" s="1"/>
  <c r="G73" i="250"/>
  <c r="C73" i="250" s="1"/>
  <c r="H71" i="250"/>
  <c r="R71" i="250" s="1"/>
  <c r="P72" i="250" s="1"/>
  <c r="J78" i="250"/>
  <c r="G71" i="250"/>
  <c r="C71" i="250" s="1"/>
  <c r="G72" i="250"/>
  <c r="C72" i="250" s="1"/>
  <c r="G75" i="250"/>
  <c r="C75" i="250" s="1"/>
  <c r="S66" i="241"/>
  <c r="K67" i="241" s="1"/>
  <c r="A66" i="241" s="1"/>
  <c r="P67" i="241"/>
  <c r="M66" i="241" s="1"/>
  <c r="G74" i="241"/>
  <c r="C74" i="241" s="1"/>
  <c r="J78" i="241"/>
  <c r="G73" i="241"/>
  <c r="C73" i="241" s="1"/>
  <c r="H71" i="241"/>
  <c r="R71" i="241" s="1"/>
  <c r="P72" i="241" s="1"/>
  <c r="G75" i="241"/>
  <c r="C75" i="241" s="1"/>
  <c r="G72" i="241"/>
  <c r="C72" i="241" s="1"/>
  <c r="G71" i="241"/>
  <c r="C71" i="241" s="1"/>
  <c r="P67" i="253"/>
  <c r="M66" i="253" s="1"/>
  <c r="S66" i="253"/>
  <c r="K67" i="253" s="1"/>
  <c r="A66" i="253" s="1"/>
  <c r="L54" i="244"/>
  <c r="N54" i="244"/>
  <c r="N60" i="251"/>
  <c r="L60" i="251"/>
  <c r="N60" i="241"/>
  <c r="L60" i="241"/>
  <c r="N60" i="245"/>
  <c r="L60" i="245"/>
  <c r="N60" i="246"/>
  <c r="L60" i="246"/>
  <c r="L60" i="138"/>
  <c r="N60" i="138"/>
  <c r="P67" i="247"/>
  <c r="M66" i="247" s="1"/>
  <c r="S66" i="247"/>
  <c r="K67" i="247" s="1"/>
  <c r="A66" i="247" s="1"/>
  <c r="G77" i="252"/>
  <c r="C77" i="252" s="1"/>
  <c r="H77" i="252"/>
  <c r="R77" i="252" s="1"/>
  <c r="P78" i="252" s="1"/>
  <c r="G79" i="252"/>
  <c r="C79" i="252" s="1"/>
  <c r="G80" i="252"/>
  <c r="C80" i="252" s="1"/>
  <c r="G81" i="252"/>
  <c r="C81" i="252" s="1"/>
  <c r="J84" i="252"/>
  <c r="G78" i="252"/>
  <c r="C78" i="252" s="1"/>
  <c r="N54" i="243"/>
  <c r="L54" i="243"/>
  <c r="L60" i="250"/>
  <c r="N60" i="250"/>
  <c r="S60" i="244"/>
  <c r="K61" i="244" s="1"/>
  <c r="A60" i="244" s="1"/>
  <c r="P61" i="244"/>
  <c r="M60" i="244" s="1"/>
  <c r="G69" i="240"/>
  <c r="C69" i="240" s="1"/>
  <c r="G67" i="240"/>
  <c r="C67" i="240" s="1"/>
  <c r="J72" i="240"/>
  <c r="H65" i="240"/>
  <c r="R65" i="240" s="1"/>
  <c r="P66" i="240" s="1"/>
  <c r="G68" i="240"/>
  <c r="C68" i="240" s="1"/>
  <c r="G66" i="240"/>
  <c r="C66" i="240" s="1"/>
  <c r="G65" i="240"/>
  <c r="C65" i="240" s="1"/>
  <c r="G81" i="248"/>
  <c r="C81" i="248" s="1"/>
  <c r="J84" i="248"/>
  <c r="G80" i="248"/>
  <c r="C80" i="248" s="1"/>
  <c r="G79" i="248"/>
  <c r="C79" i="248" s="1"/>
  <c r="G77" i="248"/>
  <c r="C77" i="248" s="1"/>
  <c r="G78" i="248"/>
  <c r="C78" i="248" s="1"/>
  <c r="H77" i="248"/>
  <c r="R77" i="248" s="1"/>
  <c r="P78" i="248" s="1"/>
  <c r="P67" i="245"/>
  <c r="M66" i="245" s="1"/>
  <c r="S66" i="245"/>
  <c r="K67" i="245" s="1"/>
  <c r="A66" i="245" s="1"/>
  <c r="J78" i="245"/>
  <c r="G73" i="245"/>
  <c r="C73" i="245" s="1"/>
  <c r="G75" i="245"/>
  <c r="C75" i="245" s="1"/>
  <c r="H71" i="245"/>
  <c r="R71" i="245" s="1"/>
  <c r="P72" i="245" s="1"/>
  <c r="G72" i="245"/>
  <c r="C72" i="245" s="1"/>
  <c r="G74" i="245"/>
  <c r="C74" i="245" s="1"/>
  <c r="G71" i="245"/>
  <c r="C71" i="245" s="1"/>
  <c r="P67" i="250"/>
  <c r="M66" i="250" s="1"/>
  <c r="S66" i="250"/>
  <c r="K67" i="250" s="1"/>
  <c r="A66" i="250" s="1"/>
  <c r="P73" i="245" l="1"/>
  <c r="M72" i="245" s="1"/>
  <c r="S72" i="245"/>
  <c r="K73" i="245" s="1"/>
  <c r="A72" i="245" s="1"/>
  <c r="N66" i="245"/>
  <c r="L66" i="245"/>
  <c r="G73" i="240"/>
  <c r="C73" i="240" s="1"/>
  <c r="G74" i="240"/>
  <c r="C74" i="240" s="1"/>
  <c r="J78" i="240"/>
  <c r="H71" i="240"/>
  <c r="R71" i="240" s="1"/>
  <c r="P72" i="240" s="1"/>
  <c r="G75" i="240"/>
  <c r="C75" i="240" s="1"/>
  <c r="G72" i="240"/>
  <c r="C72" i="240" s="1"/>
  <c r="G71" i="240"/>
  <c r="C71" i="240" s="1"/>
  <c r="L66" i="253"/>
  <c r="N66" i="253"/>
  <c r="P73" i="241"/>
  <c r="M72" i="241" s="1"/>
  <c r="S72" i="241"/>
  <c r="K73" i="241" s="1"/>
  <c r="A72" i="241" s="1"/>
  <c r="N66" i="241"/>
  <c r="L66" i="241"/>
  <c r="J84" i="246"/>
  <c r="G80" i="246"/>
  <c r="C80" i="246" s="1"/>
  <c r="G78" i="246"/>
  <c r="C78" i="246" s="1"/>
  <c r="G77" i="246"/>
  <c r="C77" i="246" s="1"/>
  <c r="G81" i="246"/>
  <c r="C81" i="246" s="1"/>
  <c r="H77" i="246"/>
  <c r="R77" i="246" s="1"/>
  <c r="P78" i="246" s="1"/>
  <c r="G79" i="246"/>
  <c r="C79" i="246" s="1"/>
  <c r="P73" i="253"/>
  <c r="M72" i="253" s="1"/>
  <c r="S72" i="253"/>
  <c r="K73" i="253" s="1"/>
  <c r="A72" i="253" s="1"/>
  <c r="N60" i="249"/>
  <c r="L60" i="249"/>
  <c r="G1036" i="181"/>
  <c r="P67" i="243"/>
  <c r="M66" i="243" s="1"/>
  <c r="S66" i="243"/>
  <c r="K67" i="243" s="1"/>
  <c r="A66" i="243" s="1"/>
  <c r="H77" i="247"/>
  <c r="R77" i="247" s="1"/>
  <c r="P78" i="247" s="1"/>
  <c r="G81" i="247"/>
  <c r="C81" i="247" s="1"/>
  <c r="G77" i="247"/>
  <c r="C77" i="247" s="1"/>
  <c r="J84" i="247"/>
  <c r="G79" i="247"/>
  <c r="C79" i="247" s="1"/>
  <c r="G80" i="247"/>
  <c r="C80" i="247" s="1"/>
  <c r="G78" i="247"/>
  <c r="C78" i="247" s="1"/>
  <c r="S72" i="247"/>
  <c r="K73" i="247" s="1"/>
  <c r="A72" i="247" s="1"/>
  <c r="P73" i="247"/>
  <c r="M72" i="247" s="1"/>
  <c r="J84" i="242"/>
  <c r="G79" i="242"/>
  <c r="C79" i="242" s="1"/>
  <c r="G80" i="242"/>
  <c r="C80" i="242" s="1"/>
  <c r="G78" i="242"/>
  <c r="C78" i="242" s="1"/>
  <c r="H77" i="242"/>
  <c r="R77" i="242" s="1"/>
  <c r="P78" i="242" s="1"/>
  <c r="G81" i="242"/>
  <c r="C81" i="242" s="1"/>
  <c r="G77" i="242"/>
  <c r="C77" i="242" s="1"/>
  <c r="P79" i="248"/>
  <c r="M78" i="248" s="1"/>
  <c r="S78" i="248"/>
  <c r="K79" i="248" s="1"/>
  <c r="A78" i="248" s="1"/>
  <c r="L66" i="247"/>
  <c r="N66" i="247"/>
  <c r="G81" i="250"/>
  <c r="C81" i="250" s="1"/>
  <c r="G78" i="250"/>
  <c r="C78" i="250" s="1"/>
  <c r="G79" i="250"/>
  <c r="C79" i="250" s="1"/>
  <c r="J84" i="250"/>
  <c r="G77" i="250"/>
  <c r="C77" i="250" s="1"/>
  <c r="H77" i="250"/>
  <c r="R77" i="250" s="1"/>
  <c r="P78" i="250" s="1"/>
  <c r="G80" i="250"/>
  <c r="C80" i="250" s="1"/>
  <c r="S72" i="246"/>
  <c r="K73" i="246" s="1"/>
  <c r="A72" i="246" s="1"/>
  <c r="P73" i="246"/>
  <c r="M72" i="246" s="1"/>
  <c r="L66" i="251"/>
  <c r="N66" i="251"/>
  <c r="P73" i="251"/>
  <c r="M72" i="251" s="1"/>
  <c r="S72" i="251"/>
  <c r="K73" i="251" s="1"/>
  <c r="A72" i="251" s="1"/>
  <c r="L60" i="243"/>
  <c r="N60" i="243"/>
  <c r="G75" i="243"/>
  <c r="C75" i="243" s="1"/>
  <c r="G71" i="243"/>
  <c r="C71" i="243" s="1"/>
  <c r="G74" i="243"/>
  <c r="C74" i="243" s="1"/>
  <c r="G72" i="243"/>
  <c r="C72" i="243" s="1"/>
  <c r="H71" i="243"/>
  <c r="R71" i="243" s="1"/>
  <c r="P72" i="243" s="1"/>
  <c r="G73" i="243"/>
  <c r="C73" i="243" s="1"/>
  <c r="J78" i="243"/>
  <c r="L72" i="252"/>
  <c r="N72" i="252"/>
  <c r="P73" i="242"/>
  <c r="M72" i="242" s="1"/>
  <c r="S72" i="242"/>
  <c r="K73" i="242" s="1"/>
  <c r="A72" i="242" s="1"/>
  <c r="G81" i="245"/>
  <c r="C81" i="245" s="1"/>
  <c r="G80" i="245"/>
  <c r="C80" i="245" s="1"/>
  <c r="G79" i="245"/>
  <c r="C79" i="245" s="1"/>
  <c r="H77" i="245"/>
  <c r="R77" i="245" s="1"/>
  <c r="P78" i="245" s="1"/>
  <c r="G78" i="245"/>
  <c r="C78" i="245" s="1"/>
  <c r="J84" i="245"/>
  <c r="G77" i="245"/>
  <c r="C77" i="245" s="1"/>
  <c r="G86" i="248"/>
  <c r="C86" i="248" s="1"/>
  <c r="J90" i="248"/>
  <c r="H83" i="248"/>
  <c r="R83" i="248" s="1"/>
  <c r="P84" i="248" s="1"/>
  <c r="G83" i="248"/>
  <c r="C83" i="248" s="1"/>
  <c r="G84" i="248"/>
  <c r="C84" i="248" s="1"/>
  <c r="G87" i="248"/>
  <c r="C87" i="248" s="1"/>
  <c r="G85" i="248"/>
  <c r="C85" i="248" s="1"/>
  <c r="G84" i="252"/>
  <c r="C84" i="252" s="1"/>
  <c r="H83" i="252"/>
  <c r="R83" i="252" s="1"/>
  <c r="P84" i="252" s="1"/>
  <c r="J90" i="252"/>
  <c r="G85" i="252"/>
  <c r="C85" i="252" s="1"/>
  <c r="G83" i="252"/>
  <c r="C83" i="252" s="1"/>
  <c r="G87" i="252"/>
  <c r="C87" i="252" s="1"/>
  <c r="G86" i="252"/>
  <c r="C86" i="252" s="1"/>
  <c r="S78" i="252"/>
  <c r="K79" i="252" s="1"/>
  <c r="A78" i="252" s="1"/>
  <c r="P79" i="252"/>
  <c r="M78" i="252" s="1"/>
  <c r="H77" i="241"/>
  <c r="R77" i="241" s="1"/>
  <c r="P78" i="241" s="1"/>
  <c r="J84" i="241"/>
  <c r="G81" i="241"/>
  <c r="C81" i="241" s="1"/>
  <c r="G79" i="241"/>
  <c r="C79" i="241" s="1"/>
  <c r="G78" i="241"/>
  <c r="C78" i="241" s="1"/>
  <c r="G80" i="241"/>
  <c r="C80" i="241" s="1"/>
  <c r="G77" i="241"/>
  <c r="C77" i="241" s="1"/>
  <c r="P73" i="250"/>
  <c r="M72" i="250" s="1"/>
  <c r="S72" i="250"/>
  <c r="K73" i="250" s="1"/>
  <c r="A72" i="250" s="1"/>
  <c r="H71" i="244"/>
  <c r="R71" i="244" s="1"/>
  <c r="P72" i="244" s="1"/>
  <c r="G73" i="244"/>
  <c r="C73" i="244" s="1"/>
  <c r="G75" i="244"/>
  <c r="C75" i="244" s="1"/>
  <c r="G74" i="244"/>
  <c r="C74" i="244" s="1"/>
  <c r="G72" i="244"/>
  <c r="C72" i="244" s="1"/>
  <c r="G71" i="244"/>
  <c r="C71" i="244" s="1"/>
  <c r="J78" i="244"/>
  <c r="P67" i="244"/>
  <c r="M66" i="244" s="1"/>
  <c r="S66" i="244"/>
  <c r="K67" i="244" s="1"/>
  <c r="A66" i="244" s="1"/>
  <c r="N66" i="246"/>
  <c r="L66" i="246"/>
  <c r="L66" i="250"/>
  <c r="N66" i="250"/>
  <c r="S66" i="240"/>
  <c r="K67" i="240" s="1"/>
  <c r="A66" i="240" s="1"/>
  <c r="P67" i="240"/>
  <c r="M66" i="240" s="1"/>
  <c r="N60" i="244"/>
  <c r="L60" i="244"/>
  <c r="N72" i="248"/>
  <c r="L72" i="248"/>
  <c r="L60" i="240"/>
  <c r="N60" i="240"/>
  <c r="H77" i="253"/>
  <c r="R77" i="253" s="1"/>
  <c r="P78" i="253" s="1"/>
  <c r="G80" i="253"/>
  <c r="C80" i="253" s="1"/>
  <c r="J84" i="253"/>
  <c r="G79" i="253"/>
  <c r="C79" i="253" s="1"/>
  <c r="G77" i="253"/>
  <c r="C77" i="253" s="1"/>
  <c r="G81" i="253"/>
  <c r="C81" i="253" s="1"/>
  <c r="G78" i="253"/>
  <c r="C78" i="253" s="1"/>
  <c r="G77" i="251"/>
  <c r="C77" i="251" s="1"/>
  <c r="H77" i="251"/>
  <c r="R77" i="251" s="1"/>
  <c r="P78" i="251" s="1"/>
  <c r="G80" i="251"/>
  <c r="C80" i="251" s="1"/>
  <c r="G79" i="251"/>
  <c r="C79" i="251" s="1"/>
  <c r="G81" i="251"/>
  <c r="C81" i="251" s="1"/>
  <c r="J84" i="251"/>
  <c r="G78" i="251"/>
  <c r="C78" i="251" s="1"/>
  <c r="L66" i="138"/>
  <c r="N66" i="138"/>
  <c r="P73" i="138"/>
  <c r="M72" i="138" s="1"/>
  <c r="S72" i="138"/>
  <c r="K73" i="138" s="1"/>
  <c r="A72" i="138" s="1"/>
  <c r="G77" i="138"/>
  <c r="C77" i="138" s="1"/>
  <c r="G81" i="138"/>
  <c r="C81" i="138" s="1"/>
  <c r="H77" i="138"/>
  <c r="R77" i="138" s="1"/>
  <c r="P78" i="138" s="1"/>
  <c r="J84" i="138"/>
  <c r="G78" i="138"/>
  <c r="C78" i="138" s="1"/>
  <c r="G79" i="138"/>
  <c r="C79" i="138" s="1"/>
  <c r="G80" i="138"/>
  <c r="C80" i="138" s="1"/>
  <c r="N66" i="242"/>
  <c r="L66" i="242"/>
  <c r="G75" i="249"/>
  <c r="C75" i="249" s="1"/>
  <c r="G72" i="249"/>
  <c r="C72" i="249" s="1"/>
  <c r="G74" i="249"/>
  <c r="C74" i="249" s="1"/>
  <c r="J78" i="249"/>
  <c r="G71" i="249"/>
  <c r="C71" i="249" s="1"/>
  <c r="G73" i="249"/>
  <c r="C73" i="249" s="1"/>
  <c r="H71" i="249"/>
  <c r="R71" i="249" s="1"/>
  <c r="P72" i="249" s="1"/>
  <c r="P67" i="249"/>
  <c r="M66" i="249" s="1"/>
  <c r="S66" i="249"/>
  <c r="K67" i="249" s="1"/>
  <c r="A66" i="249" s="1"/>
  <c r="P73" i="244" l="1"/>
  <c r="M72" i="244" s="1"/>
  <c r="S72" i="244"/>
  <c r="K73" i="244" s="1"/>
  <c r="A72" i="244" s="1"/>
  <c r="G89" i="252"/>
  <c r="C89" i="252" s="1"/>
  <c r="H89" i="252"/>
  <c r="R89" i="252" s="1"/>
  <c r="P90" i="252" s="1"/>
  <c r="G90" i="252"/>
  <c r="C90" i="252" s="1"/>
  <c r="J96" i="252"/>
  <c r="G92" i="252"/>
  <c r="C92" i="252" s="1"/>
  <c r="G93" i="252"/>
  <c r="C93" i="252" s="1"/>
  <c r="G91" i="252"/>
  <c r="C91" i="252" s="1"/>
  <c r="L66" i="243"/>
  <c r="N66" i="243"/>
  <c r="S78" i="246"/>
  <c r="K79" i="246" s="1"/>
  <c r="A78" i="246" s="1"/>
  <c r="P79" i="246"/>
  <c r="M78" i="246" s="1"/>
  <c r="G79" i="240"/>
  <c r="C79" i="240" s="1"/>
  <c r="G78" i="240"/>
  <c r="C78" i="240" s="1"/>
  <c r="G80" i="240"/>
  <c r="C80" i="240" s="1"/>
  <c r="G77" i="240"/>
  <c r="C77" i="240" s="1"/>
  <c r="J84" i="240"/>
  <c r="H77" i="240"/>
  <c r="R77" i="240" s="1"/>
  <c r="P78" i="240" s="1"/>
  <c r="G81" i="240"/>
  <c r="C81" i="240" s="1"/>
  <c r="G84" i="241"/>
  <c r="C84" i="241" s="1"/>
  <c r="J90" i="241"/>
  <c r="G83" i="241"/>
  <c r="C83" i="241" s="1"/>
  <c r="H83" i="241"/>
  <c r="R83" i="241" s="1"/>
  <c r="P84" i="241" s="1"/>
  <c r="G85" i="241"/>
  <c r="C85" i="241" s="1"/>
  <c r="G87" i="241"/>
  <c r="C87" i="241" s="1"/>
  <c r="G86" i="241"/>
  <c r="C86" i="241" s="1"/>
  <c r="J96" i="248"/>
  <c r="G92" i="248"/>
  <c r="C92" i="248" s="1"/>
  <c r="G91" i="248"/>
  <c r="C91" i="248" s="1"/>
  <c r="G90" i="248"/>
  <c r="C90" i="248" s="1"/>
  <c r="G89" i="248"/>
  <c r="C89" i="248" s="1"/>
  <c r="G93" i="248"/>
  <c r="C93" i="248" s="1"/>
  <c r="H89" i="248"/>
  <c r="R89" i="248" s="1"/>
  <c r="P90" i="248" s="1"/>
  <c r="N66" i="249"/>
  <c r="L66" i="249"/>
  <c r="G80" i="249"/>
  <c r="C80" i="249" s="1"/>
  <c r="J84" i="249"/>
  <c r="H77" i="249"/>
  <c r="R77" i="249" s="1"/>
  <c r="P78" i="249" s="1"/>
  <c r="G77" i="249"/>
  <c r="C77" i="249" s="1"/>
  <c r="G78" i="249"/>
  <c r="C78" i="249" s="1"/>
  <c r="G81" i="249"/>
  <c r="C81" i="249" s="1"/>
  <c r="G79" i="249"/>
  <c r="C79" i="249" s="1"/>
  <c r="G83" i="253"/>
  <c r="C83" i="253" s="1"/>
  <c r="G85" i="253"/>
  <c r="C85" i="253" s="1"/>
  <c r="G87" i="253"/>
  <c r="C87" i="253" s="1"/>
  <c r="G86" i="253"/>
  <c r="C86" i="253" s="1"/>
  <c r="J90" i="253"/>
  <c r="G84" i="253"/>
  <c r="C84" i="253" s="1"/>
  <c r="H83" i="253"/>
  <c r="R83" i="253" s="1"/>
  <c r="P84" i="253" s="1"/>
  <c r="L66" i="244"/>
  <c r="N66" i="244"/>
  <c r="S78" i="241"/>
  <c r="K79" i="241" s="1"/>
  <c r="A78" i="241" s="1"/>
  <c r="P79" i="241"/>
  <c r="M78" i="241" s="1"/>
  <c r="P85" i="252"/>
  <c r="M84" i="252" s="1"/>
  <c r="S84" i="252"/>
  <c r="K85" i="252" s="1"/>
  <c r="A84" i="252" s="1"/>
  <c r="S78" i="245"/>
  <c r="K79" i="245" s="1"/>
  <c r="A78" i="245" s="1"/>
  <c r="P79" i="245"/>
  <c r="M78" i="245" s="1"/>
  <c r="G77" i="243"/>
  <c r="C77" i="243" s="1"/>
  <c r="H77" i="243"/>
  <c r="R77" i="243" s="1"/>
  <c r="P78" i="243" s="1"/>
  <c r="G80" i="243"/>
  <c r="C80" i="243" s="1"/>
  <c r="G81" i="243"/>
  <c r="C81" i="243" s="1"/>
  <c r="G79" i="243"/>
  <c r="C79" i="243" s="1"/>
  <c r="G78" i="243"/>
  <c r="C78" i="243" s="1"/>
  <c r="J84" i="243"/>
  <c r="S78" i="250"/>
  <c r="K79" i="250" s="1"/>
  <c r="A78" i="250" s="1"/>
  <c r="P79" i="250"/>
  <c r="M78" i="250" s="1"/>
  <c r="P79" i="242"/>
  <c r="M78" i="242" s="1"/>
  <c r="S78" i="242"/>
  <c r="K79" i="242" s="1"/>
  <c r="A78" i="242" s="1"/>
  <c r="G85" i="242"/>
  <c r="C85" i="242" s="1"/>
  <c r="G87" i="242"/>
  <c r="C87" i="242" s="1"/>
  <c r="G86" i="242"/>
  <c r="C86" i="242" s="1"/>
  <c r="G84" i="242"/>
  <c r="C84" i="242" s="1"/>
  <c r="J90" i="242"/>
  <c r="G83" i="242"/>
  <c r="C83" i="242" s="1"/>
  <c r="H83" i="242"/>
  <c r="R83" i="242" s="1"/>
  <c r="P84" i="242" s="1"/>
  <c r="G85" i="246"/>
  <c r="C85" i="246" s="1"/>
  <c r="H83" i="246"/>
  <c r="R83" i="246" s="1"/>
  <c r="P84" i="246" s="1"/>
  <c r="J90" i="246"/>
  <c r="G86" i="246"/>
  <c r="C86" i="246" s="1"/>
  <c r="G87" i="246"/>
  <c r="C87" i="246" s="1"/>
  <c r="G84" i="246"/>
  <c r="C84" i="246" s="1"/>
  <c r="G83" i="246"/>
  <c r="C83" i="246" s="1"/>
  <c r="N72" i="241"/>
  <c r="L72" i="241"/>
  <c r="G84" i="138"/>
  <c r="C84" i="138" s="1"/>
  <c r="G86" i="138"/>
  <c r="C86" i="138" s="1"/>
  <c r="J90" i="138"/>
  <c r="H83" i="138"/>
  <c r="R83" i="138" s="1"/>
  <c r="P84" i="138" s="1"/>
  <c r="G87" i="138"/>
  <c r="C87" i="138" s="1"/>
  <c r="G85" i="138"/>
  <c r="C85" i="138" s="1"/>
  <c r="G83" i="138"/>
  <c r="C83" i="138" s="1"/>
  <c r="L72" i="250"/>
  <c r="N72" i="250"/>
  <c r="N72" i="242"/>
  <c r="L72" i="242"/>
  <c r="L72" i="246"/>
  <c r="N72" i="246"/>
  <c r="L78" i="248"/>
  <c r="N78" i="248"/>
  <c r="L72" i="247"/>
  <c r="N72" i="247"/>
  <c r="S78" i="247"/>
  <c r="K79" i="247" s="1"/>
  <c r="A78" i="247" s="1"/>
  <c r="P79" i="247"/>
  <c r="M78" i="247" s="1"/>
  <c r="G1037" i="181"/>
  <c r="L72" i="253"/>
  <c r="N72" i="253"/>
  <c r="L72" i="245"/>
  <c r="N72" i="245"/>
  <c r="P73" i="249"/>
  <c r="M72" i="249" s="1"/>
  <c r="S72" i="249"/>
  <c r="K73" i="249" s="1"/>
  <c r="A72" i="249" s="1"/>
  <c r="N66" i="240"/>
  <c r="L66" i="240"/>
  <c r="H77" i="244"/>
  <c r="R77" i="244" s="1"/>
  <c r="P78" i="244" s="1"/>
  <c r="J84" i="244"/>
  <c r="G77" i="244"/>
  <c r="C77" i="244" s="1"/>
  <c r="G78" i="244"/>
  <c r="C78" i="244" s="1"/>
  <c r="G81" i="244"/>
  <c r="C81" i="244" s="1"/>
  <c r="G79" i="244"/>
  <c r="C79" i="244" s="1"/>
  <c r="G80" i="244"/>
  <c r="C80" i="244" s="1"/>
  <c r="N78" i="252"/>
  <c r="L78" i="252"/>
  <c r="S78" i="138"/>
  <c r="K79" i="138" s="1"/>
  <c r="A78" i="138" s="1"/>
  <c r="P79" i="138"/>
  <c r="M78" i="138" s="1"/>
  <c r="L72" i="138"/>
  <c r="N72" i="138"/>
  <c r="G83" i="251"/>
  <c r="C83" i="251" s="1"/>
  <c r="G86" i="251"/>
  <c r="C86" i="251" s="1"/>
  <c r="H83" i="251"/>
  <c r="R83" i="251" s="1"/>
  <c r="P84" i="251" s="1"/>
  <c r="G87" i="251"/>
  <c r="C87" i="251" s="1"/>
  <c r="J90" i="251"/>
  <c r="G85" i="251"/>
  <c r="C85" i="251" s="1"/>
  <c r="G84" i="251"/>
  <c r="C84" i="251" s="1"/>
  <c r="P79" i="251"/>
  <c r="M78" i="251" s="1"/>
  <c r="S78" i="251"/>
  <c r="K79" i="251" s="1"/>
  <c r="A78" i="251" s="1"/>
  <c r="P79" i="253"/>
  <c r="M78" i="253" s="1"/>
  <c r="S78" i="253"/>
  <c r="K79" i="253" s="1"/>
  <c r="A78" i="253" s="1"/>
  <c r="S84" i="248"/>
  <c r="K85" i="248" s="1"/>
  <c r="A84" i="248" s="1"/>
  <c r="P85" i="248"/>
  <c r="M84" i="248" s="1"/>
  <c r="G83" i="245"/>
  <c r="C83" i="245" s="1"/>
  <c r="H83" i="245"/>
  <c r="R83" i="245" s="1"/>
  <c r="P84" i="245" s="1"/>
  <c r="G86" i="245"/>
  <c r="C86" i="245" s="1"/>
  <c r="G85" i="245"/>
  <c r="C85" i="245" s="1"/>
  <c r="G84" i="245"/>
  <c r="C84" i="245" s="1"/>
  <c r="G87" i="245"/>
  <c r="C87" i="245" s="1"/>
  <c r="J90" i="245"/>
  <c r="S72" i="243"/>
  <c r="K73" i="243" s="1"/>
  <c r="A72" i="243" s="1"/>
  <c r="P73" i="243"/>
  <c r="M72" i="243" s="1"/>
  <c r="N72" i="251"/>
  <c r="L72" i="251"/>
  <c r="H83" i="250"/>
  <c r="R83" i="250" s="1"/>
  <c r="P84" i="250" s="1"/>
  <c r="G85" i="250"/>
  <c r="C85" i="250" s="1"/>
  <c r="G84" i="250"/>
  <c r="C84" i="250" s="1"/>
  <c r="G83" i="250"/>
  <c r="C83" i="250" s="1"/>
  <c r="G87" i="250"/>
  <c r="C87" i="250" s="1"/>
  <c r="J90" i="250"/>
  <c r="G86" i="250"/>
  <c r="C86" i="250" s="1"/>
  <c r="G87" i="247"/>
  <c r="C87" i="247" s="1"/>
  <c r="G86" i="247"/>
  <c r="C86" i="247" s="1"/>
  <c r="J90" i="247"/>
  <c r="G83" i="247"/>
  <c r="C83" i="247" s="1"/>
  <c r="G85" i="247"/>
  <c r="C85" i="247" s="1"/>
  <c r="G84" i="247"/>
  <c r="C84" i="247" s="1"/>
  <c r="H83" i="247"/>
  <c r="R83" i="247" s="1"/>
  <c r="P84" i="247" s="1"/>
  <c r="S72" i="240"/>
  <c r="K73" i="240" s="1"/>
  <c r="A72" i="240" s="1"/>
  <c r="P73" i="240"/>
  <c r="M72" i="240" s="1"/>
  <c r="S84" i="250" l="1"/>
  <c r="K85" i="250" s="1"/>
  <c r="A84" i="250" s="1"/>
  <c r="P85" i="250"/>
  <c r="M84" i="250" s="1"/>
  <c r="G89" i="251"/>
  <c r="C89" i="251" s="1"/>
  <c r="G90" i="251"/>
  <c r="C90" i="251" s="1"/>
  <c r="G93" i="251"/>
  <c r="C93" i="251" s="1"/>
  <c r="J96" i="251"/>
  <c r="H89" i="251"/>
  <c r="R89" i="251" s="1"/>
  <c r="P90" i="251" s="1"/>
  <c r="G91" i="251"/>
  <c r="C91" i="251" s="1"/>
  <c r="G92" i="251"/>
  <c r="C92" i="251" s="1"/>
  <c r="G87" i="244"/>
  <c r="C87" i="244" s="1"/>
  <c r="G86" i="244"/>
  <c r="C86" i="244" s="1"/>
  <c r="G84" i="244"/>
  <c r="C84" i="244" s="1"/>
  <c r="J90" i="244"/>
  <c r="G85" i="244"/>
  <c r="C85" i="244" s="1"/>
  <c r="H83" i="244"/>
  <c r="R83" i="244" s="1"/>
  <c r="P84" i="244" s="1"/>
  <c r="G83" i="244"/>
  <c r="C83" i="244" s="1"/>
  <c r="N78" i="247"/>
  <c r="L78" i="247"/>
  <c r="S84" i="242"/>
  <c r="K85" i="242" s="1"/>
  <c r="A84" i="242" s="1"/>
  <c r="P85" i="242"/>
  <c r="M84" i="242" s="1"/>
  <c r="S84" i="241"/>
  <c r="K85" i="241" s="1"/>
  <c r="A84" i="241" s="1"/>
  <c r="P85" i="241"/>
  <c r="M84" i="241" s="1"/>
  <c r="P91" i="252"/>
  <c r="M90" i="252" s="1"/>
  <c r="S90" i="252"/>
  <c r="K91" i="252" s="1"/>
  <c r="A90" i="252" s="1"/>
  <c r="L84" i="248"/>
  <c r="N84" i="248"/>
  <c r="G89" i="138"/>
  <c r="C89" i="138" s="1"/>
  <c r="G90" i="138"/>
  <c r="C90" i="138" s="1"/>
  <c r="G91" i="138"/>
  <c r="C91" i="138" s="1"/>
  <c r="H89" i="138"/>
  <c r="R89" i="138" s="1"/>
  <c r="P90" i="138" s="1"/>
  <c r="G93" i="138"/>
  <c r="C93" i="138" s="1"/>
  <c r="G92" i="138"/>
  <c r="C92" i="138" s="1"/>
  <c r="J96" i="138"/>
  <c r="L78" i="242"/>
  <c r="N78" i="242"/>
  <c r="G90" i="253"/>
  <c r="C90" i="253" s="1"/>
  <c r="G91" i="253"/>
  <c r="C91" i="253" s="1"/>
  <c r="G93" i="253"/>
  <c r="C93" i="253" s="1"/>
  <c r="G92" i="253"/>
  <c r="C92" i="253" s="1"/>
  <c r="H89" i="253"/>
  <c r="R89" i="253" s="1"/>
  <c r="P90" i="253" s="1"/>
  <c r="G89" i="253"/>
  <c r="C89" i="253" s="1"/>
  <c r="J96" i="253"/>
  <c r="N72" i="240"/>
  <c r="L72" i="240"/>
  <c r="P79" i="244"/>
  <c r="M78" i="244" s="1"/>
  <c r="S78" i="244"/>
  <c r="K79" i="244" s="1"/>
  <c r="A78" i="244" s="1"/>
  <c r="L72" i="249"/>
  <c r="N72" i="249"/>
  <c r="G93" i="246"/>
  <c r="C93" i="246" s="1"/>
  <c r="J96" i="246"/>
  <c r="G90" i="246"/>
  <c r="C90" i="246" s="1"/>
  <c r="H89" i="246"/>
  <c r="R89" i="246" s="1"/>
  <c r="P90" i="246" s="1"/>
  <c r="G92" i="246"/>
  <c r="C92" i="246" s="1"/>
  <c r="G91" i="246"/>
  <c r="C91" i="246" s="1"/>
  <c r="G89" i="246"/>
  <c r="C89" i="246" s="1"/>
  <c r="N78" i="250"/>
  <c r="L78" i="250"/>
  <c r="L84" i="252"/>
  <c r="N84" i="252"/>
  <c r="S78" i="249"/>
  <c r="K79" i="249" s="1"/>
  <c r="A78" i="249" s="1"/>
  <c r="P79" i="249"/>
  <c r="M78" i="249" s="1"/>
  <c r="P79" i="240"/>
  <c r="M78" i="240" s="1"/>
  <c r="S78" i="240"/>
  <c r="K79" i="240" s="1"/>
  <c r="A78" i="240" s="1"/>
  <c r="P79" i="243"/>
  <c r="M78" i="243" s="1"/>
  <c r="S78" i="243"/>
  <c r="K79" i="243" s="1"/>
  <c r="A78" i="243" s="1"/>
  <c r="G99" i="248"/>
  <c r="C99" i="248" s="1"/>
  <c r="H95" i="248"/>
  <c r="R95" i="248" s="1"/>
  <c r="P96" i="248" s="1"/>
  <c r="J102" i="248"/>
  <c r="G96" i="248"/>
  <c r="C96" i="248" s="1"/>
  <c r="G95" i="248"/>
  <c r="C95" i="248" s="1"/>
  <c r="G97" i="248"/>
  <c r="C97" i="248" s="1"/>
  <c r="G98" i="248"/>
  <c r="C98" i="248" s="1"/>
  <c r="G90" i="245"/>
  <c r="C90" i="245" s="1"/>
  <c r="J96" i="245"/>
  <c r="G89" i="245"/>
  <c r="C89" i="245" s="1"/>
  <c r="G93" i="245"/>
  <c r="C93" i="245" s="1"/>
  <c r="G91" i="245"/>
  <c r="C91" i="245" s="1"/>
  <c r="G92" i="245"/>
  <c r="C92" i="245" s="1"/>
  <c r="H89" i="245"/>
  <c r="R89" i="245" s="1"/>
  <c r="P90" i="245" s="1"/>
  <c r="L78" i="251"/>
  <c r="N78" i="251"/>
  <c r="P85" i="245"/>
  <c r="M84" i="245" s="1"/>
  <c r="S84" i="245"/>
  <c r="K85" i="245" s="1"/>
  <c r="A84" i="245" s="1"/>
  <c r="S84" i="251"/>
  <c r="K85" i="251" s="1"/>
  <c r="A84" i="251" s="1"/>
  <c r="P85" i="251"/>
  <c r="M84" i="251" s="1"/>
  <c r="S84" i="246"/>
  <c r="K85" i="246" s="1"/>
  <c r="A84" i="246" s="1"/>
  <c r="P85" i="246"/>
  <c r="M84" i="246" s="1"/>
  <c r="G93" i="242"/>
  <c r="C93" i="242" s="1"/>
  <c r="G92" i="242"/>
  <c r="C92" i="242" s="1"/>
  <c r="G90" i="242"/>
  <c r="C90" i="242" s="1"/>
  <c r="G89" i="242"/>
  <c r="C89" i="242" s="1"/>
  <c r="G91" i="242"/>
  <c r="C91" i="242" s="1"/>
  <c r="J96" i="242"/>
  <c r="H89" i="242"/>
  <c r="R89" i="242" s="1"/>
  <c r="P90" i="242" s="1"/>
  <c r="L78" i="245"/>
  <c r="N78" i="245"/>
  <c r="L78" i="241"/>
  <c r="N78" i="241"/>
  <c r="S84" i="253"/>
  <c r="K85" i="253" s="1"/>
  <c r="A84" i="253" s="1"/>
  <c r="P85" i="253"/>
  <c r="M84" i="253" s="1"/>
  <c r="G87" i="249"/>
  <c r="C87" i="249" s="1"/>
  <c r="G84" i="249"/>
  <c r="C84" i="249" s="1"/>
  <c r="J90" i="249"/>
  <c r="G83" i="249"/>
  <c r="C83" i="249" s="1"/>
  <c r="G85" i="249"/>
  <c r="C85" i="249" s="1"/>
  <c r="H83" i="249"/>
  <c r="R83" i="249" s="1"/>
  <c r="P84" i="249" s="1"/>
  <c r="G86" i="249"/>
  <c r="C86" i="249" s="1"/>
  <c r="P91" i="248"/>
  <c r="M90" i="248" s="1"/>
  <c r="S90" i="248"/>
  <c r="K91" i="248" s="1"/>
  <c r="A90" i="248" s="1"/>
  <c r="G91" i="241"/>
  <c r="C91" i="241" s="1"/>
  <c r="G90" i="241"/>
  <c r="C90" i="241" s="1"/>
  <c r="G89" i="241"/>
  <c r="C89" i="241" s="1"/>
  <c r="G93" i="241"/>
  <c r="C93" i="241" s="1"/>
  <c r="H89" i="241"/>
  <c r="R89" i="241" s="1"/>
  <c r="P90" i="241" s="1"/>
  <c r="J96" i="241"/>
  <c r="G92" i="241"/>
  <c r="C92" i="241" s="1"/>
  <c r="G86" i="240"/>
  <c r="C86" i="240" s="1"/>
  <c r="G83" i="240"/>
  <c r="C83" i="240" s="1"/>
  <c r="G85" i="240"/>
  <c r="C85" i="240" s="1"/>
  <c r="G84" i="240"/>
  <c r="C84" i="240" s="1"/>
  <c r="G87" i="240"/>
  <c r="C87" i="240" s="1"/>
  <c r="H83" i="240"/>
  <c r="R83" i="240" s="1"/>
  <c r="P84" i="240" s="1"/>
  <c r="J90" i="240"/>
  <c r="G97" i="252"/>
  <c r="C97" i="252" s="1"/>
  <c r="H95" i="252"/>
  <c r="R95" i="252" s="1"/>
  <c r="P96" i="252" s="1"/>
  <c r="G99" i="252"/>
  <c r="C99" i="252" s="1"/>
  <c r="G98" i="252"/>
  <c r="C98" i="252" s="1"/>
  <c r="G95" i="252"/>
  <c r="C95" i="252" s="1"/>
  <c r="G96" i="252"/>
  <c r="C96" i="252" s="1"/>
  <c r="J102" i="252"/>
  <c r="P85" i="247"/>
  <c r="M84" i="247" s="1"/>
  <c r="S84" i="247"/>
  <c r="K85" i="247" s="1"/>
  <c r="A84" i="247" s="1"/>
  <c r="G89" i="247"/>
  <c r="C89" i="247" s="1"/>
  <c r="G93" i="247"/>
  <c r="C93" i="247" s="1"/>
  <c r="G92" i="247"/>
  <c r="C92" i="247" s="1"/>
  <c r="G91" i="247"/>
  <c r="C91" i="247" s="1"/>
  <c r="H89" i="247"/>
  <c r="R89" i="247" s="1"/>
  <c r="P90" i="247" s="1"/>
  <c r="J96" i="247"/>
  <c r="G90" i="247"/>
  <c r="C90" i="247" s="1"/>
  <c r="G89" i="250"/>
  <c r="C89" i="250" s="1"/>
  <c r="H89" i="250"/>
  <c r="R89" i="250" s="1"/>
  <c r="P90" i="250" s="1"/>
  <c r="G93" i="250"/>
  <c r="C93" i="250" s="1"/>
  <c r="G92" i="250"/>
  <c r="C92" i="250" s="1"/>
  <c r="G90" i="250"/>
  <c r="C90" i="250" s="1"/>
  <c r="G91" i="250"/>
  <c r="C91" i="250" s="1"/>
  <c r="J96" i="250"/>
  <c r="L72" i="243"/>
  <c r="N72" i="243"/>
  <c r="N78" i="253"/>
  <c r="L78" i="253"/>
  <c r="L78" i="138"/>
  <c r="N78" i="138"/>
  <c r="G1038" i="181"/>
  <c r="P85" i="138"/>
  <c r="M84" i="138" s="1"/>
  <c r="S84" i="138"/>
  <c r="K85" i="138" s="1"/>
  <c r="A84" i="138" s="1"/>
  <c r="G87" i="243"/>
  <c r="C87" i="243" s="1"/>
  <c r="G86" i="243"/>
  <c r="C86" i="243" s="1"/>
  <c r="H83" i="243"/>
  <c r="R83" i="243" s="1"/>
  <c r="P84" i="243" s="1"/>
  <c r="G83" i="243"/>
  <c r="C83" i="243" s="1"/>
  <c r="J90" i="243"/>
  <c r="G84" i="243"/>
  <c r="C84" i="243" s="1"/>
  <c r="G85" i="243"/>
  <c r="C85" i="243" s="1"/>
  <c r="N78" i="246"/>
  <c r="L78" i="246"/>
  <c r="N72" i="244"/>
  <c r="L72" i="244"/>
  <c r="G1039" i="181" l="1"/>
  <c r="S90" i="250"/>
  <c r="K91" i="250" s="1"/>
  <c r="A90" i="250" s="1"/>
  <c r="P91" i="250"/>
  <c r="M90" i="250" s="1"/>
  <c r="N90" i="248"/>
  <c r="L90" i="248"/>
  <c r="N84" i="253"/>
  <c r="L84" i="253"/>
  <c r="G101" i="248"/>
  <c r="C101" i="248" s="1"/>
  <c r="G105" i="248"/>
  <c r="C105" i="248" s="1"/>
  <c r="H101" i="248"/>
  <c r="R101" i="248" s="1"/>
  <c r="P102" i="248" s="1"/>
  <c r="G104" i="248"/>
  <c r="C104" i="248" s="1"/>
  <c r="G103" i="248"/>
  <c r="C103" i="248" s="1"/>
  <c r="J108" i="248"/>
  <c r="G102" i="248"/>
  <c r="C102" i="248" s="1"/>
  <c r="L78" i="243"/>
  <c r="N78" i="243"/>
  <c r="S90" i="246"/>
  <c r="K91" i="246" s="1"/>
  <c r="A90" i="246" s="1"/>
  <c r="P91" i="246"/>
  <c r="M90" i="246" s="1"/>
  <c r="S90" i="253"/>
  <c r="K91" i="253" s="1"/>
  <c r="A90" i="253" s="1"/>
  <c r="P91" i="253"/>
  <c r="M90" i="253" s="1"/>
  <c r="L84" i="242"/>
  <c r="N84" i="242"/>
  <c r="S84" i="243"/>
  <c r="K85" i="243" s="1"/>
  <c r="A84" i="243" s="1"/>
  <c r="P85" i="243"/>
  <c r="M84" i="243" s="1"/>
  <c r="G92" i="240"/>
  <c r="C92" i="240" s="1"/>
  <c r="G90" i="240"/>
  <c r="C90" i="240" s="1"/>
  <c r="H89" i="240"/>
  <c r="R89" i="240" s="1"/>
  <c r="P90" i="240" s="1"/>
  <c r="J96" i="240"/>
  <c r="G93" i="240"/>
  <c r="C93" i="240" s="1"/>
  <c r="G91" i="240"/>
  <c r="C91" i="240" s="1"/>
  <c r="G89" i="240"/>
  <c r="C89" i="240" s="1"/>
  <c r="L84" i="246"/>
  <c r="N84" i="246"/>
  <c r="P91" i="245"/>
  <c r="M90" i="245" s="1"/>
  <c r="S90" i="245"/>
  <c r="K91" i="245" s="1"/>
  <c r="A90" i="245" s="1"/>
  <c r="S96" i="248"/>
  <c r="K97" i="248" s="1"/>
  <c r="A96" i="248" s="1"/>
  <c r="P97" i="248"/>
  <c r="M96" i="248" s="1"/>
  <c r="N90" i="252"/>
  <c r="L90" i="252"/>
  <c r="S84" i="244"/>
  <c r="K85" i="244" s="1"/>
  <c r="A84" i="244" s="1"/>
  <c r="P85" i="244"/>
  <c r="M84" i="244" s="1"/>
  <c r="S90" i="251"/>
  <c r="K91" i="251" s="1"/>
  <c r="A90" i="251" s="1"/>
  <c r="P91" i="251"/>
  <c r="M90" i="251" s="1"/>
  <c r="L84" i="138"/>
  <c r="N84" i="138"/>
  <c r="N84" i="247"/>
  <c r="L84" i="247"/>
  <c r="G98" i="241"/>
  <c r="C98" i="241" s="1"/>
  <c r="G95" i="241"/>
  <c r="C95" i="241" s="1"/>
  <c r="G97" i="241"/>
  <c r="C97" i="241" s="1"/>
  <c r="J102" i="241"/>
  <c r="G96" i="241"/>
  <c r="C96" i="241" s="1"/>
  <c r="H95" i="241"/>
  <c r="R95" i="241" s="1"/>
  <c r="P96" i="241" s="1"/>
  <c r="G99" i="241"/>
  <c r="C99" i="241" s="1"/>
  <c r="G93" i="249"/>
  <c r="C93" i="249" s="1"/>
  <c r="G92" i="249"/>
  <c r="C92" i="249" s="1"/>
  <c r="G91" i="249"/>
  <c r="C91" i="249" s="1"/>
  <c r="G89" i="249"/>
  <c r="C89" i="249" s="1"/>
  <c r="G90" i="249"/>
  <c r="C90" i="249" s="1"/>
  <c r="H89" i="249"/>
  <c r="R89" i="249" s="1"/>
  <c r="P90" i="249" s="1"/>
  <c r="J96" i="249"/>
  <c r="G95" i="250"/>
  <c r="C95" i="250" s="1"/>
  <c r="G97" i="250"/>
  <c r="C97" i="250" s="1"/>
  <c r="J102" i="250"/>
  <c r="G98" i="250"/>
  <c r="C98" i="250" s="1"/>
  <c r="H95" i="250"/>
  <c r="R95" i="250" s="1"/>
  <c r="P96" i="250" s="1"/>
  <c r="G99" i="250"/>
  <c r="C99" i="250" s="1"/>
  <c r="G96" i="250"/>
  <c r="C96" i="250" s="1"/>
  <c r="G98" i="247"/>
  <c r="C98" i="247" s="1"/>
  <c r="J102" i="247"/>
  <c r="G97" i="247"/>
  <c r="C97" i="247" s="1"/>
  <c r="G99" i="247"/>
  <c r="C99" i="247" s="1"/>
  <c r="G96" i="247"/>
  <c r="C96" i="247" s="1"/>
  <c r="G95" i="247"/>
  <c r="C95" i="247" s="1"/>
  <c r="H95" i="247"/>
  <c r="R95" i="247" s="1"/>
  <c r="P96" i="247" s="1"/>
  <c r="G104" i="252"/>
  <c r="C104" i="252" s="1"/>
  <c r="G103" i="252"/>
  <c r="C103" i="252" s="1"/>
  <c r="G105" i="252"/>
  <c r="C105" i="252" s="1"/>
  <c r="H101" i="252"/>
  <c r="R101" i="252" s="1"/>
  <c r="P102" i="252" s="1"/>
  <c r="G101" i="252"/>
  <c r="C101" i="252" s="1"/>
  <c r="J108" i="252"/>
  <c r="G102" i="252"/>
  <c r="C102" i="252" s="1"/>
  <c r="P85" i="240"/>
  <c r="M84" i="240" s="1"/>
  <c r="S84" i="240"/>
  <c r="K85" i="240" s="1"/>
  <c r="A84" i="240" s="1"/>
  <c r="S90" i="241"/>
  <c r="K91" i="241" s="1"/>
  <c r="A90" i="241" s="1"/>
  <c r="P91" i="241"/>
  <c r="M90" i="241" s="1"/>
  <c r="S84" i="249"/>
  <c r="K85" i="249" s="1"/>
  <c r="A84" i="249" s="1"/>
  <c r="P85" i="249"/>
  <c r="M84" i="249" s="1"/>
  <c r="P91" i="242"/>
  <c r="M90" i="242" s="1"/>
  <c r="S90" i="242"/>
  <c r="K91" i="242" s="1"/>
  <c r="A90" i="242" s="1"/>
  <c r="N84" i="245"/>
  <c r="L84" i="245"/>
  <c r="J102" i="245"/>
  <c r="G99" i="245"/>
  <c r="C99" i="245" s="1"/>
  <c r="G95" i="245"/>
  <c r="C95" i="245" s="1"/>
  <c r="H95" i="245"/>
  <c r="R95" i="245" s="1"/>
  <c r="P96" i="245" s="1"/>
  <c r="G98" i="245"/>
  <c r="C98" i="245" s="1"/>
  <c r="G96" i="245"/>
  <c r="C96" i="245" s="1"/>
  <c r="G97" i="245"/>
  <c r="C97" i="245" s="1"/>
  <c r="L78" i="240"/>
  <c r="N78" i="240"/>
  <c r="G99" i="246"/>
  <c r="C99" i="246" s="1"/>
  <c r="J102" i="246"/>
  <c r="G96" i="246"/>
  <c r="C96" i="246" s="1"/>
  <c r="G97" i="246"/>
  <c r="C97" i="246" s="1"/>
  <c r="H95" i="246"/>
  <c r="R95" i="246" s="1"/>
  <c r="P96" i="246" s="1"/>
  <c r="G95" i="246"/>
  <c r="C95" i="246" s="1"/>
  <c r="G98" i="246"/>
  <c r="C98" i="246" s="1"/>
  <c r="J102" i="253"/>
  <c r="G95" i="253"/>
  <c r="C95" i="253" s="1"/>
  <c r="G96" i="253"/>
  <c r="C96" i="253" s="1"/>
  <c r="G97" i="253"/>
  <c r="C97" i="253" s="1"/>
  <c r="G98" i="253"/>
  <c r="C98" i="253" s="1"/>
  <c r="G99" i="253"/>
  <c r="C99" i="253" s="1"/>
  <c r="H95" i="253"/>
  <c r="R95" i="253" s="1"/>
  <c r="P96" i="253" s="1"/>
  <c r="P91" i="138"/>
  <c r="M90" i="138" s="1"/>
  <c r="S90" i="138"/>
  <c r="K91" i="138" s="1"/>
  <c r="A90" i="138" s="1"/>
  <c r="N84" i="241"/>
  <c r="L84" i="241"/>
  <c r="G96" i="251"/>
  <c r="C96" i="251" s="1"/>
  <c r="H95" i="251"/>
  <c r="R95" i="251" s="1"/>
  <c r="P96" i="251" s="1"/>
  <c r="G99" i="251"/>
  <c r="C99" i="251" s="1"/>
  <c r="J102" i="251"/>
  <c r="G97" i="251"/>
  <c r="C97" i="251" s="1"/>
  <c r="G95" i="251"/>
  <c r="C95" i="251" s="1"/>
  <c r="G98" i="251"/>
  <c r="C98" i="251" s="1"/>
  <c r="N84" i="250"/>
  <c r="L84" i="250"/>
  <c r="H89" i="243"/>
  <c r="R89" i="243" s="1"/>
  <c r="P90" i="243" s="1"/>
  <c r="G90" i="243"/>
  <c r="C90" i="243" s="1"/>
  <c r="J96" i="243"/>
  <c r="G93" i="243"/>
  <c r="C93" i="243" s="1"/>
  <c r="G92" i="243"/>
  <c r="C92" i="243" s="1"/>
  <c r="G89" i="243"/>
  <c r="C89" i="243" s="1"/>
  <c r="G91" i="243"/>
  <c r="C91" i="243" s="1"/>
  <c r="P91" i="247"/>
  <c r="M90" i="247" s="1"/>
  <c r="S90" i="247"/>
  <c r="K91" i="247" s="1"/>
  <c r="A90" i="247" s="1"/>
  <c r="S96" i="252"/>
  <c r="K97" i="252" s="1"/>
  <c r="A96" i="252" s="1"/>
  <c r="P97" i="252"/>
  <c r="M96" i="252" s="1"/>
  <c r="G95" i="242"/>
  <c r="C95" i="242" s="1"/>
  <c r="G96" i="242"/>
  <c r="C96" i="242" s="1"/>
  <c r="G99" i="242"/>
  <c r="C99" i="242" s="1"/>
  <c r="G97" i="242"/>
  <c r="C97" i="242" s="1"/>
  <c r="G98" i="242"/>
  <c r="C98" i="242" s="1"/>
  <c r="J102" i="242"/>
  <c r="H95" i="242"/>
  <c r="R95" i="242" s="1"/>
  <c r="P96" i="242" s="1"/>
  <c r="L84" i="251"/>
  <c r="N84" i="251"/>
  <c r="L78" i="249"/>
  <c r="N78" i="249"/>
  <c r="L78" i="244"/>
  <c r="N78" i="244"/>
  <c r="H95" i="138"/>
  <c r="R95" i="138" s="1"/>
  <c r="P96" i="138" s="1"/>
  <c r="G96" i="138"/>
  <c r="C96" i="138" s="1"/>
  <c r="G95" i="138"/>
  <c r="C95" i="138" s="1"/>
  <c r="G99" i="138"/>
  <c r="C99" i="138" s="1"/>
  <c r="J102" i="138"/>
  <c r="G98" i="138"/>
  <c r="C98" i="138" s="1"/>
  <c r="G97" i="138"/>
  <c r="C97" i="138" s="1"/>
  <c r="G93" i="244"/>
  <c r="C93" i="244" s="1"/>
  <c r="G91" i="244"/>
  <c r="C91" i="244" s="1"/>
  <c r="G90" i="244"/>
  <c r="C90" i="244" s="1"/>
  <c r="J96" i="244"/>
  <c r="H89" i="244"/>
  <c r="R89" i="244" s="1"/>
  <c r="P90" i="244" s="1"/>
  <c r="G92" i="244"/>
  <c r="C92" i="244" s="1"/>
  <c r="G89" i="244"/>
  <c r="C89" i="244" s="1"/>
  <c r="H95" i="244" l="1"/>
  <c r="R95" i="244" s="1"/>
  <c r="P96" i="244" s="1"/>
  <c r="G97" i="244"/>
  <c r="C97" i="244" s="1"/>
  <c r="J102" i="244"/>
  <c r="G95" i="244"/>
  <c r="C95" i="244" s="1"/>
  <c r="G99" i="244"/>
  <c r="C99" i="244" s="1"/>
  <c r="G98" i="244"/>
  <c r="C98" i="244" s="1"/>
  <c r="G96" i="244"/>
  <c r="C96" i="244" s="1"/>
  <c r="G102" i="251"/>
  <c r="C102" i="251" s="1"/>
  <c r="J108" i="251"/>
  <c r="G105" i="251"/>
  <c r="C105" i="251" s="1"/>
  <c r="G101" i="251"/>
  <c r="C101" i="251" s="1"/>
  <c r="G104" i="251"/>
  <c r="C104" i="251" s="1"/>
  <c r="G103" i="251"/>
  <c r="C103" i="251" s="1"/>
  <c r="H101" i="251"/>
  <c r="R101" i="251" s="1"/>
  <c r="P102" i="251" s="1"/>
  <c r="S96" i="247"/>
  <c r="K97" i="247" s="1"/>
  <c r="A96" i="247" s="1"/>
  <c r="P97" i="247"/>
  <c r="M96" i="247" s="1"/>
  <c r="G105" i="241"/>
  <c r="C105" i="241" s="1"/>
  <c r="J108" i="241"/>
  <c r="H101" i="241"/>
  <c r="R101" i="241" s="1"/>
  <c r="P102" i="241" s="1"/>
  <c r="G101" i="241"/>
  <c r="C101" i="241" s="1"/>
  <c r="G104" i="241"/>
  <c r="C104" i="241" s="1"/>
  <c r="G102" i="241"/>
  <c r="C102" i="241" s="1"/>
  <c r="G103" i="241"/>
  <c r="C103" i="241" s="1"/>
  <c r="N90" i="251"/>
  <c r="L90" i="251"/>
  <c r="P91" i="240"/>
  <c r="M90" i="240" s="1"/>
  <c r="S90" i="240"/>
  <c r="K91" i="240" s="1"/>
  <c r="A90" i="240" s="1"/>
  <c r="L90" i="250"/>
  <c r="N90" i="250"/>
  <c r="L96" i="252"/>
  <c r="N96" i="252"/>
  <c r="S102" i="252"/>
  <c r="K103" i="252" s="1"/>
  <c r="A102" i="252" s="1"/>
  <c r="P103" i="252"/>
  <c r="M102" i="252" s="1"/>
  <c r="S96" i="242"/>
  <c r="K97" i="242" s="1"/>
  <c r="A96" i="242" s="1"/>
  <c r="P97" i="242"/>
  <c r="M96" i="242" s="1"/>
  <c r="P97" i="246"/>
  <c r="M96" i="246" s="1"/>
  <c r="S96" i="246"/>
  <c r="K97" i="246" s="1"/>
  <c r="A96" i="246" s="1"/>
  <c r="N90" i="241"/>
  <c r="L90" i="241"/>
  <c r="G101" i="247"/>
  <c r="C101" i="247" s="1"/>
  <c r="G104" i="247"/>
  <c r="C104" i="247" s="1"/>
  <c r="G105" i="247"/>
  <c r="C105" i="247" s="1"/>
  <c r="G102" i="247"/>
  <c r="C102" i="247" s="1"/>
  <c r="H101" i="247"/>
  <c r="R101" i="247" s="1"/>
  <c r="P102" i="247" s="1"/>
  <c r="J108" i="247"/>
  <c r="G103" i="247"/>
  <c r="C103" i="247" s="1"/>
  <c r="P97" i="250"/>
  <c r="M96" i="250" s="1"/>
  <c r="S96" i="250"/>
  <c r="K97" i="250" s="1"/>
  <c r="A96" i="250" s="1"/>
  <c r="L90" i="245"/>
  <c r="N90" i="245"/>
  <c r="L90" i="246"/>
  <c r="N90" i="246"/>
  <c r="P103" i="248"/>
  <c r="M102" i="248" s="1"/>
  <c r="S102" i="248"/>
  <c r="K103" i="248" s="1"/>
  <c r="A102" i="248" s="1"/>
  <c r="J102" i="243"/>
  <c r="G95" i="243"/>
  <c r="C95" i="243" s="1"/>
  <c r="H95" i="243"/>
  <c r="R95" i="243" s="1"/>
  <c r="P96" i="243" s="1"/>
  <c r="G99" i="243"/>
  <c r="C99" i="243" s="1"/>
  <c r="G96" i="243"/>
  <c r="C96" i="243" s="1"/>
  <c r="G98" i="243"/>
  <c r="C98" i="243" s="1"/>
  <c r="G97" i="243"/>
  <c r="C97" i="243" s="1"/>
  <c r="G103" i="246"/>
  <c r="C103" i="246" s="1"/>
  <c r="G101" i="246"/>
  <c r="C101" i="246" s="1"/>
  <c r="G102" i="246"/>
  <c r="C102" i="246" s="1"/>
  <c r="G104" i="246"/>
  <c r="C104" i="246" s="1"/>
  <c r="H101" i="246"/>
  <c r="R101" i="246" s="1"/>
  <c r="P102" i="246" s="1"/>
  <c r="G105" i="246"/>
  <c r="C105" i="246" s="1"/>
  <c r="J108" i="246"/>
  <c r="G102" i="138"/>
  <c r="C102" i="138" s="1"/>
  <c r="G101" i="138"/>
  <c r="C101" i="138" s="1"/>
  <c r="H101" i="138"/>
  <c r="R101" i="138" s="1"/>
  <c r="P102" i="138" s="1"/>
  <c r="J108" i="138"/>
  <c r="G103" i="138"/>
  <c r="C103" i="138" s="1"/>
  <c r="G104" i="138"/>
  <c r="C104" i="138" s="1"/>
  <c r="G105" i="138"/>
  <c r="C105" i="138" s="1"/>
  <c r="P91" i="243"/>
  <c r="M90" i="243" s="1"/>
  <c r="S90" i="243"/>
  <c r="K91" i="243" s="1"/>
  <c r="A90" i="243" s="1"/>
  <c r="S96" i="251"/>
  <c r="K97" i="251" s="1"/>
  <c r="A96" i="251" s="1"/>
  <c r="P97" i="251"/>
  <c r="M96" i="251" s="1"/>
  <c r="H101" i="253"/>
  <c r="R101" i="253" s="1"/>
  <c r="P102" i="253" s="1"/>
  <c r="G102" i="253"/>
  <c r="C102" i="253" s="1"/>
  <c r="G101" i="253"/>
  <c r="C101" i="253" s="1"/>
  <c r="G103" i="253"/>
  <c r="C103" i="253" s="1"/>
  <c r="G105" i="253"/>
  <c r="C105" i="253" s="1"/>
  <c r="J108" i="253"/>
  <c r="G104" i="253"/>
  <c r="C104" i="253" s="1"/>
  <c r="H101" i="245"/>
  <c r="R101" i="245" s="1"/>
  <c r="P102" i="245" s="1"/>
  <c r="G105" i="245"/>
  <c r="C105" i="245" s="1"/>
  <c r="J108" i="245"/>
  <c r="G104" i="245"/>
  <c r="C104" i="245" s="1"/>
  <c r="G102" i="245"/>
  <c r="C102" i="245" s="1"/>
  <c r="G101" i="245"/>
  <c r="C101" i="245" s="1"/>
  <c r="G103" i="245"/>
  <c r="C103" i="245" s="1"/>
  <c r="L90" i="242"/>
  <c r="N90" i="242"/>
  <c r="H107" i="252"/>
  <c r="R107" i="252" s="1"/>
  <c r="P108" i="252" s="1"/>
  <c r="G109" i="252"/>
  <c r="C109" i="252" s="1"/>
  <c r="G111" i="252"/>
  <c r="C111" i="252" s="1"/>
  <c r="G108" i="252"/>
  <c r="C108" i="252" s="1"/>
  <c r="J114" i="252"/>
  <c r="G110" i="252"/>
  <c r="C110" i="252" s="1"/>
  <c r="G107" i="252"/>
  <c r="C107" i="252" s="1"/>
  <c r="G97" i="249"/>
  <c r="C97" i="249" s="1"/>
  <c r="G98" i="249"/>
  <c r="C98" i="249" s="1"/>
  <c r="G96" i="249"/>
  <c r="C96" i="249" s="1"/>
  <c r="G99" i="249"/>
  <c r="C99" i="249" s="1"/>
  <c r="H95" i="249"/>
  <c r="R95" i="249" s="1"/>
  <c r="P96" i="249" s="1"/>
  <c r="G95" i="249"/>
  <c r="C95" i="249" s="1"/>
  <c r="J102" i="249"/>
  <c r="P97" i="241"/>
  <c r="M96" i="241" s="1"/>
  <c r="S96" i="241"/>
  <c r="K97" i="241" s="1"/>
  <c r="A96" i="241" s="1"/>
  <c r="N84" i="244"/>
  <c r="L84" i="244"/>
  <c r="N96" i="248"/>
  <c r="L96" i="248"/>
  <c r="J114" i="248"/>
  <c r="G107" i="248"/>
  <c r="C107" i="248" s="1"/>
  <c r="G111" i="248"/>
  <c r="C111" i="248" s="1"/>
  <c r="G108" i="248"/>
  <c r="C108" i="248" s="1"/>
  <c r="H107" i="248"/>
  <c r="R107" i="248" s="1"/>
  <c r="P108" i="248" s="1"/>
  <c r="G110" i="248"/>
  <c r="C110" i="248" s="1"/>
  <c r="G109" i="248"/>
  <c r="C109" i="248" s="1"/>
  <c r="P97" i="253"/>
  <c r="M96" i="253" s="1"/>
  <c r="S96" i="253"/>
  <c r="K97" i="253" s="1"/>
  <c r="A96" i="253" s="1"/>
  <c r="L84" i="240"/>
  <c r="N84" i="240"/>
  <c r="S96" i="138"/>
  <c r="K97" i="138" s="1"/>
  <c r="A96" i="138" s="1"/>
  <c r="P97" i="138"/>
  <c r="M96" i="138" s="1"/>
  <c r="J108" i="242"/>
  <c r="G104" i="242"/>
  <c r="C104" i="242" s="1"/>
  <c r="G105" i="242"/>
  <c r="C105" i="242" s="1"/>
  <c r="G101" i="242"/>
  <c r="C101" i="242" s="1"/>
  <c r="H101" i="242"/>
  <c r="R101" i="242" s="1"/>
  <c r="P102" i="242" s="1"/>
  <c r="G103" i="242"/>
  <c r="C103" i="242" s="1"/>
  <c r="G102" i="242"/>
  <c r="C102" i="242" s="1"/>
  <c r="S90" i="244"/>
  <c r="K91" i="244" s="1"/>
  <c r="A90" i="244" s="1"/>
  <c r="P91" i="244"/>
  <c r="M90" i="244" s="1"/>
  <c r="N90" i="247"/>
  <c r="L90" i="247"/>
  <c r="L90" i="138"/>
  <c r="N90" i="138"/>
  <c r="P97" i="245"/>
  <c r="M96" i="245" s="1"/>
  <c r="S96" i="245"/>
  <c r="K97" i="245" s="1"/>
  <c r="A96" i="245" s="1"/>
  <c r="L84" i="249"/>
  <c r="N84" i="249"/>
  <c r="G101" i="250"/>
  <c r="C101" i="250" s="1"/>
  <c r="G105" i="250"/>
  <c r="C105" i="250" s="1"/>
  <c r="H101" i="250"/>
  <c r="R101" i="250" s="1"/>
  <c r="P102" i="250" s="1"/>
  <c r="G103" i="250"/>
  <c r="C103" i="250" s="1"/>
  <c r="G104" i="250"/>
  <c r="C104" i="250" s="1"/>
  <c r="G102" i="250"/>
  <c r="C102" i="250" s="1"/>
  <c r="J108" i="250"/>
  <c r="P91" i="249"/>
  <c r="M90" i="249" s="1"/>
  <c r="S90" i="249"/>
  <c r="K91" i="249" s="1"/>
  <c r="A90" i="249" s="1"/>
  <c r="G98" i="240"/>
  <c r="C98" i="240" s="1"/>
  <c r="G99" i="240"/>
  <c r="C99" i="240" s="1"/>
  <c r="H95" i="240"/>
  <c r="R95" i="240" s="1"/>
  <c r="P96" i="240" s="1"/>
  <c r="G97" i="240"/>
  <c r="C97" i="240" s="1"/>
  <c r="J102" i="240"/>
  <c r="G95" i="240"/>
  <c r="C95" i="240" s="1"/>
  <c r="G96" i="240"/>
  <c r="C96" i="240" s="1"/>
  <c r="L84" i="243"/>
  <c r="N84" i="243"/>
  <c r="N90" i="253"/>
  <c r="L90" i="253"/>
  <c r="G1040" i="181"/>
  <c r="G110" i="250" l="1"/>
  <c r="C110" i="250" s="1"/>
  <c r="H107" i="250"/>
  <c r="R107" i="250" s="1"/>
  <c r="P108" i="250" s="1"/>
  <c r="G108" i="250"/>
  <c r="C108" i="250" s="1"/>
  <c r="J114" i="250"/>
  <c r="G111" i="250"/>
  <c r="C111" i="250" s="1"/>
  <c r="G109" i="250"/>
  <c r="C109" i="250" s="1"/>
  <c r="G107" i="250"/>
  <c r="C107" i="250" s="1"/>
  <c r="S102" i="250"/>
  <c r="K103" i="250" s="1"/>
  <c r="A102" i="250" s="1"/>
  <c r="P103" i="250"/>
  <c r="M102" i="250" s="1"/>
  <c r="L96" i="138"/>
  <c r="N96" i="138"/>
  <c r="P109" i="248"/>
  <c r="M108" i="248" s="1"/>
  <c r="S108" i="248"/>
  <c r="K109" i="248" s="1"/>
  <c r="A108" i="248" s="1"/>
  <c r="G115" i="248"/>
  <c r="C115" i="248" s="1"/>
  <c r="G113" i="248"/>
  <c r="C113" i="248" s="1"/>
  <c r="G116" i="248"/>
  <c r="C116" i="248" s="1"/>
  <c r="J120" i="248"/>
  <c r="G117" i="248"/>
  <c r="C117" i="248" s="1"/>
  <c r="H113" i="248"/>
  <c r="R113" i="248" s="1"/>
  <c r="P114" i="248" s="1"/>
  <c r="G114" i="248"/>
  <c r="C114" i="248" s="1"/>
  <c r="H113" i="252"/>
  <c r="R113" i="252" s="1"/>
  <c r="P114" i="252" s="1"/>
  <c r="J120" i="252"/>
  <c r="G117" i="252"/>
  <c r="C117" i="252" s="1"/>
  <c r="G113" i="252"/>
  <c r="C113" i="252" s="1"/>
  <c r="G116" i="252"/>
  <c r="C116" i="252" s="1"/>
  <c r="G115" i="252"/>
  <c r="C115" i="252" s="1"/>
  <c r="G114" i="252"/>
  <c r="C114" i="252" s="1"/>
  <c r="S108" i="252"/>
  <c r="K109" i="252" s="1"/>
  <c r="A108" i="252" s="1"/>
  <c r="P109" i="252"/>
  <c r="M108" i="252" s="1"/>
  <c r="P103" i="253"/>
  <c r="M102" i="253" s="1"/>
  <c r="S102" i="253"/>
  <c r="K103" i="253" s="1"/>
  <c r="A102" i="253" s="1"/>
  <c r="L90" i="243"/>
  <c r="N90" i="243"/>
  <c r="G110" i="138"/>
  <c r="C110" i="138" s="1"/>
  <c r="H107" i="138"/>
  <c r="R107" i="138" s="1"/>
  <c r="P108" i="138" s="1"/>
  <c r="G107" i="138"/>
  <c r="C107" i="138" s="1"/>
  <c r="J114" i="138"/>
  <c r="G108" i="138"/>
  <c r="C108" i="138" s="1"/>
  <c r="G111" i="138"/>
  <c r="C111" i="138" s="1"/>
  <c r="G109" i="138"/>
  <c r="C109" i="138" s="1"/>
  <c r="H107" i="246"/>
  <c r="R107" i="246" s="1"/>
  <c r="P108" i="246" s="1"/>
  <c r="G109" i="246"/>
  <c r="C109" i="246" s="1"/>
  <c r="G108" i="246"/>
  <c r="C108" i="246" s="1"/>
  <c r="J114" i="246"/>
  <c r="G110" i="246"/>
  <c r="C110" i="246" s="1"/>
  <c r="G107" i="246"/>
  <c r="C107" i="246" s="1"/>
  <c r="G111" i="246"/>
  <c r="C111" i="246" s="1"/>
  <c r="S102" i="247"/>
  <c r="K103" i="247" s="1"/>
  <c r="A102" i="247" s="1"/>
  <c r="P103" i="247"/>
  <c r="M102" i="247" s="1"/>
  <c r="N96" i="246"/>
  <c r="L96" i="246"/>
  <c r="L96" i="247"/>
  <c r="N96" i="247"/>
  <c r="L96" i="253"/>
  <c r="N96" i="253"/>
  <c r="P97" i="249"/>
  <c r="M96" i="249" s="1"/>
  <c r="S96" i="249"/>
  <c r="K97" i="249" s="1"/>
  <c r="A96" i="249" s="1"/>
  <c r="S102" i="245"/>
  <c r="K103" i="245" s="1"/>
  <c r="A102" i="245" s="1"/>
  <c r="P103" i="245"/>
  <c r="M102" i="245" s="1"/>
  <c r="L96" i="251"/>
  <c r="N96" i="251"/>
  <c r="S102" i="138"/>
  <c r="K103" i="138" s="1"/>
  <c r="A102" i="138" s="1"/>
  <c r="P103" i="138"/>
  <c r="M102" i="138" s="1"/>
  <c r="G104" i="243"/>
  <c r="C104" i="243" s="1"/>
  <c r="H101" i="243"/>
  <c r="R101" i="243" s="1"/>
  <c r="P102" i="243" s="1"/>
  <c r="G101" i="243"/>
  <c r="C101" i="243" s="1"/>
  <c r="G105" i="243"/>
  <c r="C105" i="243" s="1"/>
  <c r="G103" i="243"/>
  <c r="C103" i="243" s="1"/>
  <c r="G102" i="243"/>
  <c r="C102" i="243" s="1"/>
  <c r="J108" i="243"/>
  <c r="N96" i="250"/>
  <c r="L96" i="250"/>
  <c r="N96" i="242"/>
  <c r="L96" i="242"/>
  <c r="S102" i="241"/>
  <c r="K103" i="241" s="1"/>
  <c r="A102" i="241" s="1"/>
  <c r="P103" i="241"/>
  <c r="M102" i="241" s="1"/>
  <c r="H101" i="244"/>
  <c r="R101" i="244" s="1"/>
  <c r="P102" i="244" s="1"/>
  <c r="G104" i="244"/>
  <c r="C104" i="244" s="1"/>
  <c r="G102" i="244"/>
  <c r="C102" i="244" s="1"/>
  <c r="G101" i="244"/>
  <c r="C101" i="244" s="1"/>
  <c r="G103" i="244"/>
  <c r="C103" i="244" s="1"/>
  <c r="J108" i="244"/>
  <c r="G105" i="244"/>
  <c r="C105" i="244" s="1"/>
  <c r="N96" i="245"/>
  <c r="L96" i="245"/>
  <c r="N96" i="241"/>
  <c r="L96" i="241"/>
  <c r="S102" i="246"/>
  <c r="K103" i="246" s="1"/>
  <c r="A102" i="246" s="1"/>
  <c r="P103" i="246"/>
  <c r="M102" i="246" s="1"/>
  <c r="L90" i="240"/>
  <c r="N90" i="240"/>
  <c r="G111" i="241"/>
  <c r="C111" i="241" s="1"/>
  <c r="G110" i="241"/>
  <c r="C110" i="241" s="1"/>
  <c r="J114" i="241"/>
  <c r="G108" i="241"/>
  <c r="C108" i="241" s="1"/>
  <c r="H107" i="241"/>
  <c r="R107" i="241" s="1"/>
  <c r="P108" i="241" s="1"/>
  <c r="G107" i="241"/>
  <c r="C107" i="241" s="1"/>
  <c r="G109" i="241"/>
  <c r="C109" i="241" s="1"/>
  <c r="S102" i="251"/>
  <c r="K103" i="251" s="1"/>
  <c r="A102" i="251" s="1"/>
  <c r="P103" i="251"/>
  <c r="M102" i="251" s="1"/>
  <c r="G105" i="240"/>
  <c r="C105" i="240" s="1"/>
  <c r="H101" i="240"/>
  <c r="R101" i="240" s="1"/>
  <c r="P102" i="240" s="1"/>
  <c r="G101" i="240"/>
  <c r="C101" i="240" s="1"/>
  <c r="J108" i="240"/>
  <c r="G102" i="240"/>
  <c r="C102" i="240" s="1"/>
  <c r="G103" i="240"/>
  <c r="C103" i="240" s="1"/>
  <c r="G104" i="240"/>
  <c r="C104" i="240" s="1"/>
  <c r="G1041" i="181"/>
  <c r="S96" i="240"/>
  <c r="K97" i="240" s="1"/>
  <c r="A96" i="240" s="1"/>
  <c r="P97" i="240"/>
  <c r="M96" i="240" s="1"/>
  <c r="L90" i="249"/>
  <c r="N90" i="249"/>
  <c r="L90" i="244"/>
  <c r="N90" i="244"/>
  <c r="S102" i="242"/>
  <c r="K103" i="242" s="1"/>
  <c r="A102" i="242" s="1"/>
  <c r="P103" i="242"/>
  <c r="M102" i="242" s="1"/>
  <c r="G110" i="242"/>
  <c r="C110" i="242" s="1"/>
  <c r="G108" i="242"/>
  <c r="C108" i="242" s="1"/>
  <c r="G107" i="242"/>
  <c r="C107" i="242" s="1"/>
  <c r="G109" i="242"/>
  <c r="C109" i="242" s="1"/>
  <c r="H107" i="242"/>
  <c r="R107" i="242" s="1"/>
  <c r="P108" i="242" s="1"/>
  <c r="J114" i="242"/>
  <c r="G111" i="242"/>
  <c r="C111" i="242" s="1"/>
  <c r="G101" i="249"/>
  <c r="C101" i="249" s="1"/>
  <c r="G105" i="249"/>
  <c r="C105" i="249" s="1"/>
  <c r="H101" i="249"/>
  <c r="R101" i="249" s="1"/>
  <c r="P102" i="249" s="1"/>
  <c r="G102" i="249"/>
  <c r="C102" i="249" s="1"/>
  <c r="G103" i="249"/>
  <c r="C103" i="249" s="1"/>
  <c r="G104" i="249"/>
  <c r="C104" i="249" s="1"/>
  <c r="J108" i="249"/>
  <c r="G111" i="245"/>
  <c r="C111" i="245" s="1"/>
  <c r="H107" i="245"/>
  <c r="R107" i="245" s="1"/>
  <c r="P108" i="245" s="1"/>
  <c r="G108" i="245"/>
  <c r="C108" i="245" s="1"/>
  <c r="G110" i="245"/>
  <c r="C110" i="245" s="1"/>
  <c r="G107" i="245"/>
  <c r="C107" i="245" s="1"/>
  <c r="G109" i="245"/>
  <c r="C109" i="245" s="1"/>
  <c r="J114" i="245"/>
  <c r="G111" i="253"/>
  <c r="C111" i="253" s="1"/>
  <c r="G107" i="253"/>
  <c r="C107" i="253" s="1"/>
  <c r="H107" i="253"/>
  <c r="R107" i="253" s="1"/>
  <c r="P108" i="253" s="1"/>
  <c r="G110" i="253"/>
  <c r="C110" i="253" s="1"/>
  <c r="G109" i="253"/>
  <c r="C109" i="253" s="1"/>
  <c r="J114" i="253"/>
  <c r="G108" i="253"/>
  <c r="C108" i="253" s="1"/>
  <c r="P97" i="243"/>
  <c r="M96" i="243" s="1"/>
  <c r="S96" i="243"/>
  <c r="K97" i="243" s="1"/>
  <c r="A96" i="243" s="1"/>
  <c r="L102" i="248"/>
  <c r="N102" i="248"/>
  <c r="G110" i="247"/>
  <c r="C110" i="247" s="1"/>
  <c r="G107" i="247"/>
  <c r="C107" i="247" s="1"/>
  <c r="J114" i="247"/>
  <c r="G111" i="247"/>
  <c r="C111" i="247" s="1"/>
  <c r="G109" i="247"/>
  <c r="C109" i="247" s="1"/>
  <c r="H107" i="247"/>
  <c r="R107" i="247" s="1"/>
  <c r="P108" i="247" s="1"/>
  <c r="G108" i="247"/>
  <c r="C108" i="247" s="1"/>
  <c r="L102" i="252"/>
  <c r="N102" i="252"/>
  <c r="G107" i="251"/>
  <c r="C107" i="251" s="1"/>
  <c r="G110" i="251"/>
  <c r="C110" i="251" s="1"/>
  <c r="G108" i="251"/>
  <c r="C108" i="251" s="1"/>
  <c r="G111" i="251"/>
  <c r="C111" i="251" s="1"/>
  <c r="H107" i="251"/>
  <c r="R107" i="251" s="1"/>
  <c r="P108" i="251" s="1"/>
  <c r="G109" i="251"/>
  <c r="C109" i="251" s="1"/>
  <c r="J114" i="251"/>
  <c r="P97" i="244"/>
  <c r="M96" i="244" s="1"/>
  <c r="S96" i="244"/>
  <c r="K97" i="244" s="1"/>
  <c r="A96" i="244" s="1"/>
  <c r="G117" i="253" l="1"/>
  <c r="C117" i="253" s="1"/>
  <c r="G116" i="253"/>
  <c r="C116" i="253" s="1"/>
  <c r="G114" i="253"/>
  <c r="C114" i="253" s="1"/>
  <c r="J120" i="253"/>
  <c r="G115" i="253"/>
  <c r="C115" i="253" s="1"/>
  <c r="H113" i="253"/>
  <c r="R113" i="253" s="1"/>
  <c r="P114" i="253" s="1"/>
  <c r="G113" i="253"/>
  <c r="C113" i="253" s="1"/>
  <c r="N108" i="248"/>
  <c r="L108" i="248"/>
  <c r="G115" i="250"/>
  <c r="C115" i="250" s="1"/>
  <c r="G117" i="250"/>
  <c r="C117" i="250" s="1"/>
  <c r="J120" i="250"/>
  <c r="H113" i="250"/>
  <c r="R113" i="250" s="1"/>
  <c r="P114" i="250" s="1"/>
  <c r="G114" i="250"/>
  <c r="C114" i="250" s="1"/>
  <c r="G113" i="250"/>
  <c r="C113" i="250" s="1"/>
  <c r="G116" i="250"/>
  <c r="C116" i="250" s="1"/>
  <c r="S108" i="241"/>
  <c r="K109" i="241" s="1"/>
  <c r="A108" i="241" s="1"/>
  <c r="P109" i="241"/>
  <c r="M108" i="241" s="1"/>
  <c r="L96" i="249"/>
  <c r="N96" i="249"/>
  <c r="G116" i="246"/>
  <c r="C116" i="246" s="1"/>
  <c r="H113" i="246"/>
  <c r="R113" i="246" s="1"/>
  <c r="P114" i="246" s="1"/>
  <c r="G113" i="246"/>
  <c r="C113" i="246" s="1"/>
  <c r="G117" i="246"/>
  <c r="C117" i="246" s="1"/>
  <c r="J120" i="246"/>
  <c r="G114" i="246"/>
  <c r="C114" i="246" s="1"/>
  <c r="G115" i="246"/>
  <c r="C115" i="246" s="1"/>
  <c r="P109" i="251"/>
  <c r="M108" i="251" s="1"/>
  <c r="S108" i="251"/>
  <c r="K109" i="251" s="1"/>
  <c r="A108" i="251" s="1"/>
  <c r="P109" i="247"/>
  <c r="M108" i="247" s="1"/>
  <c r="S108" i="247"/>
  <c r="K109" i="247" s="1"/>
  <c r="A108" i="247" s="1"/>
  <c r="H107" i="249"/>
  <c r="R107" i="249" s="1"/>
  <c r="P108" i="249" s="1"/>
  <c r="G108" i="249"/>
  <c r="C108" i="249" s="1"/>
  <c r="G111" i="249"/>
  <c r="C111" i="249" s="1"/>
  <c r="J114" i="249"/>
  <c r="G110" i="249"/>
  <c r="C110" i="249" s="1"/>
  <c r="G107" i="249"/>
  <c r="C107" i="249" s="1"/>
  <c r="G109" i="249"/>
  <c r="C109" i="249" s="1"/>
  <c r="P103" i="249"/>
  <c r="M102" i="249" s="1"/>
  <c r="S102" i="249"/>
  <c r="K103" i="249" s="1"/>
  <c r="A102" i="249" s="1"/>
  <c r="G117" i="242"/>
  <c r="C117" i="242" s="1"/>
  <c r="J120" i="242"/>
  <c r="G114" i="242"/>
  <c r="C114" i="242" s="1"/>
  <c r="G113" i="242"/>
  <c r="C113" i="242" s="1"/>
  <c r="G115" i="242"/>
  <c r="C115" i="242" s="1"/>
  <c r="H113" i="242"/>
  <c r="R113" i="242" s="1"/>
  <c r="P114" i="242" s="1"/>
  <c r="G116" i="242"/>
  <c r="C116" i="242" s="1"/>
  <c r="L96" i="240"/>
  <c r="N96" i="240"/>
  <c r="L102" i="138"/>
  <c r="N102" i="138"/>
  <c r="N102" i="245"/>
  <c r="L102" i="245"/>
  <c r="P109" i="138"/>
  <c r="M108" i="138" s="1"/>
  <c r="S108" i="138"/>
  <c r="K109" i="138" s="1"/>
  <c r="A108" i="138" s="1"/>
  <c r="S114" i="248"/>
  <c r="K115" i="248" s="1"/>
  <c r="A114" i="248" s="1"/>
  <c r="P115" i="248"/>
  <c r="M114" i="248" s="1"/>
  <c r="H113" i="247"/>
  <c r="R113" i="247" s="1"/>
  <c r="P114" i="247" s="1"/>
  <c r="J120" i="247"/>
  <c r="G116" i="247"/>
  <c r="C116" i="247" s="1"/>
  <c r="G117" i="247"/>
  <c r="C117" i="247" s="1"/>
  <c r="G114" i="247"/>
  <c r="C114" i="247" s="1"/>
  <c r="G115" i="247"/>
  <c r="C115" i="247" s="1"/>
  <c r="G113" i="247"/>
  <c r="C113" i="247" s="1"/>
  <c r="G1042" i="181"/>
  <c r="H107" i="240"/>
  <c r="R107" i="240" s="1"/>
  <c r="P108" i="240" s="1"/>
  <c r="G107" i="240"/>
  <c r="C107" i="240" s="1"/>
  <c r="G110" i="240"/>
  <c r="C110" i="240" s="1"/>
  <c r="G111" i="240"/>
  <c r="C111" i="240" s="1"/>
  <c r="J114" i="240"/>
  <c r="G109" i="240"/>
  <c r="C109" i="240" s="1"/>
  <c r="G108" i="240"/>
  <c r="C108" i="240" s="1"/>
  <c r="L102" i="251"/>
  <c r="N102" i="251"/>
  <c r="L102" i="241"/>
  <c r="N102" i="241"/>
  <c r="L96" i="244"/>
  <c r="N96" i="244"/>
  <c r="N96" i="243"/>
  <c r="L96" i="243"/>
  <c r="G116" i="245"/>
  <c r="C116" i="245" s="1"/>
  <c r="J120" i="245"/>
  <c r="G113" i="245"/>
  <c r="C113" i="245" s="1"/>
  <c r="H113" i="245"/>
  <c r="R113" i="245" s="1"/>
  <c r="P114" i="245" s="1"/>
  <c r="G115" i="245"/>
  <c r="C115" i="245" s="1"/>
  <c r="G114" i="245"/>
  <c r="C114" i="245" s="1"/>
  <c r="G117" i="245"/>
  <c r="C117" i="245" s="1"/>
  <c r="S108" i="242"/>
  <c r="K109" i="242" s="1"/>
  <c r="A108" i="242" s="1"/>
  <c r="P109" i="242"/>
  <c r="M108" i="242" s="1"/>
  <c r="S102" i="240"/>
  <c r="K103" i="240" s="1"/>
  <c r="A102" i="240" s="1"/>
  <c r="P103" i="240"/>
  <c r="M102" i="240" s="1"/>
  <c r="G115" i="241"/>
  <c r="C115" i="241" s="1"/>
  <c r="G114" i="241"/>
  <c r="C114" i="241" s="1"/>
  <c r="G116" i="241"/>
  <c r="C116" i="241" s="1"/>
  <c r="J120" i="241"/>
  <c r="G117" i="241"/>
  <c r="C117" i="241" s="1"/>
  <c r="G113" i="241"/>
  <c r="C113" i="241" s="1"/>
  <c r="H113" i="241"/>
  <c r="R113" i="241" s="1"/>
  <c r="P114" i="241" s="1"/>
  <c r="H107" i="244"/>
  <c r="R107" i="244" s="1"/>
  <c r="P108" i="244" s="1"/>
  <c r="G108" i="244"/>
  <c r="C108" i="244" s="1"/>
  <c r="G110" i="244"/>
  <c r="C110" i="244" s="1"/>
  <c r="G111" i="244"/>
  <c r="C111" i="244" s="1"/>
  <c r="J114" i="244"/>
  <c r="G109" i="244"/>
  <c r="C109" i="244" s="1"/>
  <c r="G107" i="244"/>
  <c r="C107" i="244" s="1"/>
  <c r="J114" i="243"/>
  <c r="G108" i="243"/>
  <c r="C108" i="243" s="1"/>
  <c r="H107" i="243"/>
  <c r="R107" i="243" s="1"/>
  <c r="P108" i="243" s="1"/>
  <c r="G110" i="243"/>
  <c r="C110" i="243" s="1"/>
  <c r="G111" i="243"/>
  <c r="C111" i="243" s="1"/>
  <c r="G109" i="243"/>
  <c r="C109" i="243" s="1"/>
  <c r="G107" i="243"/>
  <c r="C107" i="243" s="1"/>
  <c r="N102" i="253"/>
  <c r="L102" i="253"/>
  <c r="J126" i="252"/>
  <c r="G123" i="252"/>
  <c r="C123" i="252" s="1"/>
  <c r="G121" i="252"/>
  <c r="C121" i="252" s="1"/>
  <c r="G120" i="252"/>
  <c r="C120" i="252" s="1"/>
  <c r="G122" i="252"/>
  <c r="C122" i="252" s="1"/>
  <c r="G119" i="252"/>
  <c r="C119" i="252" s="1"/>
  <c r="H119" i="252"/>
  <c r="R119" i="252" s="1"/>
  <c r="P120" i="252" s="1"/>
  <c r="S108" i="250"/>
  <c r="K109" i="250" s="1"/>
  <c r="A108" i="250" s="1"/>
  <c r="P109" i="250"/>
  <c r="M108" i="250" s="1"/>
  <c r="G117" i="251"/>
  <c r="C117" i="251" s="1"/>
  <c r="G116" i="251"/>
  <c r="C116" i="251" s="1"/>
  <c r="G113" i="251"/>
  <c r="C113" i="251" s="1"/>
  <c r="G115" i="251"/>
  <c r="C115" i="251" s="1"/>
  <c r="H113" i="251"/>
  <c r="R113" i="251" s="1"/>
  <c r="P114" i="251" s="1"/>
  <c r="G114" i="251"/>
  <c r="C114" i="251" s="1"/>
  <c r="J120" i="251"/>
  <c r="P109" i="253"/>
  <c r="M108" i="253" s="1"/>
  <c r="S108" i="253"/>
  <c r="K109" i="253" s="1"/>
  <c r="A108" i="253" s="1"/>
  <c r="S108" i="245"/>
  <c r="K109" i="245" s="1"/>
  <c r="A108" i="245" s="1"/>
  <c r="P109" i="245"/>
  <c r="M108" i="245" s="1"/>
  <c r="N102" i="242"/>
  <c r="L102" i="242"/>
  <c r="N102" i="246"/>
  <c r="L102" i="246"/>
  <c r="P103" i="244"/>
  <c r="M102" i="244" s="1"/>
  <c r="S102" i="244"/>
  <c r="K103" i="244" s="1"/>
  <c r="A102" i="244" s="1"/>
  <c r="S102" i="243"/>
  <c r="K103" i="243" s="1"/>
  <c r="A102" i="243" s="1"/>
  <c r="P103" i="243"/>
  <c r="M102" i="243" s="1"/>
  <c r="N102" i="247"/>
  <c r="L102" i="247"/>
  <c r="S108" i="246"/>
  <c r="K109" i="246" s="1"/>
  <c r="A108" i="246" s="1"/>
  <c r="P109" i="246"/>
  <c r="M108" i="246" s="1"/>
  <c r="G114" i="138"/>
  <c r="C114" i="138" s="1"/>
  <c r="H113" i="138"/>
  <c r="R113" i="138" s="1"/>
  <c r="P114" i="138" s="1"/>
  <c r="G113" i="138"/>
  <c r="C113" i="138" s="1"/>
  <c r="G117" i="138"/>
  <c r="C117" i="138" s="1"/>
  <c r="G115" i="138"/>
  <c r="C115" i="138" s="1"/>
  <c r="J120" i="138"/>
  <c r="G116" i="138"/>
  <c r="C116" i="138" s="1"/>
  <c r="L108" i="252"/>
  <c r="N108" i="252"/>
  <c r="P115" i="252"/>
  <c r="M114" i="252" s="1"/>
  <c r="S114" i="252"/>
  <c r="K115" i="252" s="1"/>
  <c r="A114" i="252" s="1"/>
  <c r="G121" i="248"/>
  <c r="C121" i="248" s="1"/>
  <c r="G123" i="248"/>
  <c r="C123" i="248" s="1"/>
  <c r="J126" i="248"/>
  <c r="G122" i="248"/>
  <c r="C122" i="248" s="1"/>
  <c r="H119" i="248"/>
  <c r="R119" i="248" s="1"/>
  <c r="P120" i="248" s="1"/>
  <c r="G120" i="248"/>
  <c r="C120" i="248" s="1"/>
  <c r="G119" i="248"/>
  <c r="C119" i="248" s="1"/>
  <c r="N102" i="250"/>
  <c r="L102" i="250"/>
  <c r="S114" i="138" l="1"/>
  <c r="K115" i="138" s="1"/>
  <c r="A114" i="138" s="1"/>
  <c r="P115" i="138"/>
  <c r="M114" i="138" s="1"/>
  <c r="N102" i="244"/>
  <c r="L102" i="244"/>
  <c r="L108" i="253"/>
  <c r="N108" i="253"/>
  <c r="L108" i="250"/>
  <c r="N108" i="250"/>
  <c r="G128" i="252"/>
  <c r="C128" i="252" s="1"/>
  <c r="H125" i="252"/>
  <c r="R125" i="252" s="1"/>
  <c r="P126" i="252" s="1"/>
  <c r="G126" i="252"/>
  <c r="C126" i="252" s="1"/>
  <c r="G125" i="252"/>
  <c r="C125" i="252" s="1"/>
  <c r="J132" i="252"/>
  <c r="G127" i="252"/>
  <c r="C127" i="252" s="1"/>
  <c r="G129" i="252"/>
  <c r="C129" i="252" s="1"/>
  <c r="G116" i="244"/>
  <c r="C116" i="244" s="1"/>
  <c r="G114" i="244"/>
  <c r="C114" i="244" s="1"/>
  <c r="J120" i="244"/>
  <c r="G115" i="244"/>
  <c r="C115" i="244" s="1"/>
  <c r="G113" i="244"/>
  <c r="C113" i="244" s="1"/>
  <c r="G117" i="244"/>
  <c r="C117" i="244" s="1"/>
  <c r="H113" i="244"/>
  <c r="R113" i="244" s="1"/>
  <c r="P114" i="244" s="1"/>
  <c r="S108" i="244"/>
  <c r="K109" i="244" s="1"/>
  <c r="A108" i="244" s="1"/>
  <c r="P109" i="244"/>
  <c r="M108" i="244" s="1"/>
  <c r="G123" i="241"/>
  <c r="C123" i="241" s="1"/>
  <c r="G121" i="241"/>
  <c r="C121" i="241" s="1"/>
  <c r="H119" i="241"/>
  <c r="R119" i="241" s="1"/>
  <c r="P120" i="241" s="1"/>
  <c r="G120" i="241"/>
  <c r="C120" i="241" s="1"/>
  <c r="G122" i="241"/>
  <c r="C122" i="241" s="1"/>
  <c r="G119" i="241"/>
  <c r="C119" i="241" s="1"/>
  <c r="J126" i="241"/>
  <c r="L102" i="240"/>
  <c r="N102" i="240"/>
  <c r="S108" i="249"/>
  <c r="K109" i="249" s="1"/>
  <c r="A108" i="249" s="1"/>
  <c r="P109" i="249"/>
  <c r="M108" i="249" s="1"/>
  <c r="L108" i="251"/>
  <c r="N108" i="251"/>
  <c r="H119" i="250"/>
  <c r="R119" i="250" s="1"/>
  <c r="P120" i="250" s="1"/>
  <c r="G123" i="250"/>
  <c r="C123" i="250" s="1"/>
  <c r="G120" i="250"/>
  <c r="C120" i="250" s="1"/>
  <c r="G122" i="250"/>
  <c r="C122" i="250" s="1"/>
  <c r="G121" i="250"/>
  <c r="C121" i="250" s="1"/>
  <c r="J126" i="250"/>
  <c r="G119" i="250"/>
  <c r="C119" i="250" s="1"/>
  <c r="G119" i="253"/>
  <c r="C119" i="253" s="1"/>
  <c r="J126" i="253"/>
  <c r="H119" i="253"/>
  <c r="R119" i="253" s="1"/>
  <c r="P120" i="253" s="1"/>
  <c r="G120" i="253"/>
  <c r="C120" i="253" s="1"/>
  <c r="G122" i="253"/>
  <c r="C122" i="253" s="1"/>
  <c r="G123" i="253"/>
  <c r="C123" i="253" s="1"/>
  <c r="G121" i="253"/>
  <c r="C121" i="253" s="1"/>
  <c r="S120" i="248"/>
  <c r="K121" i="248" s="1"/>
  <c r="A120" i="248" s="1"/>
  <c r="P121" i="248"/>
  <c r="M120" i="248" s="1"/>
  <c r="N108" i="246"/>
  <c r="L108" i="246"/>
  <c r="L102" i="243"/>
  <c r="N102" i="243"/>
  <c r="L108" i="245"/>
  <c r="N108" i="245"/>
  <c r="G120" i="251"/>
  <c r="C120" i="251" s="1"/>
  <c r="G123" i="251"/>
  <c r="C123" i="251" s="1"/>
  <c r="H119" i="251"/>
  <c r="R119" i="251" s="1"/>
  <c r="P120" i="251" s="1"/>
  <c r="G119" i="251"/>
  <c r="C119" i="251" s="1"/>
  <c r="G121" i="251"/>
  <c r="C121" i="251" s="1"/>
  <c r="G122" i="251"/>
  <c r="C122" i="251" s="1"/>
  <c r="J126" i="251"/>
  <c r="G113" i="243"/>
  <c r="C113" i="243" s="1"/>
  <c r="G114" i="243"/>
  <c r="C114" i="243" s="1"/>
  <c r="G116" i="243"/>
  <c r="C116" i="243" s="1"/>
  <c r="G115" i="243"/>
  <c r="C115" i="243" s="1"/>
  <c r="G117" i="243"/>
  <c r="C117" i="243" s="1"/>
  <c r="H113" i="243"/>
  <c r="R113" i="243" s="1"/>
  <c r="P114" i="243" s="1"/>
  <c r="J120" i="243"/>
  <c r="S114" i="241"/>
  <c r="K115" i="241" s="1"/>
  <c r="A114" i="241" s="1"/>
  <c r="P115" i="241"/>
  <c r="M114" i="241" s="1"/>
  <c r="H119" i="245"/>
  <c r="R119" i="245" s="1"/>
  <c r="P120" i="245" s="1"/>
  <c r="G123" i="245"/>
  <c r="C123" i="245" s="1"/>
  <c r="J126" i="245"/>
  <c r="G119" i="245"/>
  <c r="C119" i="245" s="1"/>
  <c r="G120" i="245"/>
  <c r="C120" i="245" s="1"/>
  <c r="G122" i="245"/>
  <c r="C122" i="245" s="1"/>
  <c r="G121" i="245"/>
  <c r="C121" i="245" s="1"/>
  <c r="G115" i="240"/>
  <c r="C115" i="240" s="1"/>
  <c r="G113" i="240"/>
  <c r="C113" i="240" s="1"/>
  <c r="G117" i="240"/>
  <c r="C117" i="240" s="1"/>
  <c r="H113" i="240"/>
  <c r="R113" i="240" s="1"/>
  <c r="P114" i="240" s="1"/>
  <c r="G114" i="240"/>
  <c r="C114" i="240" s="1"/>
  <c r="G116" i="240"/>
  <c r="C116" i="240" s="1"/>
  <c r="P109" i="240"/>
  <c r="M108" i="240" s="1"/>
  <c r="S108" i="240"/>
  <c r="K109" i="240" s="1"/>
  <c r="A108" i="240" s="1"/>
  <c r="G119" i="247"/>
  <c r="C119" i="247" s="1"/>
  <c r="G122" i="247"/>
  <c r="C122" i="247" s="1"/>
  <c r="G123" i="247"/>
  <c r="C123" i="247" s="1"/>
  <c r="H119" i="247"/>
  <c r="R119" i="247" s="1"/>
  <c r="P120" i="247" s="1"/>
  <c r="G120" i="247"/>
  <c r="C120" i="247" s="1"/>
  <c r="G121" i="247"/>
  <c r="C121" i="247" s="1"/>
  <c r="J126" i="247"/>
  <c r="L102" i="249"/>
  <c r="N102" i="249"/>
  <c r="G114" i="249"/>
  <c r="C114" i="249" s="1"/>
  <c r="J120" i="249"/>
  <c r="G115" i="249"/>
  <c r="C115" i="249" s="1"/>
  <c r="G117" i="249"/>
  <c r="C117" i="249" s="1"/>
  <c r="G113" i="249"/>
  <c r="C113" i="249" s="1"/>
  <c r="H113" i="249"/>
  <c r="R113" i="249" s="1"/>
  <c r="P114" i="249" s="1"/>
  <c r="G116" i="249"/>
  <c r="C116" i="249" s="1"/>
  <c r="P121" i="252"/>
  <c r="M120" i="252" s="1"/>
  <c r="S120" i="252"/>
  <c r="K121" i="252" s="1"/>
  <c r="A120" i="252" s="1"/>
  <c r="L108" i="242"/>
  <c r="N108" i="242"/>
  <c r="P115" i="247"/>
  <c r="M114" i="247" s="1"/>
  <c r="S114" i="247"/>
  <c r="K115" i="247" s="1"/>
  <c r="A114" i="247" s="1"/>
  <c r="L108" i="138"/>
  <c r="N108" i="138"/>
  <c r="P115" i="242"/>
  <c r="M114" i="242" s="1"/>
  <c r="S114" i="242"/>
  <c r="K115" i="242" s="1"/>
  <c r="A114" i="242" s="1"/>
  <c r="G122" i="242"/>
  <c r="C122" i="242" s="1"/>
  <c r="G120" i="242"/>
  <c r="C120" i="242" s="1"/>
  <c r="G119" i="242"/>
  <c r="C119" i="242" s="1"/>
  <c r="G123" i="242"/>
  <c r="C123" i="242" s="1"/>
  <c r="H119" i="242"/>
  <c r="R119" i="242" s="1"/>
  <c r="P120" i="242" s="1"/>
  <c r="G121" i="242"/>
  <c r="C121" i="242" s="1"/>
  <c r="J126" i="242"/>
  <c r="N108" i="247"/>
  <c r="L108" i="247"/>
  <c r="S114" i="246"/>
  <c r="K115" i="246" s="1"/>
  <c r="A114" i="246" s="1"/>
  <c r="P115" i="246"/>
  <c r="M114" i="246" s="1"/>
  <c r="N108" i="241"/>
  <c r="L108" i="241"/>
  <c r="S114" i="253"/>
  <c r="K115" i="253" s="1"/>
  <c r="A114" i="253" s="1"/>
  <c r="P115" i="253"/>
  <c r="M114" i="253" s="1"/>
  <c r="J132" i="248"/>
  <c r="G128" i="248"/>
  <c r="C128" i="248" s="1"/>
  <c r="G126" i="248"/>
  <c r="C126" i="248" s="1"/>
  <c r="H125" i="248"/>
  <c r="R125" i="248" s="1"/>
  <c r="P126" i="248" s="1"/>
  <c r="G127" i="248"/>
  <c r="C127" i="248" s="1"/>
  <c r="G129" i="248"/>
  <c r="C129" i="248" s="1"/>
  <c r="G125" i="248"/>
  <c r="C125" i="248" s="1"/>
  <c r="L114" i="252"/>
  <c r="N114" i="252"/>
  <c r="G123" i="138"/>
  <c r="C123" i="138" s="1"/>
  <c r="G120" i="138"/>
  <c r="C120" i="138" s="1"/>
  <c r="G121" i="138"/>
  <c r="C121" i="138" s="1"/>
  <c r="G122" i="138"/>
  <c r="C122" i="138" s="1"/>
  <c r="G119" i="138"/>
  <c r="C119" i="138" s="1"/>
  <c r="J126" i="138"/>
  <c r="H119" i="138"/>
  <c r="R119" i="138" s="1"/>
  <c r="P120" i="138" s="1"/>
  <c r="P115" i="251"/>
  <c r="M114" i="251" s="1"/>
  <c r="S114" i="251"/>
  <c r="K115" i="251" s="1"/>
  <c r="A114" i="251" s="1"/>
  <c r="P109" i="243"/>
  <c r="M108" i="243" s="1"/>
  <c r="S108" i="243"/>
  <c r="K109" i="243" s="1"/>
  <c r="A108" i="243" s="1"/>
  <c r="S114" i="245"/>
  <c r="K115" i="245" s="1"/>
  <c r="A114" i="245" s="1"/>
  <c r="P115" i="245"/>
  <c r="M114" i="245" s="1"/>
  <c r="G1043" i="181"/>
  <c r="N114" i="248"/>
  <c r="L114" i="248"/>
  <c r="G122" i="246"/>
  <c r="C122" i="246" s="1"/>
  <c r="G119" i="246"/>
  <c r="C119" i="246" s="1"/>
  <c r="G120" i="246"/>
  <c r="C120" i="246" s="1"/>
  <c r="J126" i="246"/>
  <c r="G123" i="246"/>
  <c r="C123" i="246" s="1"/>
  <c r="H119" i="246"/>
  <c r="R119" i="246" s="1"/>
  <c r="P120" i="246" s="1"/>
  <c r="G121" i="246"/>
  <c r="C121" i="246" s="1"/>
  <c r="S114" i="250"/>
  <c r="K115" i="250" s="1"/>
  <c r="A114" i="250" s="1"/>
  <c r="P115" i="250"/>
  <c r="M114" i="250" s="1"/>
  <c r="N114" i="250" l="1"/>
  <c r="L114" i="250"/>
  <c r="G1044" i="181"/>
  <c r="S120" i="253"/>
  <c r="K121" i="253" s="1"/>
  <c r="A120" i="253" s="1"/>
  <c r="P121" i="253"/>
  <c r="M120" i="253" s="1"/>
  <c r="G129" i="241"/>
  <c r="C129" i="241" s="1"/>
  <c r="J132" i="241"/>
  <c r="G128" i="241"/>
  <c r="C128" i="241" s="1"/>
  <c r="H125" i="241"/>
  <c r="R125" i="241" s="1"/>
  <c r="P126" i="241" s="1"/>
  <c r="G125" i="241"/>
  <c r="C125" i="241" s="1"/>
  <c r="G126" i="241"/>
  <c r="C126" i="241" s="1"/>
  <c r="G127" i="241"/>
  <c r="C127" i="241" s="1"/>
  <c r="G125" i="246"/>
  <c r="C125" i="246" s="1"/>
  <c r="G128" i="246"/>
  <c r="C128" i="246" s="1"/>
  <c r="H125" i="246"/>
  <c r="R125" i="246" s="1"/>
  <c r="P126" i="246" s="1"/>
  <c r="G126" i="246"/>
  <c r="C126" i="246" s="1"/>
  <c r="G129" i="246"/>
  <c r="C129" i="246" s="1"/>
  <c r="G127" i="246"/>
  <c r="C127" i="246" s="1"/>
  <c r="J132" i="246"/>
  <c r="N114" i="245"/>
  <c r="L114" i="245"/>
  <c r="P121" i="246"/>
  <c r="M120" i="246" s="1"/>
  <c r="S120" i="246"/>
  <c r="K121" i="246" s="1"/>
  <c r="A120" i="246" s="1"/>
  <c r="S120" i="138"/>
  <c r="K121" i="138" s="1"/>
  <c r="A120" i="138" s="1"/>
  <c r="P121" i="138"/>
  <c r="M120" i="138" s="1"/>
  <c r="P127" i="248"/>
  <c r="M126" i="248" s="1"/>
  <c r="S126" i="248"/>
  <c r="K127" i="248" s="1"/>
  <c r="A126" i="248" s="1"/>
  <c r="L114" i="253"/>
  <c r="N114" i="253"/>
  <c r="L114" i="246"/>
  <c r="N114" i="246"/>
  <c r="G125" i="242"/>
  <c r="C125" i="242" s="1"/>
  <c r="J132" i="242"/>
  <c r="H125" i="242"/>
  <c r="R125" i="242" s="1"/>
  <c r="P126" i="242" s="1"/>
  <c r="G126" i="242"/>
  <c r="C126" i="242" s="1"/>
  <c r="G128" i="242"/>
  <c r="C128" i="242" s="1"/>
  <c r="G129" i="242"/>
  <c r="C129" i="242" s="1"/>
  <c r="G127" i="242"/>
  <c r="C127" i="242" s="1"/>
  <c r="N114" i="242"/>
  <c r="L114" i="242"/>
  <c r="L114" i="247"/>
  <c r="N114" i="247"/>
  <c r="L120" i="252"/>
  <c r="N120" i="252"/>
  <c r="S120" i="245"/>
  <c r="K121" i="245" s="1"/>
  <c r="A120" i="245" s="1"/>
  <c r="P121" i="245"/>
  <c r="M120" i="245" s="1"/>
  <c r="S114" i="243"/>
  <c r="K115" i="243" s="1"/>
  <c r="A114" i="243" s="1"/>
  <c r="P115" i="243"/>
  <c r="M114" i="243" s="1"/>
  <c r="N108" i="244"/>
  <c r="L108" i="244"/>
  <c r="S120" i="241"/>
  <c r="K121" i="241" s="1"/>
  <c r="A120" i="241" s="1"/>
  <c r="P121" i="241"/>
  <c r="M120" i="241" s="1"/>
  <c r="G125" i="250"/>
  <c r="C125" i="250" s="1"/>
  <c r="G126" i="250"/>
  <c r="C126" i="250" s="1"/>
  <c r="G127" i="250"/>
  <c r="C127" i="250" s="1"/>
  <c r="H125" i="250"/>
  <c r="R125" i="250" s="1"/>
  <c r="P126" i="250" s="1"/>
  <c r="G129" i="250"/>
  <c r="C129" i="250" s="1"/>
  <c r="J132" i="250"/>
  <c r="G128" i="250"/>
  <c r="C128" i="250" s="1"/>
  <c r="L108" i="249"/>
  <c r="N108" i="249"/>
  <c r="P121" i="242"/>
  <c r="M120" i="242" s="1"/>
  <c r="S120" i="242"/>
  <c r="K121" i="242" s="1"/>
  <c r="A120" i="242" s="1"/>
  <c r="P115" i="249"/>
  <c r="M114" i="249" s="1"/>
  <c r="S114" i="249"/>
  <c r="K115" i="249" s="1"/>
  <c r="A114" i="249" s="1"/>
  <c r="G120" i="249"/>
  <c r="C120" i="249" s="1"/>
  <c r="G121" i="249"/>
  <c r="C121" i="249" s="1"/>
  <c r="H119" i="249"/>
  <c r="R119" i="249" s="1"/>
  <c r="P120" i="249" s="1"/>
  <c r="J126" i="249"/>
  <c r="G119" i="249"/>
  <c r="C119" i="249" s="1"/>
  <c r="G122" i="249"/>
  <c r="C122" i="249" s="1"/>
  <c r="G123" i="249"/>
  <c r="C123" i="249" s="1"/>
  <c r="G126" i="247"/>
  <c r="C126" i="247" s="1"/>
  <c r="G125" i="247"/>
  <c r="C125" i="247" s="1"/>
  <c r="G127" i="247"/>
  <c r="C127" i="247" s="1"/>
  <c r="H125" i="247"/>
  <c r="R125" i="247" s="1"/>
  <c r="P126" i="247" s="1"/>
  <c r="G129" i="247"/>
  <c r="C129" i="247" s="1"/>
  <c r="G128" i="247"/>
  <c r="C128" i="247" s="1"/>
  <c r="J132" i="247"/>
  <c r="N108" i="240"/>
  <c r="L108" i="240"/>
  <c r="S114" i="240"/>
  <c r="K115" i="240" s="1"/>
  <c r="A114" i="240" s="1"/>
  <c r="P115" i="240"/>
  <c r="M114" i="240" s="1"/>
  <c r="G125" i="245"/>
  <c r="C125" i="245" s="1"/>
  <c r="G129" i="245"/>
  <c r="C129" i="245" s="1"/>
  <c r="G126" i="245"/>
  <c r="C126" i="245" s="1"/>
  <c r="G127" i="245"/>
  <c r="C127" i="245" s="1"/>
  <c r="J132" i="245"/>
  <c r="H125" i="245"/>
  <c r="R125" i="245" s="1"/>
  <c r="P126" i="245" s="1"/>
  <c r="G128" i="245"/>
  <c r="C128" i="245" s="1"/>
  <c r="G128" i="251"/>
  <c r="C128" i="251" s="1"/>
  <c r="G127" i="251"/>
  <c r="C127" i="251" s="1"/>
  <c r="G129" i="251"/>
  <c r="C129" i="251" s="1"/>
  <c r="J132" i="251"/>
  <c r="G125" i="251"/>
  <c r="C125" i="251" s="1"/>
  <c r="G126" i="251"/>
  <c r="C126" i="251" s="1"/>
  <c r="H125" i="251"/>
  <c r="R125" i="251" s="1"/>
  <c r="P126" i="251" s="1"/>
  <c r="S120" i="251"/>
  <c r="K121" i="251" s="1"/>
  <c r="A120" i="251" s="1"/>
  <c r="P121" i="251"/>
  <c r="M120" i="251" s="1"/>
  <c r="G126" i="253"/>
  <c r="C126" i="253" s="1"/>
  <c r="J132" i="253"/>
  <c r="G128" i="253"/>
  <c r="C128" i="253" s="1"/>
  <c r="H125" i="253"/>
  <c r="R125" i="253" s="1"/>
  <c r="P126" i="253" s="1"/>
  <c r="G127" i="253"/>
  <c r="C127" i="253" s="1"/>
  <c r="G129" i="253"/>
  <c r="C129" i="253" s="1"/>
  <c r="G125" i="253"/>
  <c r="C125" i="253" s="1"/>
  <c r="S120" i="250"/>
  <c r="K121" i="250" s="1"/>
  <c r="A120" i="250" s="1"/>
  <c r="P121" i="250"/>
  <c r="M120" i="250" s="1"/>
  <c r="S114" i="244"/>
  <c r="K115" i="244" s="1"/>
  <c r="A114" i="244" s="1"/>
  <c r="P115" i="244"/>
  <c r="M114" i="244" s="1"/>
  <c r="H119" i="244"/>
  <c r="R119" i="244" s="1"/>
  <c r="P120" i="244" s="1"/>
  <c r="J126" i="244"/>
  <c r="G122" i="244"/>
  <c r="C122" i="244" s="1"/>
  <c r="G123" i="244"/>
  <c r="C123" i="244" s="1"/>
  <c r="G121" i="244"/>
  <c r="C121" i="244" s="1"/>
  <c r="G120" i="244"/>
  <c r="C120" i="244" s="1"/>
  <c r="G119" i="244"/>
  <c r="C119" i="244" s="1"/>
  <c r="S126" i="252"/>
  <c r="K127" i="252" s="1"/>
  <c r="A126" i="252" s="1"/>
  <c r="P127" i="252"/>
  <c r="M126" i="252" s="1"/>
  <c r="L114" i="138"/>
  <c r="N114" i="138"/>
  <c r="N108" i="243"/>
  <c r="L108" i="243"/>
  <c r="J132" i="138"/>
  <c r="H125" i="138"/>
  <c r="R125" i="138" s="1"/>
  <c r="P126" i="138" s="1"/>
  <c r="G129" i="138"/>
  <c r="C129" i="138" s="1"/>
  <c r="G127" i="138"/>
  <c r="C127" i="138" s="1"/>
  <c r="G128" i="138"/>
  <c r="C128" i="138" s="1"/>
  <c r="G126" i="138"/>
  <c r="C126" i="138" s="1"/>
  <c r="G125" i="138"/>
  <c r="C125" i="138" s="1"/>
  <c r="S120" i="247"/>
  <c r="K121" i="247" s="1"/>
  <c r="A120" i="247" s="1"/>
  <c r="P121" i="247"/>
  <c r="M120" i="247" s="1"/>
  <c r="N114" i="241"/>
  <c r="L114" i="241"/>
  <c r="L114" i="251"/>
  <c r="N114" i="251"/>
  <c r="J138" i="248"/>
  <c r="G133" i="248"/>
  <c r="C133" i="248" s="1"/>
  <c r="G132" i="248"/>
  <c r="C132" i="248" s="1"/>
  <c r="H131" i="248"/>
  <c r="R131" i="248" s="1"/>
  <c r="P132" i="248" s="1"/>
  <c r="G135" i="248"/>
  <c r="C135" i="248" s="1"/>
  <c r="G134" i="248"/>
  <c r="C134" i="248" s="1"/>
  <c r="G131" i="248"/>
  <c r="C131" i="248" s="1"/>
  <c r="G120" i="243"/>
  <c r="C120" i="243" s="1"/>
  <c r="J126" i="243"/>
  <c r="G122" i="243"/>
  <c r="C122" i="243" s="1"/>
  <c r="H119" i="243"/>
  <c r="R119" i="243" s="1"/>
  <c r="P120" i="243" s="1"/>
  <c r="G123" i="243"/>
  <c r="C123" i="243" s="1"/>
  <c r="G119" i="243"/>
  <c r="C119" i="243" s="1"/>
  <c r="G121" i="243"/>
  <c r="C121" i="243" s="1"/>
  <c r="L120" i="248"/>
  <c r="N120" i="248"/>
  <c r="H131" i="252"/>
  <c r="R131" i="252" s="1"/>
  <c r="P132" i="252" s="1"/>
  <c r="J138" i="252"/>
  <c r="G133" i="252"/>
  <c r="C133" i="252" s="1"/>
  <c r="G131" i="252"/>
  <c r="C131" i="252" s="1"/>
  <c r="G135" i="252"/>
  <c r="C135" i="252" s="1"/>
  <c r="G132" i="252"/>
  <c r="C132" i="252" s="1"/>
  <c r="G134" i="252"/>
  <c r="C134" i="252" s="1"/>
  <c r="P121" i="243" l="1"/>
  <c r="M120" i="243" s="1"/>
  <c r="S120" i="243"/>
  <c r="K121" i="243" s="1"/>
  <c r="A120" i="243" s="1"/>
  <c r="L126" i="252"/>
  <c r="N126" i="252"/>
  <c r="P121" i="244"/>
  <c r="M120" i="244" s="1"/>
  <c r="S120" i="244"/>
  <c r="K121" i="244" s="1"/>
  <c r="A120" i="244" s="1"/>
  <c r="S126" i="253"/>
  <c r="K127" i="253" s="1"/>
  <c r="A126" i="253" s="1"/>
  <c r="P127" i="253"/>
  <c r="M126" i="253" s="1"/>
  <c r="L120" i="251"/>
  <c r="N120" i="251"/>
  <c r="L114" i="240"/>
  <c r="N114" i="240"/>
  <c r="G135" i="247"/>
  <c r="C135" i="247" s="1"/>
  <c r="H131" i="247"/>
  <c r="R131" i="247" s="1"/>
  <c r="P132" i="247" s="1"/>
  <c r="J138" i="247"/>
  <c r="G134" i="247"/>
  <c r="C134" i="247" s="1"/>
  <c r="G132" i="247"/>
  <c r="C132" i="247" s="1"/>
  <c r="G131" i="247"/>
  <c r="C131" i="247" s="1"/>
  <c r="G133" i="247"/>
  <c r="C133" i="247" s="1"/>
  <c r="G132" i="246"/>
  <c r="C132" i="246" s="1"/>
  <c r="G134" i="246"/>
  <c r="C134" i="246" s="1"/>
  <c r="H131" i="246"/>
  <c r="R131" i="246" s="1"/>
  <c r="P132" i="246" s="1"/>
  <c r="J138" i="246"/>
  <c r="G133" i="246"/>
  <c r="C133" i="246" s="1"/>
  <c r="G135" i="246"/>
  <c r="C135" i="246" s="1"/>
  <c r="G131" i="246"/>
  <c r="C131" i="246" s="1"/>
  <c r="P127" i="246"/>
  <c r="M126" i="246" s="1"/>
  <c r="S126" i="246"/>
  <c r="K127" i="246" s="1"/>
  <c r="A126" i="246" s="1"/>
  <c r="H131" i="241"/>
  <c r="R131" i="241" s="1"/>
  <c r="P132" i="241" s="1"/>
  <c r="G132" i="241"/>
  <c r="C132" i="241" s="1"/>
  <c r="J138" i="241"/>
  <c r="G134" i="241"/>
  <c r="C134" i="241" s="1"/>
  <c r="G131" i="241"/>
  <c r="C131" i="241" s="1"/>
  <c r="G135" i="241"/>
  <c r="C135" i="241" s="1"/>
  <c r="G133" i="241"/>
  <c r="C133" i="241" s="1"/>
  <c r="G139" i="252"/>
  <c r="C139" i="252" s="1"/>
  <c r="G137" i="252"/>
  <c r="C137" i="252" s="1"/>
  <c r="J144" i="252"/>
  <c r="H137" i="252"/>
  <c r="R137" i="252" s="1"/>
  <c r="P138" i="252" s="1"/>
  <c r="G141" i="252"/>
  <c r="C141" i="252" s="1"/>
  <c r="G140" i="252"/>
  <c r="C140" i="252" s="1"/>
  <c r="G138" i="252"/>
  <c r="C138" i="252" s="1"/>
  <c r="L114" i="244"/>
  <c r="N114" i="244"/>
  <c r="G135" i="251"/>
  <c r="C135" i="251" s="1"/>
  <c r="G134" i="251"/>
  <c r="C134" i="251" s="1"/>
  <c r="G133" i="251"/>
  <c r="C133" i="251" s="1"/>
  <c r="H131" i="251"/>
  <c r="R131" i="251" s="1"/>
  <c r="P132" i="251" s="1"/>
  <c r="G131" i="251"/>
  <c r="C131" i="251" s="1"/>
  <c r="J138" i="251"/>
  <c r="G132" i="251"/>
  <c r="C132" i="251" s="1"/>
  <c r="L120" i="242"/>
  <c r="N120" i="242"/>
  <c r="G132" i="250"/>
  <c r="C132" i="250" s="1"/>
  <c r="G133" i="250"/>
  <c r="C133" i="250" s="1"/>
  <c r="J138" i="250"/>
  <c r="G131" i="250"/>
  <c r="C131" i="250" s="1"/>
  <c r="G135" i="250"/>
  <c r="C135" i="250" s="1"/>
  <c r="H131" i="250"/>
  <c r="R131" i="250" s="1"/>
  <c r="P132" i="250" s="1"/>
  <c r="G134" i="250"/>
  <c r="C134" i="250" s="1"/>
  <c r="N120" i="245"/>
  <c r="L120" i="245"/>
  <c r="S126" i="242"/>
  <c r="K127" i="242" s="1"/>
  <c r="A126" i="242" s="1"/>
  <c r="P127" i="242"/>
  <c r="M126" i="242" s="1"/>
  <c r="N126" i="248"/>
  <c r="L126" i="248"/>
  <c r="N120" i="246"/>
  <c r="L120" i="246"/>
  <c r="G1045" i="181"/>
  <c r="S132" i="252"/>
  <c r="K133" i="252" s="1"/>
  <c r="A132" i="252" s="1"/>
  <c r="P133" i="252"/>
  <c r="M132" i="252" s="1"/>
  <c r="J132" i="243"/>
  <c r="G128" i="243"/>
  <c r="C128" i="243" s="1"/>
  <c r="G125" i="243"/>
  <c r="C125" i="243" s="1"/>
  <c r="G127" i="243"/>
  <c r="C127" i="243" s="1"/>
  <c r="G129" i="243"/>
  <c r="C129" i="243" s="1"/>
  <c r="H125" i="243"/>
  <c r="R125" i="243" s="1"/>
  <c r="P126" i="243" s="1"/>
  <c r="G126" i="243"/>
  <c r="C126" i="243" s="1"/>
  <c r="G141" i="248"/>
  <c r="C141" i="248" s="1"/>
  <c r="H137" i="248"/>
  <c r="R137" i="248" s="1"/>
  <c r="P138" i="248" s="1"/>
  <c r="J144" i="248"/>
  <c r="G138" i="248"/>
  <c r="C138" i="248" s="1"/>
  <c r="G139" i="248"/>
  <c r="C139" i="248" s="1"/>
  <c r="G137" i="248"/>
  <c r="C137" i="248" s="1"/>
  <c r="G140" i="248"/>
  <c r="C140" i="248" s="1"/>
  <c r="P127" i="138"/>
  <c r="M126" i="138" s="1"/>
  <c r="S126" i="138"/>
  <c r="K127" i="138" s="1"/>
  <c r="A126" i="138" s="1"/>
  <c r="G135" i="253"/>
  <c r="C135" i="253" s="1"/>
  <c r="G133" i="253"/>
  <c r="C133" i="253" s="1"/>
  <c r="J138" i="253"/>
  <c r="H131" i="253"/>
  <c r="R131" i="253" s="1"/>
  <c r="P132" i="253" s="1"/>
  <c r="G132" i="253"/>
  <c r="C132" i="253" s="1"/>
  <c r="G131" i="253"/>
  <c r="C131" i="253" s="1"/>
  <c r="G134" i="253"/>
  <c r="C134" i="253" s="1"/>
  <c r="S126" i="251"/>
  <c r="K127" i="251" s="1"/>
  <c r="A126" i="251" s="1"/>
  <c r="P127" i="251"/>
  <c r="M126" i="251" s="1"/>
  <c r="P127" i="245"/>
  <c r="M126" i="245" s="1"/>
  <c r="S126" i="245"/>
  <c r="K127" i="245" s="1"/>
  <c r="A126" i="245" s="1"/>
  <c r="G128" i="249"/>
  <c r="C128" i="249" s="1"/>
  <c r="J132" i="249"/>
  <c r="G126" i="249"/>
  <c r="C126" i="249" s="1"/>
  <c r="H125" i="249"/>
  <c r="R125" i="249" s="1"/>
  <c r="P126" i="249" s="1"/>
  <c r="G127" i="249"/>
  <c r="C127" i="249" s="1"/>
  <c r="G129" i="249"/>
  <c r="C129" i="249" s="1"/>
  <c r="G125" i="249"/>
  <c r="C125" i="249" s="1"/>
  <c r="H131" i="242"/>
  <c r="R131" i="242" s="1"/>
  <c r="P132" i="242" s="1"/>
  <c r="G132" i="242"/>
  <c r="C132" i="242" s="1"/>
  <c r="J138" i="242"/>
  <c r="G131" i="242"/>
  <c r="C131" i="242" s="1"/>
  <c r="G135" i="242"/>
  <c r="C135" i="242" s="1"/>
  <c r="G134" i="242"/>
  <c r="C134" i="242" s="1"/>
  <c r="G133" i="242"/>
  <c r="C133" i="242" s="1"/>
  <c r="L120" i="138"/>
  <c r="N120" i="138"/>
  <c r="S126" i="241"/>
  <c r="K127" i="241" s="1"/>
  <c r="A126" i="241" s="1"/>
  <c r="P127" i="241"/>
  <c r="M126" i="241" s="1"/>
  <c r="N120" i="253"/>
  <c r="L120" i="253"/>
  <c r="S132" i="248"/>
  <c r="K133" i="248" s="1"/>
  <c r="A132" i="248" s="1"/>
  <c r="P133" i="248"/>
  <c r="M132" i="248" s="1"/>
  <c r="N120" i="247"/>
  <c r="L120" i="247"/>
  <c r="G135" i="138"/>
  <c r="C135" i="138" s="1"/>
  <c r="H131" i="138"/>
  <c r="R131" i="138" s="1"/>
  <c r="P132" i="138" s="1"/>
  <c r="G134" i="138"/>
  <c r="C134" i="138" s="1"/>
  <c r="G133" i="138"/>
  <c r="C133" i="138" s="1"/>
  <c r="G131" i="138"/>
  <c r="C131" i="138" s="1"/>
  <c r="G132" i="138"/>
  <c r="C132" i="138" s="1"/>
  <c r="J138" i="138"/>
  <c r="J132" i="244"/>
  <c r="H125" i="244"/>
  <c r="R125" i="244" s="1"/>
  <c r="P126" i="244" s="1"/>
  <c r="G128" i="244"/>
  <c r="C128" i="244" s="1"/>
  <c r="G129" i="244"/>
  <c r="C129" i="244" s="1"/>
  <c r="G126" i="244"/>
  <c r="C126" i="244" s="1"/>
  <c r="G125" i="244"/>
  <c r="C125" i="244" s="1"/>
  <c r="G127" i="244"/>
  <c r="C127" i="244" s="1"/>
  <c r="N120" i="250"/>
  <c r="L120" i="250"/>
  <c r="G131" i="245"/>
  <c r="C131" i="245" s="1"/>
  <c r="G132" i="245"/>
  <c r="C132" i="245" s="1"/>
  <c r="G135" i="245"/>
  <c r="C135" i="245" s="1"/>
  <c r="G134" i="245"/>
  <c r="C134" i="245" s="1"/>
  <c r="H131" i="245"/>
  <c r="R131" i="245" s="1"/>
  <c r="P132" i="245" s="1"/>
  <c r="J138" i="245"/>
  <c r="G133" i="245"/>
  <c r="C133" i="245" s="1"/>
  <c r="P127" i="247"/>
  <c r="M126" i="247" s="1"/>
  <c r="S126" i="247"/>
  <c r="K127" i="247" s="1"/>
  <c r="A126" i="247" s="1"/>
  <c r="S120" i="249"/>
  <c r="K121" i="249" s="1"/>
  <c r="A120" i="249" s="1"/>
  <c r="P121" i="249"/>
  <c r="M120" i="249" s="1"/>
  <c r="N114" i="249"/>
  <c r="L114" i="249"/>
  <c r="P127" i="250"/>
  <c r="M126" i="250" s="1"/>
  <c r="S126" i="250"/>
  <c r="K127" i="250" s="1"/>
  <c r="A126" i="250" s="1"/>
  <c r="L120" i="241"/>
  <c r="N120" i="241"/>
  <c r="N114" i="243"/>
  <c r="L114" i="243"/>
  <c r="N126" i="253" l="1"/>
  <c r="L126" i="253"/>
  <c r="P133" i="245"/>
  <c r="M132" i="245" s="1"/>
  <c r="S132" i="245"/>
  <c r="K133" i="245" s="1"/>
  <c r="A132" i="245" s="1"/>
  <c r="S132" i="253"/>
  <c r="K133" i="253" s="1"/>
  <c r="A132" i="253" s="1"/>
  <c r="P133" i="253"/>
  <c r="M132" i="253" s="1"/>
  <c r="N132" i="252"/>
  <c r="L132" i="252"/>
  <c r="L126" i="242"/>
  <c r="N126" i="242"/>
  <c r="G138" i="250"/>
  <c r="C138" i="250" s="1"/>
  <c r="G141" i="250"/>
  <c r="C141" i="250" s="1"/>
  <c r="G140" i="250"/>
  <c r="C140" i="250" s="1"/>
  <c r="H137" i="250"/>
  <c r="R137" i="250" s="1"/>
  <c r="P138" i="250" s="1"/>
  <c r="G139" i="250"/>
  <c r="C139" i="250" s="1"/>
  <c r="G137" i="250"/>
  <c r="C137" i="250" s="1"/>
  <c r="J144" i="250"/>
  <c r="S132" i="251"/>
  <c r="K133" i="251" s="1"/>
  <c r="A132" i="251" s="1"/>
  <c r="P133" i="251"/>
  <c r="M132" i="251" s="1"/>
  <c r="N126" i="247"/>
  <c r="L126" i="247"/>
  <c r="H131" i="244"/>
  <c r="R131" i="244" s="1"/>
  <c r="P132" i="244" s="1"/>
  <c r="G132" i="244"/>
  <c r="C132" i="244" s="1"/>
  <c r="J138" i="244"/>
  <c r="G133" i="244"/>
  <c r="C133" i="244" s="1"/>
  <c r="G135" i="244"/>
  <c r="C135" i="244" s="1"/>
  <c r="G134" i="244"/>
  <c r="C134" i="244" s="1"/>
  <c r="G131" i="244"/>
  <c r="C131" i="244" s="1"/>
  <c r="S132" i="242"/>
  <c r="K133" i="242" s="1"/>
  <c r="A132" i="242" s="1"/>
  <c r="P133" i="242"/>
  <c r="M132" i="242" s="1"/>
  <c r="S126" i="249"/>
  <c r="K127" i="249" s="1"/>
  <c r="A126" i="249" s="1"/>
  <c r="P127" i="249"/>
  <c r="M126" i="249" s="1"/>
  <c r="G138" i="253"/>
  <c r="C138" i="253" s="1"/>
  <c r="G141" i="253"/>
  <c r="C141" i="253" s="1"/>
  <c r="G137" i="253"/>
  <c r="C137" i="253" s="1"/>
  <c r="J144" i="253"/>
  <c r="H137" i="253"/>
  <c r="R137" i="253" s="1"/>
  <c r="P138" i="253" s="1"/>
  <c r="G139" i="253"/>
  <c r="C139" i="253" s="1"/>
  <c r="G140" i="253"/>
  <c r="C140" i="253" s="1"/>
  <c r="N126" i="138"/>
  <c r="L126" i="138"/>
  <c r="S132" i="250"/>
  <c r="K133" i="250" s="1"/>
  <c r="A132" i="250" s="1"/>
  <c r="P133" i="250"/>
  <c r="M132" i="250" s="1"/>
  <c r="P139" i="252"/>
  <c r="M138" i="252" s="1"/>
  <c r="S138" i="252"/>
  <c r="K139" i="252" s="1"/>
  <c r="A138" i="252" s="1"/>
  <c r="G140" i="241"/>
  <c r="C140" i="241" s="1"/>
  <c r="G141" i="241"/>
  <c r="C141" i="241" s="1"/>
  <c r="G137" i="241"/>
  <c r="C137" i="241" s="1"/>
  <c r="G139" i="241"/>
  <c r="C139" i="241" s="1"/>
  <c r="G138" i="241"/>
  <c r="C138" i="241" s="1"/>
  <c r="H137" i="241"/>
  <c r="R137" i="241" s="1"/>
  <c r="P138" i="241" s="1"/>
  <c r="J144" i="241"/>
  <c r="N126" i="246"/>
  <c r="L126" i="246"/>
  <c r="G141" i="246"/>
  <c r="C141" i="246" s="1"/>
  <c r="G137" i="246"/>
  <c r="C137" i="246" s="1"/>
  <c r="H137" i="246"/>
  <c r="R137" i="246" s="1"/>
  <c r="P138" i="246" s="1"/>
  <c r="G140" i="246"/>
  <c r="C140" i="246" s="1"/>
  <c r="G138" i="246"/>
  <c r="C138" i="246" s="1"/>
  <c r="G139" i="246"/>
  <c r="C139" i="246" s="1"/>
  <c r="J144" i="246"/>
  <c r="G140" i="247"/>
  <c r="C140" i="247" s="1"/>
  <c r="H137" i="247"/>
  <c r="R137" i="247" s="1"/>
  <c r="P138" i="247" s="1"/>
  <c r="G141" i="247"/>
  <c r="C141" i="247" s="1"/>
  <c r="G138" i="247"/>
  <c r="C138" i="247" s="1"/>
  <c r="G137" i="247"/>
  <c r="C137" i="247" s="1"/>
  <c r="G139" i="247"/>
  <c r="C139" i="247" s="1"/>
  <c r="J144" i="247"/>
  <c r="G146" i="248"/>
  <c r="C146" i="248" s="1"/>
  <c r="G143" i="248"/>
  <c r="C143" i="248" s="1"/>
  <c r="G147" i="248"/>
  <c r="C147" i="248" s="1"/>
  <c r="H143" i="248"/>
  <c r="R143" i="248" s="1"/>
  <c r="P144" i="248" s="1"/>
  <c r="J150" i="248"/>
  <c r="G144" i="248"/>
  <c r="C144" i="248" s="1"/>
  <c r="G145" i="248"/>
  <c r="C145" i="248" s="1"/>
  <c r="P127" i="243"/>
  <c r="M126" i="243" s="1"/>
  <c r="S126" i="243"/>
  <c r="K127" i="243" s="1"/>
  <c r="A126" i="243" s="1"/>
  <c r="H137" i="251"/>
  <c r="R137" i="251" s="1"/>
  <c r="P138" i="251" s="1"/>
  <c r="G141" i="251"/>
  <c r="C141" i="251" s="1"/>
  <c r="G138" i="251"/>
  <c r="C138" i="251" s="1"/>
  <c r="G137" i="251"/>
  <c r="C137" i="251" s="1"/>
  <c r="G140" i="251"/>
  <c r="C140" i="251" s="1"/>
  <c r="J144" i="251"/>
  <c r="G139" i="251"/>
  <c r="C139" i="251" s="1"/>
  <c r="J150" i="252"/>
  <c r="G146" i="252"/>
  <c r="C146" i="252" s="1"/>
  <c r="H143" i="252"/>
  <c r="R143" i="252" s="1"/>
  <c r="P144" i="252" s="1"/>
  <c r="G144" i="252"/>
  <c r="C144" i="252" s="1"/>
  <c r="G143" i="252"/>
  <c r="C143" i="252" s="1"/>
  <c r="G145" i="252"/>
  <c r="C145" i="252" s="1"/>
  <c r="G147" i="252"/>
  <c r="C147" i="252" s="1"/>
  <c r="S132" i="246"/>
  <c r="K133" i="246" s="1"/>
  <c r="A132" i="246" s="1"/>
  <c r="P133" i="246"/>
  <c r="M132" i="246" s="1"/>
  <c r="S132" i="247"/>
  <c r="K133" i="247" s="1"/>
  <c r="A132" i="247" s="1"/>
  <c r="P133" i="247"/>
  <c r="M132" i="247" s="1"/>
  <c r="P127" i="244"/>
  <c r="M126" i="244" s="1"/>
  <c r="S126" i="244"/>
  <c r="K127" i="244" s="1"/>
  <c r="A126" i="244" s="1"/>
  <c r="L120" i="249"/>
  <c r="N120" i="249"/>
  <c r="G139" i="138"/>
  <c r="C139" i="138" s="1"/>
  <c r="G140" i="138"/>
  <c r="C140" i="138" s="1"/>
  <c r="J144" i="138"/>
  <c r="G138" i="138"/>
  <c r="C138" i="138" s="1"/>
  <c r="G141" i="138"/>
  <c r="C141" i="138" s="1"/>
  <c r="H137" i="138"/>
  <c r="R137" i="138" s="1"/>
  <c r="P138" i="138" s="1"/>
  <c r="G137" i="138"/>
  <c r="C137" i="138" s="1"/>
  <c r="N126" i="245"/>
  <c r="L126" i="245"/>
  <c r="L126" i="250"/>
  <c r="N126" i="250"/>
  <c r="J144" i="245"/>
  <c r="G139" i="245"/>
  <c r="C139" i="245" s="1"/>
  <c r="G137" i="245"/>
  <c r="C137" i="245" s="1"/>
  <c r="H137" i="245"/>
  <c r="R137" i="245" s="1"/>
  <c r="P138" i="245" s="1"/>
  <c r="G141" i="245"/>
  <c r="C141" i="245" s="1"/>
  <c r="G138" i="245"/>
  <c r="C138" i="245" s="1"/>
  <c r="G140" i="245"/>
  <c r="C140" i="245" s="1"/>
  <c r="S132" i="138"/>
  <c r="K133" i="138" s="1"/>
  <c r="A132" i="138" s="1"/>
  <c r="P133" i="138"/>
  <c r="M132" i="138" s="1"/>
  <c r="L132" i="248"/>
  <c r="N132" i="248"/>
  <c r="L126" i="241"/>
  <c r="N126" i="241"/>
  <c r="H137" i="242"/>
  <c r="R137" i="242" s="1"/>
  <c r="P138" i="242" s="1"/>
  <c r="G138" i="242"/>
  <c r="C138" i="242" s="1"/>
  <c r="G140" i="242"/>
  <c r="C140" i="242" s="1"/>
  <c r="J144" i="242"/>
  <c r="G139" i="242"/>
  <c r="C139" i="242" s="1"/>
  <c r="G137" i="242"/>
  <c r="C137" i="242" s="1"/>
  <c r="G141" i="242"/>
  <c r="C141" i="242" s="1"/>
  <c r="H131" i="249"/>
  <c r="R131" i="249" s="1"/>
  <c r="P132" i="249" s="1"/>
  <c r="J138" i="249"/>
  <c r="G131" i="249"/>
  <c r="C131" i="249" s="1"/>
  <c r="G133" i="249"/>
  <c r="C133" i="249" s="1"/>
  <c r="G132" i="249"/>
  <c r="C132" i="249" s="1"/>
  <c r="G134" i="249"/>
  <c r="C134" i="249" s="1"/>
  <c r="G135" i="249"/>
  <c r="C135" i="249" s="1"/>
  <c r="L126" i="251"/>
  <c r="N126" i="251"/>
  <c r="P139" i="248"/>
  <c r="M138" i="248" s="1"/>
  <c r="S138" i="248"/>
  <c r="K139" i="248" s="1"/>
  <c r="A138" i="248" s="1"/>
  <c r="G132" i="243"/>
  <c r="C132" i="243" s="1"/>
  <c r="G134" i="243"/>
  <c r="C134" i="243" s="1"/>
  <c r="H131" i="243"/>
  <c r="R131" i="243" s="1"/>
  <c r="P132" i="243" s="1"/>
  <c r="J138" i="243"/>
  <c r="G133" i="243"/>
  <c r="C133" i="243" s="1"/>
  <c r="G135" i="243"/>
  <c r="C135" i="243" s="1"/>
  <c r="G131" i="243"/>
  <c r="C131" i="243" s="1"/>
  <c r="G1046" i="181"/>
  <c r="P133" i="241"/>
  <c r="M132" i="241" s="1"/>
  <c r="S132" i="241"/>
  <c r="K133" i="241" s="1"/>
  <c r="A132" i="241" s="1"/>
  <c r="N120" i="244"/>
  <c r="L120" i="244"/>
  <c r="N120" i="243"/>
  <c r="L120" i="243"/>
  <c r="G1047" i="181" l="1"/>
  <c r="L132" i="246"/>
  <c r="N132" i="246"/>
  <c r="G150" i="252"/>
  <c r="C150" i="252" s="1"/>
  <c r="J156" i="252"/>
  <c r="G151" i="252"/>
  <c r="C151" i="252" s="1"/>
  <c r="G153" i="252"/>
  <c r="C153" i="252" s="1"/>
  <c r="G149" i="252"/>
  <c r="C149" i="252" s="1"/>
  <c r="H149" i="252"/>
  <c r="R149" i="252" s="1"/>
  <c r="P150" i="252" s="1"/>
  <c r="G152" i="252"/>
  <c r="C152" i="252" s="1"/>
  <c r="S138" i="246"/>
  <c r="K139" i="246" s="1"/>
  <c r="A138" i="246" s="1"/>
  <c r="P139" i="246"/>
  <c r="M138" i="246" s="1"/>
  <c r="S132" i="243"/>
  <c r="K133" i="243" s="1"/>
  <c r="A132" i="243" s="1"/>
  <c r="P133" i="243"/>
  <c r="M132" i="243" s="1"/>
  <c r="L138" i="248"/>
  <c r="N138" i="248"/>
  <c r="G138" i="249"/>
  <c r="C138" i="249" s="1"/>
  <c r="G140" i="249"/>
  <c r="C140" i="249" s="1"/>
  <c r="G139" i="249"/>
  <c r="C139" i="249" s="1"/>
  <c r="G141" i="249"/>
  <c r="C141" i="249" s="1"/>
  <c r="J144" i="249"/>
  <c r="G137" i="249"/>
  <c r="C137" i="249" s="1"/>
  <c r="H137" i="249"/>
  <c r="R137" i="249" s="1"/>
  <c r="P138" i="249" s="1"/>
  <c r="S138" i="242"/>
  <c r="K139" i="242" s="1"/>
  <c r="A138" i="242" s="1"/>
  <c r="P139" i="242"/>
  <c r="M138" i="242" s="1"/>
  <c r="L126" i="244"/>
  <c r="N126" i="244"/>
  <c r="N126" i="243"/>
  <c r="L126" i="243"/>
  <c r="P145" i="248"/>
  <c r="M144" i="248" s="1"/>
  <c r="S144" i="248"/>
  <c r="K145" i="248" s="1"/>
  <c r="A144" i="248" s="1"/>
  <c r="G143" i="247"/>
  <c r="C143" i="247" s="1"/>
  <c r="G145" i="247"/>
  <c r="C145" i="247" s="1"/>
  <c r="G146" i="247"/>
  <c r="C146" i="247" s="1"/>
  <c r="G147" i="247"/>
  <c r="C147" i="247" s="1"/>
  <c r="G144" i="247"/>
  <c r="C144" i="247" s="1"/>
  <c r="H143" i="247"/>
  <c r="R143" i="247" s="1"/>
  <c r="P144" i="247" s="1"/>
  <c r="J150" i="247"/>
  <c r="G143" i="241"/>
  <c r="C143" i="241" s="1"/>
  <c r="J150" i="241"/>
  <c r="G146" i="241"/>
  <c r="C146" i="241" s="1"/>
  <c r="G144" i="241"/>
  <c r="C144" i="241" s="1"/>
  <c r="G147" i="241"/>
  <c r="C147" i="241" s="1"/>
  <c r="H143" i="241"/>
  <c r="R143" i="241" s="1"/>
  <c r="P144" i="241" s="1"/>
  <c r="G145" i="241"/>
  <c r="C145" i="241" s="1"/>
  <c r="N138" i="252"/>
  <c r="L138" i="252"/>
  <c r="G145" i="253"/>
  <c r="C145" i="253" s="1"/>
  <c r="G143" i="253"/>
  <c r="C143" i="253" s="1"/>
  <c r="J150" i="253"/>
  <c r="G146" i="253"/>
  <c r="C146" i="253" s="1"/>
  <c r="H143" i="253"/>
  <c r="R143" i="253" s="1"/>
  <c r="P144" i="253" s="1"/>
  <c r="G144" i="253"/>
  <c r="C144" i="253" s="1"/>
  <c r="G147" i="253"/>
  <c r="C147" i="253" s="1"/>
  <c r="N126" i="249"/>
  <c r="L126" i="249"/>
  <c r="G141" i="244"/>
  <c r="C141" i="244" s="1"/>
  <c r="G140" i="244"/>
  <c r="C140" i="244" s="1"/>
  <c r="J144" i="244"/>
  <c r="G138" i="244"/>
  <c r="C138" i="244" s="1"/>
  <c r="G139" i="244"/>
  <c r="C139" i="244" s="1"/>
  <c r="G137" i="244"/>
  <c r="C137" i="244" s="1"/>
  <c r="H137" i="244"/>
  <c r="R137" i="244" s="1"/>
  <c r="P138" i="244" s="1"/>
  <c r="P133" i="249"/>
  <c r="M132" i="249" s="1"/>
  <c r="S132" i="249"/>
  <c r="K133" i="249" s="1"/>
  <c r="A132" i="249" s="1"/>
  <c r="L132" i="138"/>
  <c r="N132" i="138"/>
  <c r="L132" i="247"/>
  <c r="N132" i="247"/>
  <c r="S138" i="247"/>
  <c r="K139" i="247" s="1"/>
  <c r="A138" i="247" s="1"/>
  <c r="P139" i="247"/>
  <c r="M138" i="247" s="1"/>
  <c r="S138" i="241"/>
  <c r="K139" i="241" s="1"/>
  <c r="A138" i="241" s="1"/>
  <c r="P139" i="241"/>
  <c r="M138" i="241" s="1"/>
  <c r="L132" i="250"/>
  <c r="N132" i="250"/>
  <c r="N132" i="251"/>
  <c r="L132" i="251"/>
  <c r="N132" i="245"/>
  <c r="L132" i="245"/>
  <c r="L132" i="241"/>
  <c r="N132" i="241"/>
  <c r="G147" i="242"/>
  <c r="C147" i="242" s="1"/>
  <c r="G144" i="242"/>
  <c r="C144" i="242" s="1"/>
  <c r="G145" i="242"/>
  <c r="C145" i="242" s="1"/>
  <c r="H143" i="242"/>
  <c r="R143" i="242" s="1"/>
  <c r="P144" i="242" s="1"/>
  <c r="G143" i="242"/>
  <c r="C143" i="242" s="1"/>
  <c r="G146" i="242"/>
  <c r="C146" i="242" s="1"/>
  <c r="J150" i="242"/>
  <c r="G145" i="245"/>
  <c r="C145" i="245" s="1"/>
  <c r="G147" i="245"/>
  <c r="C147" i="245" s="1"/>
  <c r="G146" i="245"/>
  <c r="C146" i="245" s="1"/>
  <c r="J150" i="245"/>
  <c r="H143" i="245"/>
  <c r="R143" i="245" s="1"/>
  <c r="P144" i="245" s="1"/>
  <c r="G144" i="245"/>
  <c r="C144" i="245" s="1"/>
  <c r="G143" i="245"/>
  <c r="C143" i="245" s="1"/>
  <c r="S144" i="252"/>
  <c r="K145" i="252" s="1"/>
  <c r="A144" i="252" s="1"/>
  <c r="P145" i="252"/>
  <c r="M144" i="252" s="1"/>
  <c r="G147" i="251"/>
  <c r="C147" i="251" s="1"/>
  <c r="G144" i="251"/>
  <c r="C144" i="251" s="1"/>
  <c r="H143" i="251"/>
  <c r="R143" i="251" s="1"/>
  <c r="P144" i="251" s="1"/>
  <c r="G145" i="251"/>
  <c r="C145" i="251" s="1"/>
  <c r="J150" i="251"/>
  <c r="G146" i="251"/>
  <c r="C146" i="251" s="1"/>
  <c r="G143" i="251"/>
  <c r="C143" i="251" s="1"/>
  <c r="P139" i="245"/>
  <c r="M138" i="245" s="1"/>
  <c r="S138" i="245"/>
  <c r="K139" i="245" s="1"/>
  <c r="A138" i="245" s="1"/>
  <c r="G147" i="138"/>
  <c r="C147" i="138" s="1"/>
  <c r="G143" i="138"/>
  <c r="C143" i="138" s="1"/>
  <c r="G144" i="138"/>
  <c r="C144" i="138" s="1"/>
  <c r="H143" i="138"/>
  <c r="R143" i="138" s="1"/>
  <c r="P144" i="138" s="1"/>
  <c r="J150" i="138"/>
  <c r="G146" i="138"/>
  <c r="C146" i="138" s="1"/>
  <c r="G145" i="138"/>
  <c r="C145" i="138" s="1"/>
  <c r="P139" i="251"/>
  <c r="M138" i="251" s="1"/>
  <c r="S138" i="251"/>
  <c r="K139" i="251" s="1"/>
  <c r="A138" i="251" s="1"/>
  <c r="N132" i="242"/>
  <c r="L132" i="242"/>
  <c r="P133" i="244"/>
  <c r="M132" i="244" s="1"/>
  <c r="S132" i="244"/>
  <c r="K133" i="244" s="1"/>
  <c r="A132" i="244" s="1"/>
  <c r="P139" i="250"/>
  <c r="M138" i="250" s="1"/>
  <c r="S138" i="250"/>
  <c r="K139" i="250" s="1"/>
  <c r="A138" i="250" s="1"/>
  <c r="N132" i="253"/>
  <c r="L132" i="253"/>
  <c r="H137" i="243"/>
  <c r="R137" i="243" s="1"/>
  <c r="P138" i="243" s="1"/>
  <c r="G138" i="243"/>
  <c r="C138" i="243" s="1"/>
  <c r="G137" i="243"/>
  <c r="C137" i="243" s="1"/>
  <c r="G139" i="243"/>
  <c r="C139" i="243" s="1"/>
  <c r="G140" i="243"/>
  <c r="C140" i="243" s="1"/>
  <c r="J144" i="243"/>
  <c r="G141" i="243"/>
  <c r="C141" i="243" s="1"/>
  <c r="S138" i="138"/>
  <c r="K139" i="138" s="1"/>
  <c r="A138" i="138" s="1"/>
  <c r="P139" i="138"/>
  <c r="M138" i="138" s="1"/>
  <c r="G153" i="248"/>
  <c r="C153" i="248" s="1"/>
  <c r="G152" i="248"/>
  <c r="C152" i="248" s="1"/>
  <c r="G149" i="248"/>
  <c r="C149" i="248" s="1"/>
  <c r="G150" i="248"/>
  <c r="C150" i="248" s="1"/>
  <c r="H149" i="248"/>
  <c r="R149" i="248" s="1"/>
  <c r="P150" i="248" s="1"/>
  <c r="G151" i="248"/>
  <c r="C151" i="248" s="1"/>
  <c r="J156" i="248"/>
  <c r="G146" i="246"/>
  <c r="C146" i="246" s="1"/>
  <c r="J150" i="246"/>
  <c r="G145" i="246"/>
  <c r="C145" i="246" s="1"/>
  <c r="G144" i="246"/>
  <c r="C144" i="246" s="1"/>
  <c r="G143" i="246"/>
  <c r="C143" i="246" s="1"/>
  <c r="G147" i="246"/>
  <c r="C147" i="246" s="1"/>
  <c r="H143" i="246"/>
  <c r="R143" i="246" s="1"/>
  <c r="P144" i="246" s="1"/>
  <c r="S138" i="253"/>
  <c r="K139" i="253" s="1"/>
  <c r="A138" i="253" s="1"/>
  <c r="P139" i="253"/>
  <c r="M138" i="253" s="1"/>
  <c r="G144" i="250"/>
  <c r="C144" i="250" s="1"/>
  <c r="G145" i="250"/>
  <c r="C145" i="250" s="1"/>
  <c r="G146" i="250"/>
  <c r="C146" i="250" s="1"/>
  <c r="G147" i="250"/>
  <c r="C147" i="250" s="1"/>
  <c r="G143" i="250"/>
  <c r="C143" i="250" s="1"/>
  <c r="J150" i="250"/>
  <c r="H143" i="250"/>
  <c r="R143" i="250" s="1"/>
  <c r="P144" i="250" s="1"/>
  <c r="G158" i="248" l="1"/>
  <c r="C158" i="248" s="1"/>
  <c r="G156" i="248"/>
  <c r="C156" i="248" s="1"/>
  <c r="G157" i="248"/>
  <c r="C157" i="248" s="1"/>
  <c r="J162" i="248"/>
  <c r="H155" i="248"/>
  <c r="R155" i="248" s="1"/>
  <c r="P156" i="248" s="1"/>
  <c r="G155" i="248"/>
  <c r="C155" i="248" s="1"/>
  <c r="G159" i="248"/>
  <c r="C159" i="248" s="1"/>
  <c r="J156" i="138"/>
  <c r="H149" i="138"/>
  <c r="R149" i="138" s="1"/>
  <c r="P150" i="138" s="1"/>
  <c r="G152" i="138"/>
  <c r="C152" i="138" s="1"/>
  <c r="G151" i="138"/>
  <c r="C151" i="138" s="1"/>
  <c r="G153" i="138"/>
  <c r="C153" i="138" s="1"/>
  <c r="G150" i="138"/>
  <c r="C150" i="138" s="1"/>
  <c r="G149" i="138"/>
  <c r="C149" i="138" s="1"/>
  <c r="S138" i="244"/>
  <c r="K139" i="244" s="1"/>
  <c r="A138" i="244" s="1"/>
  <c r="P139" i="244"/>
  <c r="M138" i="244" s="1"/>
  <c r="P139" i="249"/>
  <c r="M138" i="249" s="1"/>
  <c r="S138" i="249"/>
  <c r="K139" i="249" s="1"/>
  <c r="A138" i="249" s="1"/>
  <c r="N138" i="247"/>
  <c r="L138" i="247"/>
  <c r="H143" i="244"/>
  <c r="R143" i="244" s="1"/>
  <c r="P144" i="244" s="1"/>
  <c r="J150" i="244"/>
  <c r="G145" i="244"/>
  <c r="C145" i="244" s="1"/>
  <c r="G146" i="244"/>
  <c r="C146" i="244" s="1"/>
  <c r="G144" i="244"/>
  <c r="C144" i="244" s="1"/>
  <c r="G147" i="244"/>
  <c r="C147" i="244" s="1"/>
  <c r="G143" i="244"/>
  <c r="C143" i="244" s="1"/>
  <c r="S144" i="246"/>
  <c r="K145" i="246" s="1"/>
  <c r="A144" i="246" s="1"/>
  <c r="P145" i="246"/>
  <c r="M144" i="246" s="1"/>
  <c r="N132" i="244"/>
  <c r="L132" i="244"/>
  <c r="N138" i="251"/>
  <c r="L138" i="251"/>
  <c r="S144" i="138"/>
  <c r="K145" i="138" s="1"/>
  <c r="A144" i="138" s="1"/>
  <c r="P145" i="138"/>
  <c r="M144" i="138" s="1"/>
  <c r="G150" i="251"/>
  <c r="C150" i="251" s="1"/>
  <c r="H149" i="251"/>
  <c r="R149" i="251" s="1"/>
  <c r="P150" i="251" s="1"/>
  <c r="G151" i="251"/>
  <c r="C151" i="251" s="1"/>
  <c r="J156" i="251"/>
  <c r="G153" i="251"/>
  <c r="C153" i="251" s="1"/>
  <c r="G149" i="251"/>
  <c r="C149" i="251" s="1"/>
  <c r="G152" i="251"/>
  <c r="C152" i="251" s="1"/>
  <c r="G149" i="253"/>
  <c r="C149" i="253" s="1"/>
  <c r="G150" i="253"/>
  <c r="C150" i="253" s="1"/>
  <c r="G151" i="253"/>
  <c r="C151" i="253" s="1"/>
  <c r="G153" i="253"/>
  <c r="C153" i="253" s="1"/>
  <c r="G152" i="253"/>
  <c r="C152" i="253" s="1"/>
  <c r="J156" i="253"/>
  <c r="H149" i="253"/>
  <c r="R149" i="253" s="1"/>
  <c r="P150" i="253" s="1"/>
  <c r="J156" i="247"/>
  <c r="G153" i="247"/>
  <c r="C153" i="247" s="1"/>
  <c r="G151" i="247"/>
  <c r="C151" i="247" s="1"/>
  <c r="G150" i="247"/>
  <c r="C150" i="247" s="1"/>
  <c r="H149" i="247"/>
  <c r="R149" i="247" s="1"/>
  <c r="P150" i="247" s="1"/>
  <c r="G149" i="247"/>
  <c r="C149" i="247" s="1"/>
  <c r="G152" i="247"/>
  <c r="C152" i="247" s="1"/>
  <c r="N144" i="248"/>
  <c r="L144" i="248"/>
  <c r="N132" i="243"/>
  <c r="L132" i="243"/>
  <c r="P145" i="250"/>
  <c r="M144" i="250" s="1"/>
  <c r="S144" i="250"/>
  <c r="K145" i="250" s="1"/>
  <c r="A144" i="250" s="1"/>
  <c r="G151" i="250"/>
  <c r="C151" i="250" s="1"/>
  <c r="H149" i="250"/>
  <c r="R149" i="250" s="1"/>
  <c r="P150" i="250" s="1"/>
  <c r="G152" i="250"/>
  <c r="C152" i="250" s="1"/>
  <c r="G150" i="250"/>
  <c r="C150" i="250" s="1"/>
  <c r="J156" i="250"/>
  <c r="G149" i="250"/>
  <c r="C149" i="250" s="1"/>
  <c r="G153" i="250"/>
  <c r="C153" i="250" s="1"/>
  <c r="H149" i="246"/>
  <c r="R149" i="246" s="1"/>
  <c r="P150" i="246" s="1"/>
  <c r="G150" i="246"/>
  <c r="C150" i="246" s="1"/>
  <c r="G151" i="246"/>
  <c r="C151" i="246" s="1"/>
  <c r="G149" i="246"/>
  <c r="C149" i="246" s="1"/>
  <c r="J156" i="246"/>
  <c r="G152" i="246"/>
  <c r="C152" i="246" s="1"/>
  <c r="G153" i="246"/>
  <c r="C153" i="246" s="1"/>
  <c r="P151" i="248"/>
  <c r="M150" i="248" s="1"/>
  <c r="S150" i="248"/>
  <c r="K151" i="248" s="1"/>
  <c r="A150" i="248" s="1"/>
  <c r="G144" i="243"/>
  <c r="C144" i="243" s="1"/>
  <c r="G145" i="243"/>
  <c r="C145" i="243" s="1"/>
  <c r="G147" i="243"/>
  <c r="C147" i="243" s="1"/>
  <c r="G143" i="243"/>
  <c r="C143" i="243" s="1"/>
  <c r="J150" i="243"/>
  <c r="G146" i="243"/>
  <c r="C146" i="243" s="1"/>
  <c r="H143" i="243"/>
  <c r="R143" i="243" s="1"/>
  <c r="P144" i="243" s="1"/>
  <c r="L138" i="245"/>
  <c r="N138" i="245"/>
  <c r="L144" i="252"/>
  <c r="N144" i="252"/>
  <c r="P145" i="245"/>
  <c r="M144" i="245" s="1"/>
  <c r="S144" i="245"/>
  <c r="K145" i="245" s="1"/>
  <c r="A144" i="245" s="1"/>
  <c r="S144" i="242"/>
  <c r="K145" i="242" s="1"/>
  <c r="A144" i="242" s="1"/>
  <c r="P145" i="242"/>
  <c r="M144" i="242" s="1"/>
  <c r="N138" i="241"/>
  <c r="L138" i="241"/>
  <c r="P145" i="247"/>
  <c r="M144" i="247" s="1"/>
  <c r="S144" i="247"/>
  <c r="K145" i="247" s="1"/>
  <c r="A144" i="247" s="1"/>
  <c r="L138" i="242"/>
  <c r="N138" i="242"/>
  <c r="H143" i="249"/>
  <c r="R143" i="249" s="1"/>
  <c r="P144" i="249" s="1"/>
  <c r="G145" i="249"/>
  <c r="C145" i="249" s="1"/>
  <c r="G144" i="249"/>
  <c r="C144" i="249" s="1"/>
  <c r="G146" i="249"/>
  <c r="C146" i="249" s="1"/>
  <c r="G143" i="249"/>
  <c r="C143" i="249" s="1"/>
  <c r="G147" i="249"/>
  <c r="C147" i="249" s="1"/>
  <c r="J150" i="249"/>
  <c r="S150" i="252"/>
  <c r="K151" i="252" s="1"/>
  <c r="A150" i="252" s="1"/>
  <c r="P151" i="252"/>
  <c r="M150" i="252" s="1"/>
  <c r="J162" i="252"/>
  <c r="G158" i="252"/>
  <c r="C158" i="252" s="1"/>
  <c r="G155" i="252"/>
  <c r="C155" i="252" s="1"/>
  <c r="G156" i="252"/>
  <c r="C156" i="252" s="1"/>
  <c r="H155" i="252"/>
  <c r="R155" i="252" s="1"/>
  <c r="P156" i="252" s="1"/>
  <c r="G157" i="252"/>
  <c r="C157" i="252" s="1"/>
  <c r="G159" i="252"/>
  <c r="C159" i="252" s="1"/>
  <c r="N138" i="253"/>
  <c r="L138" i="253"/>
  <c r="N138" i="138"/>
  <c r="L138" i="138"/>
  <c r="P139" i="243"/>
  <c r="M138" i="243" s="1"/>
  <c r="S138" i="243"/>
  <c r="K139" i="243" s="1"/>
  <c r="A138" i="243" s="1"/>
  <c r="N138" i="250"/>
  <c r="L138" i="250"/>
  <c r="S144" i="251"/>
  <c r="K145" i="251" s="1"/>
  <c r="A144" i="251" s="1"/>
  <c r="P145" i="251"/>
  <c r="M144" i="251" s="1"/>
  <c r="G149" i="245"/>
  <c r="C149" i="245" s="1"/>
  <c r="G152" i="245"/>
  <c r="C152" i="245" s="1"/>
  <c r="J156" i="245"/>
  <c r="H149" i="245"/>
  <c r="R149" i="245" s="1"/>
  <c r="P150" i="245" s="1"/>
  <c r="G151" i="245"/>
  <c r="C151" i="245" s="1"/>
  <c r="G150" i="245"/>
  <c r="C150" i="245" s="1"/>
  <c r="G153" i="245"/>
  <c r="C153" i="245" s="1"/>
  <c r="G151" i="242"/>
  <c r="C151" i="242" s="1"/>
  <c r="H149" i="242"/>
  <c r="R149" i="242" s="1"/>
  <c r="P150" i="242" s="1"/>
  <c r="G149" i="242"/>
  <c r="C149" i="242" s="1"/>
  <c r="G153" i="242"/>
  <c r="C153" i="242" s="1"/>
  <c r="J156" i="242"/>
  <c r="G150" i="242"/>
  <c r="C150" i="242" s="1"/>
  <c r="G152" i="242"/>
  <c r="C152" i="242" s="1"/>
  <c r="N132" i="249"/>
  <c r="L132" i="249"/>
  <c r="P145" i="253"/>
  <c r="M144" i="253" s="1"/>
  <c r="S144" i="253"/>
  <c r="K145" i="253" s="1"/>
  <c r="A144" i="253" s="1"/>
  <c r="S144" i="241"/>
  <c r="K145" i="241" s="1"/>
  <c r="A144" i="241" s="1"/>
  <c r="P145" i="241"/>
  <c r="M144" i="241" s="1"/>
  <c r="G149" i="241"/>
  <c r="C149" i="241" s="1"/>
  <c r="G152" i="241"/>
  <c r="C152" i="241" s="1"/>
  <c r="G150" i="241"/>
  <c r="C150" i="241" s="1"/>
  <c r="H149" i="241"/>
  <c r="R149" i="241" s="1"/>
  <c r="P150" i="241" s="1"/>
  <c r="J156" i="241"/>
  <c r="G151" i="241"/>
  <c r="C151" i="241" s="1"/>
  <c r="G153" i="241"/>
  <c r="C153" i="241" s="1"/>
  <c r="N138" i="246"/>
  <c r="L138" i="246"/>
  <c r="G1048" i="181"/>
  <c r="G155" i="241" l="1"/>
  <c r="C155" i="241" s="1"/>
  <c r="G156" i="241"/>
  <c r="C156" i="241" s="1"/>
  <c r="G157" i="241"/>
  <c r="C157" i="241" s="1"/>
  <c r="G158" i="241"/>
  <c r="C158" i="241" s="1"/>
  <c r="J162" i="241"/>
  <c r="H155" i="241"/>
  <c r="R155" i="241" s="1"/>
  <c r="P156" i="241" s="1"/>
  <c r="G159" i="241"/>
  <c r="C159" i="241" s="1"/>
  <c r="P151" i="241"/>
  <c r="M150" i="241" s="1"/>
  <c r="S150" i="241"/>
  <c r="K151" i="241" s="1"/>
  <c r="A150" i="241" s="1"/>
  <c r="N144" i="241"/>
  <c r="L144" i="241"/>
  <c r="G159" i="242"/>
  <c r="C159" i="242" s="1"/>
  <c r="G157" i="242"/>
  <c r="C157" i="242" s="1"/>
  <c r="G156" i="242"/>
  <c r="C156" i="242" s="1"/>
  <c r="J162" i="242"/>
  <c r="H155" i="242"/>
  <c r="R155" i="242" s="1"/>
  <c r="P156" i="242" s="1"/>
  <c r="G155" i="242"/>
  <c r="C155" i="242" s="1"/>
  <c r="G158" i="242"/>
  <c r="C158" i="242" s="1"/>
  <c r="S150" i="245"/>
  <c r="K151" i="245" s="1"/>
  <c r="A150" i="245" s="1"/>
  <c r="P151" i="245"/>
  <c r="M150" i="245" s="1"/>
  <c r="N144" i="251"/>
  <c r="L144" i="251"/>
  <c r="G165" i="252"/>
  <c r="C165" i="252" s="1"/>
  <c r="G164" i="252"/>
  <c r="C164" i="252" s="1"/>
  <c r="H161" i="252"/>
  <c r="R161" i="252" s="1"/>
  <c r="P162" i="252" s="1"/>
  <c r="G161" i="252"/>
  <c r="C161" i="252" s="1"/>
  <c r="G162" i="252"/>
  <c r="C162" i="252" s="1"/>
  <c r="G163" i="252"/>
  <c r="C163" i="252" s="1"/>
  <c r="J168" i="252"/>
  <c r="N144" i="242"/>
  <c r="L144" i="242"/>
  <c r="G158" i="245"/>
  <c r="C158" i="245" s="1"/>
  <c r="G155" i="245"/>
  <c r="C155" i="245" s="1"/>
  <c r="G157" i="245"/>
  <c r="C157" i="245" s="1"/>
  <c r="G156" i="245"/>
  <c r="C156" i="245" s="1"/>
  <c r="J162" i="245"/>
  <c r="H155" i="245"/>
  <c r="R155" i="245" s="1"/>
  <c r="P156" i="245" s="1"/>
  <c r="G159" i="245"/>
  <c r="C159" i="245" s="1"/>
  <c r="N138" i="243"/>
  <c r="L138" i="243"/>
  <c r="N150" i="252"/>
  <c r="L150" i="252"/>
  <c r="S144" i="249"/>
  <c r="K145" i="249" s="1"/>
  <c r="A144" i="249" s="1"/>
  <c r="P145" i="249"/>
  <c r="M144" i="249" s="1"/>
  <c r="N144" i="247"/>
  <c r="L144" i="247"/>
  <c r="S150" i="250"/>
  <c r="K151" i="250" s="1"/>
  <c r="A150" i="250" s="1"/>
  <c r="P151" i="250"/>
  <c r="M150" i="250" s="1"/>
  <c r="H155" i="253"/>
  <c r="R155" i="253" s="1"/>
  <c r="P156" i="253" s="1"/>
  <c r="G155" i="253"/>
  <c r="C155" i="253" s="1"/>
  <c r="J162" i="253"/>
  <c r="G157" i="253"/>
  <c r="C157" i="253" s="1"/>
  <c r="G156" i="253"/>
  <c r="C156" i="253" s="1"/>
  <c r="G158" i="253"/>
  <c r="C158" i="253" s="1"/>
  <c r="G159" i="253"/>
  <c r="C159" i="253" s="1"/>
  <c r="N138" i="244"/>
  <c r="L138" i="244"/>
  <c r="H155" i="138"/>
  <c r="R155" i="138" s="1"/>
  <c r="P156" i="138" s="1"/>
  <c r="G158" i="138"/>
  <c r="C158" i="138" s="1"/>
  <c r="G156" i="138"/>
  <c r="C156" i="138" s="1"/>
  <c r="J162" i="138"/>
  <c r="G157" i="138"/>
  <c r="C157" i="138" s="1"/>
  <c r="G159" i="138"/>
  <c r="C159" i="138" s="1"/>
  <c r="G155" i="138"/>
  <c r="C155" i="138" s="1"/>
  <c r="G163" i="248"/>
  <c r="C163" i="248" s="1"/>
  <c r="G162" i="248"/>
  <c r="C162" i="248" s="1"/>
  <c r="G164" i="248"/>
  <c r="C164" i="248" s="1"/>
  <c r="G165" i="248"/>
  <c r="C165" i="248" s="1"/>
  <c r="G161" i="248"/>
  <c r="C161" i="248" s="1"/>
  <c r="H161" i="248"/>
  <c r="R161" i="248" s="1"/>
  <c r="P162" i="248" s="1"/>
  <c r="J168" i="248"/>
  <c r="L144" i="253"/>
  <c r="N144" i="253"/>
  <c r="G149" i="249"/>
  <c r="C149" i="249" s="1"/>
  <c r="G153" i="249"/>
  <c r="C153" i="249" s="1"/>
  <c r="H149" i="249"/>
  <c r="R149" i="249" s="1"/>
  <c r="P150" i="249" s="1"/>
  <c r="G151" i="249"/>
  <c r="C151" i="249" s="1"/>
  <c r="G152" i="249"/>
  <c r="C152" i="249" s="1"/>
  <c r="G150" i="249"/>
  <c r="C150" i="249" s="1"/>
  <c r="J156" i="249"/>
  <c r="P157" i="252"/>
  <c r="M156" i="252" s="1"/>
  <c r="S156" i="252"/>
  <c r="K157" i="252" s="1"/>
  <c r="A156" i="252" s="1"/>
  <c r="L150" i="248"/>
  <c r="N150" i="248"/>
  <c r="L144" i="250"/>
  <c r="N144" i="250"/>
  <c r="G1049" i="181"/>
  <c r="G149" i="243"/>
  <c r="C149" i="243" s="1"/>
  <c r="G151" i="243"/>
  <c r="C151" i="243" s="1"/>
  <c r="G152" i="243"/>
  <c r="C152" i="243" s="1"/>
  <c r="J156" i="243"/>
  <c r="H149" i="243"/>
  <c r="R149" i="243" s="1"/>
  <c r="P150" i="243" s="1"/>
  <c r="G153" i="243"/>
  <c r="C153" i="243" s="1"/>
  <c r="G150" i="243"/>
  <c r="C150" i="243" s="1"/>
  <c r="G158" i="250"/>
  <c r="C158" i="250" s="1"/>
  <c r="G156" i="250"/>
  <c r="C156" i="250" s="1"/>
  <c r="H155" i="250"/>
  <c r="R155" i="250" s="1"/>
  <c r="P156" i="250" s="1"/>
  <c r="G159" i="250"/>
  <c r="C159" i="250" s="1"/>
  <c r="J162" i="250"/>
  <c r="G157" i="250"/>
  <c r="C157" i="250" s="1"/>
  <c r="G155" i="250"/>
  <c r="C155" i="250" s="1"/>
  <c r="J162" i="251"/>
  <c r="G155" i="251"/>
  <c r="C155" i="251" s="1"/>
  <c r="G156" i="251"/>
  <c r="C156" i="251" s="1"/>
  <c r="G158" i="251"/>
  <c r="C158" i="251" s="1"/>
  <c r="G159" i="251"/>
  <c r="C159" i="251" s="1"/>
  <c r="H155" i="251"/>
  <c r="R155" i="251" s="1"/>
  <c r="P156" i="251" s="1"/>
  <c r="G157" i="251"/>
  <c r="C157" i="251" s="1"/>
  <c r="L144" i="138"/>
  <c r="N144" i="138"/>
  <c r="S150" i="242"/>
  <c r="K151" i="242" s="1"/>
  <c r="A150" i="242" s="1"/>
  <c r="P151" i="242"/>
  <c r="M150" i="242" s="1"/>
  <c r="L144" i="245"/>
  <c r="N144" i="245"/>
  <c r="G158" i="246"/>
  <c r="C158" i="246" s="1"/>
  <c r="G156" i="246"/>
  <c r="C156" i="246" s="1"/>
  <c r="G157" i="246"/>
  <c r="C157" i="246" s="1"/>
  <c r="H155" i="246"/>
  <c r="R155" i="246" s="1"/>
  <c r="P156" i="246" s="1"/>
  <c r="G159" i="246"/>
  <c r="C159" i="246" s="1"/>
  <c r="J162" i="246"/>
  <c r="G155" i="246"/>
  <c r="C155" i="246" s="1"/>
  <c r="P151" i="246"/>
  <c r="M150" i="246" s="1"/>
  <c r="S150" i="246"/>
  <c r="K151" i="246" s="1"/>
  <c r="A150" i="246" s="1"/>
  <c r="S150" i="247"/>
  <c r="K151" i="247" s="1"/>
  <c r="A150" i="247" s="1"/>
  <c r="P151" i="247"/>
  <c r="M150" i="247" s="1"/>
  <c r="G158" i="247"/>
  <c r="C158" i="247" s="1"/>
  <c r="G156" i="247"/>
  <c r="C156" i="247" s="1"/>
  <c r="G155" i="247"/>
  <c r="C155" i="247" s="1"/>
  <c r="G157" i="247"/>
  <c r="C157" i="247" s="1"/>
  <c r="G159" i="247"/>
  <c r="C159" i="247" s="1"/>
  <c r="H155" i="247"/>
  <c r="R155" i="247" s="1"/>
  <c r="P156" i="247" s="1"/>
  <c r="J162" i="247"/>
  <c r="G153" i="244"/>
  <c r="C153" i="244" s="1"/>
  <c r="J156" i="244"/>
  <c r="H149" i="244"/>
  <c r="R149" i="244" s="1"/>
  <c r="P150" i="244" s="1"/>
  <c r="G152" i="244"/>
  <c r="C152" i="244" s="1"/>
  <c r="G151" i="244"/>
  <c r="C151" i="244" s="1"/>
  <c r="G149" i="244"/>
  <c r="C149" i="244" s="1"/>
  <c r="G150" i="244"/>
  <c r="C150" i="244" s="1"/>
  <c r="P145" i="243"/>
  <c r="M144" i="243" s="1"/>
  <c r="S144" i="243"/>
  <c r="K145" i="243" s="1"/>
  <c r="A144" i="243" s="1"/>
  <c r="P151" i="253"/>
  <c r="M150" i="253" s="1"/>
  <c r="S150" i="253"/>
  <c r="K151" i="253" s="1"/>
  <c r="A150" i="253" s="1"/>
  <c r="P151" i="251"/>
  <c r="M150" i="251" s="1"/>
  <c r="S150" i="251"/>
  <c r="K151" i="251" s="1"/>
  <c r="A150" i="251" s="1"/>
  <c r="N144" i="246"/>
  <c r="L144" i="246"/>
  <c r="S144" i="244"/>
  <c r="K145" i="244" s="1"/>
  <c r="A144" i="244" s="1"/>
  <c r="P145" i="244"/>
  <c r="M144" i="244" s="1"/>
  <c r="N138" i="249"/>
  <c r="L138" i="249"/>
  <c r="S150" i="138"/>
  <c r="K151" i="138" s="1"/>
  <c r="A150" i="138" s="1"/>
  <c r="P151" i="138"/>
  <c r="M150" i="138" s="1"/>
  <c r="S156" i="248"/>
  <c r="K157" i="248" s="1"/>
  <c r="A156" i="248" s="1"/>
  <c r="P157" i="248"/>
  <c r="M156" i="248" s="1"/>
  <c r="N150" i="138" l="1"/>
  <c r="L150" i="138"/>
  <c r="S156" i="247"/>
  <c r="K157" i="247" s="1"/>
  <c r="A156" i="247" s="1"/>
  <c r="P157" i="247"/>
  <c r="M156" i="247" s="1"/>
  <c r="S156" i="251"/>
  <c r="K157" i="251" s="1"/>
  <c r="A156" i="251" s="1"/>
  <c r="P157" i="251"/>
  <c r="M156" i="251" s="1"/>
  <c r="G156" i="249"/>
  <c r="C156" i="249" s="1"/>
  <c r="H155" i="249"/>
  <c r="R155" i="249" s="1"/>
  <c r="P156" i="249" s="1"/>
  <c r="G158" i="249"/>
  <c r="C158" i="249" s="1"/>
  <c r="J162" i="249"/>
  <c r="G157" i="249"/>
  <c r="C157" i="249" s="1"/>
  <c r="G159" i="249"/>
  <c r="C159" i="249" s="1"/>
  <c r="G155" i="249"/>
  <c r="C155" i="249" s="1"/>
  <c r="P157" i="242"/>
  <c r="M156" i="242" s="1"/>
  <c r="S156" i="242"/>
  <c r="K157" i="242" s="1"/>
  <c r="A156" i="242" s="1"/>
  <c r="N150" i="241"/>
  <c r="L150" i="241"/>
  <c r="L144" i="244"/>
  <c r="N144" i="244"/>
  <c r="N156" i="248"/>
  <c r="L156" i="248"/>
  <c r="S150" i="244"/>
  <c r="K151" i="244" s="1"/>
  <c r="A150" i="244" s="1"/>
  <c r="P151" i="244"/>
  <c r="M150" i="244" s="1"/>
  <c r="G161" i="250"/>
  <c r="C161" i="250" s="1"/>
  <c r="G162" i="250"/>
  <c r="C162" i="250" s="1"/>
  <c r="H161" i="250"/>
  <c r="R161" i="250" s="1"/>
  <c r="P162" i="250" s="1"/>
  <c r="J168" i="250"/>
  <c r="G164" i="250"/>
  <c r="C164" i="250" s="1"/>
  <c r="G163" i="250"/>
  <c r="C163" i="250" s="1"/>
  <c r="G165" i="250"/>
  <c r="C165" i="250" s="1"/>
  <c r="G157" i="243"/>
  <c r="C157" i="243" s="1"/>
  <c r="G159" i="243"/>
  <c r="C159" i="243" s="1"/>
  <c r="G156" i="243"/>
  <c r="C156" i="243" s="1"/>
  <c r="G158" i="243"/>
  <c r="C158" i="243" s="1"/>
  <c r="H155" i="243"/>
  <c r="R155" i="243" s="1"/>
  <c r="P156" i="243" s="1"/>
  <c r="G155" i="243"/>
  <c r="C155" i="243" s="1"/>
  <c r="J162" i="243"/>
  <c r="S150" i="249"/>
  <c r="K151" i="249" s="1"/>
  <c r="A150" i="249" s="1"/>
  <c r="P151" i="249"/>
  <c r="M150" i="249" s="1"/>
  <c r="N150" i="250"/>
  <c r="L150" i="250"/>
  <c r="N144" i="249"/>
  <c r="L144" i="249"/>
  <c r="G163" i="245"/>
  <c r="C163" i="245" s="1"/>
  <c r="J168" i="245"/>
  <c r="G161" i="245"/>
  <c r="C161" i="245" s="1"/>
  <c r="G162" i="245"/>
  <c r="C162" i="245" s="1"/>
  <c r="G165" i="245"/>
  <c r="C165" i="245" s="1"/>
  <c r="H161" i="245"/>
  <c r="R161" i="245" s="1"/>
  <c r="P162" i="245" s="1"/>
  <c r="G164" i="245"/>
  <c r="C164" i="245" s="1"/>
  <c r="L150" i="245"/>
  <c r="N150" i="245"/>
  <c r="L150" i="253"/>
  <c r="N150" i="253"/>
  <c r="H155" i="244"/>
  <c r="R155" i="244" s="1"/>
  <c r="P156" i="244" s="1"/>
  <c r="G157" i="244"/>
  <c r="C157" i="244" s="1"/>
  <c r="J162" i="244"/>
  <c r="G156" i="244"/>
  <c r="C156" i="244" s="1"/>
  <c r="G159" i="244"/>
  <c r="C159" i="244" s="1"/>
  <c r="G158" i="244"/>
  <c r="C158" i="244" s="1"/>
  <c r="G155" i="244"/>
  <c r="C155" i="244" s="1"/>
  <c r="N150" i="246"/>
  <c r="L150" i="246"/>
  <c r="P157" i="246"/>
  <c r="M156" i="246" s="1"/>
  <c r="S156" i="246"/>
  <c r="K157" i="246" s="1"/>
  <c r="A156" i="246" s="1"/>
  <c r="H161" i="251"/>
  <c r="R161" i="251" s="1"/>
  <c r="P162" i="251" s="1"/>
  <c r="G162" i="251"/>
  <c r="C162" i="251" s="1"/>
  <c r="J168" i="251"/>
  <c r="G164" i="251"/>
  <c r="C164" i="251" s="1"/>
  <c r="G163" i="251"/>
  <c r="C163" i="251" s="1"/>
  <c r="G165" i="251"/>
  <c r="C165" i="251" s="1"/>
  <c r="G161" i="251"/>
  <c r="C161" i="251" s="1"/>
  <c r="G1050" i="181"/>
  <c r="J174" i="248"/>
  <c r="G167" i="248"/>
  <c r="C167" i="248" s="1"/>
  <c r="G169" i="248"/>
  <c r="C169" i="248" s="1"/>
  <c r="G171" i="248"/>
  <c r="C171" i="248" s="1"/>
  <c r="G168" i="248"/>
  <c r="C168" i="248" s="1"/>
  <c r="H167" i="248"/>
  <c r="R167" i="248" s="1"/>
  <c r="P168" i="248" s="1"/>
  <c r="G170" i="248"/>
  <c r="C170" i="248" s="1"/>
  <c r="G164" i="253"/>
  <c r="C164" i="253" s="1"/>
  <c r="J168" i="253"/>
  <c r="G161" i="253"/>
  <c r="C161" i="253" s="1"/>
  <c r="G162" i="253"/>
  <c r="C162" i="253" s="1"/>
  <c r="G165" i="253"/>
  <c r="C165" i="253" s="1"/>
  <c r="H161" i="253"/>
  <c r="R161" i="253" s="1"/>
  <c r="P162" i="253" s="1"/>
  <c r="G163" i="253"/>
  <c r="C163" i="253" s="1"/>
  <c r="G165" i="242"/>
  <c r="C165" i="242" s="1"/>
  <c r="J168" i="242"/>
  <c r="H161" i="242"/>
  <c r="R161" i="242" s="1"/>
  <c r="P162" i="242" s="1"/>
  <c r="G164" i="242"/>
  <c r="C164" i="242" s="1"/>
  <c r="G161" i="242"/>
  <c r="C161" i="242" s="1"/>
  <c r="G163" i="242"/>
  <c r="C163" i="242" s="1"/>
  <c r="G162" i="242"/>
  <c r="C162" i="242" s="1"/>
  <c r="S156" i="138"/>
  <c r="K157" i="138" s="1"/>
  <c r="A156" i="138" s="1"/>
  <c r="P157" i="138"/>
  <c r="M156" i="138" s="1"/>
  <c r="P157" i="241"/>
  <c r="M156" i="241" s="1"/>
  <c r="S156" i="241"/>
  <c r="K157" i="241" s="1"/>
  <c r="A156" i="241" s="1"/>
  <c r="L150" i="247"/>
  <c r="N150" i="247"/>
  <c r="P157" i="250"/>
  <c r="M156" i="250" s="1"/>
  <c r="S156" i="250"/>
  <c r="K157" i="250" s="1"/>
  <c r="A156" i="250" s="1"/>
  <c r="P163" i="248"/>
  <c r="M162" i="248" s="1"/>
  <c r="S162" i="248"/>
  <c r="K163" i="248" s="1"/>
  <c r="A162" i="248" s="1"/>
  <c r="N150" i="251"/>
  <c r="L150" i="251"/>
  <c r="L144" i="243"/>
  <c r="N144" i="243"/>
  <c r="G162" i="247"/>
  <c r="C162" i="247" s="1"/>
  <c r="G161" i="247"/>
  <c r="C161" i="247" s="1"/>
  <c r="G163" i="247"/>
  <c r="C163" i="247" s="1"/>
  <c r="J168" i="247"/>
  <c r="H161" i="247"/>
  <c r="R161" i="247" s="1"/>
  <c r="P162" i="247" s="1"/>
  <c r="G164" i="247"/>
  <c r="C164" i="247" s="1"/>
  <c r="G165" i="247"/>
  <c r="C165" i="247" s="1"/>
  <c r="G163" i="246"/>
  <c r="C163" i="246" s="1"/>
  <c r="G164" i="246"/>
  <c r="C164" i="246" s="1"/>
  <c r="G161" i="246"/>
  <c r="C161" i="246" s="1"/>
  <c r="J168" i="246"/>
  <c r="G162" i="246"/>
  <c r="C162" i="246" s="1"/>
  <c r="H161" i="246"/>
  <c r="R161" i="246" s="1"/>
  <c r="P162" i="246" s="1"/>
  <c r="G165" i="246"/>
  <c r="C165" i="246" s="1"/>
  <c r="L150" i="242"/>
  <c r="N150" i="242"/>
  <c r="S150" i="243"/>
  <c r="K151" i="243" s="1"/>
  <c r="A150" i="243" s="1"/>
  <c r="P151" i="243"/>
  <c r="M150" i="243" s="1"/>
  <c r="L156" i="252"/>
  <c r="N156" i="252"/>
  <c r="G161" i="138"/>
  <c r="C161" i="138" s="1"/>
  <c r="J168" i="138"/>
  <c r="G163" i="138"/>
  <c r="C163" i="138" s="1"/>
  <c r="G165" i="138"/>
  <c r="C165" i="138" s="1"/>
  <c r="G162" i="138"/>
  <c r="C162" i="138" s="1"/>
  <c r="H161" i="138"/>
  <c r="R161" i="138" s="1"/>
  <c r="P162" i="138" s="1"/>
  <c r="G164" i="138"/>
  <c r="C164" i="138" s="1"/>
  <c r="S156" i="253"/>
  <c r="K157" i="253" s="1"/>
  <c r="A156" i="253" s="1"/>
  <c r="P157" i="253"/>
  <c r="M156" i="253" s="1"/>
  <c r="S156" i="245"/>
  <c r="K157" i="245" s="1"/>
  <c r="A156" i="245" s="1"/>
  <c r="P157" i="245"/>
  <c r="M156" i="245" s="1"/>
  <c r="G167" i="252"/>
  <c r="C167" i="252" s="1"/>
  <c r="G169" i="252"/>
  <c r="C169" i="252" s="1"/>
  <c r="J174" i="252"/>
  <c r="G171" i="252"/>
  <c r="C171" i="252" s="1"/>
  <c r="H167" i="252"/>
  <c r="R167" i="252" s="1"/>
  <c r="P168" i="252" s="1"/>
  <c r="G168" i="252"/>
  <c r="C168" i="252" s="1"/>
  <c r="G170" i="252"/>
  <c r="C170" i="252" s="1"/>
  <c r="S162" i="252"/>
  <c r="K163" i="252" s="1"/>
  <c r="A162" i="252" s="1"/>
  <c r="P163" i="252"/>
  <c r="M162" i="252" s="1"/>
  <c r="J168" i="241"/>
  <c r="G165" i="241"/>
  <c r="C165" i="241" s="1"/>
  <c r="G162" i="241"/>
  <c r="C162" i="241" s="1"/>
  <c r="G161" i="241"/>
  <c r="C161" i="241" s="1"/>
  <c r="G163" i="241"/>
  <c r="C163" i="241" s="1"/>
  <c r="G164" i="241"/>
  <c r="C164" i="241" s="1"/>
  <c r="H161" i="241"/>
  <c r="R161" i="241" s="1"/>
  <c r="P162" i="241" s="1"/>
  <c r="P163" i="241" l="1"/>
  <c r="M162" i="241" s="1"/>
  <c r="S162" i="241"/>
  <c r="K163" i="241" s="1"/>
  <c r="A162" i="241" s="1"/>
  <c r="N156" i="245"/>
  <c r="L156" i="245"/>
  <c r="G168" i="246"/>
  <c r="C168" i="246" s="1"/>
  <c r="H167" i="246"/>
  <c r="R167" i="246" s="1"/>
  <c r="P168" i="246" s="1"/>
  <c r="G169" i="246"/>
  <c r="C169" i="246" s="1"/>
  <c r="G171" i="246"/>
  <c r="C171" i="246" s="1"/>
  <c r="J174" i="246"/>
  <c r="G170" i="246"/>
  <c r="C170" i="246" s="1"/>
  <c r="G167" i="246"/>
  <c r="C167" i="246" s="1"/>
  <c r="N162" i="248"/>
  <c r="L162" i="248"/>
  <c r="P169" i="248"/>
  <c r="M168" i="248" s="1"/>
  <c r="S168" i="248"/>
  <c r="K169" i="248" s="1"/>
  <c r="A168" i="248" s="1"/>
  <c r="G171" i="251"/>
  <c r="C171" i="251" s="1"/>
  <c r="G169" i="251"/>
  <c r="C169" i="251" s="1"/>
  <c r="G168" i="251"/>
  <c r="C168" i="251" s="1"/>
  <c r="G170" i="251"/>
  <c r="C170" i="251" s="1"/>
  <c r="H167" i="251"/>
  <c r="R167" i="251" s="1"/>
  <c r="P168" i="251" s="1"/>
  <c r="J174" i="251"/>
  <c r="G167" i="251"/>
  <c r="C167" i="251" s="1"/>
  <c r="N156" i="246"/>
  <c r="L156" i="246"/>
  <c r="S156" i="249"/>
  <c r="K157" i="249" s="1"/>
  <c r="A156" i="249" s="1"/>
  <c r="P157" i="249"/>
  <c r="M156" i="249" s="1"/>
  <c r="N156" i="247"/>
  <c r="L156" i="247"/>
  <c r="G173" i="252"/>
  <c r="C173" i="252" s="1"/>
  <c r="G174" i="252"/>
  <c r="C174" i="252" s="1"/>
  <c r="G175" i="252"/>
  <c r="C175" i="252" s="1"/>
  <c r="H173" i="252"/>
  <c r="R173" i="252" s="1"/>
  <c r="P174" i="252" s="1"/>
  <c r="G176" i="252"/>
  <c r="C176" i="252" s="1"/>
  <c r="J180" i="252"/>
  <c r="G177" i="252"/>
  <c r="C177" i="252" s="1"/>
  <c r="S162" i="138"/>
  <c r="K163" i="138" s="1"/>
  <c r="A162" i="138" s="1"/>
  <c r="P163" i="138"/>
  <c r="M162" i="138" s="1"/>
  <c r="G167" i="138"/>
  <c r="C167" i="138" s="1"/>
  <c r="J174" i="138"/>
  <c r="G168" i="138"/>
  <c r="C168" i="138" s="1"/>
  <c r="G171" i="138"/>
  <c r="C171" i="138" s="1"/>
  <c r="G169" i="138"/>
  <c r="C169" i="138" s="1"/>
  <c r="H167" i="138"/>
  <c r="R167" i="138" s="1"/>
  <c r="P168" i="138" s="1"/>
  <c r="G170" i="138"/>
  <c r="C170" i="138" s="1"/>
  <c r="L150" i="243"/>
  <c r="N150" i="243"/>
  <c r="S162" i="242"/>
  <c r="K163" i="242" s="1"/>
  <c r="A162" i="242" s="1"/>
  <c r="P163" i="242"/>
  <c r="M162" i="242" s="1"/>
  <c r="P163" i="253"/>
  <c r="M162" i="253" s="1"/>
  <c r="S162" i="253"/>
  <c r="K163" i="253" s="1"/>
  <c r="A162" i="253" s="1"/>
  <c r="G171" i="253"/>
  <c r="C171" i="253" s="1"/>
  <c r="J174" i="253"/>
  <c r="G169" i="253"/>
  <c r="C169" i="253" s="1"/>
  <c r="G170" i="253"/>
  <c r="C170" i="253" s="1"/>
  <c r="G167" i="253"/>
  <c r="C167" i="253" s="1"/>
  <c r="G168" i="253"/>
  <c r="C168" i="253" s="1"/>
  <c r="H167" i="253"/>
  <c r="R167" i="253" s="1"/>
  <c r="P168" i="253" s="1"/>
  <c r="G175" i="248"/>
  <c r="C175" i="248" s="1"/>
  <c r="G173" i="248"/>
  <c r="C173" i="248" s="1"/>
  <c r="G177" i="248"/>
  <c r="C177" i="248" s="1"/>
  <c r="H173" i="248"/>
  <c r="R173" i="248" s="1"/>
  <c r="P174" i="248" s="1"/>
  <c r="J180" i="248"/>
  <c r="G174" i="248"/>
  <c r="C174" i="248" s="1"/>
  <c r="G176" i="248"/>
  <c r="C176" i="248" s="1"/>
  <c r="S156" i="244"/>
  <c r="K157" i="244" s="1"/>
  <c r="A156" i="244" s="1"/>
  <c r="P157" i="244"/>
  <c r="M156" i="244" s="1"/>
  <c r="L150" i="249"/>
  <c r="N150" i="249"/>
  <c r="S156" i="243"/>
  <c r="K157" i="243" s="1"/>
  <c r="A156" i="243" s="1"/>
  <c r="P157" i="243"/>
  <c r="M156" i="243" s="1"/>
  <c r="J174" i="250"/>
  <c r="H167" i="250"/>
  <c r="R167" i="250" s="1"/>
  <c r="P168" i="250" s="1"/>
  <c r="G171" i="250"/>
  <c r="C171" i="250" s="1"/>
  <c r="G167" i="250"/>
  <c r="C167" i="250" s="1"/>
  <c r="G170" i="250"/>
  <c r="C170" i="250" s="1"/>
  <c r="G168" i="250"/>
  <c r="C168" i="250" s="1"/>
  <c r="G169" i="250"/>
  <c r="C169" i="250" s="1"/>
  <c r="N150" i="244"/>
  <c r="L150" i="244"/>
  <c r="G171" i="241"/>
  <c r="C171" i="241" s="1"/>
  <c r="G168" i="241"/>
  <c r="C168" i="241" s="1"/>
  <c r="G167" i="241"/>
  <c r="C167" i="241" s="1"/>
  <c r="G170" i="241"/>
  <c r="C170" i="241" s="1"/>
  <c r="G169" i="241"/>
  <c r="C169" i="241" s="1"/>
  <c r="H167" i="241"/>
  <c r="R167" i="241" s="1"/>
  <c r="P168" i="241" s="1"/>
  <c r="J174" i="241"/>
  <c r="L156" i="253"/>
  <c r="N156" i="253"/>
  <c r="S162" i="246"/>
  <c r="K163" i="246" s="1"/>
  <c r="A162" i="246" s="1"/>
  <c r="P163" i="246"/>
  <c r="M162" i="246" s="1"/>
  <c r="S162" i="247"/>
  <c r="K163" i="247" s="1"/>
  <c r="A162" i="247" s="1"/>
  <c r="P163" i="247"/>
  <c r="M162" i="247" s="1"/>
  <c r="N156" i="250"/>
  <c r="L156" i="250"/>
  <c r="L156" i="241"/>
  <c r="N156" i="241"/>
  <c r="J174" i="242"/>
  <c r="G168" i="242"/>
  <c r="C168" i="242" s="1"/>
  <c r="G167" i="242"/>
  <c r="C167" i="242" s="1"/>
  <c r="G170" i="242"/>
  <c r="C170" i="242" s="1"/>
  <c r="H167" i="242"/>
  <c r="R167" i="242" s="1"/>
  <c r="P168" i="242" s="1"/>
  <c r="G169" i="242"/>
  <c r="C169" i="242" s="1"/>
  <c r="G171" i="242"/>
  <c r="C171" i="242" s="1"/>
  <c r="S162" i="251"/>
  <c r="K163" i="251" s="1"/>
  <c r="A162" i="251" s="1"/>
  <c r="P163" i="251"/>
  <c r="M162" i="251" s="1"/>
  <c r="S162" i="250"/>
  <c r="K163" i="250" s="1"/>
  <c r="A162" i="250" s="1"/>
  <c r="P163" i="250"/>
  <c r="M162" i="250" s="1"/>
  <c r="L156" i="242"/>
  <c r="N156" i="242"/>
  <c r="J168" i="249"/>
  <c r="G163" i="249"/>
  <c r="C163" i="249" s="1"/>
  <c r="H161" i="249"/>
  <c r="R161" i="249" s="1"/>
  <c r="P162" i="249" s="1"/>
  <c r="G164" i="249"/>
  <c r="C164" i="249" s="1"/>
  <c r="G161" i="249"/>
  <c r="C161" i="249" s="1"/>
  <c r="G165" i="249"/>
  <c r="C165" i="249" s="1"/>
  <c r="G162" i="249"/>
  <c r="C162" i="249" s="1"/>
  <c r="L156" i="251"/>
  <c r="N156" i="251"/>
  <c r="L162" i="252"/>
  <c r="N162" i="252"/>
  <c r="P169" i="252"/>
  <c r="M168" i="252" s="1"/>
  <c r="S168" i="252"/>
  <c r="K169" i="252" s="1"/>
  <c r="A168" i="252" s="1"/>
  <c r="G167" i="247"/>
  <c r="C167" i="247" s="1"/>
  <c r="G168" i="247"/>
  <c r="C168" i="247" s="1"/>
  <c r="H167" i="247"/>
  <c r="R167" i="247" s="1"/>
  <c r="P168" i="247" s="1"/>
  <c r="G169" i="247"/>
  <c r="C169" i="247" s="1"/>
  <c r="G171" i="247"/>
  <c r="C171" i="247" s="1"/>
  <c r="J174" i="247"/>
  <c r="G170" i="247"/>
  <c r="C170" i="247" s="1"/>
  <c r="L156" i="138"/>
  <c r="N156" i="138"/>
  <c r="G1051" i="181"/>
  <c r="G161" i="244"/>
  <c r="C161" i="244" s="1"/>
  <c r="G163" i="244"/>
  <c r="C163" i="244" s="1"/>
  <c r="H161" i="244"/>
  <c r="R161" i="244" s="1"/>
  <c r="P162" i="244" s="1"/>
  <c r="G162" i="244"/>
  <c r="C162" i="244" s="1"/>
  <c r="J168" i="244"/>
  <c r="G165" i="244"/>
  <c r="C165" i="244" s="1"/>
  <c r="G164" i="244"/>
  <c r="C164" i="244" s="1"/>
  <c r="S162" i="245"/>
  <c r="K163" i="245" s="1"/>
  <c r="A162" i="245" s="1"/>
  <c r="P163" i="245"/>
  <c r="M162" i="245" s="1"/>
  <c r="G170" i="245"/>
  <c r="C170" i="245" s="1"/>
  <c r="G168" i="245"/>
  <c r="C168" i="245" s="1"/>
  <c r="J174" i="245"/>
  <c r="G171" i="245"/>
  <c r="C171" i="245" s="1"/>
  <c r="G167" i="245"/>
  <c r="C167" i="245" s="1"/>
  <c r="G169" i="245"/>
  <c r="C169" i="245" s="1"/>
  <c r="H167" i="245"/>
  <c r="R167" i="245" s="1"/>
  <c r="P168" i="245" s="1"/>
  <c r="G162" i="243"/>
  <c r="C162" i="243" s="1"/>
  <c r="G165" i="243"/>
  <c r="C165" i="243" s="1"/>
  <c r="G164" i="243"/>
  <c r="C164" i="243" s="1"/>
  <c r="H161" i="243"/>
  <c r="R161" i="243" s="1"/>
  <c r="P162" i="243" s="1"/>
  <c r="G163" i="243"/>
  <c r="C163" i="243" s="1"/>
  <c r="J168" i="243"/>
  <c r="G161" i="243"/>
  <c r="C161" i="243" s="1"/>
  <c r="P169" i="245" l="1"/>
  <c r="M168" i="245" s="1"/>
  <c r="S168" i="245"/>
  <c r="K169" i="245" s="1"/>
  <c r="A168" i="245" s="1"/>
  <c r="S168" i="250"/>
  <c r="K169" i="250" s="1"/>
  <c r="A168" i="250" s="1"/>
  <c r="P169" i="250"/>
  <c r="M168" i="250" s="1"/>
  <c r="G174" i="253"/>
  <c r="C174" i="253" s="1"/>
  <c r="G175" i="253"/>
  <c r="C175" i="253" s="1"/>
  <c r="H173" i="253"/>
  <c r="R173" i="253" s="1"/>
  <c r="P174" i="253" s="1"/>
  <c r="J180" i="253"/>
  <c r="G176" i="253"/>
  <c r="C176" i="253" s="1"/>
  <c r="G177" i="253"/>
  <c r="C177" i="253" s="1"/>
  <c r="G173" i="253"/>
  <c r="C173" i="253" s="1"/>
  <c r="L162" i="242"/>
  <c r="N162" i="242"/>
  <c r="P175" i="252"/>
  <c r="M174" i="252" s="1"/>
  <c r="S174" i="252"/>
  <c r="K175" i="252" s="1"/>
  <c r="A174" i="252" s="1"/>
  <c r="S168" i="251"/>
  <c r="K169" i="251" s="1"/>
  <c r="A168" i="251" s="1"/>
  <c r="P169" i="251"/>
  <c r="M168" i="251" s="1"/>
  <c r="S162" i="243"/>
  <c r="K163" i="243" s="1"/>
  <c r="A162" i="243" s="1"/>
  <c r="P163" i="243"/>
  <c r="M162" i="243" s="1"/>
  <c r="G174" i="245"/>
  <c r="C174" i="245" s="1"/>
  <c r="G173" i="245"/>
  <c r="C173" i="245" s="1"/>
  <c r="G176" i="245"/>
  <c r="C176" i="245" s="1"/>
  <c r="G175" i="245"/>
  <c r="C175" i="245" s="1"/>
  <c r="J180" i="245"/>
  <c r="H173" i="245"/>
  <c r="R173" i="245" s="1"/>
  <c r="P174" i="245" s="1"/>
  <c r="G177" i="245"/>
  <c r="C177" i="245" s="1"/>
  <c r="S162" i="244"/>
  <c r="K163" i="244" s="1"/>
  <c r="A162" i="244" s="1"/>
  <c r="P163" i="244"/>
  <c r="M162" i="244" s="1"/>
  <c r="G1052" i="181"/>
  <c r="G177" i="247"/>
  <c r="C177" i="247" s="1"/>
  <c r="G174" i="247"/>
  <c r="C174" i="247" s="1"/>
  <c r="J180" i="247"/>
  <c r="H173" i="247"/>
  <c r="R173" i="247" s="1"/>
  <c r="P174" i="247" s="1"/>
  <c r="G173" i="247"/>
  <c r="C173" i="247" s="1"/>
  <c r="G175" i="247"/>
  <c r="C175" i="247" s="1"/>
  <c r="G176" i="247"/>
  <c r="C176" i="247" s="1"/>
  <c r="S162" i="249"/>
  <c r="K163" i="249" s="1"/>
  <c r="A162" i="249" s="1"/>
  <c r="P163" i="249"/>
  <c r="M162" i="249" s="1"/>
  <c r="L162" i="247"/>
  <c r="N162" i="247"/>
  <c r="G170" i="243"/>
  <c r="C170" i="243" s="1"/>
  <c r="G168" i="243"/>
  <c r="C168" i="243" s="1"/>
  <c r="J174" i="243"/>
  <c r="G171" i="243"/>
  <c r="C171" i="243" s="1"/>
  <c r="G167" i="243"/>
  <c r="C167" i="243" s="1"/>
  <c r="H167" i="243"/>
  <c r="R167" i="243" s="1"/>
  <c r="P168" i="243" s="1"/>
  <c r="G169" i="243"/>
  <c r="C169" i="243" s="1"/>
  <c r="N162" i="250"/>
  <c r="L162" i="250"/>
  <c r="G177" i="250"/>
  <c r="C177" i="250" s="1"/>
  <c r="H173" i="250"/>
  <c r="R173" i="250" s="1"/>
  <c r="P174" i="250" s="1"/>
  <c r="G174" i="250"/>
  <c r="C174" i="250" s="1"/>
  <c r="G176" i="250"/>
  <c r="C176" i="250" s="1"/>
  <c r="G175" i="250"/>
  <c r="C175" i="250" s="1"/>
  <c r="G173" i="250"/>
  <c r="C173" i="250" s="1"/>
  <c r="J180" i="250"/>
  <c r="S168" i="138"/>
  <c r="K169" i="138" s="1"/>
  <c r="A168" i="138" s="1"/>
  <c r="P169" i="138"/>
  <c r="M168" i="138" s="1"/>
  <c r="G174" i="138"/>
  <c r="C174" i="138" s="1"/>
  <c r="H173" i="138"/>
  <c r="R173" i="138" s="1"/>
  <c r="P174" i="138" s="1"/>
  <c r="J180" i="138"/>
  <c r="G176" i="138"/>
  <c r="C176" i="138" s="1"/>
  <c r="G175" i="138"/>
  <c r="C175" i="138" s="1"/>
  <c r="G173" i="138"/>
  <c r="C173" i="138" s="1"/>
  <c r="G177" i="138"/>
  <c r="C177" i="138" s="1"/>
  <c r="L162" i="245"/>
  <c r="N162" i="245"/>
  <c r="G167" i="244"/>
  <c r="C167" i="244" s="1"/>
  <c r="G170" i="244"/>
  <c r="C170" i="244" s="1"/>
  <c r="G168" i="244"/>
  <c r="C168" i="244" s="1"/>
  <c r="G171" i="244"/>
  <c r="C171" i="244" s="1"/>
  <c r="G169" i="244"/>
  <c r="C169" i="244" s="1"/>
  <c r="J174" i="244"/>
  <c r="H167" i="244"/>
  <c r="R167" i="244" s="1"/>
  <c r="P168" i="244" s="1"/>
  <c r="G168" i="249"/>
  <c r="C168" i="249" s="1"/>
  <c r="G169" i="249"/>
  <c r="C169" i="249" s="1"/>
  <c r="J174" i="249"/>
  <c r="G167" i="249"/>
  <c r="C167" i="249" s="1"/>
  <c r="G170" i="249"/>
  <c r="C170" i="249" s="1"/>
  <c r="H167" i="249"/>
  <c r="R167" i="249" s="1"/>
  <c r="P168" i="249" s="1"/>
  <c r="G171" i="249"/>
  <c r="C171" i="249" s="1"/>
  <c r="N162" i="246"/>
  <c r="L162" i="246"/>
  <c r="G174" i="241"/>
  <c r="C174" i="241" s="1"/>
  <c r="G173" i="241"/>
  <c r="C173" i="241" s="1"/>
  <c r="H173" i="241"/>
  <c r="R173" i="241" s="1"/>
  <c r="P174" i="241" s="1"/>
  <c r="G176" i="241"/>
  <c r="C176" i="241" s="1"/>
  <c r="G177" i="241"/>
  <c r="C177" i="241" s="1"/>
  <c r="J180" i="241"/>
  <c r="G175" i="241"/>
  <c r="C175" i="241" s="1"/>
  <c r="L156" i="243"/>
  <c r="N156" i="243"/>
  <c r="L156" i="244"/>
  <c r="N156" i="244"/>
  <c r="G181" i="248"/>
  <c r="C181" i="248" s="1"/>
  <c r="J186" i="248"/>
  <c r="H179" i="248"/>
  <c r="R179" i="248" s="1"/>
  <c r="P180" i="248" s="1"/>
  <c r="G183" i="248"/>
  <c r="C183" i="248" s="1"/>
  <c r="G180" i="248"/>
  <c r="C180" i="248" s="1"/>
  <c r="G182" i="248"/>
  <c r="C182" i="248" s="1"/>
  <c r="G179" i="248"/>
  <c r="C179" i="248" s="1"/>
  <c r="G179" i="252"/>
  <c r="C179" i="252" s="1"/>
  <c r="H179" i="252"/>
  <c r="R179" i="252" s="1"/>
  <c r="P180" i="252" s="1"/>
  <c r="J186" i="252"/>
  <c r="G183" i="252"/>
  <c r="C183" i="252" s="1"/>
  <c r="G182" i="252"/>
  <c r="C182" i="252" s="1"/>
  <c r="G180" i="252"/>
  <c r="C180" i="252" s="1"/>
  <c r="G181" i="252"/>
  <c r="C181" i="252" s="1"/>
  <c r="L156" i="249"/>
  <c r="N156" i="249"/>
  <c r="N168" i="248"/>
  <c r="L168" i="248"/>
  <c r="S168" i="246"/>
  <c r="K169" i="246" s="1"/>
  <c r="A168" i="246" s="1"/>
  <c r="P169" i="246"/>
  <c r="M168" i="246" s="1"/>
  <c r="P169" i="247"/>
  <c r="M168" i="247" s="1"/>
  <c r="S168" i="247"/>
  <c r="K169" i="247" s="1"/>
  <c r="A168" i="247" s="1"/>
  <c r="N168" i="252"/>
  <c r="L168" i="252"/>
  <c r="N162" i="251"/>
  <c r="L162" i="251"/>
  <c r="P169" i="242"/>
  <c r="M168" i="242" s="1"/>
  <c r="S168" i="242"/>
  <c r="K169" i="242" s="1"/>
  <c r="A168" i="242" s="1"/>
  <c r="G174" i="242"/>
  <c r="C174" i="242" s="1"/>
  <c r="G177" i="242"/>
  <c r="C177" i="242" s="1"/>
  <c r="G173" i="242"/>
  <c r="C173" i="242" s="1"/>
  <c r="H173" i="242"/>
  <c r="R173" i="242" s="1"/>
  <c r="P174" i="242" s="1"/>
  <c r="J180" i="242"/>
  <c r="G175" i="242"/>
  <c r="C175" i="242" s="1"/>
  <c r="G176" i="242"/>
  <c r="C176" i="242" s="1"/>
  <c r="S168" i="241"/>
  <c r="K169" i="241" s="1"/>
  <c r="A168" i="241" s="1"/>
  <c r="P169" i="241"/>
  <c r="M168" i="241" s="1"/>
  <c r="P175" i="248"/>
  <c r="M174" i="248" s="1"/>
  <c r="S174" i="248"/>
  <c r="K175" i="248" s="1"/>
  <c r="A174" i="248" s="1"/>
  <c r="S168" i="253"/>
  <c r="K169" i="253" s="1"/>
  <c r="A168" i="253" s="1"/>
  <c r="P169" i="253"/>
  <c r="M168" i="253" s="1"/>
  <c r="N162" i="253"/>
  <c r="L162" i="253"/>
  <c r="L162" i="138"/>
  <c r="N162" i="138"/>
  <c r="G175" i="251"/>
  <c r="C175" i="251" s="1"/>
  <c r="G177" i="251"/>
  <c r="C177" i="251" s="1"/>
  <c r="G174" i="251"/>
  <c r="C174" i="251" s="1"/>
  <c r="G176" i="251"/>
  <c r="C176" i="251" s="1"/>
  <c r="G173" i="251"/>
  <c r="C173" i="251" s="1"/>
  <c r="J180" i="251"/>
  <c r="H173" i="251"/>
  <c r="R173" i="251" s="1"/>
  <c r="P174" i="251" s="1"/>
  <c r="H173" i="246"/>
  <c r="R173" i="246" s="1"/>
  <c r="P174" i="246" s="1"/>
  <c r="G177" i="246"/>
  <c r="C177" i="246" s="1"/>
  <c r="G176" i="246"/>
  <c r="C176" i="246" s="1"/>
  <c r="G174" i="246"/>
  <c r="C174" i="246" s="1"/>
  <c r="G175" i="246"/>
  <c r="C175" i="246" s="1"/>
  <c r="J180" i="246"/>
  <c r="G173" i="246"/>
  <c r="C173" i="246" s="1"/>
  <c r="L162" i="241"/>
  <c r="N162" i="241"/>
  <c r="P175" i="246" l="1"/>
  <c r="M174" i="246" s="1"/>
  <c r="S174" i="246"/>
  <c r="K175" i="246" s="1"/>
  <c r="A174" i="246" s="1"/>
  <c r="N168" i="253"/>
  <c r="L168" i="253"/>
  <c r="L168" i="241"/>
  <c r="N168" i="241"/>
  <c r="G180" i="242"/>
  <c r="C180" i="242" s="1"/>
  <c r="G182" i="242"/>
  <c r="C182" i="242" s="1"/>
  <c r="J186" i="242"/>
  <c r="G183" i="242"/>
  <c r="C183" i="242" s="1"/>
  <c r="H179" i="242"/>
  <c r="R179" i="242" s="1"/>
  <c r="P180" i="242" s="1"/>
  <c r="G179" i="242"/>
  <c r="C179" i="242" s="1"/>
  <c r="G181" i="242"/>
  <c r="C181" i="242" s="1"/>
  <c r="N168" i="247"/>
  <c r="L168" i="247"/>
  <c r="S180" i="252"/>
  <c r="K181" i="252" s="1"/>
  <c r="A180" i="252" s="1"/>
  <c r="P181" i="252"/>
  <c r="M180" i="252" s="1"/>
  <c r="S174" i="250"/>
  <c r="K175" i="250" s="1"/>
  <c r="A174" i="250" s="1"/>
  <c r="P175" i="250"/>
  <c r="M174" i="250" s="1"/>
  <c r="G177" i="243"/>
  <c r="C177" i="243" s="1"/>
  <c r="J180" i="243"/>
  <c r="G173" i="243"/>
  <c r="C173" i="243" s="1"/>
  <c r="G174" i="243"/>
  <c r="C174" i="243" s="1"/>
  <c r="G176" i="243"/>
  <c r="C176" i="243" s="1"/>
  <c r="H173" i="243"/>
  <c r="R173" i="243" s="1"/>
  <c r="P174" i="243" s="1"/>
  <c r="G175" i="243"/>
  <c r="C175" i="243" s="1"/>
  <c r="L162" i="244"/>
  <c r="N162" i="244"/>
  <c r="G181" i="245"/>
  <c r="C181" i="245" s="1"/>
  <c r="J186" i="245"/>
  <c r="G182" i="245"/>
  <c r="C182" i="245" s="1"/>
  <c r="G180" i="245"/>
  <c r="C180" i="245" s="1"/>
  <c r="G183" i="245"/>
  <c r="C183" i="245" s="1"/>
  <c r="G179" i="245"/>
  <c r="C179" i="245" s="1"/>
  <c r="H179" i="245"/>
  <c r="R179" i="245" s="1"/>
  <c r="P180" i="245" s="1"/>
  <c r="G183" i="253"/>
  <c r="C183" i="253" s="1"/>
  <c r="H179" i="253"/>
  <c r="R179" i="253" s="1"/>
  <c r="P180" i="253" s="1"/>
  <c r="G179" i="253"/>
  <c r="C179" i="253" s="1"/>
  <c r="G182" i="253"/>
  <c r="C182" i="253" s="1"/>
  <c r="G181" i="253"/>
  <c r="C181" i="253" s="1"/>
  <c r="J186" i="253"/>
  <c r="G180" i="253"/>
  <c r="C180" i="253" s="1"/>
  <c r="L168" i="250"/>
  <c r="N168" i="250"/>
  <c r="G183" i="246"/>
  <c r="C183" i="246" s="1"/>
  <c r="G181" i="246"/>
  <c r="C181" i="246" s="1"/>
  <c r="G180" i="246"/>
  <c r="C180" i="246" s="1"/>
  <c r="H179" i="246"/>
  <c r="R179" i="246" s="1"/>
  <c r="P180" i="246" s="1"/>
  <c r="G182" i="246"/>
  <c r="C182" i="246" s="1"/>
  <c r="G179" i="246"/>
  <c r="C179" i="246" s="1"/>
  <c r="J186" i="246"/>
  <c r="L168" i="246"/>
  <c r="N168" i="246"/>
  <c r="P175" i="241"/>
  <c r="M174" i="241" s="1"/>
  <c r="S174" i="241"/>
  <c r="K175" i="241" s="1"/>
  <c r="A174" i="241" s="1"/>
  <c r="S168" i="244"/>
  <c r="K169" i="244" s="1"/>
  <c r="A168" i="244" s="1"/>
  <c r="P169" i="244"/>
  <c r="M168" i="244" s="1"/>
  <c r="L168" i="138"/>
  <c r="N168" i="138"/>
  <c r="S168" i="243"/>
  <c r="K169" i="243" s="1"/>
  <c r="A168" i="243" s="1"/>
  <c r="P169" i="243"/>
  <c r="M168" i="243" s="1"/>
  <c r="L162" i="249"/>
  <c r="N162" i="249"/>
  <c r="L162" i="243"/>
  <c r="N162" i="243"/>
  <c r="P175" i="253"/>
  <c r="M174" i="253" s="1"/>
  <c r="S174" i="253"/>
  <c r="K175" i="253" s="1"/>
  <c r="A174" i="253" s="1"/>
  <c r="S174" i="251"/>
  <c r="K175" i="251" s="1"/>
  <c r="A174" i="251" s="1"/>
  <c r="P175" i="251"/>
  <c r="M174" i="251" s="1"/>
  <c r="P175" i="242"/>
  <c r="M174" i="242" s="1"/>
  <c r="S174" i="242"/>
  <c r="K175" i="242" s="1"/>
  <c r="A174" i="242" s="1"/>
  <c r="H179" i="251"/>
  <c r="R179" i="251" s="1"/>
  <c r="P180" i="251" s="1"/>
  <c r="G183" i="251"/>
  <c r="C183" i="251" s="1"/>
  <c r="G180" i="251"/>
  <c r="C180" i="251" s="1"/>
  <c r="G179" i="251"/>
  <c r="C179" i="251" s="1"/>
  <c r="G181" i="251"/>
  <c r="C181" i="251" s="1"/>
  <c r="G182" i="251"/>
  <c r="C182" i="251" s="1"/>
  <c r="J186" i="251"/>
  <c r="N168" i="242"/>
  <c r="L168" i="242"/>
  <c r="S180" i="248"/>
  <c r="K181" i="248" s="1"/>
  <c r="A180" i="248" s="1"/>
  <c r="P181" i="248"/>
  <c r="M180" i="248" s="1"/>
  <c r="G183" i="241"/>
  <c r="C183" i="241" s="1"/>
  <c r="G180" i="241"/>
  <c r="C180" i="241" s="1"/>
  <c r="J186" i="241"/>
  <c r="G181" i="241"/>
  <c r="C181" i="241" s="1"/>
  <c r="G179" i="241"/>
  <c r="C179" i="241" s="1"/>
  <c r="G182" i="241"/>
  <c r="C182" i="241" s="1"/>
  <c r="H179" i="241"/>
  <c r="R179" i="241" s="1"/>
  <c r="P180" i="241" s="1"/>
  <c r="G177" i="249"/>
  <c r="C177" i="249" s="1"/>
  <c r="H173" i="249"/>
  <c r="R173" i="249" s="1"/>
  <c r="P174" i="249" s="1"/>
  <c r="J180" i="249"/>
  <c r="G174" i="249"/>
  <c r="C174" i="249" s="1"/>
  <c r="G176" i="249"/>
  <c r="C176" i="249" s="1"/>
  <c r="G175" i="249"/>
  <c r="C175" i="249" s="1"/>
  <c r="G173" i="249"/>
  <c r="C173" i="249" s="1"/>
  <c r="G175" i="244"/>
  <c r="C175" i="244" s="1"/>
  <c r="H173" i="244"/>
  <c r="R173" i="244" s="1"/>
  <c r="P174" i="244" s="1"/>
  <c r="J180" i="244"/>
  <c r="G174" i="244"/>
  <c r="C174" i="244" s="1"/>
  <c r="G173" i="244"/>
  <c r="C173" i="244" s="1"/>
  <c r="G177" i="244"/>
  <c r="C177" i="244" s="1"/>
  <c r="G176" i="244"/>
  <c r="C176" i="244" s="1"/>
  <c r="G183" i="138"/>
  <c r="C183" i="138" s="1"/>
  <c r="G181" i="138"/>
  <c r="C181" i="138" s="1"/>
  <c r="J186" i="138"/>
  <c r="G180" i="138"/>
  <c r="C180" i="138" s="1"/>
  <c r="G182" i="138"/>
  <c r="C182" i="138" s="1"/>
  <c r="G179" i="138"/>
  <c r="C179" i="138" s="1"/>
  <c r="H179" i="138"/>
  <c r="R179" i="138" s="1"/>
  <c r="P180" i="138" s="1"/>
  <c r="S174" i="247"/>
  <c r="K175" i="247" s="1"/>
  <c r="A174" i="247" s="1"/>
  <c r="P175" i="247"/>
  <c r="M174" i="247" s="1"/>
  <c r="N174" i="252"/>
  <c r="L174" i="252"/>
  <c r="L174" i="248"/>
  <c r="N174" i="248"/>
  <c r="G187" i="252"/>
  <c r="C187" i="252" s="1"/>
  <c r="H185" i="252"/>
  <c r="R185" i="252" s="1"/>
  <c r="P186" i="252" s="1"/>
  <c r="G186" i="252"/>
  <c r="C186" i="252" s="1"/>
  <c r="G189" i="252"/>
  <c r="C189" i="252" s="1"/>
  <c r="G185" i="252"/>
  <c r="C185" i="252" s="1"/>
  <c r="G188" i="252"/>
  <c r="C188" i="252" s="1"/>
  <c r="J192" i="252"/>
  <c r="G189" i="248"/>
  <c r="C189" i="248" s="1"/>
  <c r="G188" i="248"/>
  <c r="C188" i="248" s="1"/>
  <c r="J192" i="248"/>
  <c r="G185" i="248"/>
  <c r="C185" i="248" s="1"/>
  <c r="H185" i="248"/>
  <c r="R185" i="248" s="1"/>
  <c r="P186" i="248" s="1"/>
  <c r="G186" i="248"/>
  <c r="C186" i="248" s="1"/>
  <c r="G187" i="248"/>
  <c r="C187" i="248" s="1"/>
  <c r="P169" i="249"/>
  <c r="M168" i="249" s="1"/>
  <c r="S168" i="249"/>
  <c r="K169" i="249" s="1"/>
  <c r="A168" i="249" s="1"/>
  <c r="S174" i="138"/>
  <c r="K175" i="138" s="1"/>
  <c r="A174" i="138" s="1"/>
  <c r="P175" i="138"/>
  <c r="M174" i="138" s="1"/>
  <c r="G182" i="250"/>
  <c r="C182" i="250" s="1"/>
  <c r="G180" i="250"/>
  <c r="C180" i="250" s="1"/>
  <c r="G181" i="250"/>
  <c r="C181" i="250" s="1"/>
  <c r="H179" i="250"/>
  <c r="R179" i="250" s="1"/>
  <c r="P180" i="250" s="1"/>
  <c r="J186" i="250"/>
  <c r="G183" i="250"/>
  <c r="C183" i="250" s="1"/>
  <c r="G179" i="250"/>
  <c r="C179" i="250" s="1"/>
  <c r="G182" i="247"/>
  <c r="C182" i="247" s="1"/>
  <c r="G180" i="247"/>
  <c r="C180" i="247" s="1"/>
  <c r="G179" i="247"/>
  <c r="C179" i="247" s="1"/>
  <c r="H179" i="247"/>
  <c r="R179" i="247" s="1"/>
  <c r="P180" i="247" s="1"/>
  <c r="G183" i="247"/>
  <c r="C183" i="247" s="1"/>
  <c r="G181" i="247"/>
  <c r="C181" i="247" s="1"/>
  <c r="J186" i="247"/>
  <c r="G1053" i="181"/>
  <c r="P175" i="245"/>
  <c r="M174" i="245" s="1"/>
  <c r="S174" i="245"/>
  <c r="K175" i="245" s="1"/>
  <c r="A174" i="245" s="1"/>
  <c r="L168" i="251"/>
  <c r="N168" i="251"/>
  <c r="N168" i="245"/>
  <c r="L168" i="245"/>
  <c r="L174" i="247" l="1"/>
  <c r="N174" i="247"/>
  <c r="G181" i="249"/>
  <c r="C181" i="249" s="1"/>
  <c r="G180" i="249"/>
  <c r="C180" i="249" s="1"/>
  <c r="G179" i="249"/>
  <c r="C179" i="249" s="1"/>
  <c r="G183" i="249"/>
  <c r="C183" i="249" s="1"/>
  <c r="G182" i="249"/>
  <c r="C182" i="249" s="1"/>
  <c r="J186" i="249"/>
  <c r="H179" i="249"/>
  <c r="R179" i="249" s="1"/>
  <c r="P180" i="249" s="1"/>
  <c r="P181" i="251"/>
  <c r="M180" i="251" s="1"/>
  <c r="S180" i="251"/>
  <c r="K181" i="251" s="1"/>
  <c r="A180" i="251" s="1"/>
  <c r="P181" i="246"/>
  <c r="M180" i="246" s="1"/>
  <c r="S180" i="246"/>
  <c r="K181" i="246" s="1"/>
  <c r="A180" i="246" s="1"/>
  <c r="N174" i="245"/>
  <c r="L174" i="245"/>
  <c r="G183" i="244"/>
  <c r="C183" i="244" s="1"/>
  <c r="G180" i="244"/>
  <c r="C180" i="244" s="1"/>
  <c r="G182" i="244"/>
  <c r="C182" i="244" s="1"/>
  <c r="G181" i="244"/>
  <c r="C181" i="244" s="1"/>
  <c r="G179" i="244"/>
  <c r="C179" i="244" s="1"/>
  <c r="H179" i="244"/>
  <c r="R179" i="244" s="1"/>
  <c r="P180" i="244" s="1"/>
  <c r="J186" i="244"/>
  <c r="S174" i="249"/>
  <c r="K175" i="249" s="1"/>
  <c r="A174" i="249" s="1"/>
  <c r="P175" i="249"/>
  <c r="M174" i="249" s="1"/>
  <c r="G188" i="246"/>
  <c r="C188" i="246" s="1"/>
  <c r="G189" i="246"/>
  <c r="C189" i="246" s="1"/>
  <c r="G186" i="246"/>
  <c r="C186" i="246" s="1"/>
  <c r="G187" i="246"/>
  <c r="C187" i="246" s="1"/>
  <c r="G185" i="246"/>
  <c r="C185" i="246" s="1"/>
  <c r="H185" i="246"/>
  <c r="R185" i="246" s="1"/>
  <c r="P186" i="246" s="1"/>
  <c r="J192" i="246"/>
  <c r="P181" i="245"/>
  <c r="M180" i="245" s="1"/>
  <c r="S180" i="245"/>
  <c r="K181" i="245" s="1"/>
  <c r="A180" i="245" s="1"/>
  <c r="N174" i="250"/>
  <c r="L174" i="250"/>
  <c r="S180" i="242"/>
  <c r="K181" i="242" s="1"/>
  <c r="A180" i="242" s="1"/>
  <c r="P181" i="242"/>
  <c r="M180" i="242" s="1"/>
  <c r="S186" i="248"/>
  <c r="K187" i="248" s="1"/>
  <c r="A186" i="248" s="1"/>
  <c r="P187" i="248"/>
  <c r="M186" i="248" s="1"/>
  <c r="G185" i="250"/>
  <c r="C185" i="250" s="1"/>
  <c r="J192" i="250"/>
  <c r="G188" i="250"/>
  <c r="C188" i="250" s="1"/>
  <c r="G187" i="250"/>
  <c r="C187" i="250" s="1"/>
  <c r="H185" i="250"/>
  <c r="R185" i="250" s="1"/>
  <c r="P186" i="250" s="1"/>
  <c r="G186" i="250"/>
  <c r="C186" i="250" s="1"/>
  <c r="G189" i="250"/>
  <c r="C189" i="250" s="1"/>
  <c r="S180" i="250"/>
  <c r="K181" i="250" s="1"/>
  <c r="A180" i="250" s="1"/>
  <c r="P181" i="250"/>
  <c r="M180" i="250" s="1"/>
  <c r="L174" i="138"/>
  <c r="N174" i="138"/>
  <c r="G195" i="248"/>
  <c r="C195" i="248" s="1"/>
  <c r="H191" i="248"/>
  <c r="R191" i="248" s="1"/>
  <c r="P192" i="248" s="1"/>
  <c r="G191" i="248"/>
  <c r="C191" i="248" s="1"/>
  <c r="G192" i="248"/>
  <c r="C192" i="248" s="1"/>
  <c r="G193" i="248"/>
  <c r="C193" i="248" s="1"/>
  <c r="G194" i="248"/>
  <c r="C194" i="248" s="1"/>
  <c r="J198" i="248"/>
  <c r="P187" i="252"/>
  <c r="M186" i="252" s="1"/>
  <c r="S186" i="252"/>
  <c r="K187" i="252" s="1"/>
  <c r="A186" i="252" s="1"/>
  <c r="S180" i="138"/>
  <c r="K181" i="138" s="1"/>
  <c r="A180" i="138" s="1"/>
  <c r="P181" i="138"/>
  <c r="M180" i="138" s="1"/>
  <c r="G186" i="138"/>
  <c r="C186" i="138" s="1"/>
  <c r="H185" i="138"/>
  <c r="R185" i="138" s="1"/>
  <c r="P186" i="138" s="1"/>
  <c r="G185" i="138"/>
  <c r="C185" i="138" s="1"/>
  <c r="G187" i="138"/>
  <c r="C187" i="138" s="1"/>
  <c r="J192" i="138"/>
  <c r="G188" i="138"/>
  <c r="C188" i="138" s="1"/>
  <c r="G189" i="138"/>
  <c r="C189" i="138" s="1"/>
  <c r="P175" i="244"/>
  <c r="M174" i="244" s="1"/>
  <c r="S174" i="244"/>
  <c r="K175" i="244" s="1"/>
  <c r="A174" i="244" s="1"/>
  <c r="N180" i="248"/>
  <c r="L180" i="248"/>
  <c r="J192" i="251"/>
  <c r="G189" i="251"/>
  <c r="C189" i="251" s="1"/>
  <c r="G186" i="251"/>
  <c r="C186" i="251" s="1"/>
  <c r="G188" i="251"/>
  <c r="C188" i="251" s="1"/>
  <c r="G187" i="251"/>
  <c r="C187" i="251" s="1"/>
  <c r="G185" i="251"/>
  <c r="C185" i="251" s="1"/>
  <c r="H185" i="251"/>
  <c r="R185" i="251" s="1"/>
  <c r="P186" i="251" s="1"/>
  <c r="N174" i="242"/>
  <c r="L174" i="242"/>
  <c r="N174" i="253"/>
  <c r="L174" i="253"/>
  <c r="N174" i="241"/>
  <c r="L174" i="241"/>
  <c r="G187" i="245"/>
  <c r="C187" i="245" s="1"/>
  <c r="G188" i="245"/>
  <c r="C188" i="245" s="1"/>
  <c r="G185" i="245"/>
  <c r="C185" i="245" s="1"/>
  <c r="G186" i="245"/>
  <c r="C186" i="245" s="1"/>
  <c r="H185" i="245"/>
  <c r="R185" i="245" s="1"/>
  <c r="P186" i="245" s="1"/>
  <c r="J192" i="245"/>
  <c r="G189" i="245"/>
  <c r="C189" i="245" s="1"/>
  <c r="G188" i="247"/>
  <c r="C188" i="247" s="1"/>
  <c r="J192" i="247"/>
  <c r="G185" i="247"/>
  <c r="C185" i="247" s="1"/>
  <c r="G186" i="247"/>
  <c r="C186" i="247" s="1"/>
  <c r="G187" i="247"/>
  <c r="C187" i="247" s="1"/>
  <c r="G189" i="247"/>
  <c r="C189" i="247" s="1"/>
  <c r="H185" i="247"/>
  <c r="R185" i="247" s="1"/>
  <c r="P186" i="247" s="1"/>
  <c r="L168" i="249"/>
  <c r="N168" i="249"/>
  <c r="G193" i="252"/>
  <c r="C193" i="252" s="1"/>
  <c r="G191" i="252"/>
  <c r="C191" i="252" s="1"/>
  <c r="G194" i="252"/>
  <c r="C194" i="252" s="1"/>
  <c r="J198" i="252"/>
  <c r="H191" i="252"/>
  <c r="R191" i="252" s="1"/>
  <c r="P192" i="252" s="1"/>
  <c r="G192" i="252"/>
  <c r="C192" i="252" s="1"/>
  <c r="G195" i="252"/>
  <c r="C195" i="252" s="1"/>
  <c r="G1054" i="181"/>
  <c r="S180" i="247"/>
  <c r="K181" i="247" s="1"/>
  <c r="A180" i="247" s="1"/>
  <c r="P181" i="247"/>
  <c r="M180" i="247" s="1"/>
  <c r="P181" i="241"/>
  <c r="M180" i="241" s="1"/>
  <c r="S180" i="241"/>
  <c r="K181" i="241" s="1"/>
  <c r="A180" i="241" s="1"/>
  <c r="G188" i="241"/>
  <c r="C188" i="241" s="1"/>
  <c r="G189" i="241"/>
  <c r="C189" i="241" s="1"/>
  <c r="G185" i="241"/>
  <c r="C185" i="241" s="1"/>
  <c r="G187" i="241"/>
  <c r="C187" i="241" s="1"/>
  <c r="H185" i="241"/>
  <c r="R185" i="241" s="1"/>
  <c r="P186" i="241" s="1"/>
  <c r="G186" i="241"/>
  <c r="C186" i="241" s="1"/>
  <c r="J192" i="241"/>
  <c r="N174" i="251"/>
  <c r="L174" i="251"/>
  <c r="L168" i="243"/>
  <c r="N168" i="243"/>
  <c r="L168" i="244"/>
  <c r="N168" i="244"/>
  <c r="G185" i="253"/>
  <c r="C185" i="253" s="1"/>
  <c r="G189" i="253"/>
  <c r="C189" i="253" s="1"/>
  <c r="J192" i="253"/>
  <c r="G187" i="253"/>
  <c r="C187" i="253" s="1"/>
  <c r="G186" i="253"/>
  <c r="C186" i="253" s="1"/>
  <c r="G188" i="253"/>
  <c r="C188" i="253" s="1"/>
  <c r="H185" i="253"/>
  <c r="R185" i="253" s="1"/>
  <c r="P186" i="253" s="1"/>
  <c r="S180" i="253"/>
  <c r="K181" i="253" s="1"/>
  <c r="A180" i="253" s="1"/>
  <c r="P181" i="253"/>
  <c r="M180" i="253" s="1"/>
  <c r="S174" i="243"/>
  <c r="K175" i="243" s="1"/>
  <c r="A174" i="243" s="1"/>
  <c r="P175" i="243"/>
  <c r="M174" i="243" s="1"/>
  <c r="G183" i="243"/>
  <c r="C183" i="243" s="1"/>
  <c r="G182" i="243"/>
  <c r="C182" i="243" s="1"/>
  <c r="J186" i="243"/>
  <c r="G179" i="243"/>
  <c r="C179" i="243" s="1"/>
  <c r="G180" i="243"/>
  <c r="C180" i="243" s="1"/>
  <c r="G181" i="243"/>
  <c r="C181" i="243" s="1"/>
  <c r="H179" i="243"/>
  <c r="R179" i="243" s="1"/>
  <c r="P180" i="243" s="1"/>
  <c r="N180" i="252"/>
  <c r="L180" i="252"/>
  <c r="G188" i="242"/>
  <c r="C188" i="242" s="1"/>
  <c r="G186" i="242"/>
  <c r="C186" i="242" s="1"/>
  <c r="J192" i="242"/>
  <c r="G185" i="242"/>
  <c r="C185" i="242" s="1"/>
  <c r="H185" i="242"/>
  <c r="R185" i="242" s="1"/>
  <c r="P186" i="242" s="1"/>
  <c r="G189" i="242"/>
  <c r="C189" i="242" s="1"/>
  <c r="G187" i="242"/>
  <c r="C187" i="242" s="1"/>
  <c r="L174" i="246"/>
  <c r="N174" i="246"/>
  <c r="P181" i="243" l="1"/>
  <c r="M180" i="243" s="1"/>
  <c r="S180" i="243"/>
  <c r="K181" i="243" s="1"/>
  <c r="A180" i="243" s="1"/>
  <c r="J192" i="243"/>
  <c r="G189" i="243"/>
  <c r="C189" i="243" s="1"/>
  <c r="G188" i="243"/>
  <c r="C188" i="243" s="1"/>
  <c r="G186" i="243"/>
  <c r="C186" i="243" s="1"/>
  <c r="H185" i="243"/>
  <c r="R185" i="243" s="1"/>
  <c r="P186" i="243" s="1"/>
  <c r="G187" i="243"/>
  <c r="C187" i="243" s="1"/>
  <c r="G185" i="243"/>
  <c r="C185" i="243" s="1"/>
  <c r="S186" i="242"/>
  <c r="K187" i="242" s="1"/>
  <c r="A186" i="242" s="1"/>
  <c r="P187" i="242"/>
  <c r="M186" i="242" s="1"/>
  <c r="L180" i="253"/>
  <c r="N180" i="253"/>
  <c r="N180" i="247"/>
  <c r="L180" i="247"/>
  <c r="S192" i="248"/>
  <c r="K193" i="248" s="1"/>
  <c r="A192" i="248" s="1"/>
  <c r="P193" i="248"/>
  <c r="M192" i="248" s="1"/>
  <c r="N180" i="250"/>
  <c r="L180" i="250"/>
  <c r="S186" i="250"/>
  <c r="K187" i="250" s="1"/>
  <c r="A186" i="250" s="1"/>
  <c r="P187" i="250"/>
  <c r="M186" i="250" s="1"/>
  <c r="N180" i="245"/>
  <c r="L180" i="245"/>
  <c r="L174" i="249"/>
  <c r="N174" i="249"/>
  <c r="N180" i="246"/>
  <c r="L180" i="246"/>
  <c r="G186" i="249"/>
  <c r="C186" i="249" s="1"/>
  <c r="G187" i="249"/>
  <c r="C187" i="249" s="1"/>
  <c r="G188" i="249"/>
  <c r="C188" i="249" s="1"/>
  <c r="G185" i="249"/>
  <c r="C185" i="249" s="1"/>
  <c r="H185" i="249"/>
  <c r="R185" i="249" s="1"/>
  <c r="P186" i="249" s="1"/>
  <c r="J192" i="249"/>
  <c r="G189" i="249"/>
  <c r="C189" i="249" s="1"/>
  <c r="P187" i="241"/>
  <c r="M186" i="241" s="1"/>
  <c r="S186" i="241"/>
  <c r="K187" i="241" s="1"/>
  <c r="A186" i="241" s="1"/>
  <c r="S186" i="247"/>
  <c r="K187" i="247" s="1"/>
  <c r="A186" i="247" s="1"/>
  <c r="P187" i="247"/>
  <c r="M186" i="247" s="1"/>
  <c r="G193" i="245"/>
  <c r="C193" i="245" s="1"/>
  <c r="G195" i="245"/>
  <c r="C195" i="245" s="1"/>
  <c r="G192" i="245"/>
  <c r="C192" i="245" s="1"/>
  <c r="G191" i="245"/>
  <c r="C191" i="245" s="1"/>
  <c r="J198" i="245"/>
  <c r="G194" i="245"/>
  <c r="C194" i="245" s="1"/>
  <c r="H191" i="245"/>
  <c r="R191" i="245" s="1"/>
  <c r="P192" i="245" s="1"/>
  <c r="P187" i="251"/>
  <c r="M186" i="251" s="1"/>
  <c r="S186" i="251"/>
  <c r="K187" i="251" s="1"/>
  <c r="A186" i="251" s="1"/>
  <c r="S186" i="138"/>
  <c r="K187" i="138" s="1"/>
  <c r="A186" i="138" s="1"/>
  <c r="P187" i="138"/>
  <c r="M186" i="138" s="1"/>
  <c r="N186" i="248"/>
  <c r="L186" i="248"/>
  <c r="J198" i="246"/>
  <c r="G195" i="246"/>
  <c r="C195" i="246" s="1"/>
  <c r="G192" i="246"/>
  <c r="C192" i="246" s="1"/>
  <c r="G191" i="246"/>
  <c r="C191" i="246" s="1"/>
  <c r="H191" i="246"/>
  <c r="R191" i="246" s="1"/>
  <c r="P192" i="246" s="1"/>
  <c r="G194" i="246"/>
  <c r="C194" i="246" s="1"/>
  <c r="G193" i="246"/>
  <c r="C193" i="246" s="1"/>
  <c r="G192" i="242"/>
  <c r="C192" i="242" s="1"/>
  <c r="G194" i="242"/>
  <c r="C194" i="242" s="1"/>
  <c r="G193" i="242"/>
  <c r="C193" i="242" s="1"/>
  <c r="J198" i="242"/>
  <c r="G191" i="242"/>
  <c r="C191" i="242" s="1"/>
  <c r="H191" i="242"/>
  <c r="R191" i="242" s="1"/>
  <c r="P192" i="242" s="1"/>
  <c r="G195" i="242"/>
  <c r="C195" i="242" s="1"/>
  <c r="L174" i="243"/>
  <c r="N174" i="243"/>
  <c r="S186" i="253"/>
  <c r="K187" i="253" s="1"/>
  <c r="A186" i="253" s="1"/>
  <c r="P187" i="253"/>
  <c r="M186" i="253" s="1"/>
  <c r="H191" i="253"/>
  <c r="R191" i="253" s="1"/>
  <c r="P192" i="253" s="1"/>
  <c r="G194" i="253"/>
  <c r="C194" i="253" s="1"/>
  <c r="J198" i="253"/>
  <c r="G195" i="253"/>
  <c r="C195" i="253" s="1"/>
  <c r="G191" i="253"/>
  <c r="C191" i="253" s="1"/>
  <c r="G192" i="253"/>
  <c r="C192" i="253" s="1"/>
  <c r="G193" i="253"/>
  <c r="C193" i="253" s="1"/>
  <c r="S192" i="252"/>
  <c r="K193" i="252" s="1"/>
  <c r="A192" i="252" s="1"/>
  <c r="P193" i="252"/>
  <c r="M192" i="252" s="1"/>
  <c r="G191" i="247"/>
  <c r="C191" i="247" s="1"/>
  <c r="G193" i="247"/>
  <c r="C193" i="247" s="1"/>
  <c r="G195" i="247"/>
  <c r="C195" i="247" s="1"/>
  <c r="H191" i="247"/>
  <c r="R191" i="247" s="1"/>
  <c r="P192" i="247" s="1"/>
  <c r="G194" i="247"/>
  <c r="C194" i="247" s="1"/>
  <c r="J198" i="247"/>
  <c r="G192" i="247"/>
  <c r="C192" i="247" s="1"/>
  <c r="S186" i="245"/>
  <c r="K187" i="245" s="1"/>
  <c r="A186" i="245" s="1"/>
  <c r="P187" i="245"/>
  <c r="M186" i="245" s="1"/>
  <c r="J198" i="138"/>
  <c r="G195" i="138"/>
  <c r="C195" i="138" s="1"/>
  <c r="G193" i="138"/>
  <c r="C193" i="138" s="1"/>
  <c r="H191" i="138"/>
  <c r="R191" i="138" s="1"/>
  <c r="P192" i="138" s="1"/>
  <c r="G191" i="138"/>
  <c r="C191" i="138" s="1"/>
  <c r="G194" i="138"/>
  <c r="C194" i="138" s="1"/>
  <c r="G192" i="138"/>
  <c r="C192" i="138" s="1"/>
  <c r="N186" i="252"/>
  <c r="L186" i="252"/>
  <c r="S186" i="246"/>
  <c r="K187" i="246" s="1"/>
  <c r="A186" i="246" s="1"/>
  <c r="P187" i="246"/>
  <c r="M186" i="246" s="1"/>
  <c r="H185" i="244"/>
  <c r="R185" i="244" s="1"/>
  <c r="P186" i="244" s="1"/>
  <c r="G186" i="244"/>
  <c r="C186" i="244" s="1"/>
  <c r="J192" i="244"/>
  <c r="G185" i="244"/>
  <c r="C185" i="244" s="1"/>
  <c r="G187" i="244"/>
  <c r="C187" i="244" s="1"/>
  <c r="G188" i="244"/>
  <c r="C188" i="244" s="1"/>
  <c r="G189" i="244"/>
  <c r="C189" i="244" s="1"/>
  <c r="L180" i="251"/>
  <c r="N180" i="251"/>
  <c r="G193" i="241"/>
  <c r="C193" i="241" s="1"/>
  <c r="G191" i="241"/>
  <c r="C191" i="241" s="1"/>
  <c r="J198" i="241"/>
  <c r="H191" i="241"/>
  <c r="R191" i="241" s="1"/>
  <c r="P192" i="241" s="1"/>
  <c r="G194" i="241"/>
  <c r="C194" i="241" s="1"/>
  <c r="G195" i="241"/>
  <c r="C195" i="241" s="1"/>
  <c r="G192" i="241"/>
  <c r="C192" i="241" s="1"/>
  <c r="L180" i="241"/>
  <c r="N180" i="241"/>
  <c r="G1055" i="181"/>
  <c r="J204" i="252"/>
  <c r="G201" i="252"/>
  <c r="C201" i="252" s="1"/>
  <c r="G199" i="252"/>
  <c r="C199" i="252" s="1"/>
  <c r="H197" i="252"/>
  <c r="R197" i="252" s="1"/>
  <c r="P198" i="252" s="1"/>
  <c r="G198" i="252"/>
  <c r="C198" i="252" s="1"/>
  <c r="G197" i="252"/>
  <c r="C197" i="252" s="1"/>
  <c r="G200" i="252"/>
  <c r="C200" i="252" s="1"/>
  <c r="G195" i="251"/>
  <c r="C195" i="251" s="1"/>
  <c r="G193" i="251"/>
  <c r="C193" i="251" s="1"/>
  <c r="G194" i="251"/>
  <c r="C194" i="251" s="1"/>
  <c r="J198" i="251"/>
  <c r="G192" i="251"/>
  <c r="C192" i="251" s="1"/>
  <c r="H191" i="251"/>
  <c r="R191" i="251" s="1"/>
  <c r="P192" i="251" s="1"/>
  <c r="G191" i="251"/>
  <c r="C191" i="251" s="1"/>
  <c r="L174" i="244"/>
  <c r="N174" i="244"/>
  <c r="L180" i="138"/>
  <c r="N180" i="138"/>
  <c r="G200" i="248"/>
  <c r="C200" i="248" s="1"/>
  <c r="J204" i="248"/>
  <c r="G198" i="248"/>
  <c r="C198" i="248" s="1"/>
  <c r="G199" i="248"/>
  <c r="C199" i="248" s="1"/>
  <c r="G201" i="248"/>
  <c r="C201" i="248" s="1"/>
  <c r="H197" i="248"/>
  <c r="R197" i="248" s="1"/>
  <c r="P198" i="248" s="1"/>
  <c r="G197" i="248"/>
  <c r="C197" i="248" s="1"/>
  <c r="G193" i="250"/>
  <c r="C193" i="250" s="1"/>
  <c r="H191" i="250"/>
  <c r="R191" i="250" s="1"/>
  <c r="P192" i="250" s="1"/>
  <c r="G195" i="250"/>
  <c r="C195" i="250" s="1"/>
  <c r="G191" i="250"/>
  <c r="C191" i="250" s="1"/>
  <c r="G192" i="250"/>
  <c r="C192" i="250" s="1"/>
  <c r="G194" i="250"/>
  <c r="C194" i="250" s="1"/>
  <c r="J198" i="250"/>
  <c r="N180" i="242"/>
  <c r="L180" i="242"/>
  <c r="P181" i="244"/>
  <c r="M180" i="244" s="1"/>
  <c r="S180" i="244"/>
  <c r="K181" i="244" s="1"/>
  <c r="A180" i="244" s="1"/>
  <c r="S180" i="249"/>
  <c r="K181" i="249" s="1"/>
  <c r="A180" i="249" s="1"/>
  <c r="P181" i="249"/>
  <c r="M180" i="249" s="1"/>
  <c r="P193" i="242" l="1"/>
  <c r="M192" i="242" s="1"/>
  <c r="S192" i="242"/>
  <c r="K193" i="242" s="1"/>
  <c r="A192" i="242" s="1"/>
  <c r="S192" i="246"/>
  <c r="K193" i="246" s="1"/>
  <c r="A192" i="246" s="1"/>
  <c r="P193" i="246"/>
  <c r="M192" i="246" s="1"/>
  <c r="G201" i="246"/>
  <c r="C201" i="246" s="1"/>
  <c r="J204" i="246"/>
  <c r="H197" i="246"/>
  <c r="R197" i="246" s="1"/>
  <c r="P198" i="246" s="1"/>
  <c r="G197" i="246"/>
  <c r="C197" i="246" s="1"/>
  <c r="G199" i="246"/>
  <c r="C199" i="246" s="1"/>
  <c r="G198" i="246"/>
  <c r="C198" i="246" s="1"/>
  <c r="G200" i="246"/>
  <c r="C200" i="246" s="1"/>
  <c r="P187" i="249"/>
  <c r="M186" i="249" s="1"/>
  <c r="S186" i="249"/>
  <c r="K187" i="249" s="1"/>
  <c r="A186" i="249" s="1"/>
  <c r="G201" i="138"/>
  <c r="C201" i="138" s="1"/>
  <c r="G200" i="138"/>
  <c r="C200" i="138" s="1"/>
  <c r="G198" i="138"/>
  <c r="C198" i="138" s="1"/>
  <c r="G197" i="138"/>
  <c r="C197" i="138" s="1"/>
  <c r="H197" i="138"/>
  <c r="R197" i="138" s="1"/>
  <c r="P198" i="138" s="1"/>
  <c r="G199" i="138"/>
  <c r="C199" i="138" s="1"/>
  <c r="J204" i="138"/>
  <c r="G197" i="247"/>
  <c r="C197" i="247" s="1"/>
  <c r="G200" i="247"/>
  <c r="C200" i="247" s="1"/>
  <c r="G198" i="247"/>
  <c r="C198" i="247" s="1"/>
  <c r="G201" i="247"/>
  <c r="C201" i="247" s="1"/>
  <c r="G199" i="247"/>
  <c r="C199" i="247" s="1"/>
  <c r="H197" i="247"/>
  <c r="R197" i="247" s="1"/>
  <c r="P198" i="247" s="1"/>
  <c r="J204" i="247"/>
  <c r="G201" i="253"/>
  <c r="C201" i="253" s="1"/>
  <c r="G197" i="253"/>
  <c r="C197" i="253" s="1"/>
  <c r="J204" i="253"/>
  <c r="G199" i="253"/>
  <c r="C199" i="253" s="1"/>
  <c r="G200" i="253"/>
  <c r="C200" i="253" s="1"/>
  <c r="G198" i="253"/>
  <c r="C198" i="253" s="1"/>
  <c r="H197" i="253"/>
  <c r="R197" i="253" s="1"/>
  <c r="P198" i="253" s="1"/>
  <c r="S192" i="251"/>
  <c r="K193" i="251" s="1"/>
  <c r="A192" i="251" s="1"/>
  <c r="P193" i="251"/>
  <c r="M192" i="251" s="1"/>
  <c r="G207" i="252"/>
  <c r="C207" i="252" s="1"/>
  <c r="G206" i="252"/>
  <c r="C206" i="252" s="1"/>
  <c r="G205" i="252"/>
  <c r="C205" i="252" s="1"/>
  <c r="H203" i="252"/>
  <c r="R203" i="252" s="1"/>
  <c r="P204" i="252" s="1"/>
  <c r="G203" i="252"/>
  <c r="C203" i="252" s="1"/>
  <c r="G204" i="252"/>
  <c r="C204" i="252" s="1"/>
  <c r="J210" i="252"/>
  <c r="S192" i="241"/>
  <c r="K193" i="241" s="1"/>
  <c r="A192" i="241" s="1"/>
  <c r="P193" i="241"/>
  <c r="M192" i="241" s="1"/>
  <c r="P187" i="244"/>
  <c r="M186" i="244" s="1"/>
  <c r="S186" i="244"/>
  <c r="K187" i="244" s="1"/>
  <c r="A186" i="244" s="1"/>
  <c r="S192" i="138"/>
  <c r="K193" i="138" s="1"/>
  <c r="A192" i="138" s="1"/>
  <c r="P193" i="138"/>
  <c r="M192" i="138" s="1"/>
  <c r="N186" i="245"/>
  <c r="L186" i="245"/>
  <c r="G197" i="245"/>
  <c r="C197" i="245" s="1"/>
  <c r="H197" i="245"/>
  <c r="R197" i="245" s="1"/>
  <c r="P198" i="245" s="1"/>
  <c r="J204" i="245"/>
  <c r="G198" i="245"/>
  <c r="C198" i="245" s="1"/>
  <c r="G199" i="245"/>
  <c r="C199" i="245" s="1"/>
  <c r="G200" i="245"/>
  <c r="C200" i="245" s="1"/>
  <c r="G201" i="245"/>
  <c r="C201" i="245" s="1"/>
  <c r="L186" i="241"/>
  <c r="N186" i="241"/>
  <c r="L186" i="242"/>
  <c r="N186" i="242"/>
  <c r="P187" i="243"/>
  <c r="M186" i="243" s="1"/>
  <c r="S186" i="243"/>
  <c r="K187" i="243" s="1"/>
  <c r="A186" i="243" s="1"/>
  <c r="G191" i="243"/>
  <c r="C191" i="243" s="1"/>
  <c r="G193" i="243"/>
  <c r="C193" i="243" s="1"/>
  <c r="G195" i="243"/>
  <c r="C195" i="243" s="1"/>
  <c r="G194" i="243"/>
  <c r="C194" i="243" s="1"/>
  <c r="H191" i="243"/>
  <c r="R191" i="243" s="1"/>
  <c r="P192" i="243" s="1"/>
  <c r="J198" i="243"/>
  <c r="G192" i="243"/>
  <c r="C192" i="243" s="1"/>
  <c r="P199" i="248"/>
  <c r="M198" i="248" s="1"/>
  <c r="S198" i="248"/>
  <c r="K199" i="248" s="1"/>
  <c r="A198" i="248" s="1"/>
  <c r="G204" i="248"/>
  <c r="C204" i="248" s="1"/>
  <c r="H203" i="248"/>
  <c r="R203" i="248" s="1"/>
  <c r="P204" i="248" s="1"/>
  <c r="G205" i="248"/>
  <c r="C205" i="248" s="1"/>
  <c r="J210" i="248"/>
  <c r="G206" i="248"/>
  <c r="C206" i="248" s="1"/>
  <c r="G207" i="248"/>
  <c r="C207" i="248" s="1"/>
  <c r="G203" i="248"/>
  <c r="C203" i="248" s="1"/>
  <c r="N186" i="246"/>
  <c r="L186" i="246"/>
  <c r="S192" i="247"/>
  <c r="K193" i="247" s="1"/>
  <c r="A192" i="247" s="1"/>
  <c r="P193" i="247"/>
  <c r="M192" i="247" s="1"/>
  <c r="L192" i="252"/>
  <c r="N192" i="252"/>
  <c r="P193" i="253"/>
  <c r="M192" i="253" s="1"/>
  <c r="S192" i="253"/>
  <c r="K193" i="253" s="1"/>
  <c r="A192" i="253" s="1"/>
  <c r="G200" i="242"/>
  <c r="C200" i="242" s="1"/>
  <c r="G201" i="242"/>
  <c r="C201" i="242" s="1"/>
  <c r="G197" i="242"/>
  <c r="C197" i="242" s="1"/>
  <c r="H197" i="242"/>
  <c r="R197" i="242" s="1"/>
  <c r="P198" i="242" s="1"/>
  <c r="G198" i="242"/>
  <c r="C198" i="242" s="1"/>
  <c r="J204" i="242"/>
  <c r="G199" i="242"/>
  <c r="C199" i="242" s="1"/>
  <c r="N186" i="251"/>
  <c r="L186" i="251"/>
  <c r="N186" i="247"/>
  <c r="L186" i="247"/>
  <c r="L180" i="249"/>
  <c r="N180" i="249"/>
  <c r="G199" i="250"/>
  <c r="C199" i="250" s="1"/>
  <c r="G201" i="250"/>
  <c r="C201" i="250" s="1"/>
  <c r="G198" i="250"/>
  <c r="C198" i="250" s="1"/>
  <c r="G197" i="250"/>
  <c r="C197" i="250" s="1"/>
  <c r="H197" i="250"/>
  <c r="R197" i="250" s="1"/>
  <c r="P198" i="250" s="1"/>
  <c r="J204" i="250"/>
  <c r="G200" i="250"/>
  <c r="C200" i="250" s="1"/>
  <c r="S198" i="252"/>
  <c r="K199" i="252" s="1"/>
  <c r="A198" i="252" s="1"/>
  <c r="P199" i="252"/>
  <c r="M198" i="252" s="1"/>
  <c r="H197" i="241"/>
  <c r="R197" i="241" s="1"/>
  <c r="P198" i="241" s="1"/>
  <c r="G197" i="241"/>
  <c r="C197" i="241" s="1"/>
  <c r="J204" i="241"/>
  <c r="G201" i="241"/>
  <c r="C201" i="241" s="1"/>
  <c r="G200" i="241"/>
  <c r="C200" i="241" s="1"/>
  <c r="G198" i="241"/>
  <c r="C198" i="241" s="1"/>
  <c r="G199" i="241"/>
  <c r="C199" i="241" s="1"/>
  <c r="L180" i="244"/>
  <c r="N180" i="244"/>
  <c r="S192" i="250"/>
  <c r="K193" i="250" s="1"/>
  <c r="A192" i="250" s="1"/>
  <c r="P193" i="250"/>
  <c r="M192" i="250" s="1"/>
  <c r="J204" i="251"/>
  <c r="G197" i="251"/>
  <c r="C197" i="251" s="1"/>
  <c r="G200" i="251"/>
  <c r="C200" i="251" s="1"/>
  <c r="G201" i="251"/>
  <c r="C201" i="251" s="1"/>
  <c r="G199" i="251"/>
  <c r="C199" i="251" s="1"/>
  <c r="G198" i="251"/>
  <c r="C198" i="251" s="1"/>
  <c r="H197" i="251"/>
  <c r="R197" i="251" s="1"/>
  <c r="P198" i="251" s="1"/>
  <c r="G1056" i="181"/>
  <c r="G191" i="244"/>
  <c r="C191" i="244" s="1"/>
  <c r="G194" i="244"/>
  <c r="C194" i="244" s="1"/>
  <c r="J198" i="244"/>
  <c r="G195" i="244"/>
  <c r="C195" i="244" s="1"/>
  <c r="G193" i="244"/>
  <c r="C193" i="244" s="1"/>
  <c r="H191" i="244"/>
  <c r="R191" i="244" s="1"/>
  <c r="P192" i="244" s="1"/>
  <c r="G192" i="244"/>
  <c r="C192" i="244" s="1"/>
  <c r="N186" i="253"/>
  <c r="L186" i="253"/>
  <c r="N186" i="138"/>
  <c r="L186" i="138"/>
  <c r="P193" i="245"/>
  <c r="M192" i="245" s="1"/>
  <c r="S192" i="245"/>
  <c r="K193" i="245" s="1"/>
  <c r="A192" i="245" s="1"/>
  <c r="J198" i="249"/>
  <c r="G194" i="249"/>
  <c r="C194" i="249" s="1"/>
  <c r="H191" i="249"/>
  <c r="R191" i="249" s="1"/>
  <c r="P192" i="249" s="1"/>
  <c r="G192" i="249"/>
  <c r="C192" i="249" s="1"/>
  <c r="G193" i="249"/>
  <c r="C193" i="249" s="1"/>
  <c r="G191" i="249"/>
  <c r="C191" i="249" s="1"/>
  <c r="G195" i="249"/>
  <c r="C195" i="249" s="1"/>
  <c r="L186" i="250"/>
  <c r="N186" i="250"/>
  <c r="L192" i="248"/>
  <c r="N192" i="248"/>
  <c r="L180" i="243"/>
  <c r="N180" i="243"/>
  <c r="G200" i="249" l="1"/>
  <c r="C200" i="249" s="1"/>
  <c r="G199" i="249"/>
  <c r="C199" i="249" s="1"/>
  <c r="G198" i="249"/>
  <c r="C198" i="249" s="1"/>
  <c r="G201" i="249"/>
  <c r="C201" i="249" s="1"/>
  <c r="J204" i="249"/>
  <c r="G197" i="249"/>
  <c r="C197" i="249" s="1"/>
  <c r="H197" i="249"/>
  <c r="R197" i="249" s="1"/>
  <c r="P198" i="249" s="1"/>
  <c r="S192" i="244"/>
  <c r="K193" i="244" s="1"/>
  <c r="A192" i="244" s="1"/>
  <c r="P193" i="244"/>
  <c r="M192" i="244" s="1"/>
  <c r="P199" i="251"/>
  <c r="M198" i="251" s="1"/>
  <c r="S198" i="251"/>
  <c r="K199" i="251" s="1"/>
  <c r="A198" i="251" s="1"/>
  <c r="S198" i="242"/>
  <c r="K199" i="242" s="1"/>
  <c r="A198" i="242" s="1"/>
  <c r="P199" i="242"/>
  <c r="M198" i="242" s="1"/>
  <c r="N192" i="247"/>
  <c r="L192" i="247"/>
  <c r="L198" i="248"/>
  <c r="N198" i="248"/>
  <c r="P205" i="252"/>
  <c r="M204" i="252" s="1"/>
  <c r="S204" i="252"/>
  <c r="K205" i="252" s="1"/>
  <c r="A204" i="252" s="1"/>
  <c r="L192" i="251"/>
  <c r="N192" i="251"/>
  <c r="G203" i="138"/>
  <c r="C203" i="138" s="1"/>
  <c r="G205" i="138"/>
  <c r="C205" i="138" s="1"/>
  <c r="G207" i="138"/>
  <c r="C207" i="138" s="1"/>
  <c r="H203" i="138"/>
  <c r="R203" i="138" s="1"/>
  <c r="P204" i="138" s="1"/>
  <c r="J210" i="138"/>
  <c r="G206" i="138"/>
  <c r="C206" i="138" s="1"/>
  <c r="G204" i="138"/>
  <c r="C204" i="138" s="1"/>
  <c r="L186" i="249"/>
  <c r="N186" i="249"/>
  <c r="L192" i="246"/>
  <c r="N192" i="246"/>
  <c r="P199" i="241"/>
  <c r="M198" i="241" s="1"/>
  <c r="S198" i="241"/>
  <c r="K199" i="241" s="1"/>
  <c r="A198" i="241" s="1"/>
  <c r="G206" i="250"/>
  <c r="C206" i="250" s="1"/>
  <c r="H203" i="250"/>
  <c r="R203" i="250" s="1"/>
  <c r="P204" i="250" s="1"/>
  <c r="G207" i="250"/>
  <c r="C207" i="250" s="1"/>
  <c r="G205" i="250"/>
  <c r="C205" i="250" s="1"/>
  <c r="G204" i="250"/>
  <c r="C204" i="250" s="1"/>
  <c r="J210" i="250"/>
  <c r="G203" i="250"/>
  <c r="C203" i="250" s="1"/>
  <c r="N192" i="253"/>
  <c r="L192" i="253"/>
  <c r="S204" i="248"/>
  <c r="K205" i="248" s="1"/>
  <c r="A204" i="248" s="1"/>
  <c r="P205" i="248"/>
  <c r="M204" i="248" s="1"/>
  <c r="N186" i="243"/>
  <c r="L186" i="243"/>
  <c r="G212" i="252"/>
  <c r="C212" i="252" s="1"/>
  <c r="G210" i="252"/>
  <c r="C210" i="252" s="1"/>
  <c r="G209" i="252"/>
  <c r="C209" i="252" s="1"/>
  <c r="G213" i="252"/>
  <c r="C213" i="252" s="1"/>
  <c r="G211" i="252"/>
  <c r="C211" i="252" s="1"/>
  <c r="H209" i="252"/>
  <c r="R209" i="252" s="1"/>
  <c r="P210" i="252" s="1"/>
  <c r="J216" i="252"/>
  <c r="G205" i="247"/>
  <c r="C205" i="247" s="1"/>
  <c r="G204" i="247"/>
  <c r="C204" i="247" s="1"/>
  <c r="J210" i="247"/>
  <c r="G203" i="247"/>
  <c r="C203" i="247" s="1"/>
  <c r="G207" i="247"/>
  <c r="C207" i="247" s="1"/>
  <c r="G206" i="247"/>
  <c r="C206" i="247" s="1"/>
  <c r="H203" i="247"/>
  <c r="R203" i="247" s="1"/>
  <c r="P204" i="247" s="1"/>
  <c r="S198" i="246"/>
  <c r="K199" i="246" s="1"/>
  <c r="A198" i="246" s="1"/>
  <c r="P199" i="246"/>
  <c r="M198" i="246" s="1"/>
  <c r="S192" i="249"/>
  <c r="K193" i="249" s="1"/>
  <c r="A192" i="249" s="1"/>
  <c r="P193" i="249"/>
  <c r="M192" i="249" s="1"/>
  <c r="N192" i="245"/>
  <c r="L192" i="245"/>
  <c r="G206" i="251"/>
  <c r="C206" i="251" s="1"/>
  <c r="G203" i="251"/>
  <c r="C203" i="251" s="1"/>
  <c r="G207" i="251"/>
  <c r="C207" i="251" s="1"/>
  <c r="G205" i="251"/>
  <c r="C205" i="251" s="1"/>
  <c r="G204" i="251"/>
  <c r="C204" i="251" s="1"/>
  <c r="J210" i="251"/>
  <c r="H203" i="251"/>
  <c r="R203" i="251" s="1"/>
  <c r="P204" i="251" s="1"/>
  <c r="N198" i="252"/>
  <c r="L198" i="252"/>
  <c r="S198" i="250"/>
  <c r="K199" i="250" s="1"/>
  <c r="A198" i="250" s="1"/>
  <c r="P199" i="250"/>
  <c r="M198" i="250" s="1"/>
  <c r="G205" i="242"/>
  <c r="C205" i="242" s="1"/>
  <c r="J210" i="242"/>
  <c r="G206" i="242"/>
  <c r="C206" i="242" s="1"/>
  <c r="G204" i="242"/>
  <c r="C204" i="242" s="1"/>
  <c r="H203" i="242"/>
  <c r="R203" i="242" s="1"/>
  <c r="P204" i="242" s="1"/>
  <c r="G203" i="242"/>
  <c r="C203" i="242" s="1"/>
  <c r="G207" i="242"/>
  <c r="C207" i="242" s="1"/>
  <c r="H197" i="243"/>
  <c r="R197" i="243" s="1"/>
  <c r="P198" i="243" s="1"/>
  <c r="G198" i="243"/>
  <c r="C198" i="243" s="1"/>
  <c r="G197" i="243"/>
  <c r="C197" i="243" s="1"/>
  <c r="G200" i="243"/>
  <c r="C200" i="243" s="1"/>
  <c r="G201" i="243"/>
  <c r="C201" i="243" s="1"/>
  <c r="G199" i="243"/>
  <c r="C199" i="243" s="1"/>
  <c r="J204" i="243"/>
  <c r="G206" i="245"/>
  <c r="C206" i="245" s="1"/>
  <c r="G204" i="245"/>
  <c r="C204" i="245" s="1"/>
  <c r="G207" i="245"/>
  <c r="C207" i="245" s="1"/>
  <c r="G205" i="245"/>
  <c r="C205" i="245" s="1"/>
  <c r="J210" i="245"/>
  <c r="G203" i="245"/>
  <c r="C203" i="245" s="1"/>
  <c r="H203" i="245"/>
  <c r="R203" i="245" s="1"/>
  <c r="P204" i="245" s="1"/>
  <c r="N186" i="244"/>
  <c r="L186" i="244"/>
  <c r="P199" i="253"/>
  <c r="M198" i="253" s="1"/>
  <c r="S198" i="253"/>
  <c r="K199" i="253" s="1"/>
  <c r="A198" i="253" s="1"/>
  <c r="G205" i="253"/>
  <c r="C205" i="253" s="1"/>
  <c r="G206" i="253"/>
  <c r="C206" i="253" s="1"/>
  <c r="H203" i="253"/>
  <c r="R203" i="253" s="1"/>
  <c r="P204" i="253" s="1"/>
  <c r="G203" i="253"/>
  <c r="C203" i="253" s="1"/>
  <c r="J210" i="253"/>
  <c r="G207" i="253"/>
  <c r="C207" i="253" s="1"/>
  <c r="G204" i="253"/>
  <c r="C204" i="253" s="1"/>
  <c r="P199" i="247"/>
  <c r="M198" i="247" s="1"/>
  <c r="S198" i="247"/>
  <c r="K199" i="247" s="1"/>
  <c r="A198" i="247" s="1"/>
  <c r="S198" i="138"/>
  <c r="K199" i="138" s="1"/>
  <c r="A198" i="138" s="1"/>
  <c r="P199" i="138"/>
  <c r="M198" i="138" s="1"/>
  <c r="J210" i="246"/>
  <c r="G203" i="246"/>
  <c r="C203" i="246" s="1"/>
  <c r="G206" i="246"/>
  <c r="C206" i="246" s="1"/>
  <c r="G204" i="246"/>
  <c r="C204" i="246" s="1"/>
  <c r="G205" i="246"/>
  <c r="C205" i="246" s="1"/>
  <c r="H203" i="246"/>
  <c r="R203" i="246" s="1"/>
  <c r="P204" i="246" s="1"/>
  <c r="G207" i="246"/>
  <c r="C207" i="246" s="1"/>
  <c r="G201" i="244"/>
  <c r="C201" i="244" s="1"/>
  <c r="G197" i="244"/>
  <c r="C197" i="244" s="1"/>
  <c r="G198" i="244"/>
  <c r="C198" i="244" s="1"/>
  <c r="G199" i="244"/>
  <c r="C199" i="244" s="1"/>
  <c r="J204" i="244"/>
  <c r="H197" i="244"/>
  <c r="R197" i="244" s="1"/>
  <c r="P198" i="244" s="1"/>
  <c r="G200" i="244"/>
  <c r="C200" i="244" s="1"/>
  <c r="G1057" i="181"/>
  <c r="I131" i="229" s="1"/>
  <c r="C131" i="229" s="1"/>
  <c r="N192" i="250"/>
  <c r="L192" i="250"/>
  <c r="H203" i="241"/>
  <c r="R203" i="241" s="1"/>
  <c r="P204" i="241" s="1"/>
  <c r="G206" i="241"/>
  <c r="C206" i="241" s="1"/>
  <c r="G204" i="241"/>
  <c r="C204" i="241" s="1"/>
  <c r="J210" i="241"/>
  <c r="G207" i="241"/>
  <c r="C207" i="241" s="1"/>
  <c r="G203" i="241"/>
  <c r="C203" i="241" s="1"/>
  <c r="G205" i="241"/>
  <c r="C205" i="241" s="1"/>
  <c r="G210" i="248"/>
  <c r="C210" i="248" s="1"/>
  <c r="G213" i="248"/>
  <c r="C213" i="248" s="1"/>
  <c r="G211" i="248"/>
  <c r="C211" i="248" s="1"/>
  <c r="G212" i="248"/>
  <c r="C212" i="248" s="1"/>
  <c r="J216" i="248"/>
  <c r="G209" i="248"/>
  <c r="C209" i="248" s="1"/>
  <c r="H209" i="248"/>
  <c r="R209" i="248" s="1"/>
  <c r="P210" i="248" s="1"/>
  <c r="P193" i="243"/>
  <c r="M192" i="243" s="1"/>
  <c r="S192" i="243"/>
  <c r="K193" i="243" s="1"/>
  <c r="A192" i="243" s="1"/>
  <c r="S198" i="245"/>
  <c r="K199" i="245" s="1"/>
  <c r="A198" i="245" s="1"/>
  <c r="P199" i="245"/>
  <c r="M198" i="245" s="1"/>
  <c r="N192" i="138"/>
  <c r="L192" i="138"/>
  <c r="N192" i="241"/>
  <c r="L192" i="241"/>
  <c r="L192" i="242"/>
  <c r="N192" i="242"/>
  <c r="G216" i="248" l="1"/>
  <c r="C216" i="248" s="1"/>
  <c r="G219" i="248"/>
  <c r="C219" i="248" s="1"/>
  <c r="G217" i="248"/>
  <c r="C217" i="248" s="1"/>
  <c r="G218" i="248"/>
  <c r="C218" i="248" s="1"/>
  <c r="G215" i="248"/>
  <c r="C215" i="248" s="1"/>
  <c r="H215" i="248"/>
  <c r="R215" i="248" s="1"/>
  <c r="P216" i="248" s="1"/>
  <c r="J222" i="248"/>
  <c r="G209" i="241"/>
  <c r="C209" i="241" s="1"/>
  <c r="H209" i="241"/>
  <c r="R209" i="241" s="1"/>
  <c r="P210" i="241" s="1"/>
  <c r="G210" i="241"/>
  <c r="C210" i="241" s="1"/>
  <c r="G212" i="241"/>
  <c r="C212" i="241" s="1"/>
  <c r="G211" i="241"/>
  <c r="C211" i="241" s="1"/>
  <c r="G213" i="241"/>
  <c r="C213" i="241" s="1"/>
  <c r="J216" i="241"/>
  <c r="G213" i="242"/>
  <c r="C213" i="242" s="1"/>
  <c r="G212" i="242"/>
  <c r="C212" i="242" s="1"/>
  <c r="G209" i="242"/>
  <c r="C209" i="242" s="1"/>
  <c r="J216" i="242"/>
  <c r="G211" i="242"/>
  <c r="C211" i="242" s="1"/>
  <c r="H209" i="242"/>
  <c r="R209" i="242" s="1"/>
  <c r="P210" i="242" s="1"/>
  <c r="G210" i="242"/>
  <c r="C210" i="242" s="1"/>
  <c r="G211" i="250"/>
  <c r="C211" i="250" s="1"/>
  <c r="G210" i="250"/>
  <c r="C210" i="250" s="1"/>
  <c r="G209" i="250"/>
  <c r="C209" i="250" s="1"/>
  <c r="G212" i="250"/>
  <c r="C212" i="250" s="1"/>
  <c r="J216" i="250"/>
  <c r="H209" i="250"/>
  <c r="R209" i="250" s="1"/>
  <c r="P210" i="250" s="1"/>
  <c r="G213" i="250"/>
  <c r="C213" i="250" s="1"/>
  <c r="S204" i="250"/>
  <c r="K205" i="250" s="1"/>
  <c r="A204" i="250" s="1"/>
  <c r="P205" i="250"/>
  <c r="M204" i="250" s="1"/>
  <c r="S204" i="246"/>
  <c r="K205" i="246" s="1"/>
  <c r="A204" i="246" s="1"/>
  <c r="P205" i="246"/>
  <c r="M204" i="246" s="1"/>
  <c r="G212" i="253"/>
  <c r="C212" i="253" s="1"/>
  <c r="G211" i="253"/>
  <c r="C211" i="253" s="1"/>
  <c r="H209" i="253"/>
  <c r="R209" i="253" s="1"/>
  <c r="P210" i="253" s="1"/>
  <c r="J216" i="253"/>
  <c r="G213" i="253"/>
  <c r="C213" i="253" s="1"/>
  <c r="G209" i="253"/>
  <c r="C209" i="253" s="1"/>
  <c r="G210" i="253"/>
  <c r="C210" i="253" s="1"/>
  <c r="L192" i="243"/>
  <c r="N192" i="243"/>
  <c r="P199" i="244"/>
  <c r="M198" i="244" s="1"/>
  <c r="S198" i="244"/>
  <c r="K199" i="244" s="1"/>
  <c r="A198" i="244" s="1"/>
  <c r="J216" i="246"/>
  <c r="G212" i="246"/>
  <c r="C212" i="246" s="1"/>
  <c r="G210" i="246"/>
  <c r="C210" i="246" s="1"/>
  <c r="G209" i="246"/>
  <c r="C209" i="246" s="1"/>
  <c r="H209" i="246"/>
  <c r="R209" i="246" s="1"/>
  <c r="P210" i="246" s="1"/>
  <c r="G213" i="246"/>
  <c r="C213" i="246" s="1"/>
  <c r="G211" i="246"/>
  <c r="C211" i="246" s="1"/>
  <c r="L198" i="247"/>
  <c r="N198" i="247"/>
  <c r="P205" i="245"/>
  <c r="M204" i="245" s="1"/>
  <c r="S204" i="245"/>
  <c r="K205" i="245" s="1"/>
  <c r="A204" i="245" s="1"/>
  <c r="P205" i="242"/>
  <c r="M204" i="242" s="1"/>
  <c r="S204" i="242"/>
  <c r="K205" i="242" s="1"/>
  <c r="A204" i="242" s="1"/>
  <c r="N198" i="246"/>
  <c r="L198" i="246"/>
  <c r="P199" i="249"/>
  <c r="M198" i="249" s="1"/>
  <c r="S198" i="249"/>
  <c r="K199" i="249" s="1"/>
  <c r="A198" i="249" s="1"/>
  <c r="G206" i="243"/>
  <c r="C206" i="243" s="1"/>
  <c r="J210" i="243"/>
  <c r="G205" i="243"/>
  <c r="C205" i="243" s="1"/>
  <c r="G207" i="243"/>
  <c r="C207" i="243" s="1"/>
  <c r="G203" i="243"/>
  <c r="C203" i="243" s="1"/>
  <c r="H203" i="243"/>
  <c r="R203" i="243" s="1"/>
  <c r="P204" i="243" s="1"/>
  <c r="G204" i="243"/>
  <c r="C204" i="243" s="1"/>
  <c r="L198" i="245"/>
  <c r="N198" i="245"/>
  <c r="S210" i="248"/>
  <c r="K211" i="248" s="1"/>
  <c r="A210" i="248" s="1"/>
  <c r="P211" i="248"/>
  <c r="M210" i="248" s="1"/>
  <c r="G207" i="244"/>
  <c r="C207" i="244" s="1"/>
  <c r="G204" i="244"/>
  <c r="C204" i="244" s="1"/>
  <c r="G206" i="244"/>
  <c r="C206" i="244" s="1"/>
  <c r="H203" i="244"/>
  <c r="R203" i="244" s="1"/>
  <c r="P204" i="244" s="1"/>
  <c r="J210" i="244"/>
  <c r="G205" i="244"/>
  <c r="C205" i="244" s="1"/>
  <c r="G203" i="244"/>
  <c r="C203" i="244" s="1"/>
  <c r="L198" i="138"/>
  <c r="N198" i="138"/>
  <c r="P205" i="253"/>
  <c r="M204" i="253" s="1"/>
  <c r="S204" i="253"/>
  <c r="K205" i="253" s="1"/>
  <c r="A204" i="253" s="1"/>
  <c r="L198" i="253"/>
  <c r="N198" i="253"/>
  <c r="P199" i="243"/>
  <c r="M198" i="243" s="1"/>
  <c r="S198" i="243"/>
  <c r="K199" i="243" s="1"/>
  <c r="A198" i="243" s="1"/>
  <c r="N198" i="250"/>
  <c r="L198" i="250"/>
  <c r="P205" i="251"/>
  <c r="M204" i="251" s="1"/>
  <c r="S204" i="251"/>
  <c r="K205" i="251" s="1"/>
  <c r="A204" i="251" s="1"/>
  <c r="G215" i="252"/>
  <c r="C215" i="252" s="1"/>
  <c r="J222" i="252"/>
  <c r="G217" i="252"/>
  <c r="C217" i="252" s="1"/>
  <c r="H215" i="252"/>
  <c r="R215" i="252" s="1"/>
  <c r="P216" i="252" s="1"/>
  <c r="G219" i="252"/>
  <c r="C219" i="252" s="1"/>
  <c r="G218" i="252"/>
  <c r="C218" i="252" s="1"/>
  <c r="G216" i="252"/>
  <c r="C216" i="252" s="1"/>
  <c r="H209" i="138"/>
  <c r="R209" i="138" s="1"/>
  <c r="P210" i="138" s="1"/>
  <c r="G211" i="138"/>
  <c r="C211" i="138" s="1"/>
  <c r="G210" i="138"/>
  <c r="C210" i="138" s="1"/>
  <c r="G213" i="138"/>
  <c r="C213" i="138" s="1"/>
  <c r="G209" i="138"/>
  <c r="C209" i="138" s="1"/>
  <c r="J216" i="138"/>
  <c r="G212" i="138"/>
  <c r="C212" i="138" s="1"/>
  <c r="L204" i="252"/>
  <c r="N204" i="252"/>
  <c r="N198" i="251"/>
  <c r="L198" i="251"/>
  <c r="P205" i="241"/>
  <c r="M204" i="241" s="1"/>
  <c r="S204" i="241"/>
  <c r="K205" i="241" s="1"/>
  <c r="A204" i="241" s="1"/>
  <c r="G1058" i="181"/>
  <c r="G210" i="245"/>
  <c r="C210" i="245" s="1"/>
  <c r="H209" i="245"/>
  <c r="R209" i="245" s="1"/>
  <c r="P210" i="245" s="1"/>
  <c r="J216" i="245"/>
  <c r="G209" i="245"/>
  <c r="C209" i="245" s="1"/>
  <c r="G213" i="245"/>
  <c r="C213" i="245" s="1"/>
  <c r="G212" i="245"/>
  <c r="C212" i="245" s="1"/>
  <c r="G211" i="245"/>
  <c r="C211" i="245" s="1"/>
  <c r="G213" i="251"/>
  <c r="C213" i="251" s="1"/>
  <c r="G212" i="251"/>
  <c r="C212" i="251" s="1"/>
  <c r="G210" i="251"/>
  <c r="C210" i="251" s="1"/>
  <c r="J216" i="251"/>
  <c r="H209" i="251"/>
  <c r="R209" i="251" s="1"/>
  <c r="P210" i="251" s="1"/>
  <c r="G209" i="251"/>
  <c r="C209" i="251" s="1"/>
  <c r="G211" i="251"/>
  <c r="C211" i="251" s="1"/>
  <c r="L192" i="249"/>
  <c r="N192" i="249"/>
  <c r="P205" i="247"/>
  <c r="M204" i="247" s="1"/>
  <c r="S204" i="247"/>
  <c r="K205" i="247" s="1"/>
  <c r="A204" i="247" s="1"/>
  <c r="J216" i="247"/>
  <c r="G211" i="247"/>
  <c r="C211" i="247" s="1"/>
  <c r="G212" i="247"/>
  <c r="C212" i="247" s="1"/>
  <c r="G210" i="247"/>
  <c r="C210" i="247" s="1"/>
  <c r="G213" i="247"/>
  <c r="C213" i="247" s="1"/>
  <c r="G209" i="247"/>
  <c r="C209" i="247" s="1"/>
  <c r="H209" i="247"/>
  <c r="R209" i="247" s="1"/>
  <c r="P210" i="247" s="1"/>
  <c r="S210" i="252"/>
  <c r="K211" i="252" s="1"/>
  <c r="A210" i="252" s="1"/>
  <c r="P211" i="252"/>
  <c r="M210" i="252" s="1"/>
  <c r="N204" i="248"/>
  <c r="L204" i="248"/>
  <c r="N198" i="241"/>
  <c r="L198" i="241"/>
  <c r="S204" i="138"/>
  <c r="K205" i="138" s="1"/>
  <c r="A204" i="138" s="1"/>
  <c r="P205" i="138"/>
  <c r="M204" i="138" s="1"/>
  <c r="L198" i="242"/>
  <c r="N198" i="242"/>
  <c r="L192" i="244"/>
  <c r="N192" i="244"/>
  <c r="G203" i="249"/>
  <c r="C203" i="249" s="1"/>
  <c r="G204" i="249"/>
  <c r="C204" i="249" s="1"/>
  <c r="G207" i="249"/>
  <c r="C207" i="249" s="1"/>
  <c r="G206" i="249"/>
  <c r="C206" i="249" s="1"/>
  <c r="H203" i="249"/>
  <c r="R203" i="249" s="1"/>
  <c r="P204" i="249" s="1"/>
  <c r="G205" i="249"/>
  <c r="C205" i="249" s="1"/>
  <c r="J210" i="249"/>
  <c r="P205" i="249" l="1"/>
  <c r="M204" i="249" s="1"/>
  <c r="S204" i="249"/>
  <c r="K205" i="249" s="1"/>
  <c r="A204" i="249" s="1"/>
  <c r="S210" i="251"/>
  <c r="K211" i="251" s="1"/>
  <c r="A210" i="251" s="1"/>
  <c r="P211" i="251"/>
  <c r="M210" i="251" s="1"/>
  <c r="H221" i="252"/>
  <c r="R221" i="252" s="1"/>
  <c r="P222" i="252" s="1"/>
  <c r="J228" i="252"/>
  <c r="G223" i="252"/>
  <c r="C223" i="252" s="1"/>
  <c r="G224" i="252"/>
  <c r="C224" i="252" s="1"/>
  <c r="G222" i="252"/>
  <c r="C222" i="252" s="1"/>
  <c r="G225" i="252"/>
  <c r="C225" i="252" s="1"/>
  <c r="G221" i="252"/>
  <c r="C221" i="252" s="1"/>
  <c r="G213" i="244"/>
  <c r="C213" i="244" s="1"/>
  <c r="G211" i="244"/>
  <c r="C211" i="244" s="1"/>
  <c r="H209" i="244"/>
  <c r="R209" i="244" s="1"/>
  <c r="P210" i="244" s="1"/>
  <c r="G209" i="244"/>
  <c r="C209" i="244" s="1"/>
  <c r="J216" i="244"/>
  <c r="G210" i="244"/>
  <c r="C210" i="244" s="1"/>
  <c r="G212" i="244"/>
  <c r="C212" i="244" s="1"/>
  <c r="S210" i="246"/>
  <c r="K211" i="246" s="1"/>
  <c r="A210" i="246" s="1"/>
  <c r="P211" i="246"/>
  <c r="M210" i="246" s="1"/>
  <c r="G215" i="246"/>
  <c r="C215" i="246" s="1"/>
  <c r="H215" i="246"/>
  <c r="R215" i="246" s="1"/>
  <c r="P216" i="246" s="1"/>
  <c r="J222" i="246"/>
  <c r="G216" i="246"/>
  <c r="C216" i="246" s="1"/>
  <c r="G219" i="246"/>
  <c r="C219" i="246" s="1"/>
  <c r="G217" i="246"/>
  <c r="C217" i="246" s="1"/>
  <c r="G218" i="246"/>
  <c r="C218" i="246" s="1"/>
  <c r="J222" i="253"/>
  <c r="G217" i="253"/>
  <c r="C217" i="253" s="1"/>
  <c r="G215" i="253"/>
  <c r="C215" i="253" s="1"/>
  <c r="G219" i="253"/>
  <c r="C219" i="253" s="1"/>
  <c r="G216" i="253"/>
  <c r="C216" i="253" s="1"/>
  <c r="G218" i="253"/>
  <c r="C218" i="253" s="1"/>
  <c r="H215" i="253"/>
  <c r="R215" i="253" s="1"/>
  <c r="P216" i="253" s="1"/>
  <c r="N204" i="246"/>
  <c r="L204" i="246"/>
  <c r="S210" i="242"/>
  <c r="K211" i="242" s="1"/>
  <c r="A210" i="242" s="1"/>
  <c r="P211" i="242"/>
  <c r="M210" i="242" s="1"/>
  <c r="J216" i="249"/>
  <c r="G212" i="249"/>
  <c r="C212" i="249" s="1"/>
  <c r="H209" i="249"/>
  <c r="R209" i="249" s="1"/>
  <c r="P210" i="249" s="1"/>
  <c r="G211" i="249"/>
  <c r="C211" i="249" s="1"/>
  <c r="G210" i="249"/>
  <c r="C210" i="249" s="1"/>
  <c r="G213" i="249"/>
  <c r="C213" i="249" s="1"/>
  <c r="G209" i="249"/>
  <c r="C209" i="249" s="1"/>
  <c r="N210" i="252"/>
  <c r="L210" i="252"/>
  <c r="J222" i="247"/>
  <c r="G217" i="247"/>
  <c r="C217" i="247" s="1"/>
  <c r="G215" i="247"/>
  <c r="C215" i="247" s="1"/>
  <c r="G216" i="247"/>
  <c r="C216" i="247" s="1"/>
  <c r="H215" i="247"/>
  <c r="R215" i="247" s="1"/>
  <c r="P216" i="247" s="1"/>
  <c r="G219" i="247"/>
  <c r="C219" i="247" s="1"/>
  <c r="G218" i="247"/>
  <c r="C218" i="247" s="1"/>
  <c r="G218" i="251"/>
  <c r="C218" i="251" s="1"/>
  <c r="G219" i="251"/>
  <c r="C219" i="251" s="1"/>
  <c r="G215" i="251"/>
  <c r="C215" i="251" s="1"/>
  <c r="H215" i="251"/>
  <c r="R215" i="251" s="1"/>
  <c r="P216" i="251" s="1"/>
  <c r="J222" i="251"/>
  <c r="G217" i="251"/>
  <c r="C217" i="251" s="1"/>
  <c r="G216" i="251"/>
  <c r="C216" i="251" s="1"/>
  <c r="G216" i="245"/>
  <c r="C216" i="245" s="1"/>
  <c r="H215" i="245"/>
  <c r="R215" i="245" s="1"/>
  <c r="P216" i="245" s="1"/>
  <c r="G218" i="245"/>
  <c r="C218" i="245" s="1"/>
  <c r="G219" i="245"/>
  <c r="C219" i="245" s="1"/>
  <c r="J222" i="245"/>
  <c r="G217" i="245"/>
  <c r="C217" i="245" s="1"/>
  <c r="G215" i="245"/>
  <c r="C215" i="245" s="1"/>
  <c r="G1059" i="181"/>
  <c r="G216" i="138"/>
  <c r="C216" i="138" s="1"/>
  <c r="J222" i="138"/>
  <c r="G215" i="138"/>
  <c r="C215" i="138" s="1"/>
  <c r="G218" i="138"/>
  <c r="C218" i="138" s="1"/>
  <c r="H215" i="138"/>
  <c r="R215" i="138" s="1"/>
  <c r="P216" i="138" s="1"/>
  <c r="G219" i="138"/>
  <c r="C219" i="138" s="1"/>
  <c r="G217" i="138"/>
  <c r="C217" i="138" s="1"/>
  <c r="S204" i="244"/>
  <c r="K205" i="244" s="1"/>
  <c r="A204" i="244" s="1"/>
  <c r="P205" i="244"/>
  <c r="M204" i="244" s="1"/>
  <c r="N210" i="248"/>
  <c r="L210" i="248"/>
  <c r="L198" i="249"/>
  <c r="N198" i="249"/>
  <c r="L204" i="242"/>
  <c r="N204" i="242"/>
  <c r="P211" i="253"/>
  <c r="M210" i="253" s="1"/>
  <c r="S210" i="253"/>
  <c r="K211" i="253" s="1"/>
  <c r="A210" i="253" s="1"/>
  <c r="S210" i="250"/>
  <c r="K211" i="250" s="1"/>
  <c r="A210" i="250" s="1"/>
  <c r="P211" i="250"/>
  <c r="M210" i="250" s="1"/>
  <c r="G224" i="248"/>
  <c r="C224" i="248" s="1"/>
  <c r="J228" i="248"/>
  <c r="G223" i="248"/>
  <c r="C223" i="248" s="1"/>
  <c r="H221" i="248"/>
  <c r="R221" i="248" s="1"/>
  <c r="P222" i="248" s="1"/>
  <c r="G225" i="248"/>
  <c r="C225" i="248" s="1"/>
  <c r="G221" i="248"/>
  <c r="C221" i="248" s="1"/>
  <c r="G222" i="248"/>
  <c r="C222" i="248" s="1"/>
  <c r="P211" i="245"/>
  <c r="M210" i="245" s="1"/>
  <c r="S210" i="245"/>
  <c r="K211" i="245" s="1"/>
  <c r="A210" i="245" s="1"/>
  <c r="S210" i="138"/>
  <c r="K211" i="138" s="1"/>
  <c r="A210" i="138" s="1"/>
  <c r="P211" i="138"/>
  <c r="M210" i="138" s="1"/>
  <c r="P217" i="252"/>
  <c r="M216" i="252" s="1"/>
  <c r="S216" i="252"/>
  <c r="K217" i="252" s="1"/>
  <c r="A216" i="252" s="1"/>
  <c r="S204" i="243"/>
  <c r="K205" i="243" s="1"/>
  <c r="A204" i="243" s="1"/>
  <c r="P205" i="243"/>
  <c r="M204" i="243" s="1"/>
  <c r="G211" i="243"/>
  <c r="C211" i="243" s="1"/>
  <c r="G212" i="243"/>
  <c r="C212" i="243" s="1"/>
  <c r="G213" i="243"/>
  <c r="C213" i="243" s="1"/>
  <c r="H209" i="243"/>
  <c r="R209" i="243" s="1"/>
  <c r="P210" i="243" s="1"/>
  <c r="J216" i="243"/>
  <c r="G209" i="243"/>
  <c r="C209" i="243" s="1"/>
  <c r="G210" i="243"/>
  <c r="C210" i="243" s="1"/>
  <c r="L198" i="244"/>
  <c r="N198" i="244"/>
  <c r="N204" i="250"/>
  <c r="L204" i="250"/>
  <c r="G218" i="250"/>
  <c r="C218" i="250" s="1"/>
  <c r="G217" i="250"/>
  <c r="C217" i="250" s="1"/>
  <c r="G219" i="250"/>
  <c r="C219" i="250" s="1"/>
  <c r="G215" i="250"/>
  <c r="C215" i="250" s="1"/>
  <c r="G216" i="250"/>
  <c r="C216" i="250" s="1"/>
  <c r="J222" i="250"/>
  <c r="H215" i="250"/>
  <c r="R215" i="250" s="1"/>
  <c r="P216" i="250" s="1"/>
  <c r="G217" i="242"/>
  <c r="C217" i="242" s="1"/>
  <c r="G216" i="242"/>
  <c r="C216" i="242" s="1"/>
  <c r="G215" i="242"/>
  <c r="C215" i="242" s="1"/>
  <c r="H215" i="242"/>
  <c r="R215" i="242" s="1"/>
  <c r="P216" i="242" s="1"/>
  <c r="J222" i="242"/>
  <c r="G219" i="242"/>
  <c r="C219" i="242" s="1"/>
  <c r="G218" i="242"/>
  <c r="C218" i="242" s="1"/>
  <c r="H215" i="241"/>
  <c r="R215" i="241" s="1"/>
  <c r="P216" i="241" s="1"/>
  <c r="J222" i="241"/>
  <c r="G218" i="241"/>
  <c r="C218" i="241" s="1"/>
  <c r="G219" i="241"/>
  <c r="C219" i="241" s="1"/>
  <c r="G216" i="241"/>
  <c r="C216" i="241" s="1"/>
  <c r="G217" i="241"/>
  <c r="C217" i="241" s="1"/>
  <c r="G215" i="241"/>
  <c r="C215" i="241" s="1"/>
  <c r="S216" i="248"/>
  <c r="K217" i="248" s="1"/>
  <c r="A216" i="248" s="1"/>
  <c r="P217" i="248"/>
  <c r="M216" i="248" s="1"/>
  <c r="N204" i="138"/>
  <c r="L204" i="138"/>
  <c r="P211" i="247"/>
  <c r="M210" i="247" s="1"/>
  <c r="S210" i="247"/>
  <c r="K211" i="247" s="1"/>
  <c r="A210" i="247" s="1"/>
  <c r="L204" i="247"/>
  <c r="N204" i="247"/>
  <c r="L204" i="241"/>
  <c r="N204" i="241"/>
  <c r="N204" i="251"/>
  <c r="L204" i="251"/>
  <c r="L198" i="243"/>
  <c r="N198" i="243"/>
  <c r="L204" i="253"/>
  <c r="N204" i="253"/>
  <c r="L204" i="245"/>
  <c r="N204" i="245"/>
  <c r="P211" i="241"/>
  <c r="M210" i="241" s="1"/>
  <c r="S210" i="241"/>
  <c r="K211" i="241" s="1"/>
  <c r="A210" i="241" s="1"/>
  <c r="P217" i="247" l="1"/>
  <c r="M216" i="247" s="1"/>
  <c r="S216" i="247"/>
  <c r="K217" i="247" s="1"/>
  <c r="A216" i="247" s="1"/>
  <c r="N210" i="251"/>
  <c r="L210" i="251"/>
  <c r="P211" i="243"/>
  <c r="M210" i="243" s="1"/>
  <c r="S210" i="243"/>
  <c r="K211" i="243" s="1"/>
  <c r="A210" i="243" s="1"/>
  <c r="N204" i="243"/>
  <c r="L204" i="243"/>
  <c r="L210" i="138"/>
  <c r="N210" i="138"/>
  <c r="G222" i="138"/>
  <c r="C222" i="138" s="1"/>
  <c r="H221" i="138"/>
  <c r="R221" i="138" s="1"/>
  <c r="P222" i="138" s="1"/>
  <c r="G221" i="138"/>
  <c r="C221" i="138" s="1"/>
  <c r="G223" i="138"/>
  <c r="C223" i="138" s="1"/>
  <c r="G225" i="138"/>
  <c r="C225" i="138" s="1"/>
  <c r="J228" i="138"/>
  <c r="G224" i="138"/>
  <c r="C224" i="138" s="1"/>
  <c r="G223" i="247"/>
  <c r="C223" i="247" s="1"/>
  <c r="G222" i="247"/>
  <c r="C222" i="247" s="1"/>
  <c r="G224" i="247"/>
  <c r="C224" i="247" s="1"/>
  <c r="G221" i="247"/>
  <c r="C221" i="247" s="1"/>
  <c r="J228" i="247"/>
  <c r="G225" i="247"/>
  <c r="C225" i="247" s="1"/>
  <c r="H221" i="247"/>
  <c r="R221" i="247" s="1"/>
  <c r="P222" i="247" s="1"/>
  <c r="G225" i="253"/>
  <c r="C225" i="253" s="1"/>
  <c r="J228" i="253"/>
  <c r="G223" i="253"/>
  <c r="C223" i="253" s="1"/>
  <c r="H221" i="253"/>
  <c r="R221" i="253" s="1"/>
  <c r="P222" i="253" s="1"/>
  <c r="G224" i="253"/>
  <c r="C224" i="253" s="1"/>
  <c r="G221" i="253"/>
  <c r="C221" i="253" s="1"/>
  <c r="G222" i="253"/>
  <c r="C222" i="253" s="1"/>
  <c r="L210" i="246"/>
  <c r="N210" i="246"/>
  <c r="G215" i="244"/>
  <c r="C215" i="244" s="1"/>
  <c r="G217" i="244"/>
  <c r="C217" i="244" s="1"/>
  <c r="G216" i="244"/>
  <c r="C216" i="244" s="1"/>
  <c r="J222" i="244"/>
  <c r="G219" i="244"/>
  <c r="C219" i="244" s="1"/>
  <c r="H215" i="244"/>
  <c r="R215" i="244" s="1"/>
  <c r="P216" i="244" s="1"/>
  <c r="G218" i="244"/>
  <c r="C218" i="244" s="1"/>
  <c r="N210" i="241"/>
  <c r="L210" i="241"/>
  <c r="G224" i="241"/>
  <c r="C224" i="241" s="1"/>
  <c r="G222" i="241"/>
  <c r="C222" i="241" s="1"/>
  <c r="J228" i="241"/>
  <c r="H221" i="241"/>
  <c r="R221" i="241" s="1"/>
  <c r="P222" i="241" s="1"/>
  <c r="G225" i="241"/>
  <c r="C225" i="241" s="1"/>
  <c r="G223" i="241"/>
  <c r="C223" i="241" s="1"/>
  <c r="G221" i="241"/>
  <c r="C221" i="241" s="1"/>
  <c r="G223" i="242"/>
  <c r="C223" i="242" s="1"/>
  <c r="J228" i="242"/>
  <c r="G222" i="242"/>
  <c r="C222" i="242" s="1"/>
  <c r="G225" i="242"/>
  <c r="C225" i="242" s="1"/>
  <c r="G221" i="242"/>
  <c r="C221" i="242" s="1"/>
  <c r="H221" i="242"/>
  <c r="R221" i="242" s="1"/>
  <c r="P222" i="242" s="1"/>
  <c r="G224" i="242"/>
  <c r="C224" i="242" s="1"/>
  <c r="G230" i="248"/>
  <c r="C230" i="248" s="1"/>
  <c r="G229" i="248"/>
  <c r="C229" i="248" s="1"/>
  <c r="J234" i="248"/>
  <c r="G228" i="248"/>
  <c r="C228" i="248" s="1"/>
  <c r="G231" i="248"/>
  <c r="C231" i="248" s="1"/>
  <c r="H227" i="248"/>
  <c r="R227" i="248" s="1"/>
  <c r="P228" i="248" s="1"/>
  <c r="G227" i="248"/>
  <c r="C227" i="248" s="1"/>
  <c r="N204" i="244"/>
  <c r="L204" i="244"/>
  <c r="S216" i="138"/>
  <c r="K217" i="138" s="1"/>
  <c r="A216" i="138" s="1"/>
  <c r="P217" i="138"/>
  <c r="M216" i="138" s="1"/>
  <c r="S216" i="245"/>
  <c r="K217" i="245" s="1"/>
  <c r="A216" i="245" s="1"/>
  <c r="P217" i="245"/>
  <c r="M216" i="245" s="1"/>
  <c r="G221" i="251"/>
  <c r="C221" i="251" s="1"/>
  <c r="G223" i="251"/>
  <c r="C223" i="251" s="1"/>
  <c r="G225" i="251"/>
  <c r="C225" i="251" s="1"/>
  <c r="H221" i="251"/>
  <c r="R221" i="251" s="1"/>
  <c r="P222" i="251" s="1"/>
  <c r="G222" i="251"/>
  <c r="C222" i="251" s="1"/>
  <c r="J228" i="251"/>
  <c r="G224" i="251"/>
  <c r="C224" i="251" s="1"/>
  <c r="G218" i="249"/>
  <c r="C218" i="249" s="1"/>
  <c r="G216" i="249"/>
  <c r="C216" i="249" s="1"/>
  <c r="G219" i="249"/>
  <c r="C219" i="249" s="1"/>
  <c r="G217" i="249"/>
  <c r="C217" i="249" s="1"/>
  <c r="J222" i="249"/>
  <c r="H215" i="249"/>
  <c r="R215" i="249" s="1"/>
  <c r="P216" i="249" s="1"/>
  <c r="G215" i="249"/>
  <c r="C215" i="249" s="1"/>
  <c r="G222" i="246"/>
  <c r="C222" i="246" s="1"/>
  <c r="G223" i="246"/>
  <c r="C223" i="246" s="1"/>
  <c r="G221" i="246"/>
  <c r="C221" i="246" s="1"/>
  <c r="G225" i="246"/>
  <c r="C225" i="246" s="1"/>
  <c r="G224" i="246"/>
  <c r="C224" i="246" s="1"/>
  <c r="H221" i="246"/>
  <c r="R221" i="246" s="1"/>
  <c r="P222" i="246" s="1"/>
  <c r="J228" i="246"/>
  <c r="P217" i="241"/>
  <c r="M216" i="241" s="1"/>
  <c r="S216" i="241"/>
  <c r="K217" i="241" s="1"/>
  <c r="A216" i="241" s="1"/>
  <c r="S216" i="250"/>
  <c r="K217" i="250" s="1"/>
  <c r="A216" i="250" s="1"/>
  <c r="P217" i="250"/>
  <c r="M216" i="250" s="1"/>
  <c r="L210" i="253"/>
  <c r="N210" i="253"/>
  <c r="G223" i="245"/>
  <c r="C223" i="245" s="1"/>
  <c r="G224" i="245"/>
  <c r="C224" i="245" s="1"/>
  <c r="G221" i="245"/>
  <c r="C221" i="245" s="1"/>
  <c r="J228" i="245"/>
  <c r="H221" i="245"/>
  <c r="R221" i="245" s="1"/>
  <c r="P222" i="245" s="1"/>
  <c r="G225" i="245"/>
  <c r="C225" i="245" s="1"/>
  <c r="G222" i="245"/>
  <c r="C222" i="245" s="1"/>
  <c r="S216" i="251"/>
  <c r="K217" i="251" s="1"/>
  <c r="A216" i="251" s="1"/>
  <c r="P217" i="251"/>
  <c r="M216" i="251" s="1"/>
  <c r="L210" i="242"/>
  <c r="N210" i="242"/>
  <c r="P217" i="253"/>
  <c r="M216" i="253" s="1"/>
  <c r="S216" i="253"/>
  <c r="K217" i="253" s="1"/>
  <c r="A216" i="253" s="1"/>
  <c r="S216" i="246"/>
  <c r="K217" i="246" s="1"/>
  <c r="A216" i="246" s="1"/>
  <c r="P217" i="246"/>
  <c r="M216" i="246" s="1"/>
  <c r="P211" i="244"/>
  <c r="M210" i="244" s="1"/>
  <c r="S210" i="244"/>
  <c r="K211" i="244" s="1"/>
  <c r="A210" i="244" s="1"/>
  <c r="G230" i="252"/>
  <c r="C230" i="252" s="1"/>
  <c r="G229" i="252"/>
  <c r="C229" i="252" s="1"/>
  <c r="H227" i="252"/>
  <c r="R227" i="252" s="1"/>
  <c r="P228" i="252" s="1"/>
  <c r="G228" i="252"/>
  <c r="C228" i="252" s="1"/>
  <c r="G227" i="252"/>
  <c r="C227" i="252" s="1"/>
  <c r="J234" i="252"/>
  <c r="G231" i="252"/>
  <c r="C231" i="252" s="1"/>
  <c r="N216" i="248"/>
  <c r="L216" i="248"/>
  <c r="P217" i="242"/>
  <c r="M216" i="242" s="1"/>
  <c r="S216" i="242"/>
  <c r="K217" i="242" s="1"/>
  <c r="A216" i="242" s="1"/>
  <c r="N210" i="247"/>
  <c r="L210" i="247"/>
  <c r="G223" i="250"/>
  <c r="C223" i="250" s="1"/>
  <c r="G221" i="250"/>
  <c r="C221" i="250" s="1"/>
  <c r="G225" i="250"/>
  <c r="C225" i="250" s="1"/>
  <c r="J228" i="250"/>
  <c r="G222" i="250"/>
  <c r="C222" i="250" s="1"/>
  <c r="G224" i="250"/>
  <c r="C224" i="250" s="1"/>
  <c r="H221" i="250"/>
  <c r="R221" i="250" s="1"/>
  <c r="P222" i="250" s="1"/>
  <c r="G216" i="243"/>
  <c r="C216" i="243" s="1"/>
  <c r="J222" i="243"/>
  <c r="G217" i="243"/>
  <c r="C217" i="243" s="1"/>
  <c r="H215" i="243"/>
  <c r="R215" i="243" s="1"/>
  <c r="P216" i="243" s="1"/>
  <c r="G215" i="243"/>
  <c r="C215" i="243" s="1"/>
  <c r="G219" i="243"/>
  <c r="C219" i="243" s="1"/>
  <c r="G218" i="243"/>
  <c r="C218" i="243" s="1"/>
  <c r="L216" i="252"/>
  <c r="N216" i="252"/>
  <c r="L210" i="245"/>
  <c r="N210" i="245"/>
  <c r="P223" i="248"/>
  <c r="M222" i="248" s="1"/>
  <c r="S222" i="248"/>
  <c r="K223" i="248" s="1"/>
  <c r="A222" i="248" s="1"/>
  <c r="L210" i="250"/>
  <c r="N210" i="250"/>
  <c r="G1060" i="181"/>
  <c r="S210" i="249"/>
  <c r="K211" i="249" s="1"/>
  <c r="A210" i="249" s="1"/>
  <c r="P211" i="249"/>
  <c r="M210" i="249" s="1"/>
  <c r="P223" i="252"/>
  <c r="M222" i="252" s="1"/>
  <c r="S222" i="252"/>
  <c r="K223" i="252" s="1"/>
  <c r="A222" i="252" s="1"/>
  <c r="N204" i="249"/>
  <c r="L204" i="249"/>
  <c r="N216" i="250" l="1"/>
  <c r="L216" i="250"/>
  <c r="S222" i="250"/>
  <c r="K223" i="250" s="1"/>
  <c r="A222" i="250" s="1"/>
  <c r="P223" i="250"/>
  <c r="M222" i="250" s="1"/>
  <c r="S222" i="246"/>
  <c r="K223" i="246" s="1"/>
  <c r="A222" i="246" s="1"/>
  <c r="P223" i="246"/>
  <c r="M222" i="246" s="1"/>
  <c r="L210" i="249"/>
  <c r="N210" i="249"/>
  <c r="P229" i="252"/>
  <c r="M228" i="252" s="1"/>
  <c r="S228" i="252"/>
  <c r="K229" i="252" s="1"/>
  <c r="A228" i="252" s="1"/>
  <c r="N210" i="244"/>
  <c r="L210" i="244"/>
  <c r="N216" i="253"/>
  <c r="L216" i="253"/>
  <c r="H227" i="245"/>
  <c r="R227" i="245" s="1"/>
  <c r="P228" i="245" s="1"/>
  <c r="G229" i="245"/>
  <c r="C229" i="245" s="1"/>
  <c r="G228" i="245"/>
  <c r="C228" i="245" s="1"/>
  <c r="G227" i="245"/>
  <c r="C227" i="245" s="1"/>
  <c r="G231" i="245"/>
  <c r="C231" i="245" s="1"/>
  <c r="G230" i="245"/>
  <c r="C230" i="245" s="1"/>
  <c r="J234" i="245"/>
  <c r="P223" i="253"/>
  <c r="M222" i="253" s="1"/>
  <c r="S222" i="253"/>
  <c r="K223" i="253" s="1"/>
  <c r="A222" i="253" s="1"/>
  <c r="S222" i="247"/>
  <c r="K223" i="247" s="1"/>
  <c r="A222" i="247" s="1"/>
  <c r="P223" i="247"/>
  <c r="M222" i="247" s="1"/>
  <c r="G229" i="138"/>
  <c r="C229" i="138" s="1"/>
  <c r="G230" i="138"/>
  <c r="C230" i="138" s="1"/>
  <c r="J234" i="138"/>
  <c r="G228" i="138"/>
  <c r="C228" i="138" s="1"/>
  <c r="G227" i="138"/>
  <c r="C227" i="138" s="1"/>
  <c r="H227" i="138"/>
  <c r="R227" i="138" s="1"/>
  <c r="P228" i="138" s="1"/>
  <c r="G231" i="138"/>
  <c r="C231" i="138" s="1"/>
  <c r="S222" i="138"/>
  <c r="K223" i="138" s="1"/>
  <c r="A222" i="138" s="1"/>
  <c r="P223" i="138"/>
  <c r="M222" i="138" s="1"/>
  <c r="G229" i="250"/>
  <c r="C229" i="250" s="1"/>
  <c r="G227" i="250"/>
  <c r="C227" i="250" s="1"/>
  <c r="G228" i="250"/>
  <c r="C228" i="250" s="1"/>
  <c r="J234" i="250"/>
  <c r="G231" i="250"/>
  <c r="C231" i="250" s="1"/>
  <c r="H227" i="250"/>
  <c r="R227" i="250" s="1"/>
  <c r="P228" i="250" s="1"/>
  <c r="G230" i="250"/>
  <c r="C230" i="250" s="1"/>
  <c r="G229" i="246"/>
  <c r="C229" i="246" s="1"/>
  <c r="G227" i="246"/>
  <c r="C227" i="246" s="1"/>
  <c r="G231" i="246"/>
  <c r="C231" i="246" s="1"/>
  <c r="G230" i="246"/>
  <c r="C230" i="246" s="1"/>
  <c r="H227" i="246"/>
  <c r="R227" i="246" s="1"/>
  <c r="P228" i="246" s="1"/>
  <c r="J234" i="246"/>
  <c r="G228" i="246"/>
  <c r="C228" i="246" s="1"/>
  <c r="N222" i="252"/>
  <c r="L222" i="252"/>
  <c r="G1061" i="181"/>
  <c r="N222" i="248"/>
  <c r="L222" i="248"/>
  <c r="S222" i="245"/>
  <c r="K223" i="245" s="1"/>
  <c r="A222" i="245" s="1"/>
  <c r="P223" i="245"/>
  <c r="M222" i="245" s="1"/>
  <c r="G222" i="243"/>
  <c r="C222" i="243" s="1"/>
  <c r="H221" i="243"/>
  <c r="R221" i="243" s="1"/>
  <c r="P222" i="243" s="1"/>
  <c r="G224" i="243"/>
  <c r="C224" i="243" s="1"/>
  <c r="J228" i="243"/>
  <c r="G223" i="243"/>
  <c r="C223" i="243" s="1"/>
  <c r="G225" i="243"/>
  <c r="C225" i="243" s="1"/>
  <c r="G221" i="243"/>
  <c r="C221" i="243" s="1"/>
  <c r="L216" i="242"/>
  <c r="N216" i="242"/>
  <c r="H233" i="252"/>
  <c r="R233" i="252" s="1"/>
  <c r="P234" i="252" s="1"/>
  <c r="G234" i="252"/>
  <c r="C234" i="252" s="1"/>
  <c r="G237" i="252"/>
  <c r="C237" i="252" s="1"/>
  <c r="G233" i="252"/>
  <c r="C233" i="252" s="1"/>
  <c r="G236" i="252"/>
  <c r="C236" i="252" s="1"/>
  <c r="G235" i="252"/>
  <c r="C235" i="252" s="1"/>
  <c r="J240" i="252"/>
  <c r="N216" i="246"/>
  <c r="L216" i="246"/>
  <c r="L216" i="241"/>
  <c r="N216" i="241"/>
  <c r="H227" i="251"/>
  <c r="R227" i="251" s="1"/>
  <c r="P228" i="251" s="1"/>
  <c r="G228" i="251"/>
  <c r="C228" i="251" s="1"/>
  <c r="J234" i="251"/>
  <c r="G230" i="251"/>
  <c r="C230" i="251" s="1"/>
  <c r="G231" i="251"/>
  <c r="C231" i="251" s="1"/>
  <c r="G229" i="251"/>
  <c r="C229" i="251" s="1"/>
  <c r="G227" i="251"/>
  <c r="C227" i="251" s="1"/>
  <c r="N216" i="138"/>
  <c r="L216" i="138"/>
  <c r="G235" i="248"/>
  <c r="C235" i="248" s="1"/>
  <c r="G237" i="248"/>
  <c r="C237" i="248" s="1"/>
  <c r="G236" i="248"/>
  <c r="C236" i="248" s="1"/>
  <c r="G233" i="248"/>
  <c r="C233" i="248" s="1"/>
  <c r="H233" i="248"/>
  <c r="R233" i="248" s="1"/>
  <c r="P234" i="248" s="1"/>
  <c r="G234" i="248"/>
  <c r="C234" i="248" s="1"/>
  <c r="J240" i="248"/>
  <c r="S222" i="242"/>
  <c r="K223" i="242" s="1"/>
  <c r="A222" i="242" s="1"/>
  <c r="P223" i="242"/>
  <c r="M222" i="242" s="1"/>
  <c r="G229" i="242"/>
  <c r="C229" i="242" s="1"/>
  <c r="G231" i="242"/>
  <c r="C231" i="242" s="1"/>
  <c r="G228" i="242"/>
  <c r="C228" i="242" s="1"/>
  <c r="G227" i="242"/>
  <c r="C227" i="242" s="1"/>
  <c r="H227" i="242"/>
  <c r="R227" i="242" s="1"/>
  <c r="P228" i="242" s="1"/>
  <c r="G230" i="242"/>
  <c r="C230" i="242" s="1"/>
  <c r="J234" i="242"/>
  <c r="P217" i="244"/>
  <c r="M216" i="244" s="1"/>
  <c r="S216" i="244"/>
  <c r="K217" i="244" s="1"/>
  <c r="A216" i="244" s="1"/>
  <c r="S216" i="249"/>
  <c r="K217" i="249" s="1"/>
  <c r="A216" i="249" s="1"/>
  <c r="P217" i="249"/>
  <c r="M216" i="249" s="1"/>
  <c r="S228" i="248"/>
  <c r="K229" i="248" s="1"/>
  <c r="A228" i="248" s="1"/>
  <c r="P229" i="248"/>
  <c r="M228" i="248" s="1"/>
  <c r="S222" i="241"/>
  <c r="K223" i="241" s="1"/>
  <c r="A222" i="241" s="1"/>
  <c r="P223" i="241"/>
  <c r="M222" i="241" s="1"/>
  <c r="G227" i="253"/>
  <c r="C227" i="253" s="1"/>
  <c r="G230" i="253"/>
  <c r="C230" i="253" s="1"/>
  <c r="G229" i="253"/>
  <c r="C229" i="253" s="1"/>
  <c r="H227" i="253"/>
  <c r="R227" i="253" s="1"/>
  <c r="P228" i="253" s="1"/>
  <c r="G231" i="253"/>
  <c r="C231" i="253" s="1"/>
  <c r="J234" i="253"/>
  <c r="G228" i="253"/>
  <c r="C228" i="253" s="1"/>
  <c r="G230" i="247"/>
  <c r="C230" i="247" s="1"/>
  <c r="G228" i="247"/>
  <c r="C228" i="247" s="1"/>
  <c r="G229" i="247"/>
  <c r="C229" i="247" s="1"/>
  <c r="G227" i="247"/>
  <c r="C227" i="247" s="1"/>
  <c r="H227" i="247"/>
  <c r="R227" i="247" s="1"/>
  <c r="P228" i="247" s="1"/>
  <c r="J234" i="247"/>
  <c r="G231" i="247"/>
  <c r="C231" i="247" s="1"/>
  <c r="P217" i="243"/>
  <c r="M216" i="243" s="1"/>
  <c r="S216" i="243"/>
  <c r="K217" i="243" s="1"/>
  <c r="A216" i="243" s="1"/>
  <c r="L216" i="251"/>
  <c r="N216" i="251"/>
  <c r="G222" i="249"/>
  <c r="C222" i="249" s="1"/>
  <c r="G223" i="249"/>
  <c r="C223" i="249" s="1"/>
  <c r="G225" i="249"/>
  <c r="C225" i="249" s="1"/>
  <c r="G224" i="249"/>
  <c r="C224" i="249" s="1"/>
  <c r="J228" i="249"/>
  <c r="H221" i="249"/>
  <c r="R221" i="249" s="1"/>
  <c r="P222" i="249" s="1"/>
  <c r="G221" i="249"/>
  <c r="C221" i="249" s="1"/>
  <c r="S222" i="251"/>
  <c r="K223" i="251" s="1"/>
  <c r="A222" i="251" s="1"/>
  <c r="P223" i="251"/>
  <c r="M222" i="251" s="1"/>
  <c r="N216" i="245"/>
  <c r="L216" i="245"/>
  <c r="G227" i="241"/>
  <c r="C227" i="241" s="1"/>
  <c r="G229" i="241"/>
  <c r="C229" i="241" s="1"/>
  <c r="H227" i="241"/>
  <c r="R227" i="241" s="1"/>
  <c r="P228" i="241" s="1"/>
  <c r="G231" i="241"/>
  <c r="C231" i="241" s="1"/>
  <c r="G228" i="241"/>
  <c r="C228" i="241" s="1"/>
  <c r="J234" i="241"/>
  <c r="G230" i="241"/>
  <c r="C230" i="241" s="1"/>
  <c r="J228" i="244"/>
  <c r="G225" i="244"/>
  <c r="C225" i="244" s="1"/>
  <c r="G222" i="244"/>
  <c r="C222" i="244" s="1"/>
  <c r="G224" i="244"/>
  <c r="C224" i="244" s="1"/>
  <c r="G223" i="244"/>
  <c r="C223" i="244" s="1"/>
  <c r="G221" i="244"/>
  <c r="C221" i="244" s="1"/>
  <c r="H221" i="244"/>
  <c r="R221" i="244" s="1"/>
  <c r="P222" i="244" s="1"/>
  <c r="N210" i="243"/>
  <c r="L210" i="243"/>
  <c r="L216" i="247"/>
  <c r="N216" i="247"/>
  <c r="S228" i="241" l="1"/>
  <c r="K229" i="241" s="1"/>
  <c r="A228" i="241" s="1"/>
  <c r="P229" i="241"/>
  <c r="M228" i="241" s="1"/>
  <c r="N222" i="241"/>
  <c r="L222" i="241"/>
  <c r="G235" i="242"/>
  <c r="C235" i="242" s="1"/>
  <c r="G233" i="242"/>
  <c r="C233" i="242" s="1"/>
  <c r="J240" i="242"/>
  <c r="G234" i="242"/>
  <c r="C234" i="242" s="1"/>
  <c r="H233" i="242"/>
  <c r="R233" i="242" s="1"/>
  <c r="P234" i="242" s="1"/>
  <c r="G236" i="242"/>
  <c r="C236" i="242" s="1"/>
  <c r="G237" i="242"/>
  <c r="C237" i="242" s="1"/>
  <c r="S228" i="251"/>
  <c r="K229" i="251" s="1"/>
  <c r="A228" i="251" s="1"/>
  <c r="P229" i="251"/>
  <c r="M228" i="251" s="1"/>
  <c r="N222" i="247"/>
  <c r="L222" i="247"/>
  <c r="P223" i="244"/>
  <c r="M222" i="244" s="1"/>
  <c r="S222" i="244"/>
  <c r="K223" i="244" s="1"/>
  <c r="A222" i="244" s="1"/>
  <c r="G233" i="241"/>
  <c r="C233" i="241" s="1"/>
  <c r="G235" i="241"/>
  <c r="C235" i="241" s="1"/>
  <c r="G237" i="241"/>
  <c r="C237" i="241" s="1"/>
  <c r="H233" i="241"/>
  <c r="R233" i="241" s="1"/>
  <c r="P234" i="241" s="1"/>
  <c r="J240" i="241"/>
  <c r="G234" i="241"/>
  <c r="C234" i="241" s="1"/>
  <c r="G236" i="241"/>
  <c r="C236" i="241" s="1"/>
  <c r="N222" i="251"/>
  <c r="L222" i="251"/>
  <c r="G231" i="249"/>
  <c r="C231" i="249" s="1"/>
  <c r="H227" i="249"/>
  <c r="R227" i="249" s="1"/>
  <c r="P228" i="249" s="1"/>
  <c r="G230" i="249"/>
  <c r="C230" i="249" s="1"/>
  <c r="G227" i="249"/>
  <c r="C227" i="249" s="1"/>
  <c r="G229" i="249"/>
  <c r="C229" i="249" s="1"/>
  <c r="G228" i="249"/>
  <c r="C228" i="249" s="1"/>
  <c r="J234" i="249"/>
  <c r="N216" i="243"/>
  <c r="L216" i="243"/>
  <c r="G240" i="248"/>
  <c r="C240" i="248" s="1"/>
  <c r="H239" i="248"/>
  <c r="R239" i="248" s="1"/>
  <c r="P240" i="248" s="1"/>
  <c r="J246" i="248"/>
  <c r="G242" i="248"/>
  <c r="C242" i="248" s="1"/>
  <c r="G239" i="248"/>
  <c r="C239" i="248" s="1"/>
  <c r="G243" i="248"/>
  <c r="C243" i="248" s="1"/>
  <c r="G241" i="248"/>
  <c r="C241" i="248" s="1"/>
  <c r="G240" i="252"/>
  <c r="C240" i="252" s="1"/>
  <c r="G242" i="252"/>
  <c r="C242" i="252" s="1"/>
  <c r="G243" i="252"/>
  <c r="C243" i="252" s="1"/>
  <c r="H239" i="252"/>
  <c r="R239" i="252" s="1"/>
  <c r="P240" i="252" s="1"/>
  <c r="G239" i="252"/>
  <c r="C239" i="252" s="1"/>
  <c r="G241" i="252"/>
  <c r="C241" i="252" s="1"/>
  <c r="J246" i="252"/>
  <c r="H227" i="243"/>
  <c r="R227" i="243" s="1"/>
  <c r="P228" i="243" s="1"/>
  <c r="G230" i="243"/>
  <c r="C230" i="243" s="1"/>
  <c r="G227" i="243"/>
  <c r="C227" i="243" s="1"/>
  <c r="J234" i="243"/>
  <c r="G228" i="243"/>
  <c r="C228" i="243" s="1"/>
  <c r="G229" i="243"/>
  <c r="C229" i="243" s="1"/>
  <c r="G231" i="243"/>
  <c r="C231" i="243" s="1"/>
  <c r="L222" i="245"/>
  <c r="N222" i="245"/>
  <c r="P229" i="250"/>
  <c r="M228" i="250" s="1"/>
  <c r="S228" i="250"/>
  <c r="K229" i="250" s="1"/>
  <c r="A228" i="250" s="1"/>
  <c r="G236" i="138"/>
  <c r="C236" i="138" s="1"/>
  <c r="G235" i="138"/>
  <c r="C235" i="138" s="1"/>
  <c r="J240" i="138"/>
  <c r="G233" i="138"/>
  <c r="C233" i="138" s="1"/>
  <c r="H233" i="138"/>
  <c r="R233" i="138" s="1"/>
  <c r="P234" i="138" s="1"/>
  <c r="G237" i="138"/>
  <c r="C237" i="138" s="1"/>
  <c r="G234" i="138"/>
  <c r="C234" i="138" s="1"/>
  <c r="L222" i="250"/>
  <c r="N222" i="250"/>
  <c r="G233" i="247"/>
  <c r="C233" i="247" s="1"/>
  <c r="H233" i="247"/>
  <c r="R233" i="247" s="1"/>
  <c r="P234" i="247" s="1"/>
  <c r="G237" i="247"/>
  <c r="C237" i="247" s="1"/>
  <c r="G234" i="247"/>
  <c r="C234" i="247" s="1"/>
  <c r="G236" i="247"/>
  <c r="C236" i="247" s="1"/>
  <c r="G235" i="247"/>
  <c r="C235" i="247" s="1"/>
  <c r="J240" i="247"/>
  <c r="P223" i="249"/>
  <c r="M222" i="249" s="1"/>
  <c r="S222" i="249"/>
  <c r="K223" i="249" s="1"/>
  <c r="A222" i="249" s="1"/>
  <c r="P229" i="253"/>
  <c r="M228" i="253" s="1"/>
  <c r="S228" i="253"/>
  <c r="K229" i="253" s="1"/>
  <c r="A228" i="253" s="1"/>
  <c r="L216" i="249"/>
  <c r="N216" i="249"/>
  <c r="G235" i="253"/>
  <c r="C235" i="253" s="1"/>
  <c r="H233" i="253"/>
  <c r="R233" i="253" s="1"/>
  <c r="P234" i="253" s="1"/>
  <c r="G236" i="253"/>
  <c r="C236" i="253" s="1"/>
  <c r="G237" i="253"/>
  <c r="C237" i="253" s="1"/>
  <c r="G233" i="253"/>
  <c r="C233" i="253" s="1"/>
  <c r="J240" i="253"/>
  <c r="G234" i="253"/>
  <c r="C234" i="253" s="1"/>
  <c r="N228" i="248"/>
  <c r="L228" i="248"/>
  <c r="P229" i="242"/>
  <c r="M228" i="242" s="1"/>
  <c r="S228" i="242"/>
  <c r="K229" i="242" s="1"/>
  <c r="A228" i="242" s="1"/>
  <c r="J240" i="251"/>
  <c r="G233" i="251"/>
  <c r="C233" i="251" s="1"/>
  <c r="G237" i="251"/>
  <c r="C237" i="251" s="1"/>
  <c r="G235" i="251"/>
  <c r="C235" i="251" s="1"/>
  <c r="G236" i="251"/>
  <c r="C236" i="251" s="1"/>
  <c r="H233" i="251"/>
  <c r="R233" i="251" s="1"/>
  <c r="P234" i="251" s="1"/>
  <c r="G234" i="251"/>
  <c r="C234" i="251" s="1"/>
  <c r="G1062" i="181"/>
  <c r="G233" i="246"/>
  <c r="C233" i="246" s="1"/>
  <c r="G234" i="246"/>
  <c r="C234" i="246" s="1"/>
  <c r="H233" i="246"/>
  <c r="R233" i="246" s="1"/>
  <c r="P234" i="246" s="1"/>
  <c r="J240" i="246"/>
  <c r="G237" i="246"/>
  <c r="C237" i="246" s="1"/>
  <c r="G236" i="246"/>
  <c r="C236" i="246" s="1"/>
  <c r="G235" i="246"/>
  <c r="C235" i="246" s="1"/>
  <c r="P229" i="138"/>
  <c r="M228" i="138" s="1"/>
  <c r="S228" i="138"/>
  <c r="K229" i="138" s="1"/>
  <c r="A228" i="138" s="1"/>
  <c r="P229" i="245"/>
  <c r="M228" i="245" s="1"/>
  <c r="S228" i="245"/>
  <c r="K229" i="245" s="1"/>
  <c r="A228" i="245" s="1"/>
  <c r="J234" i="244"/>
  <c r="G231" i="244"/>
  <c r="C231" i="244" s="1"/>
  <c r="H227" i="244"/>
  <c r="R227" i="244" s="1"/>
  <c r="P228" i="244" s="1"/>
  <c r="G227" i="244"/>
  <c r="C227" i="244" s="1"/>
  <c r="G230" i="244"/>
  <c r="C230" i="244" s="1"/>
  <c r="G228" i="244"/>
  <c r="C228" i="244" s="1"/>
  <c r="G229" i="244"/>
  <c r="C229" i="244" s="1"/>
  <c r="L216" i="244"/>
  <c r="N216" i="244"/>
  <c r="N222" i="242"/>
  <c r="L222" i="242"/>
  <c r="P235" i="248"/>
  <c r="M234" i="248" s="1"/>
  <c r="S234" i="248"/>
  <c r="K235" i="248" s="1"/>
  <c r="A234" i="248" s="1"/>
  <c r="P235" i="252"/>
  <c r="M234" i="252" s="1"/>
  <c r="S234" i="252"/>
  <c r="K235" i="252" s="1"/>
  <c r="A234" i="252" s="1"/>
  <c r="S222" i="243"/>
  <c r="K223" i="243" s="1"/>
  <c r="A222" i="243" s="1"/>
  <c r="P223" i="243"/>
  <c r="M222" i="243" s="1"/>
  <c r="P229" i="246"/>
  <c r="M228" i="246" s="1"/>
  <c r="S228" i="246"/>
  <c r="K229" i="246" s="1"/>
  <c r="A228" i="246" s="1"/>
  <c r="G235" i="250"/>
  <c r="C235" i="250" s="1"/>
  <c r="G237" i="250"/>
  <c r="C237" i="250" s="1"/>
  <c r="H233" i="250"/>
  <c r="R233" i="250" s="1"/>
  <c r="P234" i="250" s="1"/>
  <c r="J240" i="250"/>
  <c r="G236" i="250"/>
  <c r="C236" i="250" s="1"/>
  <c r="G234" i="250"/>
  <c r="C234" i="250" s="1"/>
  <c r="G233" i="250"/>
  <c r="C233" i="250" s="1"/>
  <c r="N222" i="138"/>
  <c r="L222" i="138"/>
  <c r="N222" i="253"/>
  <c r="L222" i="253"/>
  <c r="L222" i="246"/>
  <c r="N222" i="246"/>
  <c r="S228" i="247"/>
  <c r="K229" i="247" s="1"/>
  <c r="A228" i="247" s="1"/>
  <c r="P229" i="247"/>
  <c r="M228" i="247" s="1"/>
  <c r="G234" i="245"/>
  <c r="C234" i="245" s="1"/>
  <c r="G237" i="245"/>
  <c r="C237" i="245" s="1"/>
  <c r="G236" i="245"/>
  <c r="C236" i="245" s="1"/>
  <c r="G233" i="245"/>
  <c r="C233" i="245" s="1"/>
  <c r="H233" i="245"/>
  <c r="R233" i="245" s="1"/>
  <c r="P234" i="245" s="1"/>
  <c r="G235" i="245"/>
  <c r="C235" i="245" s="1"/>
  <c r="J240" i="245"/>
  <c r="L228" i="252"/>
  <c r="N228" i="252"/>
  <c r="L228" i="138" l="1"/>
  <c r="N228" i="138"/>
  <c r="G1063" i="181"/>
  <c r="S234" i="138"/>
  <c r="K235" i="138" s="1"/>
  <c r="A234" i="138" s="1"/>
  <c r="P235" i="138"/>
  <c r="M234" i="138" s="1"/>
  <c r="P235" i="245"/>
  <c r="M234" i="245" s="1"/>
  <c r="S234" i="245"/>
  <c r="K235" i="245" s="1"/>
  <c r="A234" i="245" s="1"/>
  <c r="H239" i="250"/>
  <c r="R239" i="250" s="1"/>
  <c r="P240" i="250" s="1"/>
  <c r="G241" i="250"/>
  <c r="C241" i="250" s="1"/>
  <c r="G240" i="250"/>
  <c r="C240" i="250" s="1"/>
  <c r="J246" i="250"/>
  <c r="G239" i="250"/>
  <c r="C239" i="250" s="1"/>
  <c r="G243" i="250"/>
  <c r="C243" i="250" s="1"/>
  <c r="G242" i="250"/>
  <c r="C242" i="250" s="1"/>
  <c r="P229" i="244"/>
  <c r="M228" i="244" s="1"/>
  <c r="S228" i="244"/>
  <c r="K229" i="244" s="1"/>
  <c r="A228" i="244" s="1"/>
  <c r="N228" i="245"/>
  <c r="L228" i="245"/>
  <c r="L228" i="242"/>
  <c r="N228" i="242"/>
  <c r="G239" i="253"/>
  <c r="C239" i="253" s="1"/>
  <c r="G242" i="253"/>
  <c r="C242" i="253" s="1"/>
  <c r="G241" i="253"/>
  <c r="C241" i="253" s="1"/>
  <c r="G243" i="253"/>
  <c r="C243" i="253" s="1"/>
  <c r="G240" i="253"/>
  <c r="C240" i="253" s="1"/>
  <c r="J246" i="253"/>
  <c r="H239" i="253"/>
  <c r="R239" i="253" s="1"/>
  <c r="P240" i="253" s="1"/>
  <c r="P235" i="253"/>
  <c r="M234" i="253" s="1"/>
  <c r="S234" i="253"/>
  <c r="K235" i="253" s="1"/>
  <c r="A234" i="253" s="1"/>
  <c r="G240" i="247"/>
  <c r="C240" i="247" s="1"/>
  <c r="H239" i="247"/>
  <c r="R239" i="247" s="1"/>
  <c r="P240" i="247" s="1"/>
  <c r="G243" i="247"/>
  <c r="C243" i="247" s="1"/>
  <c r="G242" i="247"/>
  <c r="C242" i="247" s="1"/>
  <c r="G241" i="247"/>
  <c r="C241" i="247" s="1"/>
  <c r="G239" i="247"/>
  <c r="C239" i="247" s="1"/>
  <c r="J246" i="247"/>
  <c r="S228" i="249"/>
  <c r="K229" i="249" s="1"/>
  <c r="A228" i="249" s="1"/>
  <c r="P229" i="249"/>
  <c r="M228" i="249" s="1"/>
  <c r="L222" i="244"/>
  <c r="N222" i="244"/>
  <c r="G241" i="245"/>
  <c r="C241" i="245" s="1"/>
  <c r="G240" i="245"/>
  <c r="C240" i="245" s="1"/>
  <c r="H239" i="245"/>
  <c r="R239" i="245" s="1"/>
  <c r="P240" i="245" s="1"/>
  <c r="G243" i="245"/>
  <c r="C243" i="245" s="1"/>
  <c r="G242" i="245"/>
  <c r="C242" i="245" s="1"/>
  <c r="J246" i="245"/>
  <c r="G239" i="245"/>
  <c r="C239" i="245" s="1"/>
  <c r="G236" i="244"/>
  <c r="C236" i="244" s="1"/>
  <c r="G237" i="244"/>
  <c r="C237" i="244" s="1"/>
  <c r="H233" i="244"/>
  <c r="R233" i="244" s="1"/>
  <c r="P234" i="244" s="1"/>
  <c r="G234" i="244"/>
  <c r="C234" i="244" s="1"/>
  <c r="J240" i="244"/>
  <c r="G235" i="244"/>
  <c r="C235" i="244" s="1"/>
  <c r="G233" i="244"/>
  <c r="C233" i="244" s="1"/>
  <c r="J246" i="246"/>
  <c r="H239" i="246"/>
  <c r="R239" i="246" s="1"/>
  <c r="P240" i="246" s="1"/>
  <c r="G243" i="246"/>
  <c r="C243" i="246" s="1"/>
  <c r="G239" i="246"/>
  <c r="C239" i="246" s="1"/>
  <c r="G242" i="246"/>
  <c r="C242" i="246" s="1"/>
  <c r="G240" i="246"/>
  <c r="C240" i="246" s="1"/>
  <c r="G241" i="246"/>
  <c r="C241" i="246" s="1"/>
  <c r="N234" i="248"/>
  <c r="L234" i="248"/>
  <c r="P235" i="246"/>
  <c r="M234" i="246" s="1"/>
  <c r="S234" i="246"/>
  <c r="K235" i="246" s="1"/>
  <c r="A234" i="246" s="1"/>
  <c r="L228" i="247"/>
  <c r="N228" i="247"/>
  <c r="S234" i="250"/>
  <c r="K235" i="250" s="1"/>
  <c r="A234" i="250" s="1"/>
  <c r="P235" i="250"/>
  <c r="M234" i="250" s="1"/>
  <c r="L228" i="246"/>
  <c r="N228" i="246"/>
  <c r="N234" i="252"/>
  <c r="L234" i="252"/>
  <c r="S234" i="251"/>
  <c r="K235" i="251" s="1"/>
  <c r="A234" i="251" s="1"/>
  <c r="P235" i="251"/>
  <c r="M234" i="251" s="1"/>
  <c r="N228" i="253"/>
  <c r="L228" i="253"/>
  <c r="P235" i="247"/>
  <c r="M234" i="247" s="1"/>
  <c r="S234" i="247"/>
  <c r="K235" i="247" s="1"/>
  <c r="A234" i="247" s="1"/>
  <c r="G239" i="138"/>
  <c r="C239" i="138" s="1"/>
  <c r="G240" i="138"/>
  <c r="C240" i="138" s="1"/>
  <c r="H239" i="138"/>
  <c r="R239" i="138" s="1"/>
  <c r="P240" i="138" s="1"/>
  <c r="J246" i="138"/>
  <c r="G241" i="138"/>
  <c r="C241" i="138" s="1"/>
  <c r="G242" i="138"/>
  <c r="C242" i="138" s="1"/>
  <c r="G243" i="138"/>
  <c r="C243" i="138" s="1"/>
  <c r="N228" i="250"/>
  <c r="L228" i="250"/>
  <c r="G242" i="242"/>
  <c r="C242" i="242" s="1"/>
  <c r="G243" i="242"/>
  <c r="C243" i="242" s="1"/>
  <c r="H239" i="242"/>
  <c r="R239" i="242" s="1"/>
  <c r="P240" i="242" s="1"/>
  <c r="G239" i="242"/>
  <c r="C239" i="242" s="1"/>
  <c r="J246" i="242"/>
  <c r="G241" i="242"/>
  <c r="C241" i="242" s="1"/>
  <c r="G240" i="242"/>
  <c r="C240" i="242" s="1"/>
  <c r="N222" i="243"/>
  <c r="L222" i="243"/>
  <c r="J246" i="251"/>
  <c r="G239" i="251"/>
  <c r="C239" i="251" s="1"/>
  <c r="G241" i="251"/>
  <c r="C241" i="251" s="1"/>
  <c r="G240" i="251"/>
  <c r="C240" i="251" s="1"/>
  <c r="H239" i="251"/>
  <c r="R239" i="251" s="1"/>
  <c r="P240" i="251" s="1"/>
  <c r="G242" i="251"/>
  <c r="C242" i="251" s="1"/>
  <c r="G243" i="251"/>
  <c r="C243" i="251" s="1"/>
  <c r="P229" i="243"/>
  <c r="M228" i="243" s="1"/>
  <c r="S228" i="243"/>
  <c r="K229" i="243" s="1"/>
  <c r="A228" i="243" s="1"/>
  <c r="P241" i="252"/>
  <c r="M240" i="252" s="1"/>
  <c r="S240" i="252"/>
  <c r="K241" i="252" s="1"/>
  <c r="A240" i="252" s="1"/>
  <c r="G245" i="248"/>
  <c r="C245" i="248" s="1"/>
  <c r="H245" i="248"/>
  <c r="R245" i="248" s="1"/>
  <c r="P246" i="248" s="1"/>
  <c r="G249" i="248"/>
  <c r="C249" i="248" s="1"/>
  <c r="G246" i="248"/>
  <c r="C246" i="248" s="1"/>
  <c r="G248" i="248"/>
  <c r="C248" i="248" s="1"/>
  <c r="J252" i="248"/>
  <c r="G247" i="248"/>
  <c r="C247" i="248" s="1"/>
  <c r="G243" i="241"/>
  <c r="C243" i="241" s="1"/>
  <c r="G242" i="241"/>
  <c r="C242" i="241" s="1"/>
  <c r="G240" i="241"/>
  <c r="C240" i="241" s="1"/>
  <c r="H239" i="241"/>
  <c r="R239" i="241" s="1"/>
  <c r="P240" i="241" s="1"/>
  <c r="G239" i="241"/>
  <c r="C239" i="241" s="1"/>
  <c r="G241" i="241"/>
  <c r="C241" i="241" s="1"/>
  <c r="J246" i="241"/>
  <c r="N228" i="241"/>
  <c r="L228" i="241"/>
  <c r="L222" i="249"/>
  <c r="N222" i="249"/>
  <c r="G234" i="243"/>
  <c r="C234" i="243" s="1"/>
  <c r="G233" i="243"/>
  <c r="C233" i="243" s="1"/>
  <c r="G235" i="243"/>
  <c r="C235" i="243" s="1"/>
  <c r="G237" i="243"/>
  <c r="C237" i="243" s="1"/>
  <c r="G236" i="243"/>
  <c r="C236" i="243" s="1"/>
  <c r="H233" i="243"/>
  <c r="R233" i="243" s="1"/>
  <c r="P234" i="243" s="1"/>
  <c r="J240" i="243"/>
  <c r="H245" i="252"/>
  <c r="R245" i="252" s="1"/>
  <c r="P246" i="252" s="1"/>
  <c r="G249" i="252"/>
  <c r="C249" i="252" s="1"/>
  <c r="G247" i="252"/>
  <c r="C247" i="252" s="1"/>
  <c r="G248" i="252"/>
  <c r="C248" i="252" s="1"/>
  <c r="G246" i="252"/>
  <c r="C246" i="252" s="1"/>
  <c r="G245" i="252"/>
  <c r="C245" i="252" s="1"/>
  <c r="J252" i="252"/>
  <c r="P241" i="248"/>
  <c r="M240" i="248" s="1"/>
  <c r="S240" i="248"/>
  <c r="K241" i="248" s="1"/>
  <c r="A240" i="248" s="1"/>
  <c r="H233" i="249"/>
  <c r="R233" i="249" s="1"/>
  <c r="P234" i="249" s="1"/>
  <c r="G235" i="249"/>
  <c r="C235" i="249" s="1"/>
  <c r="G234" i="249"/>
  <c r="C234" i="249" s="1"/>
  <c r="G237" i="249"/>
  <c r="C237" i="249" s="1"/>
  <c r="J240" i="249"/>
  <c r="G233" i="249"/>
  <c r="C233" i="249" s="1"/>
  <c r="G236" i="249"/>
  <c r="C236" i="249" s="1"/>
  <c r="P235" i="241"/>
  <c r="M234" i="241" s="1"/>
  <c r="S234" i="241"/>
  <c r="K235" i="241" s="1"/>
  <c r="A234" i="241" s="1"/>
  <c r="L228" i="251"/>
  <c r="N228" i="251"/>
  <c r="S234" i="242"/>
  <c r="K235" i="242" s="1"/>
  <c r="A234" i="242" s="1"/>
  <c r="P235" i="242"/>
  <c r="M234" i="242" s="1"/>
  <c r="L234" i="242" l="1"/>
  <c r="N234" i="242"/>
  <c r="G239" i="249"/>
  <c r="C239" i="249" s="1"/>
  <c r="G241" i="249"/>
  <c r="C241" i="249" s="1"/>
  <c r="G240" i="249"/>
  <c r="C240" i="249" s="1"/>
  <c r="G242" i="249"/>
  <c r="C242" i="249" s="1"/>
  <c r="G243" i="249"/>
  <c r="C243" i="249" s="1"/>
  <c r="H239" i="249"/>
  <c r="R239" i="249" s="1"/>
  <c r="P240" i="249" s="1"/>
  <c r="J246" i="249"/>
  <c r="S240" i="242"/>
  <c r="K241" i="242" s="1"/>
  <c r="A240" i="242" s="1"/>
  <c r="P241" i="242"/>
  <c r="M240" i="242" s="1"/>
  <c r="S240" i="247"/>
  <c r="K241" i="247" s="1"/>
  <c r="A240" i="247" s="1"/>
  <c r="P241" i="247"/>
  <c r="M240" i="247" s="1"/>
  <c r="N228" i="244"/>
  <c r="L228" i="244"/>
  <c r="G249" i="250"/>
  <c r="C249" i="250" s="1"/>
  <c r="G245" i="250"/>
  <c r="C245" i="250" s="1"/>
  <c r="J252" i="250"/>
  <c r="H245" i="250"/>
  <c r="R245" i="250" s="1"/>
  <c r="P246" i="250" s="1"/>
  <c r="G247" i="250"/>
  <c r="C247" i="250" s="1"/>
  <c r="G246" i="250"/>
  <c r="C246" i="250" s="1"/>
  <c r="G248" i="250"/>
  <c r="C248" i="250" s="1"/>
  <c r="S240" i="241"/>
  <c r="K241" i="241" s="1"/>
  <c r="A240" i="241" s="1"/>
  <c r="P241" i="241"/>
  <c r="M240" i="241" s="1"/>
  <c r="S240" i="245"/>
  <c r="K241" i="245" s="1"/>
  <c r="A240" i="245" s="1"/>
  <c r="P241" i="245"/>
  <c r="M240" i="245" s="1"/>
  <c r="P241" i="253"/>
  <c r="M240" i="253" s="1"/>
  <c r="S240" i="253"/>
  <c r="K241" i="253" s="1"/>
  <c r="A240" i="253" s="1"/>
  <c r="N234" i="241"/>
  <c r="L234" i="241"/>
  <c r="S246" i="252"/>
  <c r="K247" i="252" s="1"/>
  <c r="A246" i="252" s="1"/>
  <c r="P247" i="252"/>
  <c r="M246" i="252" s="1"/>
  <c r="P247" i="248"/>
  <c r="M246" i="248" s="1"/>
  <c r="S246" i="248"/>
  <c r="K247" i="248" s="1"/>
  <c r="A246" i="248" s="1"/>
  <c r="S240" i="251"/>
  <c r="K241" i="251" s="1"/>
  <c r="A240" i="251" s="1"/>
  <c r="P241" i="251"/>
  <c r="M240" i="251" s="1"/>
  <c r="G246" i="251"/>
  <c r="C246" i="251" s="1"/>
  <c r="J252" i="251"/>
  <c r="G248" i="251"/>
  <c r="C248" i="251" s="1"/>
  <c r="H245" i="251"/>
  <c r="R245" i="251" s="1"/>
  <c r="P246" i="251" s="1"/>
  <c r="G247" i="251"/>
  <c r="C247" i="251" s="1"/>
  <c r="G245" i="251"/>
  <c r="C245" i="251" s="1"/>
  <c r="G249" i="251"/>
  <c r="C249" i="251" s="1"/>
  <c r="P241" i="138"/>
  <c r="M240" i="138" s="1"/>
  <c r="S240" i="138"/>
  <c r="K241" i="138" s="1"/>
  <c r="A240" i="138" s="1"/>
  <c r="L234" i="247"/>
  <c r="N234" i="247"/>
  <c r="S234" i="244"/>
  <c r="K235" i="244" s="1"/>
  <c r="A234" i="244" s="1"/>
  <c r="P235" i="244"/>
  <c r="M234" i="244" s="1"/>
  <c r="J252" i="245"/>
  <c r="H245" i="245"/>
  <c r="R245" i="245" s="1"/>
  <c r="P246" i="245" s="1"/>
  <c r="G245" i="245"/>
  <c r="C245" i="245" s="1"/>
  <c r="G248" i="245"/>
  <c r="C248" i="245" s="1"/>
  <c r="G247" i="245"/>
  <c r="C247" i="245" s="1"/>
  <c r="G249" i="245"/>
  <c r="C249" i="245" s="1"/>
  <c r="G246" i="245"/>
  <c r="C246" i="245" s="1"/>
  <c r="L228" i="249"/>
  <c r="N228" i="249"/>
  <c r="J252" i="253"/>
  <c r="G246" i="253"/>
  <c r="C246" i="253" s="1"/>
  <c r="G249" i="253"/>
  <c r="C249" i="253" s="1"/>
  <c r="H245" i="253"/>
  <c r="R245" i="253" s="1"/>
  <c r="P246" i="253" s="1"/>
  <c r="G248" i="253"/>
  <c r="C248" i="253" s="1"/>
  <c r="G247" i="253"/>
  <c r="C247" i="253" s="1"/>
  <c r="G245" i="253"/>
  <c r="C245" i="253" s="1"/>
  <c r="N234" i="245"/>
  <c r="L234" i="245"/>
  <c r="G1064" i="181"/>
  <c r="P235" i="249"/>
  <c r="M234" i="249" s="1"/>
  <c r="S234" i="249"/>
  <c r="K235" i="249" s="1"/>
  <c r="A234" i="249" s="1"/>
  <c r="L240" i="252"/>
  <c r="N240" i="252"/>
  <c r="G249" i="138"/>
  <c r="C249" i="138" s="1"/>
  <c r="H245" i="138"/>
  <c r="R245" i="138" s="1"/>
  <c r="P246" i="138" s="1"/>
  <c r="J252" i="138"/>
  <c r="G245" i="138"/>
  <c r="C245" i="138" s="1"/>
  <c r="G248" i="138"/>
  <c r="C248" i="138" s="1"/>
  <c r="G247" i="138"/>
  <c r="C247" i="138" s="1"/>
  <c r="G246" i="138"/>
  <c r="C246" i="138" s="1"/>
  <c r="N234" i="251"/>
  <c r="L234" i="251"/>
  <c r="G248" i="246"/>
  <c r="C248" i="246" s="1"/>
  <c r="H245" i="246"/>
  <c r="R245" i="246" s="1"/>
  <c r="P246" i="246" s="1"/>
  <c r="G246" i="246"/>
  <c r="C246" i="246" s="1"/>
  <c r="J252" i="246"/>
  <c r="G247" i="246"/>
  <c r="C247" i="246" s="1"/>
  <c r="G249" i="246"/>
  <c r="C249" i="246" s="1"/>
  <c r="G245" i="246"/>
  <c r="C245" i="246" s="1"/>
  <c r="G249" i="241"/>
  <c r="C249" i="241" s="1"/>
  <c r="H245" i="241"/>
  <c r="R245" i="241" s="1"/>
  <c r="P246" i="241" s="1"/>
  <c r="J252" i="241"/>
  <c r="G246" i="241"/>
  <c r="C246" i="241" s="1"/>
  <c r="G247" i="241"/>
  <c r="C247" i="241" s="1"/>
  <c r="G248" i="241"/>
  <c r="C248" i="241" s="1"/>
  <c r="G245" i="241"/>
  <c r="C245" i="241" s="1"/>
  <c r="G254" i="248"/>
  <c r="C254" i="248" s="1"/>
  <c r="G253" i="248"/>
  <c r="C253" i="248" s="1"/>
  <c r="H251" i="248"/>
  <c r="R251" i="248" s="1"/>
  <c r="P252" i="248" s="1"/>
  <c r="G251" i="248"/>
  <c r="C251" i="248" s="1"/>
  <c r="G252" i="248"/>
  <c r="C252" i="248" s="1"/>
  <c r="J258" i="248"/>
  <c r="G255" i="248"/>
  <c r="C255" i="248" s="1"/>
  <c r="L240" i="248"/>
  <c r="N240" i="248"/>
  <c r="G239" i="243"/>
  <c r="C239" i="243" s="1"/>
  <c r="G243" i="243"/>
  <c r="C243" i="243" s="1"/>
  <c r="G241" i="243"/>
  <c r="C241" i="243" s="1"/>
  <c r="G242" i="243"/>
  <c r="C242" i="243" s="1"/>
  <c r="H239" i="243"/>
  <c r="R239" i="243" s="1"/>
  <c r="P240" i="243" s="1"/>
  <c r="G240" i="243"/>
  <c r="C240" i="243" s="1"/>
  <c r="J246" i="243"/>
  <c r="L228" i="243"/>
  <c r="N228" i="243"/>
  <c r="G245" i="242"/>
  <c r="C245" i="242" s="1"/>
  <c r="G248" i="242"/>
  <c r="C248" i="242" s="1"/>
  <c r="J252" i="242"/>
  <c r="G249" i="242"/>
  <c r="C249" i="242" s="1"/>
  <c r="H245" i="242"/>
  <c r="R245" i="242" s="1"/>
  <c r="P246" i="242" s="1"/>
  <c r="G246" i="242"/>
  <c r="C246" i="242" s="1"/>
  <c r="G247" i="242"/>
  <c r="C247" i="242" s="1"/>
  <c r="N234" i="250"/>
  <c r="L234" i="250"/>
  <c r="N234" i="138"/>
  <c r="L234" i="138"/>
  <c r="G254" i="252"/>
  <c r="C254" i="252" s="1"/>
  <c r="G252" i="252"/>
  <c r="C252" i="252" s="1"/>
  <c r="J258" i="252"/>
  <c r="G253" i="252"/>
  <c r="C253" i="252" s="1"/>
  <c r="G255" i="252"/>
  <c r="C255" i="252" s="1"/>
  <c r="G251" i="252"/>
  <c r="C251" i="252" s="1"/>
  <c r="H251" i="252"/>
  <c r="R251" i="252" s="1"/>
  <c r="P252" i="252" s="1"/>
  <c r="S234" i="243"/>
  <c r="K235" i="243" s="1"/>
  <c r="A234" i="243" s="1"/>
  <c r="P235" i="243"/>
  <c r="M234" i="243" s="1"/>
  <c r="N234" i="246"/>
  <c r="L234" i="246"/>
  <c r="S240" i="246"/>
  <c r="K241" i="246" s="1"/>
  <c r="A240" i="246" s="1"/>
  <c r="P241" i="246"/>
  <c r="M240" i="246" s="1"/>
  <c r="G239" i="244"/>
  <c r="C239" i="244" s="1"/>
  <c r="G242" i="244"/>
  <c r="C242" i="244" s="1"/>
  <c r="H239" i="244"/>
  <c r="R239" i="244" s="1"/>
  <c r="P240" i="244" s="1"/>
  <c r="J246" i="244"/>
  <c r="G243" i="244"/>
  <c r="C243" i="244" s="1"/>
  <c r="G240" i="244"/>
  <c r="C240" i="244" s="1"/>
  <c r="G241" i="244"/>
  <c r="C241" i="244" s="1"/>
  <c r="G248" i="247"/>
  <c r="C248" i="247" s="1"/>
  <c r="G247" i="247"/>
  <c r="C247" i="247" s="1"/>
  <c r="G246" i="247"/>
  <c r="C246" i="247" s="1"/>
  <c r="J252" i="247"/>
  <c r="H245" i="247"/>
  <c r="R245" i="247" s="1"/>
  <c r="P246" i="247" s="1"/>
  <c r="G249" i="247"/>
  <c r="C249" i="247" s="1"/>
  <c r="G245" i="247"/>
  <c r="C245" i="247" s="1"/>
  <c r="N234" i="253"/>
  <c r="L234" i="253"/>
  <c r="P241" i="250"/>
  <c r="M240" i="250" s="1"/>
  <c r="S240" i="250"/>
  <c r="K241" i="250" s="1"/>
  <c r="A240" i="250" s="1"/>
  <c r="S252" i="252" l="1"/>
  <c r="K253" i="252" s="1"/>
  <c r="A252" i="252" s="1"/>
  <c r="P253" i="252"/>
  <c r="M252" i="252" s="1"/>
  <c r="G260" i="252"/>
  <c r="C260" i="252" s="1"/>
  <c r="G259" i="252"/>
  <c r="C259" i="252" s="1"/>
  <c r="J264" i="252"/>
  <c r="H257" i="252"/>
  <c r="R257" i="252" s="1"/>
  <c r="P258" i="252" s="1"/>
  <c r="G258" i="252"/>
  <c r="C258" i="252" s="1"/>
  <c r="G257" i="252"/>
  <c r="C257" i="252" s="1"/>
  <c r="G261" i="252"/>
  <c r="C261" i="252" s="1"/>
  <c r="G246" i="243"/>
  <c r="C246" i="243" s="1"/>
  <c r="G247" i="243"/>
  <c r="C247" i="243" s="1"/>
  <c r="G248" i="243"/>
  <c r="C248" i="243" s="1"/>
  <c r="G245" i="243"/>
  <c r="C245" i="243" s="1"/>
  <c r="J252" i="243"/>
  <c r="H245" i="243"/>
  <c r="R245" i="243" s="1"/>
  <c r="P246" i="243" s="1"/>
  <c r="G249" i="243"/>
  <c r="C249" i="243" s="1"/>
  <c r="G251" i="241"/>
  <c r="C251" i="241" s="1"/>
  <c r="G254" i="241"/>
  <c r="C254" i="241" s="1"/>
  <c r="J258" i="241"/>
  <c r="G252" i="241"/>
  <c r="C252" i="241" s="1"/>
  <c r="G253" i="241"/>
  <c r="C253" i="241" s="1"/>
  <c r="G255" i="241"/>
  <c r="C255" i="241" s="1"/>
  <c r="H251" i="241"/>
  <c r="R251" i="241" s="1"/>
  <c r="P252" i="241" s="1"/>
  <c r="P247" i="246"/>
  <c r="M246" i="246" s="1"/>
  <c r="S246" i="246"/>
  <c r="K247" i="246" s="1"/>
  <c r="A246" i="246" s="1"/>
  <c r="J258" i="138"/>
  <c r="H251" i="138"/>
  <c r="R251" i="138" s="1"/>
  <c r="P252" i="138" s="1"/>
  <c r="G251" i="138"/>
  <c r="C251" i="138" s="1"/>
  <c r="G253" i="138"/>
  <c r="C253" i="138" s="1"/>
  <c r="G254" i="138"/>
  <c r="C254" i="138" s="1"/>
  <c r="G255" i="138"/>
  <c r="C255" i="138" s="1"/>
  <c r="G252" i="138"/>
  <c r="C252" i="138" s="1"/>
  <c r="G1065" i="181"/>
  <c r="I65" i="229" s="1"/>
  <c r="C65" i="229" s="1"/>
  <c r="I5" i="239"/>
  <c r="L240" i="138"/>
  <c r="N240" i="138"/>
  <c r="S246" i="251"/>
  <c r="K247" i="251" s="1"/>
  <c r="A246" i="251" s="1"/>
  <c r="P247" i="251"/>
  <c r="M246" i="251" s="1"/>
  <c r="L240" i="251"/>
  <c r="N240" i="251"/>
  <c r="L246" i="252"/>
  <c r="N246" i="252"/>
  <c r="L240" i="241"/>
  <c r="N240" i="241"/>
  <c r="P241" i="249"/>
  <c r="M240" i="249" s="1"/>
  <c r="S240" i="249"/>
  <c r="K241" i="249" s="1"/>
  <c r="A240" i="249" s="1"/>
  <c r="S252" i="248"/>
  <c r="K253" i="248" s="1"/>
  <c r="A252" i="248" s="1"/>
  <c r="P253" i="248"/>
  <c r="M252" i="248" s="1"/>
  <c r="S246" i="241"/>
  <c r="K247" i="241" s="1"/>
  <c r="A246" i="241" s="1"/>
  <c r="P247" i="241"/>
  <c r="M246" i="241" s="1"/>
  <c r="S246" i="138"/>
  <c r="K247" i="138" s="1"/>
  <c r="A246" i="138" s="1"/>
  <c r="P247" i="138"/>
  <c r="M246" i="138" s="1"/>
  <c r="G251" i="253"/>
  <c r="C251" i="253" s="1"/>
  <c r="H251" i="253"/>
  <c r="R251" i="253" s="1"/>
  <c r="P252" i="253" s="1"/>
  <c r="G253" i="253"/>
  <c r="C253" i="253" s="1"/>
  <c r="G254" i="253"/>
  <c r="C254" i="253" s="1"/>
  <c r="J258" i="253"/>
  <c r="G255" i="253"/>
  <c r="C255" i="253" s="1"/>
  <c r="G252" i="253"/>
  <c r="C252" i="253" s="1"/>
  <c r="S246" i="245"/>
  <c r="K247" i="245" s="1"/>
  <c r="A246" i="245" s="1"/>
  <c r="P247" i="245"/>
  <c r="M246" i="245" s="1"/>
  <c r="L240" i="253"/>
  <c r="N240" i="253"/>
  <c r="P247" i="250"/>
  <c r="M246" i="250" s="1"/>
  <c r="S246" i="250"/>
  <c r="K247" i="250" s="1"/>
  <c r="A246" i="250" s="1"/>
  <c r="L240" i="242"/>
  <c r="N240" i="242"/>
  <c r="S246" i="242"/>
  <c r="K247" i="242" s="1"/>
  <c r="A246" i="242" s="1"/>
  <c r="P247" i="242"/>
  <c r="M246" i="242" s="1"/>
  <c r="S246" i="247"/>
  <c r="K247" i="247" s="1"/>
  <c r="A246" i="247" s="1"/>
  <c r="P247" i="247"/>
  <c r="M246" i="247" s="1"/>
  <c r="G248" i="244"/>
  <c r="C248" i="244" s="1"/>
  <c r="J252" i="244"/>
  <c r="G249" i="244"/>
  <c r="C249" i="244" s="1"/>
  <c r="G246" i="244"/>
  <c r="C246" i="244" s="1"/>
  <c r="H245" i="244"/>
  <c r="R245" i="244" s="1"/>
  <c r="P246" i="244" s="1"/>
  <c r="G245" i="244"/>
  <c r="C245" i="244" s="1"/>
  <c r="G247" i="244"/>
  <c r="C247" i="244" s="1"/>
  <c r="N240" i="246"/>
  <c r="L240" i="246"/>
  <c r="L234" i="243"/>
  <c r="N234" i="243"/>
  <c r="P241" i="243"/>
  <c r="M240" i="243" s="1"/>
  <c r="S240" i="243"/>
  <c r="K241" i="243" s="1"/>
  <c r="A240" i="243" s="1"/>
  <c r="G259" i="248"/>
  <c r="C259" i="248" s="1"/>
  <c r="G257" i="248"/>
  <c r="C257" i="248" s="1"/>
  <c r="G260" i="248"/>
  <c r="C260" i="248" s="1"/>
  <c r="G258" i="248"/>
  <c r="C258" i="248" s="1"/>
  <c r="H257" i="248"/>
  <c r="R257" i="248" s="1"/>
  <c r="P258" i="248" s="1"/>
  <c r="G261" i="248"/>
  <c r="C261" i="248" s="1"/>
  <c r="J264" i="248"/>
  <c r="H251" i="246"/>
  <c r="R251" i="246" s="1"/>
  <c r="P252" i="246" s="1"/>
  <c r="J258" i="246"/>
  <c r="G254" i="246"/>
  <c r="C254" i="246" s="1"/>
  <c r="G253" i="246"/>
  <c r="C253" i="246" s="1"/>
  <c r="G252" i="246"/>
  <c r="C252" i="246" s="1"/>
  <c r="G255" i="246"/>
  <c r="C255" i="246" s="1"/>
  <c r="G251" i="246"/>
  <c r="C251" i="246" s="1"/>
  <c r="N234" i="249"/>
  <c r="L234" i="249"/>
  <c r="S246" i="253"/>
  <c r="K247" i="253" s="1"/>
  <c r="A246" i="253" s="1"/>
  <c r="P247" i="253"/>
  <c r="M246" i="253" s="1"/>
  <c r="H251" i="245"/>
  <c r="R251" i="245" s="1"/>
  <c r="P252" i="245" s="1"/>
  <c r="G252" i="245"/>
  <c r="C252" i="245" s="1"/>
  <c r="G255" i="245"/>
  <c r="C255" i="245" s="1"/>
  <c r="J258" i="245"/>
  <c r="G251" i="245"/>
  <c r="C251" i="245" s="1"/>
  <c r="G254" i="245"/>
  <c r="C254" i="245" s="1"/>
  <c r="G253" i="245"/>
  <c r="C253" i="245" s="1"/>
  <c r="G255" i="251"/>
  <c r="C255" i="251" s="1"/>
  <c r="G254" i="251"/>
  <c r="C254" i="251" s="1"/>
  <c r="G251" i="251"/>
  <c r="C251" i="251" s="1"/>
  <c r="J258" i="251"/>
  <c r="H251" i="251"/>
  <c r="R251" i="251" s="1"/>
  <c r="P252" i="251" s="1"/>
  <c r="G252" i="251"/>
  <c r="C252" i="251" s="1"/>
  <c r="G253" i="251"/>
  <c r="C253" i="251" s="1"/>
  <c r="L240" i="245"/>
  <c r="N240" i="245"/>
  <c r="G255" i="250"/>
  <c r="C255" i="250" s="1"/>
  <c r="G251" i="250"/>
  <c r="C251" i="250" s="1"/>
  <c r="G253" i="250"/>
  <c r="C253" i="250" s="1"/>
  <c r="G252" i="250"/>
  <c r="C252" i="250" s="1"/>
  <c r="J258" i="250"/>
  <c r="H251" i="250"/>
  <c r="R251" i="250" s="1"/>
  <c r="P252" i="250" s="1"/>
  <c r="G254" i="250"/>
  <c r="C254" i="250" s="1"/>
  <c r="N240" i="250"/>
  <c r="L240" i="250"/>
  <c r="J258" i="247"/>
  <c r="H251" i="247"/>
  <c r="R251" i="247" s="1"/>
  <c r="P252" i="247" s="1"/>
  <c r="G252" i="247"/>
  <c r="C252" i="247" s="1"/>
  <c r="G255" i="247"/>
  <c r="C255" i="247" s="1"/>
  <c r="G251" i="247"/>
  <c r="C251" i="247" s="1"/>
  <c r="G253" i="247"/>
  <c r="C253" i="247" s="1"/>
  <c r="G254" i="247"/>
  <c r="C254" i="247" s="1"/>
  <c r="P241" i="244"/>
  <c r="M240" i="244" s="1"/>
  <c r="S240" i="244"/>
  <c r="K241" i="244" s="1"/>
  <c r="A240" i="244" s="1"/>
  <c r="G252" i="242"/>
  <c r="C252" i="242" s="1"/>
  <c r="G254" i="242"/>
  <c r="C254" i="242" s="1"/>
  <c r="J258" i="242"/>
  <c r="G253" i="242"/>
  <c r="C253" i="242" s="1"/>
  <c r="H251" i="242"/>
  <c r="R251" i="242" s="1"/>
  <c r="P252" i="242" s="1"/>
  <c r="G255" i="242"/>
  <c r="C255" i="242" s="1"/>
  <c r="G251" i="242"/>
  <c r="C251" i="242" s="1"/>
  <c r="N234" i="244"/>
  <c r="L234" i="244"/>
  <c r="N246" i="248"/>
  <c r="L246" i="248"/>
  <c r="L240" i="247"/>
  <c r="N240" i="247"/>
  <c r="G245" i="249"/>
  <c r="C245" i="249" s="1"/>
  <c r="H245" i="249"/>
  <c r="R245" i="249" s="1"/>
  <c r="P246" i="249" s="1"/>
  <c r="G246" i="249"/>
  <c r="C246" i="249" s="1"/>
  <c r="G247" i="249"/>
  <c r="C247" i="249" s="1"/>
  <c r="G249" i="249"/>
  <c r="C249" i="249" s="1"/>
  <c r="J252" i="249"/>
  <c r="G248" i="249"/>
  <c r="C248" i="249" s="1"/>
  <c r="G261" i="247" l="1"/>
  <c r="C261" i="247" s="1"/>
  <c r="G259" i="247"/>
  <c r="C259" i="247" s="1"/>
  <c r="J264" i="247"/>
  <c r="G260" i="247"/>
  <c r="C260" i="247" s="1"/>
  <c r="G258" i="247"/>
  <c r="C258" i="247" s="1"/>
  <c r="G257" i="247"/>
  <c r="C257" i="247" s="1"/>
  <c r="H257" i="247"/>
  <c r="R257" i="247" s="1"/>
  <c r="P258" i="247" s="1"/>
  <c r="S246" i="249"/>
  <c r="K247" i="249" s="1"/>
  <c r="A246" i="249" s="1"/>
  <c r="P247" i="249"/>
  <c r="M246" i="249" s="1"/>
  <c r="H257" i="250"/>
  <c r="R257" i="250" s="1"/>
  <c r="P258" i="250" s="1"/>
  <c r="G260" i="250"/>
  <c r="C260" i="250" s="1"/>
  <c r="G259" i="250"/>
  <c r="C259" i="250" s="1"/>
  <c r="J264" i="250"/>
  <c r="G258" i="250"/>
  <c r="C258" i="250" s="1"/>
  <c r="G261" i="250"/>
  <c r="C261" i="250" s="1"/>
  <c r="G257" i="250"/>
  <c r="C257" i="250" s="1"/>
  <c r="P253" i="245"/>
  <c r="M252" i="245" s="1"/>
  <c r="S252" i="245"/>
  <c r="K253" i="245" s="1"/>
  <c r="A252" i="245" s="1"/>
  <c r="G264" i="248"/>
  <c r="C264" i="248" s="1"/>
  <c r="J270" i="248"/>
  <c r="G266" i="248"/>
  <c r="C266" i="248" s="1"/>
  <c r="G263" i="248"/>
  <c r="C263" i="248" s="1"/>
  <c r="G265" i="248"/>
  <c r="C265" i="248" s="1"/>
  <c r="G267" i="248"/>
  <c r="C267" i="248" s="1"/>
  <c r="H263" i="248"/>
  <c r="R263" i="248" s="1"/>
  <c r="P264" i="248" s="1"/>
  <c r="L240" i="243"/>
  <c r="N240" i="243"/>
  <c r="N246" i="247"/>
  <c r="L246" i="247"/>
  <c r="N246" i="246"/>
  <c r="L246" i="246"/>
  <c r="P253" i="250"/>
  <c r="M252" i="250" s="1"/>
  <c r="S252" i="250"/>
  <c r="K253" i="250" s="1"/>
  <c r="A252" i="250" s="1"/>
  <c r="G253" i="249"/>
  <c r="C253" i="249" s="1"/>
  <c r="G255" i="249"/>
  <c r="C255" i="249" s="1"/>
  <c r="G251" i="249"/>
  <c r="C251" i="249" s="1"/>
  <c r="G254" i="249"/>
  <c r="C254" i="249" s="1"/>
  <c r="H251" i="249"/>
  <c r="R251" i="249" s="1"/>
  <c r="P252" i="249" s="1"/>
  <c r="J258" i="249"/>
  <c r="G252" i="249"/>
  <c r="C252" i="249" s="1"/>
  <c r="G258" i="242"/>
  <c r="C258" i="242" s="1"/>
  <c r="G260" i="242"/>
  <c r="C260" i="242" s="1"/>
  <c r="J264" i="242"/>
  <c r="G259" i="242"/>
  <c r="C259" i="242" s="1"/>
  <c r="G261" i="242"/>
  <c r="C261" i="242" s="1"/>
  <c r="H257" i="242"/>
  <c r="R257" i="242" s="1"/>
  <c r="P258" i="242" s="1"/>
  <c r="G257" i="242"/>
  <c r="C257" i="242" s="1"/>
  <c r="N240" i="244"/>
  <c r="L240" i="244"/>
  <c r="S252" i="251"/>
  <c r="K253" i="251" s="1"/>
  <c r="A252" i="251" s="1"/>
  <c r="P253" i="251"/>
  <c r="M252" i="251" s="1"/>
  <c r="G258" i="245"/>
  <c r="C258" i="245" s="1"/>
  <c r="H257" i="245"/>
  <c r="R257" i="245" s="1"/>
  <c r="P258" i="245" s="1"/>
  <c r="G259" i="245"/>
  <c r="C259" i="245" s="1"/>
  <c r="G260" i="245"/>
  <c r="C260" i="245" s="1"/>
  <c r="J264" i="245"/>
  <c r="G261" i="245"/>
  <c r="C261" i="245" s="1"/>
  <c r="G257" i="245"/>
  <c r="C257" i="245" s="1"/>
  <c r="L246" i="253"/>
  <c r="N246" i="253"/>
  <c r="P253" i="253"/>
  <c r="M252" i="253" s="1"/>
  <c r="S252" i="253"/>
  <c r="K253" i="253" s="1"/>
  <c r="A252" i="253" s="1"/>
  <c r="L246" i="241"/>
  <c r="N246" i="241"/>
  <c r="N246" i="251"/>
  <c r="L246" i="251"/>
  <c r="I11" i="239"/>
  <c r="I17" i="239" s="1"/>
  <c r="S252" i="138"/>
  <c r="K253" i="138" s="1"/>
  <c r="A252" i="138" s="1"/>
  <c r="P253" i="138"/>
  <c r="M252" i="138" s="1"/>
  <c r="P253" i="241"/>
  <c r="M252" i="241" s="1"/>
  <c r="S252" i="241"/>
  <c r="K253" i="241" s="1"/>
  <c r="A252" i="241" s="1"/>
  <c r="J264" i="241"/>
  <c r="G260" i="241"/>
  <c r="C260" i="241" s="1"/>
  <c r="H257" i="241"/>
  <c r="R257" i="241" s="1"/>
  <c r="P258" i="241" s="1"/>
  <c r="G259" i="241"/>
  <c r="C259" i="241" s="1"/>
  <c r="G261" i="241"/>
  <c r="C261" i="241" s="1"/>
  <c r="G257" i="241"/>
  <c r="C257" i="241" s="1"/>
  <c r="G258" i="241"/>
  <c r="C258" i="241" s="1"/>
  <c r="P247" i="243"/>
  <c r="M246" i="243" s="1"/>
  <c r="S246" i="243"/>
  <c r="K247" i="243" s="1"/>
  <c r="A246" i="243" s="1"/>
  <c r="P253" i="242"/>
  <c r="M252" i="242" s="1"/>
  <c r="S252" i="242"/>
  <c r="K253" i="242" s="1"/>
  <c r="A252" i="242" s="1"/>
  <c r="S252" i="247"/>
  <c r="K253" i="247" s="1"/>
  <c r="A252" i="247" s="1"/>
  <c r="P253" i="247"/>
  <c r="M252" i="247" s="1"/>
  <c r="J264" i="251"/>
  <c r="G258" i="251"/>
  <c r="C258" i="251" s="1"/>
  <c r="G260" i="251"/>
  <c r="C260" i="251" s="1"/>
  <c r="H257" i="251"/>
  <c r="R257" i="251" s="1"/>
  <c r="P258" i="251" s="1"/>
  <c r="G261" i="251"/>
  <c r="C261" i="251" s="1"/>
  <c r="G257" i="251"/>
  <c r="C257" i="251" s="1"/>
  <c r="G259" i="251"/>
  <c r="C259" i="251" s="1"/>
  <c r="G257" i="246"/>
  <c r="C257" i="246" s="1"/>
  <c r="H257" i="246"/>
  <c r="R257" i="246" s="1"/>
  <c r="P258" i="246" s="1"/>
  <c r="G258" i="246"/>
  <c r="C258" i="246" s="1"/>
  <c r="G259" i="246"/>
  <c r="C259" i="246" s="1"/>
  <c r="G260" i="246"/>
  <c r="C260" i="246" s="1"/>
  <c r="G261" i="246"/>
  <c r="C261" i="246" s="1"/>
  <c r="J264" i="246"/>
  <c r="P259" i="248"/>
  <c r="M258" i="248" s="1"/>
  <c r="S258" i="248"/>
  <c r="K259" i="248" s="1"/>
  <c r="A258" i="248" s="1"/>
  <c r="J258" i="244"/>
  <c r="G253" i="244"/>
  <c r="C253" i="244" s="1"/>
  <c r="G254" i="244"/>
  <c r="C254" i="244" s="1"/>
  <c r="G251" i="244"/>
  <c r="C251" i="244" s="1"/>
  <c r="G252" i="244"/>
  <c r="C252" i="244" s="1"/>
  <c r="G255" i="244"/>
  <c r="C255" i="244" s="1"/>
  <c r="H251" i="244"/>
  <c r="R251" i="244" s="1"/>
  <c r="P252" i="244" s="1"/>
  <c r="L246" i="242"/>
  <c r="N246" i="242"/>
  <c r="L246" i="245"/>
  <c r="N246" i="245"/>
  <c r="G258" i="253"/>
  <c r="C258" i="253" s="1"/>
  <c r="G260" i="253"/>
  <c r="C260" i="253" s="1"/>
  <c r="G261" i="253"/>
  <c r="C261" i="253" s="1"/>
  <c r="J264" i="253"/>
  <c r="H257" i="253"/>
  <c r="R257" i="253" s="1"/>
  <c r="P258" i="253" s="1"/>
  <c r="G257" i="253"/>
  <c r="C257" i="253" s="1"/>
  <c r="G259" i="253"/>
  <c r="C259" i="253" s="1"/>
  <c r="L240" i="249"/>
  <c r="N240" i="249"/>
  <c r="G260" i="138"/>
  <c r="C260" i="138" s="1"/>
  <c r="H257" i="138"/>
  <c r="R257" i="138" s="1"/>
  <c r="P258" i="138" s="1"/>
  <c r="G257" i="138"/>
  <c r="C257" i="138" s="1"/>
  <c r="G258" i="138"/>
  <c r="C258" i="138" s="1"/>
  <c r="G261" i="138"/>
  <c r="C261" i="138" s="1"/>
  <c r="G259" i="138"/>
  <c r="C259" i="138" s="1"/>
  <c r="J264" i="138"/>
  <c r="G251" i="243"/>
  <c r="C251" i="243" s="1"/>
  <c r="G252" i="243"/>
  <c r="C252" i="243" s="1"/>
  <c r="J258" i="243"/>
  <c r="H251" i="243"/>
  <c r="R251" i="243" s="1"/>
  <c r="P252" i="243" s="1"/>
  <c r="G253" i="243"/>
  <c r="C253" i="243" s="1"/>
  <c r="G254" i="243"/>
  <c r="C254" i="243" s="1"/>
  <c r="G255" i="243"/>
  <c r="C255" i="243" s="1"/>
  <c r="S258" i="252"/>
  <c r="K259" i="252" s="1"/>
  <c r="A258" i="252" s="1"/>
  <c r="P259" i="252"/>
  <c r="M258" i="252" s="1"/>
  <c r="N252" i="252"/>
  <c r="L252" i="252"/>
  <c r="S252" i="246"/>
  <c r="K253" i="246" s="1"/>
  <c r="A252" i="246" s="1"/>
  <c r="P253" i="246"/>
  <c r="M252" i="246" s="1"/>
  <c r="P247" i="244"/>
  <c r="M246" i="244" s="1"/>
  <c r="S246" i="244"/>
  <c r="K247" i="244" s="1"/>
  <c r="A246" i="244" s="1"/>
  <c r="N246" i="250"/>
  <c r="L246" i="250"/>
  <c r="L246" i="138"/>
  <c r="N246" i="138"/>
  <c r="L252" i="248"/>
  <c r="N252" i="248"/>
  <c r="G1066" i="181"/>
  <c r="G263" i="252"/>
  <c r="C263" i="252" s="1"/>
  <c r="G266" i="252"/>
  <c r="C266" i="252" s="1"/>
  <c r="J270" i="252"/>
  <c r="G267" i="252"/>
  <c r="C267" i="252" s="1"/>
  <c r="H263" i="252"/>
  <c r="R263" i="252" s="1"/>
  <c r="P264" i="252" s="1"/>
  <c r="G264" i="252"/>
  <c r="C264" i="252" s="1"/>
  <c r="G265" i="252"/>
  <c r="C265" i="252" s="1"/>
  <c r="G269" i="252" l="1"/>
  <c r="C269" i="252" s="1"/>
  <c r="H269" i="252"/>
  <c r="R269" i="252" s="1"/>
  <c r="P270" i="252" s="1"/>
  <c r="G273" i="252"/>
  <c r="C273" i="252" s="1"/>
  <c r="J276" i="252"/>
  <c r="G272" i="252"/>
  <c r="C272" i="252" s="1"/>
  <c r="G270" i="252"/>
  <c r="C270" i="252" s="1"/>
  <c r="G271" i="252"/>
  <c r="C271" i="252" s="1"/>
  <c r="G1067" i="181"/>
  <c r="N246" i="244"/>
  <c r="L246" i="244"/>
  <c r="P259" i="246"/>
  <c r="M258" i="246" s="1"/>
  <c r="S258" i="246"/>
  <c r="K259" i="246" s="1"/>
  <c r="A258" i="246" s="1"/>
  <c r="N258" i="252"/>
  <c r="L258" i="252"/>
  <c r="P259" i="251"/>
  <c r="M258" i="251" s="1"/>
  <c r="S258" i="251"/>
  <c r="K259" i="251" s="1"/>
  <c r="A258" i="251" s="1"/>
  <c r="N252" i="247"/>
  <c r="L252" i="247"/>
  <c r="P259" i="245"/>
  <c r="M258" i="245" s="1"/>
  <c r="S258" i="245"/>
  <c r="K259" i="245" s="1"/>
  <c r="A258" i="245" s="1"/>
  <c r="S264" i="248"/>
  <c r="K265" i="248" s="1"/>
  <c r="A264" i="248" s="1"/>
  <c r="P265" i="248"/>
  <c r="M264" i="248" s="1"/>
  <c r="P265" i="252"/>
  <c r="M264" i="252" s="1"/>
  <c r="S264" i="252"/>
  <c r="K265" i="252" s="1"/>
  <c r="A264" i="252" s="1"/>
  <c r="P253" i="243"/>
  <c r="M252" i="243" s="1"/>
  <c r="S252" i="243"/>
  <c r="K253" i="243" s="1"/>
  <c r="A252" i="243" s="1"/>
  <c r="G264" i="138"/>
  <c r="C264" i="138" s="1"/>
  <c r="J270" i="138"/>
  <c r="G266" i="138"/>
  <c r="C266" i="138" s="1"/>
  <c r="G263" i="138"/>
  <c r="C263" i="138" s="1"/>
  <c r="G267" i="138"/>
  <c r="C267" i="138" s="1"/>
  <c r="G265" i="138"/>
  <c r="C265" i="138" s="1"/>
  <c r="H263" i="138"/>
  <c r="R263" i="138" s="1"/>
  <c r="P264" i="138" s="1"/>
  <c r="G264" i="253"/>
  <c r="C264" i="253" s="1"/>
  <c r="G263" i="253"/>
  <c r="C263" i="253" s="1"/>
  <c r="G267" i="253"/>
  <c r="C267" i="253" s="1"/>
  <c r="G265" i="253"/>
  <c r="C265" i="253" s="1"/>
  <c r="J270" i="253"/>
  <c r="H263" i="253"/>
  <c r="R263" i="253" s="1"/>
  <c r="P264" i="253" s="1"/>
  <c r="G266" i="253"/>
  <c r="C266" i="253" s="1"/>
  <c r="S252" i="244"/>
  <c r="K253" i="244" s="1"/>
  <c r="A252" i="244" s="1"/>
  <c r="P253" i="244"/>
  <c r="M252" i="244" s="1"/>
  <c r="N258" i="248"/>
  <c r="L258" i="248"/>
  <c r="N246" i="243"/>
  <c r="L246" i="243"/>
  <c r="G267" i="245"/>
  <c r="C267" i="245" s="1"/>
  <c r="G266" i="245"/>
  <c r="C266" i="245" s="1"/>
  <c r="G264" i="245"/>
  <c r="C264" i="245" s="1"/>
  <c r="G265" i="245"/>
  <c r="C265" i="245" s="1"/>
  <c r="G263" i="245"/>
  <c r="C263" i="245" s="1"/>
  <c r="J270" i="245"/>
  <c r="H263" i="245"/>
  <c r="R263" i="245" s="1"/>
  <c r="P264" i="245" s="1"/>
  <c r="N252" i="250"/>
  <c r="L252" i="250"/>
  <c r="G269" i="248"/>
  <c r="C269" i="248" s="1"/>
  <c r="G272" i="248"/>
  <c r="C272" i="248" s="1"/>
  <c r="G271" i="248"/>
  <c r="C271" i="248" s="1"/>
  <c r="J276" i="248"/>
  <c r="H269" i="248"/>
  <c r="R269" i="248" s="1"/>
  <c r="P270" i="248" s="1"/>
  <c r="G270" i="248"/>
  <c r="C270" i="248" s="1"/>
  <c r="G273" i="248"/>
  <c r="C273" i="248" s="1"/>
  <c r="G257" i="244"/>
  <c r="C257" i="244" s="1"/>
  <c r="G260" i="244"/>
  <c r="C260" i="244" s="1"/>
  <c r="G261" i="244"/>
  <c r="C261" i="244" s="1"/>
  <c r="G258" i="244"/>
  <c r="C258" i="244" s="1"/>
  <c r="G259" i="244"/>
  <c r="C259" i="244" s="1"/>
  <c r="H257" i="244"/>
  <c r="R257" i="244" s="1"/>
  <c r="P258" i="244" s="1"/>
  <c r="J264" i="244"/>
  <c r="J270" i="251"/>
  <c r="G263" i="251"/>
  <c r="C263" i="251" s="1"/>
  <c r="G265" i="251"/>
  <c r="C265" i="251" s="1"/>
  <c r="H263" i="251"/>
  <c r="R263" i="251" s="1"/>
  <c r="P264" i="251" s="1"/>
  <c r="G266" i="251"/>
  <c r="C266" i="251" s="1"/>
  <c r="G267" i="251"/>
  <c r="C267" i="251" s="1"/>
  <c r="G264" i="251"/>
  <c r="C264" i="251" s="1"/>
  <c r="L252" i="242"/>
  <c r="N252" i="242"/>
  <c r="N252" i="246"/>
  <c r="L252" i="246"/>
  <c r="S258" i="253"/>
  <c r="K259" i="253" s="1"/>
  <c r="A258" i="253" s="1"/>
  <c r="P259" i="253"/>
  <c r="M258" i="253" s="1"/>
  <c r="G263" i="241"/>
  <c r="C263" i="241" s="1"/>
  <c r="G266" i="241"/>
  <c r="C266" i="241" s="1"/>
  <c r="H263" i="241"/>
  <c r="R263" i="241" s="1"/>
  <c r="P264" i="241" s="1"/>
  <c r="G267" i="241"/>
  <c r="C267" i="241" s="1"/>
  <c r="G264" i="241"/>
  <c r="C264" i="241" s="1"/>
  <c r="G265" i="241"/>
  <c r="C265" i="241" s="1"/>
  <c r="J270" i="241"/>
  <c r="L252" i="253"/>
  <c r="N252" i="253"/>
  <c r="G259" i="243"/>
  <c r="C259" i="243" s="1"/>
  <c r="J264" i="243"/>
  <c r="G258" i="243"/>
  <c r="C258" i="243" s="1"/>
  <c r="H257" i="243"/>
  <c r="R257" i="243" s="1"/>
  <c r="P258" i="243" s="1"/>
  <c r="G261" i="243"/>
  <c r="C261" i="243" s="1"/>
  <c r="G257" i="243"/>
  <c r="C257" i="243" s="1"/>
  <c r="G260" i="243"/>
  <c r="C260" i="243" s="1"/>
  <c r="P259" i="138"/>
  <c r="M258" i="138" s="1"/>
  <c r="S258" i="138"/>
  <c r="K259" i="138" s="1"/>
  <c r="A258" i="138" s="1"/>
  <c r="G266" i="246"/>
  <c r="C266" i="246" s="1"/>
  <c r="G265" i="246"/>
  <c r="C265" i="246" s="1"/>
  <c r="G264" i="246"/>
  <c r="C264" i="246" s="1"/>
  <c r="G263" i="246"/>
  <c r="C263" i="246" s="1"/>
  <c r="G267" i="246"/>
  <c r="C267" i="246" s="1"/>
  <c r="J270" i="246"/>
  <c r="H263" i="246"/>
  <c r="R263" i="246" s="1"/>
  <c r="P264" i="246" s="1"/>
  <c r="P259" i="241"/>
  <c r="M258" i="241" s="1"/>
  <c r="S258" i="241"/>
  <c r="K259" i="241" s="1"/>
  <c r="A258" i="241" s="1"/>
  <c r="N252" i="241"/>
  <c r="L252" i="241"/>
  <c r="I23" i="239"/>
  <c r="I29" i="239" s="1"/>
  <c r="I35" i="239" s="1"/>
  <c r="I41" i="239" s="1"/>
  <c r="I47" i="239" s="1"/>
  <c r="I53" i="239" s="1"/>
  <c r="I59" i="239" s="1"/>
  <c r="I65" i="239" s="1"/>
  <c r="I71" i="239" s="1"/>
  <c r="I77" i="239" s="1"/>
  <c r="I83" i="239" s="1"/>
  <c r="I89" i="239" s="1"/>
  <c r="I95" i="239" s="1"/>
  <c r="I101" i="239" s="1"/>
  <c r="I107" i="239" s="1"/>
  <c r="I113" i="239" s="1"/>
  <c r="I119" i="239" s="1"/>
  <c r="I125" i="239" s="1"/>
  <c r="I131" i="239" s="1"/>
  <c r="I137" i="239" s="1"/>
  <c r="I143" i="239" s="1"/>
  <c r="I149" i="239" s="1"/>
  <c r="I155" i="239" s="1"/>
  <c r="I161" i="239" s="1"/>
  <c r="I167" i="239" s="1"/>
  <c r="I173" i="239" s="1"/>
  <c r="I179" i="239" s="1"/>
  <c r="I185" i="239" s="1"/>
  <c r="I191" i="239" s="1"/>
  <c r="I197" i="239" s="1"/>
  <c r="I203" i="239" s="1"/>
  <c r="I209" i="239" s="1"/>
  <c r="I215" i="239" s="1"/>
  <c r="I221" i="239" s="1"/>
  <c r="I227" i="239" s="1"/>
  <c r="I233" i="239" s="1"/>
  <c r="I239" i="239" s="1"/>
  <c r="I245" i="239" s="1"/>
  <c r="I251" i="239" s="1"/>
  <c r="I257" i="239" s="1"/>
  <c r="I263" i="239" s="1"/>
  <c r="I269" i="239" s="1"/>
  <c r="I275" i="239" s="1"/>
  <c r="I281" i="239" s="1"/>
  <c r="I287" i="239" s="1"/>
  <c r="I293" i="239" s="1"/>
  <c r="I299" i="239" s="1"/>
  <c r="I305" i="239" s="1"/>
  <c r="I311" i="239" s="1"/>
  <c r="I317" i="239" s="1"/>
  <c r="I323" i="239" s="1"/>
  <c r="I329" i="239" s="1"/>
  <c r="I335" i="239" s="1"/>
  <c r="I341" i="239" s="1"/>
  <c r="I347" i="239" s="1"/>
  <c r="I353" i="239" s="1"/>
  <c r="I359" i="239" s="1"/>
  <c r="I365" i="239" s="1"/>
  <c r="I371" i="239" s="1"/>
  <c r="I377" i="239" s="1"/>
  <c r="I383" i="239" s="1"/>
  <c r="I389" i="239" s="1"/>
  <c r="I395" i="239" s="1"/>
  <c r="I401" i="239" s="1"/>
  <c r="I407" i="239" s="1"/>
  <c r="I413" i="239" s="1"/>
  <c r="I419" i="239" s="1"/>
  <c r="I425" i="239" s="1"/>
  <c r="I431" i="239" s="1"/>
  <c r="I437" i="239" s="1"/>
  <c r="I443" i="239" s="1"/>
  <c r="I449" i="239" s="1"/>
  <c r="I455" i="239" s="1"/>
  <c r="I461" i="239" s="1"/>
  <c r="I467" i="239" s="1"/>
  <c r="I473" i="239" s="1"/>
  <c r="I479" i="239" s="1"/>
  <c r="I485" i="239" s="1"/>
  <c r="I491" i="239" s="1"/>
  <c r="I497" i="239" s="1"/>
  <c r="I503" i="239" s="1"/>
  <c r="I509" i="239" s="1"/>
  <c r="I515" i="239" s="1"/>
  <c r="I521" i="239" s="1"/>
  <c r="I527" i="239" s="1"/>
  <c r="I533" i="239" s="1"/>
  <c r="I539" i="239" s="1"/>
  <c r="I545" i="239" s="1"/>
  <c r="I551" i="239" s="1"/>
  <c r="I557" i="239" s="1"/>
  <c r="I563" i="239" s="1"/>
  <c r="I569" i="239" s="1"/>
  <c r="I575" i="239" s="1"/>
  <c r="I581" i="239" s="1"/>
  <c r="I587" i="239" s="1"/>
  <c r="I593" i="239" s="1"/>
  <c r="I599" i="239" s="1"/>
  <c r="L252" i="251"/>
  <c r="N252" i="251"/>
  <c r="G267" i="242"/>
  <c r="C267" i="242" s="1"/>
  <c r="G263" i="242"/>
  <c r="C263" i="242" s="1"/>
  <c r="J270" i="242"/>
  <c r="G265" i="242"/>
  <c r="C265" i="242" s="1"/>
  <c r="H263" i="242"/>
  <c r="R263" i="242" s="1"/>
  <c r="P264" i="242" s="1"/>
  <c r="G266" i="242"/>
  <c r="C266" i="242" s="1"/>
  <c r="G264" i="242"/>
  <c r="C264" i="242" s="1"/>
  <c r="J264" i="249"/>
  <c r="G258" i="249"/>
  <c r="C258" i="249" s="1"/>
  <c r="G259" i="249"/>
  <c r="C259" i="249" s="1"/>
  <c r="G260" i="249"/>
  <c r="C260" i="249" s="1"/>
  <c r="G257" i="249"/>
  <c r="C257" i="249" s="1"/>
  <c r="H257" i="249"/>
  <c r="R257" i="249" s="1"/>
  <c r="P258" i="249" s="1"/>
  <c r="G261" i="249"/>
  <c r="C261" i="249" s="1"/>
  <c r="P259" i="247"/>
  <c r="M258" i="247" s="1"/>
  <c r="S258" i="247"/>
  <c r="K259" i="247" s="1"/>
  <c r="A258" i="247" s="1"/>
  <c r="H263" i="247"/>
  <c r="R263" i="247" s="1"/>
  <c r="P264" i="247" s="1"/>
  <c r="J270" i="247"/>
  <c r="G264" i="247"/>
  <c r="C264" i="247" s="1"/>
  <c r="G265" i="247"/>
  <c r="C265" i="247" s="1"/>
  <c r="G263" i="247"/>
  <c r="C263" i="247" s="1"/>
  <c r="G267" i="247"/>
  <c r="C267" i="247" s="1"/>
  <c r="G266" i="247"/>
  <c r="C266" i="247" s="1"/>
  <c r="N252" i="138"/>
  <c r="L252" i="138"/>
  <c r="S258" i="242"/>
  <c r="K259" i="242" s="1"/>
  <c r="A258" i="242" s="1"/>
  <c r="P259" i="242"/>
  <c r="M258" i="242" s="1"/>
  <c r="S252" i="249"/>
  <c r="K253" i="249" s="1"/>
  <c r="A252" i="249" s="1"/>
  <c r="P253" i="249"/>
  <c r="M252" i="249" s="1"/>
  <c r="P259" i="250"/>
  <c r="M258" i="250" s="1"/>
  <c r="S258" i="250"/>
  <c r="K259" i="250" s="1"/>
  <c r="A258" i="250" s="1"/>
  <c r="N252" i="245"/>
  <c r="L252" i="245"/>
  <c r="G266" i="250"/>
  <c r="C266" i="250" s="1"/>
  <c r="G264" i="250"/>
  <c r="C264" i="250" s="1"/>
  <c r="G263" i="250"/>
  <c r="C263" i="250" s="1"/>
  <c r="G267" i="250"/>
  <c r="C267" i="250" s="1"/>
  <c r="G265" i="250"/>
  <c r="C265" i="250" s="1"/>
  <c r="H263" i="250"/>
  <c r="R263" i="250" s="1"/>
  <c r="P264" i="250" s="1"/>
  <c r="J270" i="250"/>
  <c r="N246" i="249"/>
  <c r="L246" i="249"/>
  <c r="G264" i="249" l="1"/>
  <c r="C264" i="249" s="1"/>
  <c r="H263" i="249"/>
  <c r="R263" i="249" s="1"/>
  <c r="P264" i="249" s="1"/>
  <c r="G267" i="249"/>
  <c r="C267" i="249" s="1"/>
  <c r="G263" i="249"/>
  <c r="C263" i="249" s="1"/>
  <c r="G266" i="249"/>
  <c r="C266" i="249" s="1"/>
  <c r="J270" i="249"/>
  <c r="G265" i="249"/>
  <c r="C265" i="249" s="1"/>
  <c r="H275" i="248"/>
  <c r="R275" i="248" s="1"/>
  <c r="P276" i="248" s="1"/>
  <c r="J282" i="248"/>
  <c r="G277" i="248"/>
  <c r="C277" i="248" s="1"/>
  <c r="G278" i="248"/>
  <c r="C278" i="248" s="1"/>
  <c r="G276" i="248"/>
  <c r="C276" i="248" s="1"/>
  <c r="G275" i="248"/>
  <c r="C275" i="248" s="1"/>
  <c r="G279" i="248"/>
  <c r="C279" i="248" s="1"/>
  <c r="P265" i="253"/>
  <c r="M264" i="253" s="1"/>
  <c r="S264" i="253"/>
  <c r="K265" i="253" s="1"/>
  <c r="A264" i="253" s="1"/>
  <c r="L264" i="252"/>
  <c r="N264" i="252"/>
  <c r="N258" i="245"/>
  <c r="L258" i="245"/>
  <c r="L258" i="251"/>
  <c r="N258" i="251"/>
  <c r="N258" i="246"/>
  <c r="L258" i="246"/>
  <c r="G1068" i="181"/>
  <c r="G276" i="252"/>
  <c r="C276" i="252" s="1"/>
  <c r="G279" i="252"/>
  <c r="C279" i="252" s="1"/>
  <c r="G275" i="252"/>
  <c r="C275" i="252" s="1"/>
  <c r="G278" i="252"/>
  <c r="C278" i="252" s="1"/>
  <c r="H275" i="252"/>
  <c r="R275" i="252" s="1"/>
  <c r="P276" i="252" s="1"/>
  <c r="J282" i="252"/>
  <c r="G277" i="252"/>
  <c r="C277" i="252" s="1"/>
  <c r="G270" i="250"/>
  <c r="C270" i="250" s="1"/>
  <c r="G272" i="250"/>
  <c r="C272" i="250" s="1"/>
  <c r="H269" i="250"/>
  <c r="R269" i="250" s="1"/>
  <c r="P270" i="250" s="1"/>
  <c r="G273" i="250"/>
  <c r="C273" i="250" s="1"/>
  <c r="G271" i="250"/>
  <c r="C271" i="250" s="1"/>
  <c r="G269" i="250"/>
  <c r="C269" i="250" s="1"/>
  <c r="J276" i="250"/>
  <c r="P265" i="246"/>
  <c r="M264" i="246" s="1"/>
  <c r="S264" i="246"/>
  <c r="K265" i="246" s="1"/>
  <c r="A264" i="246" s="1"/>
  <c r="N258" i="138"/>
  <c r="L258" i="138"/>
  <c r="P259" i="243"/>
  <c r="M258" i="243" s="1"/>
  <c r="S258" i="243"/>
  <c r="K259" i="243" s="1"/>
  <c r="A258" i="243" s="1"/>
  <c r="S264" i="250"/>
  <c r="K265" i="250" s="1"/>
  <c r="A264" i="250" s="1"/>
  <c r="P265" i="250"/>
  <c r="M264" i="250" s="1"/>
  <c r="N258" i="242"/>
  <c r="L258" i="242"/>
  <c r="L258" i="247"/>
  <c r="N258" i="247"/>
  <c r="G269" i="242"/>
  <c r="C269" i="242" s="1"/>
  <c r="G272" i="242"/>
  <c r="C272" i="242" s="1"/>
  <c r="J276" i="242"/>
  <c r="G273" i="242"/>
  <c r="C273" i="242" s="1"/>
  <c r="G270" i="242"/>
  <c r="C270" i="242" s="1"/>
  <c r="H269" i="242"/>
  <c r="R269" i="242" s="1"/>
  <c r="P270" i="242" s="1"/>
  <c r="G271" i="242"/>
  <c r="C271" i="242" s="1"/>
  <c r="G271" i="246"/>
  <c r="C271" i="246" s="1"/>
  <c r="G272" i="246"/>
  <c r="C272" i="246" s="1"/>
  <c r="J276" i="246"/>
  <c r="G270" i="246"/>
  <c r="C270" i="246" s="1"/>
  <c r="G273" i="246"/>
  <c r="C273" i="246" s="1"/>
  <c r="G269" i="246"/>
  <c r="C269" i="246" s="1"/>
  <c r="H269" i="246"/>
  <c r="R269" i="246" s="1"/>
  <c r="P270" i="246" s="1"/>
  <c r="L258" i="253"/>
  <c r="N258" i="253"/>
  <c r="G270" i="251"/>
  <c r="C270" i="251" s="1"/>
  <c r="J276" i="251"/>
  <c r="G269" i="251"/>
  <c r="C269" i="251" s="1"/>
  <c r="G273" i="251"/>
  <c r="C273" i="251" s="1"/>
  <c r="G271" i="251"/>
  <c r="C271" i="251" s="1"/>
  <c r="H269" i="251"/>
  <c r="R269" i="251" s="1"/>
  <c r="P270" i="251" s="1"/>
  <c r="G272" i="251"/>
  <c r="C272" i="251" s="1"/>
  <c r="L252" i="244"/>
  <c r="N252" i="244"/>
  <c r="G270" i="253"/>
  <c r="C270" i="253" s="1"/>
  <c r="G273" i="253"/>
  <c r="C273" i="253" s="1"/>
  <c r="G272" i="253"/>
  <c r="C272" i="253" s="1"/>
  <c r="G271" i="253"/>
  <c r="C271" i="253" s="1"/>
  <c r="J276" i="253"/>
  <c r="H269" i="253"/>
  <c r="R269" i="253" s="1"/>
  <c r="P270" i="253" s="1"/>
  <c r="G269" i="253"/>
  <c r="C269" i="253" s="1"/>
  <c r="N264" i="248"/>
  <c r="L264" i="248"/>
  <c r="N258" i="250"/>
  <c r="L258" i="250"/>
  <c r="G270" i="247"/>
  <c r="C270" i="247" s="1"/>
  <c r="H269" i="247"/>
  <c r="R269" i="247" s="1"/>
  <c r="P270" i="247" s="1"/>
  <c r="G269" i="247"/>
  <c r="C269" i="247" s="1"/>
  <c r="G272" i="247"/>
  <c r="C272" i="247" s="1"/>
  <c r="J276" i="247"/>
  <c r="G273" i="247"/>
  <c r="C273" i="247" s="1"/>
  <c r="G271" i="247"/>
  <c r="C271" i="247" s="1"/>
  <c r="G263" i="243"/>
  <c r="C263" i="243" s="1"/>
  <c r="G264" i="243"/>
  <c r="C264" i="243" s="1"/>
  <c r="J270" i="243"/>
  <c r="G267" i="243"/>
  <c r="C267" i="243" s="1"/>
  <c r="H263" i="243"/>
  <c r="R263" i="243" s="1"/>
  <c r="P264" i="243" s="1"/>
  <c r="G265" i="243"/>
  <c r="C265" i="243" s="1"/>
  <c r="G266" i="243"/>
  <c r="C266" i="243" s="1"/>
  <c r="G273" i="241"/>
  <c r="C273" i="241" s="1"/>
  <c r="G270" i="241"/>
  <c r="C270" i="241" s="1"/>
  <c r="J276" i="241"/>
  <c r="G271" i="241"/>
  <c r="C271" i="241" s="1"/>
  <c r="G272" i="241"/>
  <c r="C272" i="241" s="1"/>
  <c r="H269" i="241"/>
  <c r="R269" i="241" s="1"/>
  <c r="P270" i="241" s="1"/>
  <c r="G269" i="241"/>
  <c r="C269" i="241" s="1"/>
  <c r="S264" i="241"/>
  <c r="K265" i="241" s="1"/>
  <c r="A264" i="241" s="1"/>
  <c r="P265" i="241"/>
  <c r="M264" i="241" s="1"/>
  <c r="P265" i="251"/>
  <c r="M264" i="251" s="1"/>
  <c r="S264" i="251"/>
  <c r="K265" i="251" s="1"/>
  <c r="A264" i="251" s="1"/>
  <c r="G266" i="244"/>
  <c r="C266" i="244" s="1"/>
  <c r="H263" i="244"/>
  <c r="R263" i="244" s="1"/>
  <c r="P264" i="244" s="1"/>
  <c r="G267" i="244"/>
  <c r="C267" i="244" s="1"/>
  <c r="G264" i="244"/>
  <c r="C264" i="244" s="1"/>
  <c r="G265" i="244"/>
  <c r="C265" i="244" s="1"/>
  <c r="J270" i="244"/>
  <c r="G263" i="244"/>
  <c r="C263" i="244" s="1"/>
  <c r="S264" i="245"/>
  <c r="K265" i="245" s="1"/>
  <c r="A264" i="245" s="1"/>
  <c r="P265" i="245"/>
  <c r="M264" i="245" s="1"/>
  <c r="P265" i="138"/>
  <c r="M264" i="138" s="1"/>
  <c r="S264" i="138"/>
  <c r="K265" i="138" s="1"/>
  <c r="A264" i="138" s="1"/>
  <c r="N252" i="243"/>
  <c r="L252" i="243"/>
  <c r="S270" i="252"/>
  <c r="K271" i="252" s="1"/>
  <c r="A270" i="252" s="1"/>
  <c r="P271" i="252"/>
  <c r="M270" i="252" s="1"/>
  <c r="L252" i="249"/>
  <c r="N252" i="249"/>
  <c r="S264" i="247"/>
  <c r="K265" i="247" s="1"/>
  <c r="A264" i="247" s="1"/>
  <c r="P265" i="247"/>
  <c r="M264" i="247" s="1"/>
  <c r="P259" i="249"/>
  <c r="M258" i="249" s="1"/>
  <c r="S258" i="249"/>
  <c r="K259" i="249" s="1"/>
  <c r="A258" i="249" s="1"/>
  <c r="P265" i="242"/>
  <c r="M264" i="242" s="1"/>
  <c r="S264" i="242"/>
  <c r="K265" i="242" s="1"/>
  <c r="A264" i="242" s="1"/>
  <c r="L258" i="241"/>
  <c r="N258" i="241"/>
  <c r="S258" i="244"/>
  <c r="K259" i="244" s="1"/>
  <c r="A258" i="244" s="1"/>
  <c r="P259" i="244"/>
  <c r="M258" i="244" s="1"/>
  <c r="S270" i="248"/>
  <c r="K271" i="248" s="1"/>
  <c r="A270" i="248" s="1"/>
  <c r="P271" i="248"/>
  <c r="M270" i="248" s="1"/>
  <c r="G270" i="245"/>
  <c r="C270" i="245" s="1"/>
  <c r="J276" i="245"/>
  <c r="H269" i="245"/>
  <c r="R269" i="245" s="1"/>
  <c r="P270" i="245" s="1"/>
  <c r="G272" i="245"/>
  <c r="C272" i="245" s="1"/>
  <c r="G269" i="245"/>
  <c r="C269" i="245" s="1"/>
  <c r="G271" i="245"/>
  <c r="C271" i="245" s="1"/>
  <c r="G273" i="245"/>
  <c r="C273" i="245" s="1"/>
  <c r="H269" i="138"/>
  <c r="R269" i="138" s="1"/>
  <c r="P270" i="138" s="1"/>
  <c r="G272" i="138"/>
  <c r="C272" i="138" s="1"/>
  <c r="G269" i="138"/>
  <c r="C269" i="138" s="1"/>
  <c r="J276" i="138"/>
  <c r="G271" i="138"/>
  <c r="C271" i="138" s="1"/>
  <c r="G270" i="138"/>
  <c r="C270" i="138" s="1"/>
  <c r="G273" i="138"/>
  <c r="C273" i="138" s="1"/>
  <c r="J282" i="245" l="1"/>
  <c r="G277" i="245"/>
  <c r="C277" i="245" s="1"/>
  <c r="G275" i="245"/>
  <c r="C275" i="245" s="1"/>
  <c r="G276" i="245"/>
  <c r="C276" i="245" s="1"/>
  <c r="G279" i="245"/>
  <c r="C279" i="245" s="1"/>
  <c r="G278" i="245"/>
  <c r="C278" i="245" s="1"/>
  <c r="H275" i="245"/>
  <c r="R275" i="245" s="1"/>
  <c r="P276" i="245" s="1"/>
  <c r="N258" i="244"/>
  <c r="L258" i="244"/>
  <c r="L264" i="247"/>
  <c r="N264" i="247"/>
  <c r="L270" i="252"/>
  <c r="N270" i="252"/>
  <c r="N264" i="251"/>
  <c r="L264" i="251"/>
  <c r="P271" i="241"/>
  <c r="M270" i="241" s="1"/>
  <c r="S270" i="241"/>
  <c r="K271" i="241" s="1"/>
  <c r="A270" i="241" s="1"/>
  <c r="S264" i="243"/>
  <c r="K265" i="243" s="1"/>
  <c r="A264" i="243" s="1"/>
  <c r="P265" i="243"/>
  <c r="M264" i="243" s="1"/>
  <c r="L264" i="250"/>
  <c r="N264" i="250"/>
  <c r="G277" i="250"/>
  <c r="C277" i="250" s="1"/>
  <c r="H275" i="250"/>
  <c r="R275" i="250" s="1"/>
  <c r="P276" i="250" s="1"/>
  <c r="G279" i="250"/>
  <c r="C279" i="250" s="1"/>
  <c r="J282" i="250"/>
  <c r="G275" i="250"/>
  <c r="C275" i="250" s="1"/>
  <c r="G276" i="250"/>
  <c r="C276" i="250" s="1"/>
  <c r="G278" i="250"/>
  <c r="C278" i="250" s="1"/>
  <c r="S270" i="250"/>
  <c r="K271" i="250" s="1"/>
  <c r="A270" i="250" s="1"/>
  <c r="P271" i="250"/>
  <c r="M270" i="250" s="1"/>
  <c r="H281" i="252"/>
  <c r="R281" i="252" s="1"/>
  <c r="P282" i="252" s="1"/>
  <c r="G282" i="252"/>
  <c r="C282" i="252" s="1"/>
  <c r="G285" i="252"/>
  <c r="C285" i="252" s="1"/>
  <c r="G281" i="252"/>
  <c r="C281" i="252" s="1"/>
  <c r="G283" i="252"/>
  <c r="C283" i="252" s="1"/>
  <c r="G284" i="252"/>
  <c r="C284" i="252" s="1"/>
  <c r="J288" i="252"/>
  <c r="S276" i="248"/>
  <c r="K277" i="248" s="1"/>
  <c r="A276" i="248" s="1"/>
  <c r="P277" i="248"/>
  <c r="M276" i="248" s="1"/>
  <c r="L264" i="242"/>
  <c r="N264" i="242"/>
  <c r="L264" i="138"/>
  <c r="N264" i="138"/>
  <c r="G269" i="244"/>
  <c r="C269" i="244" s="1"/>
  <c r="G271" i="244"/>
  <c r="C271" i="244" s="1"/>
  <c r="G270" i="244"/>
  <c r="C270" i="244" s="1"/>
  <c r="H269" i="244"/>
  <c r="R269" i="244" s="1"/>
  <c r="P270" i="244" s="1"/>
  <c r="J276" i="244"/>
  <c r="G272" i="244"/>
  <c r="C272" i="244" s="1"/>
  <c r="G273" i="244"/>
  <c r="C273" i="244" s="1"/>
  <c r="P265" i="244"/>
  <c r="M264" i="244" s="1"/>
  <c r="S264" i="244"/>
  <c r="K265" i="244" s="1"/>
  <c r="A264" i="244" s="1"/>
  <c r="N264" i="241"/>
  <c r="L264" i="241"/>
  <c r="S270" i="253"/>
  <c r="K271" i="253" s="1"/>
  <c r="A270" i="253" s="1"/>
  <c r="P271" i="253"/>
  <c r="M270" i="253" s="1"/>
  <c r="G279" i="242"/>
  <c r="C279" i="242" s="1"/>
  <c r="G275" i="242"/>
  <c r="C275" i="242" s="1"/>
  <c r="H275" i="242"/>
  <c r="R275" i="242" s="1"/>
  <c r="P276" i="242" s="1"/>
  <c r="G276" i="242"/>
  <c r="C276" i="242" s="1"/>
  <c r="J282" i="242"/>
  <c r="G278" i="242"/>
  <c r="C278" i="242" s="1"/>
  <c r="G277" i="242"/>
  <c r="C277" i="242" s="1"/>
  <c r="S276" i="252"/>
  <c r="K277" i="252" s="1"/>
  <c r="A276" i="252" s="1"/>
  <c r="P277" i="252"/>
  <c r="M276" i="252" s="1"/>
  <c r="N264" i="253"/>
  <c r="L264" i="253"/>
  <c r="L270" i="248"/>
  <c r="N270" i="248"/>
  <c r="N264" i="245"/>
  <c r="L264" i="245"/>
  <c r="G271" i="243"/>
  <c r="C271" i="243" s="1"/>
  <c r="G270" i="243"/>
  <c r="C270" i="243" s="1"/>
  <c r="J276" i="243"/>
  <c r="G273" i="243"/>
  <c r="C273" i="243" s="1"/>
  <c r="G269" i="243"/>
  <c r="C269" i="243" s="1"/>
  <c r="H269" i="243"/>
  <c r="R269" i="243" s="1"/>
  <c r="P270" i="243" s="1"/>
  <c r="G272" i="243"/>
  <c r="C272" i="243" s="1"/>
  <c r="P271" i="247"/>
  <c r="M270" i="247" s="1"/>
  <c r="S270" i="247"/>
  <c r="K271" i="247" s="1"/>
  <c r="A270" i="247" s="1"/>
  <c r="G276" i="253"/>
  <c r="C276" i="253" s="1"/>
  <c r="G278" i="253"/>
  <c r="C278" i="253" s="1"/>
  <c r="J282" i="253"/>
  <c r="G275" i="253"/>
  <c r="C275" i="253" s="1"/>
  <c r="G279" i="253"/>
  <c r="C279" i="253" s="1"/>
  <c r="G277" i="253"/>
  <c r="C277" i="253" s="1"/>
  <c r="H275" i="253"/>
  <c r="R275" i="253" s="1"/>
  <c r="P276" i="253" s="1"/>
  <c r="P271" i="251"/>
  <c r="M270" i="251" s="1"/>
  <c r="S270" i="251"/>
  <c r="K271" i="251" s="1"/>
  <c r="A270" i="251" s="1"/>
  <c r="J282" i="251"/>
  <c r="G275" i="251"/>
  <c r="C275" i="251" s="1"/>
  <c r="G276" i="251"/>
  <c r="C276" i="251" s="1"/>
  <c r="G279" i="251"/>
  <c r="C279" i="251" s="1"/>
  <c r="G277" i="251"/>
  <c r="C277" i="251" s="1"/>
  <c r="G278" i="251"/>
  <c r="C278" i="251" s="1"/>
  <c r="H275" i="251"/>
  <c r="R275" i="251" s="1"/>
  <c r="P276" i="251" s="1"/>
  <c r="S270" i="246"/>
  <c r="K271" i="246" s="1"/>
  <c r="A270" i="246" s="1"/>
  <c r="P271" i="246"/>
  <c r="M270" i="246" s="1"/>
  <c r="G277" i="246"/>
  <c r="C277" i="246" s="1"/>
  <c r="G276" i="246"/>
  <c r="C276" i="246" s="1"/>
  <c r="G279" i="246"/>
  <c r="C279" i="246" s="1"/>
  <c r="G278" i="246"/>
  <c r="C278" i="246" s="1"/>
  <c r="G275" i="246"/>
  <c r="C275" i="246" s="1"/>
  <c r="J282" i="246"/>
  <c r="H275" i="246"/>
  <c r="R275" i="246" s="1"/>
  <c r="P276" i="246" s="1"/>
  <c r="P271" i="242"/>
  <c r="M270" i="242" s="1"/>
  <c r="S270" i="242"/>
  <c r="K271" i="242" s="1"/>
  <c r="A270" i="242" s="1"/>
  <c r="G269" i="249"/>
  <c r="C269" i="249" s="1"/>
  <c r="G271" i="249"/>
  <c r="C271" i="249" s="1"/>
  <c r="G272" i="249"/>
  <c r="C272" i="249" s="1"/>
  <c r="G273" i="249"/>
  <c r="C273" i="249" s="1"/>
  <c r="J276" i="249"/>
  <c r="H269" i="249"/>
  <c r="R269" i="249" s="1"/>
  <c r="P270" i="249" s="1"/>
  <c r="G270" i="249"/>
  <c r="C270" i="249" s="1"/>
  <c r="P265" i="249"/>
  <c r="M264" i="249" s="1"/>
  <c r="S264" i="249"/>
  <c r="K265" i="249" s="1"/>
  <c r="A264" i="249" s="1"/>
  <c r="P271" i="138"/>
  <c r="M270" i="138" s="1"/>
  <c r="S270" i="138"/>
  <c r="K271" i="138" s="1"/>
  <c r="A270" i="138" s="1"/>
  <c r="G276" i="138"/>
  <c r="C276" i="138" s="1"/>
  <c r="G278" i="138"/>
  <c r="C278" i="138" s="1"/>
  <c r="J282" i="138"/>
  <c r="H275" i="138"/>
  <c r="R275" i="138" s="1"/>
  <c r="P276" i="138" s="1"/>
  <c r="G277" i="138"/>
  <c r="C277" i="138" s="1"/>
  <c r="G279" i="138"/>
  <c r="C279" i="138" s="1"/>
  <c r="G275" i="138"/>
  <c r="C275" i="138" s="1"/>
  <c r="P271" i="245"/>
  <c r="M270" i="245" s="1"/>
  <c r="S270" i="245"/>
  <c r="K271" i="245" s="1"/>
  <c r="A270" i="245" s="1"/>
  <c r="L258" i="249"/>
  <c r="N258" i="249"/>
  <c r="H275" i="241"/>
  <c r="R275" i="241" s="1"/>
  <c r="P276" i="241" s="1"/>
  <c r="G276" i="241"/>
  <c r="C276" i="241" s="1"/>
  <c r="G275" i="241"/>
  <c r="C275" i="241" s="1"/>
  <c r="G279" i="241"/>
  <c r="C279" i="241" s="1"/>
  <c r="G278" i="241"/>
  <c r="C278" i="241" s="1"/>
  <c r="J282" i="241"/>
  <c r="G277" i="241"/>
  <c r="C277" i="241" s="1"/>
  <c r="G275" i="247"/>
  <c r="C275" i="247" s="1"/>
  <c r="G278" i="247"/>
  <c r="C278" i="247" s="1"/>
  <c r="J282" i="247"/>
  <c r="G277" i="247"/>
  <c r="C277" i="247" s="1"/>
  <c r="G276" i="247"/>
  <c r="C276" i="247" s="1"/>
  <c r="G279" i="247"/>
  <c r="C279" i="247" s="1"/>
  <c r="H275" i="247"/>
  <c r="R275" i="247" s="1"/>
  <c r="P276" i="247" s="1"/>
  <c r="N258" i="243"/>
  <c r="L258" i="243"/>
  <c r="N264" i="246"/>
  <c r="L264" i="246"/>
  <c r="G1069" i="181"/>
  <c r="G282" i="248"/>
  <c r="C282" i="248" s="1"/>
  <c r="G283" i="248"/>
  <c r="C283" i="248" s="1"/>
  <c r="H281" i="248"/>
  <c r="R281" i="248" s="1"/>
  <c r="P282" i="248" s="1"/>
  <c r="G284" i="248"/>
  <c r="C284" i="248" s="1"/>
  <c r="G285" i="248"/>
  <c r="C285" i="248" s="1"/>
  <c r="G281" i="248"/>
  <c r="C281" i="248" s="1"/>
  <c r="J288" i="248"/>
  <c r="G287" i="248" l="1"/>
  <c r="C287" i="248" s="1"/>
  <c r="G288" i="248"/>
  <c r="C288" i="248" s="1"/>
  <c r="J294" i="248"/>
  <c r="G290" i="248"/>
  <c r="C290" i="248" s="1"/>
  <c r="G289" i="248"/>
  <c r="C289" i="248" s="1"/>
  <c r="H287" i="248"/>
  <c r="R287" i="248" s="1"/>
  <c r="P288" i="248" s="1"/>
  <c r="G291" i="248"/>
  <c r="C291" i="248" s="1"/>
  <c r="G279" i="249"/>
  <c r="C279" i="249" s="1"/>
  <c r="H275" i="249"/>
  <c r="R275" i="249" s="1"/>
  <c r="P276" i="249" s="1"/>
  <c r="G278" i="249"/>
  <c r="C278" i="249" s="1"/>
  <c r="G276" i="249"/>
  <c r="C276" i="249" s="1"/>
  <c r="J282" i="249"/>
  <c r="G277" i="249"/>
  <c r="C277" i="249" s="1"/>
  <c r="G275" i="249"/>
  <c r="C275" i="249" s="1"/>
  <c r="J288" i="246"/>
  <c r="G281" i="246"/>
  <c r="C281" i="246" s="1"/>
  <c r="H281" i="246"/>
  <c r="R281" i="246" s="1"/>
  <c r="P282" i="246" s="1"/>
  <c r="G283" i="246"/>
  <c r="C283" i="246" s="1"/>
  <c r="G285" i="246"/>
  <c r="C285" i="246" s="1"/>
  <c r="G284" i="246"/>
  <c r="C284" i="246" s="1"/>
  <c r="G282" i="246"/>
  <c r="C282" i="246" s="1"/>
  <c r="P277" i="251"/>
  <c r="M276" i="251" s="1"/>
  <c r="S276" i="251"/>
  <c r="K277" i="251" s="1"/>
  <c r="A276" i="251" s="1"/>
  <c r="L270" i="251"/>
  <c r="N270" i="251"/>
  <c r="L270" i="253"/>
  <c r="N270" i="253"/>
  <c r="G277" i="244"/>
  <c r="C277" i="244" s="1"/>
  <c r="G276" i="244"/>
  <c r="C276" i="244" s="1"/>
  <c r="G278" i="244"/>
  <c r="C278" i="244" s="1"/>
  <c r="J282" i="244"/>
  <c r="G279" i="244"/>
  <c r="C279" i="244" s="1"/>
  <c r="H275" i="244"/>
  <c r="R275" i="244" s="1"/>
  <c r="P276" i="244" s="1"/>
  <c r="G275" i="244"/>
  <c r="C275" i="244" s="1"/>
  <c r="L270" i="241"/>
  <c r="N270" i="241"/>
  <c r="L264" i="249"/>
  <c r="N264" i="249"/>
  <c r="P277" i="253"/>
  <c r="M276" i="253" s="1"/>
  <c r="S276" i="253"/>
  <c r="K277" i="253" s="1"/>
  <c r="A276" i="253" s="1"/>
  <c r="G282" i="253"/>
  <c r="C282" i="253" s="1"/>
  <c r="J288" i="253"/>
  <c r="G283" i="253"/>
  <c r="C283" i="253" s="1"/>
  <c r="G285" i="253"/>
  <c r="C285" i="253" s="1"/>
  <c r="G281" i="253"/>
  <c r="C281" i="253" s="1"/>
  <c r="G284" i="253"/>
  <c r="C284" i="253" s="1"/>
  <c r="H281" i="253"/>
  <c r="R281" i="253" s="1"/>
  <c r="P282" i="253" s="1"/>
  <c r="N270" i="247"/>
  <c r="L270" i="247"/>
  <c r="P277" i="242"/>
  <c r="M276" i="242" s="1"/>
  <c r="S276" i="242"/>
  <c r="K277" i="242" s="1"/>
  <c r="A276" i="242" s="1"/>
  <c r="N264" i="244"/>
  <c r="L264" i="244"/>
  <c r="P271" i="244"/>
  <c r="M270" i="244" s="1"/>
  <c r="S270" i="244"/>
  <c r="K271" i="244" s="1"/>
  <c r="A270" i="244" s="1"/>
  <c r="N276" i="248"/>
  <c r="L276" i="248"/>
  <c r="S282" i="252"/>
  <c r="K283" i="252" s="1"/>
  <c r="A282" i="252" s="1"/>
  <c r="P283" i="252"/>
  <c r="M282" i="252" s="1"/>
  <c r="P277" i="250"/>
  <c r="M276" i="250" s="1"/>
  <c r="S276" i="250"/>
  <c r="K277" i="250" s="1"/>
  <c r="A276" i="250" s="1"/>
  <c r="N264" i="243"/>
  <c r="L264" i="243"/>
  <c r="S276" i="245"/>
  <c r="K277" i="245" s="1"/>
  <c r="A276" i="245" s="1"/>
  <c r="P277" i="245"/>
  <c r="M276" i="245" s="1"/>
  <c r="P283" i="248"/>
  <c r="M282" i="248" s="1"/>
  <c r="S282" i="248"/>
  <c r="K283" i="248" s="1"/>
  <c r="A282" i="248" s="1"/>
  <c r="G1070" i="181"/>
  <c r="G282" i="247"/>
  <c r="C282" i="247" s="1"/>
  <c r="G281" i="247"/>
  <c r="C281" i="247" s="1"/>
  <c r="H281" i="247"/>
  <c r="R281" i="247" s="1"/>
  <c r="P282" i="247" s="1"/>
  <c r="G283" i="247"/>
  <c r="C283" i="247" s="1"/>
  <c r="J288" i="247"/>
  <c r="G285" i="247"/>
  <c r="C285" i="247" s="1"/>
  <c r="G284" i="247"/>
  <c r="C284" i="247" s="1"/>
  <c r="P277" i="241"/>
  <c r="M276" i="241" s="1"/>
  <c r="S276" i="241"/>
  <c r="K277" i="241" s="1"/>
  <c r="A276" i="241" s="1"/>
  <c r="N270" i="245"/>
  <c r="L270" i="245"/>
  <c r="S276" i="138"/>
  <c r="K277" i="138" s="1"/>
  <c r="A276" i="138" s="1"/>
  <c r="P277" i="138"/>
  <c r="M276" i="138" s="1"/>
  <c r="N270" i="242"/>
  <c r="L270" i="242"/>
  <c r="L270" i="246"/>
  <c r="N270" i="246"/>
  <c r="G284" i="251"/>
  <c r="C284" i="251" s="1"/>
  <c r="H281" i="251"/>
  <c r="R281" i="251" s="1"/>
  <c r="P282" i="251" s="1"/>
  <c r="G281" i="251"/>
  <c r="C281" i="251" s="1"/>
  <c r="G283" i="251"/>
  <c r="C283" i="251" s="1"/>
  <c r="G285" i="251"/>
  <c r="C285" i="251" s="1"/>
  <c r="G282" i="251"/>
  <c r="C282" i="251" s="1"/>
  <c r="J288" i="251"/>
  <c r="G275" i="243"/>
  <c r="C275" i="243" s="1"/>
  <c r="G279" i="243"/>
  <c r="C279" i="243" s="1"/>
  <c r="G278" i="243"/>
  <c r="C278" i="243" s="1"/>
  <c r="G277" i="243"/>
  <c r="C277" i="243" s="1"/>
  <c r="J282" i="243"/>
  <c r="H275" i="243"/>
  <c r="R275" i="243" s="1"/>
  <c r="P276" i="243" s="1"/>
  <c r="G276" i="243"/>
  <c r="C276" i="243" s="1"/>
  <c r="N270" i="250"/>
  <c r="L270" i="250"/>
  <c r="S276" i="247"/>
  <c r="K277" i="247" s="1"/>
  <c r="A276" i="247" s="1"/>
  <c r="P277" i="247"/>
  <c r="M276" i="247" s="1"/>
  <c r="H281" i="241"/>
  <c r="R281" i="241" s="1"/>
  <c r="P282" i="241" s="1"/>
  <c r="G283" i="241"/>
  <c r="C283" i="241" s="1"/>
  <c r="G282" i="241"/>
  <c r="C282" i="241" s="1"/>
  <c r="J288" i="241"/>
  <c r="G284" i="241"/>
  <c r="C284" i="241" s="1"/>
  <c r="G285" i="241"/>
  <c r="C285" i="241" s="1"/>
  <c r="G281" i="241"/>
  <c r="C281" i="241" s="1"/>
  <c r="G285" i="138"/>
  <c r="C285" i="138" s="1"/>
  <c r="H281" i="138"/>
  <c r="R281" i="138" s="1"/>
  <c r="P282" i="138" s="1"/>
  <c r="G282" i="138"/>
  <c r="C282" i="138" s="1"/>
  <c r="J288" i="138"/>
  <c r="G281" i="138"/>
  <c r="C281" i="138" s="1"/>
  <c r="G284" i="138"/>
  <c r="C284" i="138" s="1"/>
  <c r="G283" i="138"/>
  <c r="C283" i="138" s="1"/>
  <c r="N270" i="138"/>
  <c r="L270" i="138"/>
  <c r="P271" i="249"/>
  <c r="M270" i="249" s="1"/>
  <c r="S270" i="249"/>
  <c r="K271" i="249" s="1"/>
  <c r="A270" i="249" s="1"/>
  <c r="P277" i="246"/>
  <c r="M276" i="246" s="1"/>
  <c r="S276" i="246"/>
  <c r="K277" i="246" s="1"/>
  <c r="A276" i="246" s="1"/>
  <c r="P271" i="243"/>
  <c r="M270" i="243" s="1"/>
  <c r="S270" i="243"/>
  <c r="K271" i="243" s="1"/>
  <c r="A270" i="243" s="1"/>
  <c r="L276" i="252"/>
  <c r="N276" i="252"/>
  <c r="G285" i="242"/>
  <c r="C285" i="242" s="1"/>
  <c r="G282" i="242"/>
  <c r="C282" i="242" s="1"/>
  <c r="G283" i="242"/>
  <c r="C283" i="242" s="1"/>
  <c r="J288" i="242"/>
  <c r="G284" i="242"/>
  <c r="C284" i="242" s="1"/>
  <c r="G281" i="242"/>
  <c r="C281" i="242" s="1"/>
  <c r="H281" i="242"/>
  <c r="R281" i="242" s="1"/>
  <c r="P282" i="242" s="1"/>
  <c r="G288" i="252"/>
  <c r="C288" i="252" s="1"/>
  <c r="H287" i="252"/>
  <c r="R287" i="252" s="1"/>
  <c r="P288" i="252" s="1"/>
  <c r="G289" i="252"/>
  <c r="C289" i="252" s="1"/>
  <c r="G290" i="252"/>
  <c r="C290" i="252" s="1"/>
  <c r="J294" i="252"/>
  <c r="G291" i="252"/>
  <c r="C291" i="252" s="1"/>
  <c r="G287" i="252"/>
  <c r="C287" i="252" s="1"/>
  <c r="H281" i="250"/>
  <c r="R281" i="250" s="1"/>
  <c r="P282" i="250" s="1"/>
  <c r="J288" i="250"/>
  <c r="G283" i="250"/>
  <c r="C283" i="250" s="1"/>
  <c r="G284" i="250"/>
  <c r="C284" i="250" s="1"/>
  <c r="G282" i="250"/>
  <c r="C282" i="250" s="1"/>
  <c r="G285" i="250"/>
  <c r="C285" i="250" s="1"/>
  <c r="G281" i="250"/>
  <c r="C281" i="250" s="1"/>
  <c r="G283" i="245"/>
  <c r="C283" i="245" s="1"/>
  <c r="G282" i="245"/>
  <c r="C282" i="245" s="1"/>
  <c r="G281" i="245"/>
  <c r="C281" i="245" s="1"/>
  <c r="G285" i="245"/>
  <c r="C285" i="245" s="1"/>
  <c r="H281" i="245"/>
  <c r="R281" i="245" s="1"/>
  <c r="P282" i="245" s="1"/>
  <c r="J288" i="245"/>
  <c r="G284" i="245"/>
  <c r="C284" i="245" s="1"/>
  <c r="G290" i="250" l="1"/>
  <c r="C290" i="250" s="1"/>
  <c r="G289" i="250"/>
  <c r="C289" i="250" s="1"/>
  <c r="G288" i="250"/>
  <c r="C288" i="250" s="1"/>
  <c r="G291" i="250"/>
  <c r="C291" i="250" s="1"/>
  <c r="H287" i="250"/>
  <c r="R287" i="250" s="1"/>
  <c r="P288" i="250" s="1"/>
  <c r="J294" i="250"/>
  <c r="G287" i="250"/>
  <c r="C287" i="250" s="1"/>
  <c r="G293" i="252"/>
  <c r="C293" i="252" s="1"/>
  <c r="G295" i="252"/>
  <c r="C295" i="252" s="1"/>
  <c r="G297" i="252"/>
  <c r="C297" i="252" s="1"/>
  <c r="G294" i="252"/>
  <c r="C294" i="252" s="1"/>
  <c r="H293" i="252"/>
  <c r="R293" i="252" s="1"/>
  <c r="P294" i="252" s="1"/>
  <c r="J300" i="252"/>
  <c r="G296" i="252"/>
  <c r="C296" i="252" s="1"/>
  <c r="G289" i="242"/>
  <c r="C289" i="242" s="1"/>
  <c r="G288" i="242"/>
  <c r="C288" i="242" s="1"/>
  <c r="G287" i="242"/>
  <c r="C287" i="242" s="1"/>
  <c r="H287" i="242"/>
  <c r="R287" i="242" s="1"/>
  <c r="P288" i="242" s="1"/>
  <c r="J294" i="242"/>
  <c r="G291" i="242"/>
  <c r="C291" i="242" s="1"/>
  <c r="G290" i="242"/>
  <c r="C290" i="242" s="1"/>
  <c r="G290" i="241"/>
  <c r="C290" i="241" s="1"/>
  <c r="G287" i="241"/>
  <c r="C287" i="241" s="1"/>
  <c r="G288" i="241"/>
  <c r="C288" i="241" s="1"/>
  <c r="G289" i="241"/>
  <c r="C289" i="241" s="1"/>
  <c r="G291" i="241"/>
  <c r="C291" i="241" s="1"/>
  <c r="H287" i="241"/>
  <c r="R287" i="241" s="1"/>
  <c r="P288" i="241" s="1"/>
  <c r="J294" i="241"/>
  <c r="L276" i="247"/>
  <c r="N276" i="247"/>
  <c r="P283" i="251"/>
  <c r="M282" i="251" s="1"/>
  <c r="S282" i="251"/>
  <c r="K283" i="251" s="1"/>
  <c r="A282" i="251" s="1"/>
  <c r="S282" i="247"/>
  <c r="K283" i="247" s="1"/>
  <c r="A282" i="247" s="1"/>
  <c r="P283" i="247"/>
  <c r="M282" i="247" s="1"/>
  <c r="G1071" i="181"/>
  <c r="N276" i="250"/>
  <c r="L276" i="250"/>
  <c r="H281" i="249"/>
  <c r="R281" i="249" s="1"/>
  <c r="P282" i="249" s="1"/>
  <c r="G284" i="249"/>
  <c r="C284" i="249" s="1"/>
  <c r="G281" i="249"/>
  <c r="C281" i="249" s="1"/>
  <c r="G282" i="249"/>
  <c r="C282" i="249" s="1"/>
  <c r="G285" i="249"/>
  <c r="C285" i="249" s="1"/>
  <c r="G283" i="249"/>
  <c r="C283" i="249" s="1"/>
  <c r="J288" i="249"/>
  <c r="N270" i="249"/>
  <c r="L270" i="249"/>
  <c r="G287" i="138"/>
  <c r="C287" i="138" s="1"/>
  <c r="H287" i="138"/>
  <c r="R287" i="138" s="1"/>
  <c r="P288" i="138" s="1"/>
  <c r="G288" i="138"/>
  <c r="C288" i="138" s="1"/>
  <c r="G291" i="138"/>
  <c r="C291" i="138" s="1"/>
  <c r="J294" i="138"/>
  <c r="G289" i="138"/>
  <c r="C289" i="138" s="1"/>
  <c r="G290" i="138"/>
  <c r="C290" i="138" s="1"/>
  <c r="P277" i="243"/>
  <c r="M276" i="243" s="1"/>
  <c r="S276" i="243"/>
  <c r="K277" i="243" s="1"/>
  <c r="A276" i="243" s="1"/>
  <c r="N282" i="252"/>
  <c r="L282" i="252"/>
  <c r="S282" i="253"/>
  <c r="K283" i="253" s="1"/>
  <c r="A282" i="253" s="1"/>
  <c r="P283" i="253"/>
  <c r="M282" i="253" s="1"/>
  <c r="L276" i="253"/>
  <c r="N276" i="253"/>
  <c r="J288" i="244"/>
  <c r="G282" i="244"/>
  <c r="C282" i="244" s="1"/>
  <c r="H281" i="244"/>
  <c r="R281" i="244" s="1"/>
  <c r="P282" i="244" s="1"/>
  <c r="G281" i="244"/>
  <c r="C281" i="244" s="1"/>
  <c r="G284" i="244"/>
  <c r="C284" i="244" s="1"/>
  <c r="G285" i="244"/>
  <c r="C285" i="244" s="1"/>
  <c r="G283" i="244"/>
  <c r="C283" i="244" s="1"/>
  <c r="G291" i="246"/>
  <c r="C291" i="246" s="1"/>
  <c r="H287" i="246"/>
  <c r="R287" i="246" s="1"/>
  <c r="P288" i="246" s="1"/>
  <c r="G290" i="246"/>
  <c r="C290" i="246" s="1"/>
  <c r="G288" i="246"/>
  <c r="C288" i="246" s="1"/>
  <c r="J294" i="246"/>
  <c r="G287" i="246"/>
  <c r="C287" i="246" s="1"/>
  <c r="G289" i="246"/>
  <c r="C289" i="246" s="1"/>
  <c r="G295" i="248"/>
  <c r="C295" i="248" s="1"/>
  <c r="J300" i="248"/>
  <c r="G294" i="248"/>
  <c r="C294" i="248" s="1"/>
  <c r="H293" i="248"/>
  <c r="R293" i="248" s="1"/>
  <c r="P294" i="248" s="1"/>
  <c r="G296" i="248"/>
  <c r="C296" i="248" s="1"/>
  <c r="G293" i="248"/>
  <c r="C293" i="248" s="1"/>
  <c r="G297" i="248"/>
  <c r="C297" i="248" s="1"/>
  <c r="S288" i="252"/>
  <c r="K289" i="252" s="1"/>
  <c r="A288" i="252" s="1"/>
  <c r="P289" i="252"/>
  <c r="M288" i="252" s="1"/>
  <c r="J294" i="245"/>
  <c r="G288" i="245"/>
  <c r="C288" i="245" s="1"/>
  <c r="G291" i="245"/>
  <c r="C291" i="245" s="1"/>
  <c r="H287" i="245"/>
  <c r="R287" i="245" s="1"/>
  <c r="P288" i="245" s="1"/>
  <c r="G287" i="245"/>
  <c r="C287" i="245" s="1"/>
  <c r="G289" i="245"/>
  <c r="C289" i="245" s="1"/>
  <c r="G290" i="245"/>
  <c r="C290" i="245" s="1"/>
  <c r="P283" i="250"/>
  <c r="M282" i="250" s="1"/>
  <c r="S282" i="250"/>
  <c r="K283" i="250" s="1"/>
  <c r="A282" i="250" s="1"/>
  <c r="P283" i="242"/>
  <c r="M282" i="242" s="1"/>
  <c r="S282" i="242"/>
  <c r="K283" i="242" s="1"/>
  <c r="A282" i="242" s="1"/>
  <c r="L276" i="246"/>
  <c r="N276" i="246"/>
  <c r="S282" i="245"/>
  <c r="K283" i="245" s="1"/>
  <c r="A282" i="245" s="1"/>
  <c r="P283" i="245"/>
  <c r="M282" i="245" s="1"/>
  <c r="G283" i="243"/>
  <c r="C283" i="243" s="1"/>
  <c r="G281" i="243"/>
  <c r="C281" i="243" s="1"/>
  <c r="J288" i="243"/>
  <c r="G282" i="243"/>
  <c r="C282" i="243" s="1"/>
  <c r="G284" i="243"/>
  <c r="C284" i="243" s="1"/>
  <c r="H281" i="243"/>
  <c r="R281" i="243" s="1"/>
  <c r="P282" i="243" s="1"/>
  <c r="G285" i="243"/>
  <c r="C285" i="243" s="1"/>
  <c r="N276" i="138"/>
  <c r="L276" i="138"/>
  <c r="G291" i="247"/>
  <c r="C291" i="247" s="1"/>
  <c r="G290" i="247"/>
  <c r="C290" i="247" s="1"/>
  <c r="G288" i="247"/>
  <c r="C288" i="247" s="1"/>
  <c r="H287" i="247"/>
  <c r="R287" i="247" s="1"/>
  <c r="P288" i="247" s="1"/>
  <c r="G287" i="247"/>
  <c r="C287" i="247" s="1"/>
  <c r="G289" i="247"/>
  <c r="C289" i="247" s="1"/>
  <c r="J294" i="247"/>
  <c r="N282" i="248"/>
  <c r="L282" i="248"/>
  <c r="N270" i="244"/>
  <c r="L270" i="244"/>
  <c r="L276" i="242"/>
  <c r="N276" i="242"/>
  <c r="G290" i="253"/>
  <c r="C290" i="253" s="1"/>
  <c r="H287" i="253"/>
  <c r="R287" i="253" s="1"/>
  <c r="P288" i="253" s="1"/>
  <c r="G287" i="253"/>
  <c r="C287" i="253" s="1"/>
  <c r="G289" i="253"/>
  <c r="C289" i="253" s="1"/>
  <c r="G288" i="253"/>
  <c r="C288" i="253" s="1"/>
  <c r="J294" i="253"/>
  <c r="G291" i="253"/>
  <c r="C291" i="253" s="1"/>
  <c r="L276" i="251"/>
  <c r="N276" i="251"/>
  <c r="S288" i="248"/>
  <c r="K289" i="248" s="1"/>
  <c r="A288" i="248" s="1"/>
  <c r="P289" i="248"/>
  <c r="M288" i="248" s="1"/>
  <c r="N270" i="243"/>
  <c r="L270" i="243"/>
  <c r="P283" i="138"/>
  <c r="M282" i="138" s="1"/>
  <c r="S282" i="138"/>
  <c r="K283" i="138" s="1"/>
  <c r="A282" i="138" s="1"/>
  <c r="P283" i="241"/>
  <c r="M282" i="241" s="1"/>
  <c r="S282" i="241"/>
  <c r="K283" i="241" s="1"/>
  <c r="A282" i="241" s="1"/>
  <c r="G289" i="251"/>
  <c r="C289" i="251" s="1"/>
  <c r="G291" i="251"/>
  <c r="C291" i="251" s="1"/>
  <c r="J294" i="251"/>
  <c r="G288" i="251"/>
  <c r="C288" i="251" s="1"/>
  <c r="G287" i="251"/>
  <c r="C287" i="251" s="1"/>
  <c r="H287" i="251"/>
  <c r="R287" i="251" s="1"/>
  <c r="P288" i="251" s="1"/>
  <c r="G290" i="251"/>
  <c r="C290" i="251" s="1"/>
  <c r="N276" i="241"/>
  <c r="L276" i="241"/>
  <c r="N276" i="245"/>
  <c r="L276" i="245"/>
  <c r="P277" i="244"/>
  <c r="M276" i="244" s="1"/>
  <c r="S276" i="244"/>
  <c r="K277" i="244" s="1"/>
  <c r="A276" i="244" s="1"/>
  <c r="S282" i="246"/>
  <c r="K283" i="246" s="1"/>
  <c r="A282" i="246" s="1"/>
  <c r="P283" i="246"/>
  <c r="M282" i="246" s="1"/>
  <c r="P277" i="249"/>
  <c r="M276" i="249" s="1"/>
  <c r="S276" i="249"/>
  <c r="K277" i="249" s="1"/>
  <c r="A276" i="249" s="1"/>
  <c r="G294" i="253" l="1"/>
  <c r="C294" i="253" s="1"/>
  <c r="H293" i="253"/>
  <c r="R293" i="253" s="1"/>
  <c r="P294" i="253" s="1"/>
  <c r="G295" i="253"/>
  <c r="C295" i="253" s="1"/>
  <c r="G296" i="253"/>
  <c r="C296" i="253" s="1"/>
  <c r="G293" i="253"/>
  <c r="C293" i="253" s="1"/>
  <c r="G297" i="253"/>
  <c r="C297" i="253" s="1"/>
  <c r="J300" i="253"/>
  <c r="P289" i="253"/>
  <c r="M288" i="253" s="1"/>
  <c r="S288" i="253"/>
  <c r="K289" i="253" s="1"/>
  <c r="A288" i="253" s="1"/>
  <c r="G295" i="247"/>
  <c r="C295" i="247" s="1"/>
  <c r="H293" i="247"/>
  <c r="R293" i="247" s="1"/>
  <c r="P294" i="247" s="1"/>
  <c r="G297" i="247"/>
  <c r="C297" i="247" s="1"/>
  <c r="G293" i="247"/>
  <c r="C293" i="247" s="1"/>
  <c r="G296" i="247"/>
  <c r="C296" i="247" s="1"/>
  <c r="G294" i="247"/>
  <c r="C294" i="247" s="1"/>
  <c r="J300" i="247"/>
  <c r="L282" i="245"/>
  <c r="N282" i="245"/>
  <c r="S294" i="248"/>
  <c r="K295" i="248" s="1"/>
  <c r="A294" i="248" s="1"/>
  <c r="P295" i="248"/>
  <c r="M294" i="248" s="1"/>
  <c r="N282" i="253"/>
  <c r="L282" i="253"/>
  <c r="H293" i="138"/>
  <c r="R293" i="138" s="1"/>
  <c r="P294" i="138" s="1"/>
  <c r="J300" i="138"/>
  <c r="G297" i="138"/>
  <c r="C297" i="138" s="1"/>
  <c r="G294" i="138"/>
  <c r="C294" i="138" s="1"/>
  <c r="G296" i="138"/>
  <c r="C296" i="138" s="1"/>
  <c r="G293" i="138"/>
  <c r="C293" i="138" s="1"/>
  <c r="G295" i="138"/>
  <c r="C295" i="138" s="1"/>
  <c r="G296" i="241"/>
  <c r="C296" i="241" s="1"/>
  <c r="J300" i="241"/>
  <c r="H293" i="241"/>
  <c r="R293" i="241" s="1"/>
  <c r="P294" i="241" s="1"/>
  <c r="G297" i="241"/>
  <c r="C297" i="241" s="1"/>
  <c r="G293" i="241"/>
  <c r="C293" i="241" s="1"/>
  <c r="G294" i="241"/>
  <c r="C294" i="241" s="1"/>
  <c r="G295" i="241"/>
  <c r="C295" i="241" s="1"/>
  <c r="S294" i="252"/>
  <c r="K295" i="252" s="1"/>
  <c r="A294" i="252" s="1"/>
  <c r="P295" i="252"/>
  <c r="M294" i="252" s="1"/>
  <c r="G288" i="243"/>
  <c r="C288" i="243" s="1"/>
  <c r="H287" i="243"/>
  <c r="R287" i="243" s="1"/>
  <c r="P288" i="243" s="1"/>
  <c r="J294" i="243"/>
  <c r="G290" i="243"/>
  <c r="C290" i="243" s="1"/>
  <c r="G289" i="243"/>
  <c r="C289" i="243" s="1"/>
  <c r="G291" i="243"/>
  <c r="C291" i="243" s="1"/>
  <c r="G287" i="243"/>
  <c r="C287" i="243" s="1"/>
  <c r="N282" i="242"/>
  <c r="L282" i="242"/>
  <c r="S288" i="246"/>
  <c r="K289" i="246" s="1"/>
  <c r="A288" i="246" s="1"/>
  <c r="P289" i="246"/>
  <c r="M288" i="246" s="1"/>
  <c r="H287" i="244"/>
  <c r="R287" i="244" s="1"/>
  <c r="P288" i="244" s="1"/>
  <c r="G290" i="244"/>
  <c r="C290" i="244" s="1"/>
  <c r="G287" i="244"/>
  <c r="C287" i="244" s="1"/>
  <c r="G289" i="244"/>
  <c r="C289" i="244" s="1"/>
  <c r="G291" i="244"/>
  <c r="C291" i="244" s="1"/>
  <c r="G288" i="244"/>
  <c r="C288" i="244" s="1"/>
  <c r="J294" i="244"/>
  <c r="L276" i="243"/>
  <c r="N276" i="243"/>
  <c r="P283" i="249"/>
  <c r="M282" i="249" s="1"/>
  <c r="S282" i="249"/>
  <c r="K283" i="249" s="1"/>
  <c r="A282" i="249" s="1"/>
  <c r="G1072" i="181"/>
  <c r="N282" i="251"/>
  <c r="L282" i="251"/>
  <c r="S288" i="241"/>
  <c r="K289" i="241" s="1"/>
  <c r="A288" i="241" s="1"/>
  <c r="P289" i="241"/>
  <c r="M288" i="241" s="1"/>
  <c r="G297" i="242"/>
  <c r="C297" i="242" s="1"/>
  <c r="H293" i="242"/>
  <c r="R293" i="242" s="1"/>
  <c r="P294" i="242" s="1"/>
  <c r="J300" i="242"/>
  <c r="G295" i="242"/>
  <c r="C295" i="242" s="1"/>
  <c r="G293" i="242"/>
  <c r="C293" i="242" s="1"/>
  <c r="G294" i="242"/>
  <c r="C294" i="242" s="1"/>
  <c r="G296" i="242"/>
  <c r="C296" i="242" s="1"/>
  <c r="N282" i="138"/>
  <c r="L282" i="138"/>
  <c r="N276" i="249"/>
  <c r="L276" i="249"/>
  <c r="L276" i="244"/>
  <c r="N276" i="244"/>
  <c r="L282" i="246"/>
  <c r="N282" i="246"/>
  <c r="G296" i="251"/>
  <c r="C296" i="251" s="1"/>
  <c r="G294" i="251"/>
  <c r="C294" i="251" s="1"/>
  <c r="G295" i="251"/>
  <c r="C295" i="251" s="1"/>
  <c r="G297" i="251"/>
  <c r="C297" i="251" s="1"/>
  <c r="G293" i="251"/>
  <c r="C293" i="251" s="1"/>
  <c r="H293" i="251"/>
  <c r="R293" i="251" s="1"/>
  <c r="P294" i="251" s="1"/>
  <c r="J300" i="251"/>
  <c r="N282" i="241"/>
  <c r="L282" i="241"/>
  <c r="S282" i="243"/>
  <c r="K283" i="243" s="1"/>
  <c r="A282" i="243" s="1"/>
  <c r="P283" i="243"/>
  <c r="M282" i="243" s="1"/>
  <c r="G293" i="245"/>
  <c r="C293" i="245" s="1"/>
  <c r="G295" i="245"/>
  <c r="C295" i="245" s="1"/>
  <c r="G294" i="245"/>
  <c r="C294" i="245" s="1"/>
  <c r="G297" i="245"/>
  <c r="C297" i="245" s="1"/>
  <c r="J300" i="245"/>
  <c r="G296" i="245"/>
  <c r="C296" i="245" s="1"/>
  <c r="H293" i="245"/>
  <c r="R293" i="245" s="1"/>
  <c r="P294" i="245" s="1"/>
  <c r="G302" i="248"/>
  <c r="C302" i="248" s="1"/>
  <c r="G303" i="248"/>
  <c r="C303" i="248" s="1"/>
  <c r="G300" i="248"/>
  <c r="C300" i="248" s="1"/>
  <c r="G299" i="248"/>
  <c r="C299" i="248" s="1"/>
  <c r="J306" i="248"/>
  <c r="G301" i="248"/>
  <c r="C301" i="248" s="1"/>
  <c r="H299" i="248"/>
  <c r="R299" i="248" s="1"/>
  <c r="P300" i="248" s="1"/>
  <c r="J300" i="246"/>
  <c r="H293" i="246"/>
  <c r="R293" i="246" s="1"/>
  <c r="P294" i="246" s="1"/>
  <c r="G295" i="246"/>
  <c r="C295" i="246" s="1"/>
  <c r="G296" i="246"/>
  <c r="C296" i="246" s="1"/>
  <c r="G294" i="246"/>
  <c r="C294" i="246" s="1"/>
  <c r="G297" i="246"/>
  <c r="C297" i="246" s="1"/>
  <c r="G293" i="246"/>
  <c r="C293" i="246" s="1"/>
  <c r="N282" i="247"/>
  <c r="L282" i="247"/>
  <c r="P289" i="242"/>
  <c r="M288" i="242" s="1"/>
  <c r="S288" i="242"/>
  <c r="K289" i="242" s="1"/>
  <c r="A288" i="242" s="1"/>
  <c r="G296" i="250"/>
  <c r="C296" i="250" s="1"/>
  <c r="H293" i="250"/>
  <c r="R293" i="250" s="1"/>
  <c r="P294" i="250" s="1"/>
  <c r="G294" i="250"/>
  <c r="C294" i="250" s="1"/>
  <c r="G295" i="250"/>
  <c r="C295" i="250" s="1"/>
  <c r="J300" i="250"/>
  <c r="G293" i="250"/>
  <c r="C293" i="250" s="1"/>
  <c r="G297" i="250"/>
  <c r="C297" i="250" s="1"/>
  <c r="P289" i="251"/>
  <c r="M288" i="251" s="1"/>
  <c r="S288" i="251"/>
  <c r="K289" i="251" s="1"/>
  <c r="A288" i="251" s="1"/>
  <c r="L288" i="248"/>
  <c r="N288" i="248"/>
  <c r="P289" i="247"/>
  <c r="M288" i="247" s="1"/>
  <c r="S288" i="247"/>
  <c r="K289" i="247" s="1"/>
  <c r="A288" i="247" s="1"/>
  <c r="L282" i="250"/>
  <c r="N282" i="250"/>
  <c r="S288" i="245"/>
  <c r="K289" i="245" s="1"/>
  <c r="A288" i="245" s="1"/>
  <c r="P289" i="245"/>
  <c r="M288" i="245" s="1"/>
  <c r="L288" i="252"/>
  <c r="N288" i="252"/>
  <c r="P283" i="244"/>
  <c r="M282" i="244" s="1"/>
  <c r="S282" i="244"/>
  <c r="K283" i="244" s="1"/>
  <c r="A282" i="244" s="1"/>
  <c r="P289" i="138"/>
  <c r="M288" i="138" s="1"/>
  <c r="S288" i="138"/>
  <c r="K289" i="138" s="1"/>
  <c r="A288" i="138" s="1"/>
  <c r="H287" i="249"/>
  <c r="R287" i="249" s="1"/>
  <c r="P288" i="249" s="1"/>
  <c r="G287" i="249"/>
  <c r="C287" i="249" s="1"/>
  <c r="G289" i="249"/>
  <c r="C289" i="249" s="1"/>
  <c r="G290" i="249"/>
  <c r="C290" i="249" s="1"/>
  <c r="G288" i="249"/>
  <c r="C288" i="249" s="1"/>
  <c r="G291" i="249"/>
  <c r="C291" i="249" s="1"/>
  <c r="J294" i="249"/>
  <c r="G303" i="252"/>
  <c r="C303" i="252" s="1"/>
  <c r="J306" i="252"/>
  <c r="G302" i="252"/>
  <c r="C302" i="252" s="1"/>
  <c r="G301" i="252"/>
  <c r="C301" i="252" s="1"/>
  <c r="G299" i="252"/>
  <c r="C299" i="252" s="1"/>
  <c r="G300" i="252"/>
  <c r="C300" i="252" s="1"/>
  <c r="H299" i="252"/>
  <c r="R299" i="252" s="1"/>
  <c r="P300" i="252" s="1"/>
  <c r="S288" i="250"/>
  <c r="K289" i="250" s="1"/>
  <c r="A288" i="250" s="1"/>
  <c r="P289" i="250"/>
  <c r="M288" i="250" s="1"/>
  <c r="S294" i="246" l="1"/>
  <c r="K295" i="246" s="1"/>
  <c r="A294" i="246" s="1"/>
  <c r="P295" i="246"/>
  <c r="M294" i="246" s="1"/>
  <c r="H305" i="248"/>
  <c r="R305" i="248" s="1"/>
  <c r="P306" i="248" s="1"/>
  <c r="J312" i="248"/>
  <c r="G305" i="248"/>
  <c r="C305" i="248" s="1"/>
  <c r="G308" i="248"/>
  <c r="C308" i="248" s="1"/>
  <c r="G306" i="248"/>
  <c r="C306" i="248" s="1"/>
  <c r="G307" i="248"/>
  <c r="C307" i="248" s="1"/>
  <c r="G309" i="248"/>
  <c r="C309" i="248" s="1"/>
  <c r="N282" i="243"/>
  <c r="L282" i="243"/>
  <c r="G302" i="251"/>
  <c r="C302" i="251" s="1"/>
  <c r="G300" i="251"/>
  <c r="C300" i="251" s="1"/>
  <c r="J306" i="251"/>
  <c r="G303" i="251"/>
  <c r="C303" i="251" s="1"/>
  <c r="H299" i="251"/>
  <c r="R299" i="251" s="1"/>
  <c r="P300" i="251" s="1"/>
  <c r="G301" i="251"/>
  <c r="C301" i="251" s="1"/>
  <c r="G299" i="251"/>
  <c r="C299" i="251" s="1"/>
  <c r="S294" i="242"/>
  <c r="K295" i="242" s="1"/>
  <c r="A294" i="242" s="1"/>
  <c r="P295" i="242"/>
  <c r="M294" i="242" s="1"/>
  <c r="G293" i="244"/>
  <c r="C293" i="244" s="1"/>
  <c r="G296" i="244"/>
  <c r="C296" i="244" s="1"/>
  <c r="G295" i="244"/>
  <c r="C295" i="244" s="1"/>
  <c r="H293" i="244"/>
  <c r="R293" i="244" s="1"/>
  <c r="P294" i="244" s="1"/>
  <c r="G297" i="244"/>
  <c r="C297" i="244" s="1"/>
  <c r="G294" i="244"/>
  <c r="C294" i="244" s="1"/>
  <c r="J300" i="244"/>
  <c r="S288" i="243"/>
  <c r="K289" i="243" s="1"/>
  <c r="A288" i="243" s="1"/>
  <c r="P289" i="243"/>
  <c r="M288" i="243" s="1"/>
  <c r="P295" i="241"/>
  <c r="M294" i="241" s="1"/>
  <c r="S294" i="241"/>
  <c r="K295" i="241" s="1"/>
  <c r="A294" i="241" s="1"/>
  <c r="G299" i="138"/>
  <c r="C299" i="138" s="1"/>
  <c r="G301" i="138"/>
  <c r="C301" i="138" s="1"/>
  <c r="G300" i="138"/>
  <c r="C300" i="138" s="1"/>
  <c r="J306" i="138"/>
  <c r="H299" i="138"/>
  <c r="R299" i="138" s="1"/>
  <c r="P300" i="138" s="1"/>
  <c r="G302" i="138"/>
  <c r="C302" i="138" s="1"/>
  <c r="G303" i="138"/>
  <c r="C303" i="138" s="1"/>
  <c r="N294" i="248"/>
  <c r="L294" i="248"/>
  <c r="G299" i="247"/>
  <c r="C299" i="247" s="1"/>
  <c r="G303" i="247"/>
  <c r="C303" i="247" s="1"/>
  <c r="J306" i="247"/>
  <c r="G300" i="247"/>
  <c r="C300" i="247" s="1"/>
  <c r="G301" i="247"/>
  <c r="C301" i="247" s="1"/>
  <c r="G302" i="247"/>
  <c r="C302" i="247" s="1"/>
  <c r="H299" i="247"/>
  <c r="R299" i="247" s="1"/>
  <c r="P300" i="247" s="1"/>
  <c r="N288" i="253"/>
  <c r="L288" i="253"/>
  <c r="N288" i="250"/>
  <c r="L288" i="250"/>
  <c r="L288" i="242"/>
  <c r="N288" i="242"/>
  <c r="G297" i="249"/>
  <c r="C297" i="249" s="1"/>
  <c r="G296" i="249"/>
  <c r="C296" i="249" s="1"/>
  <c r="G295" i="249"/>
  <c r="C295" i="249" s="1"/>
  <c r="H293" i="249"/>
  <c r="R293" i="249" s="1"/>
  <c r="P294" i="249" s="1"/>
  <c r="G294" i="249"/>
  <c r="C294" i="249" s="1"/>
  <c r="G293" i="249"/>
  <c r="C293" i="249" s="1"/>
  <c r="J300" i="249"/>
  <c r="L288" i="138"/>
  <c r="N288" i="138"/>
  <c r="G300" i="246"/>
  <c r="C300" i="246" s="1"/>
  <c r="J306" i="246"/>
  <c r="G301" i="246"/>
  <c r="C301" i="246" s="1"/>
  <c r="G302" i="246"/>
  <c r="C302" i="246" s="1"/>
  <c r="G303" i="246"/>
  <c r="C303" i="246" s="1"/>
  <c r="H299" i="246"/>
  <c r="R299" i="246" s="1"/>
  <c r="P300" i="246" s="1"/>
  <c r="G299" i="246"/>
  <c r="C299" i="246" s="1"/>
  <c r="S294" i="251"/>
  <c r="K295" i="251" s="1"/>
  <c r="A294" i="251" s="1"/>
  <c r="P295" i="251"/>
  <c r="M294" i="251" s="1"/>
  <c r="L282" i="249"/>
  <c r="N282" i="249"/>
  <c r="G301" i="241"/>
  <c r="C301" i="241" s="1"/>
  <c r="J306" i="241"/>
  <c r="G299" i="241"/>
  <c r="C299" i="241" s="1"/>
  <c r="H299" i="241"/>
  <c r="R299" i="241" s="1"/>
  <c r="P300" i="241" s="1"/>
  <c r="G302" i="241"/>
  <c r="C302" i="241" s="1"/>
  <c r="G300" i="241"/>
  <c r="C300" i="241" s="1"/>
  <c r="G303" i="241"/>
  <c r="C303" i="241" s="1"/>
  <c r="P295" i="138"/>
  <c r="M294" i="138" s="1"/>
  <c r="S294" i="138"/>
  <c r="K295" i="138" s="1"/>
  <c r="A294" i="138" s="1"/>
  <c r="P295" i="247"/>
  <c r="M294" i="247" s="1"/>
  <c r="S294" i="247"/>
  <c r="K295" i="247" s="1"/>
  <c r="A294" i="247" s="1"/>
  <c r="H299" i="253"/>
  <c r="R299" i="253" s="1"/>
  <c r="P300" i="253" s="1"/>
  <c r="G300" i="253"/>
  <c r="C300" i="253" s="1"/>
  <c r="G299" i="253"/>
  <c r="C299" i="253" s="1"/>
  <c r="G303" i="253"/>
  <c r="C303" i="253" s="1"/>
  <c r="G302" i="253"/>
  <c r="C302" i="253" s="1"/>
  <c r="G301" i="253"/>
  <c r="C301" i="253" s="1"/>
  <c r="J306" i="253"/>
  <c r="P295" i="250"/>
  <c r="M294" i="250" s="1"/>
  <c r="S294" i="250"/>
  <c r="K295" i="250" s="1"/>
  <c r="A294" i="250" s="1"/>
  <c r="P295" i="245"/>
  <c r="M294" i="245" s="1"/>
  <c r="S294" i="245"/>
  <c r="K295" i="245" s="1"/>
  <c r="A294" i="245" s="1"/>
  <c r="P301" i="252"/>
  <c r="M300" i="252" s="1"/>
  <c r="S300" i="252"/>
  <c r="K301" i="252" s="1"/>
  <c r="A300" i="252" s="1"/>
  <c r="L288" i="245"/>
  <c r="N288" i="245"/>
  <c r="G301" i="250"/>
  <c r="C301" i="250" s="1"/>
  <c r="G300" i="250"/>
  <c r="C300" i="250" s="1"/>
  <c r="G303" i="250"/>
  <c r="C303" i="250" s="1"/>
  <c r="J306" i="250"/>
  <c r="G302" i="250"/>
  <c r="C302" i="250" s="1"/>
  <c r="G299" i="250"/>
  <c r="C299" i="250" s="1"/>
  <c r="H299" i="250"/>
  <c r="R299" i="250" s="1"/>
  <c r="P300" i="250" s="1"/>
  <c r="P301" i="248"/>
  <c r="M300" i="248" s="1"/>
  <c r="S300" i="248"/>
  <c r="K301" i="248" s="1"/>
  <c r="A300" i="248" s="1"/>
  <c r="L288" i="241"/>
  <c r="N288" i="241"/>
  <c r="P289" i="244"/>
  <c r="M288" i="244" s="1"/>
  <c r="S288" i="244"/>
  <c r="K289" i="244" s="1"/>
  <c r="A288" i="244" s="1"/>
  <c r="N294" i="252"/>
  <c r="L294" i="252"/>
  <c r="P295" i="253"/>
  <c r="M294" i="253" s="1"/>
  <c r="S294" i="253"/>
  <c r="K295" i="253" s="1"/>
  <c r="A294" i="253" s="1"/>
  <c r="G308" i="252"/>
  <c r="C308" i="252" s="1"/>
  <c r="H305" i="252"/>
  <c r="R305" i="252" s="1"/>
  <c r="P306" i="252" s="1"/>
  <c r="G309" i="252"/>
  <c r="C309" i="252" s="1"/>
  <c r="J312" i="252"/>
  <c r="G307" i="252"/>
  <c r="C307" i="252" s="1"/>
  <c r="G305" i="252"/>
  <c r="C305" i="252" s="1"/>
  <c r="G306" i="252"/>
  <c r="C306" i="252" s="1"/>
  <c r="P289" i="249"/>
  <c r="M288" i="249" s="1"/>
  <c r="S288" i="249"/>
  <c r="K289" i="249" s="1"/>
  <c r="A288" i="249" s="1"/>
  <c r="N282" i="244"/>
  <c r="L282" i="244"/>
  <c r="N288" i="247"/>
  <c r="L288" i="247"/>
  <c r="N288" i="251"/>
  <c r="L288" i="251"/>
  <c r="G301" i="245"/>
  <c r="C301" i="245" s="1"/>
  <c r="G300" i="245"/>
  <c r="C300" i="245" s="1"/>
  <c r="G299" i="245"/>
  <c r="C299" i="245" s="1"/>
  <c r="G302" i="245"/>
  <c r="C302" i="245" s="1"/>
  <c r="J306" i="245"/>
  <c r="G303" i="245"/>
  <c r="C303" i="245" s="1"/>
  <c r="H299" i="245"/>
  <c r="R299" i="245" s="1"/>
  <c r="P300" i="245" s="1"/>
  <c r="H299" i="242"/>
  <c r="R299" i="242" s="1"/>
  <c r="P300" i="242" s="1"/>
  <c r="G299" i="242"/>
  <c r="C299" i="242" s="1"/>
  <c r="G301" i="242"/>
  <c r="C301" i="242" s="1"/>
  <c r="G303" i="242"/>
  <c r="C303" i="242" s="1"/>
  <c r="G300" i="242"/>
  <c r="C300" i="242" s="1"/>
  <c r="J306" i="242"/>
  <c r="G302" i="242"/>
  <c r="C302" i="242" s="1"/>
  <c r="G1073" i="181"/>
  <c r="N288" i="246"/>
  <c r="L288" i="246"/>
  <c r="G297" i="243"/>
  <c r="C297" i="243" s="1"/>
  <c r="H293" i="243"/>
  <c r="R293" i="243" s="1"/>
  <c r="P294" i="243" s="1"/>
  <c r="G294" i="243"/>
  <c r="C294" i="243" s="1"/>
  <c r="G296" i="243"/>
  <c r="C296" i="243" s="1"/>
  <c r="J300" i="243"/>
  <c r="G295" i="243"/>
  <c r="C295" i="243" s="1"/>
  <c r="G293" i="243"/>
  <c r="C293" i="243" s="1"/>
  <c r="S300" i="241" l="1"/>
  <c r="K301" i="241" s="1"/>
  <c r="A300" i="241" s="1"/>
  <c r="P301" i="241"/>
  <c r="M300" i="241" s="1"/>
  <c r="J312" i="242"/>
  <c r="G306" i="242"/>
  <c r="C306" i="242" s="1"/>
  <c r="G305" i="242"/>
  <c r="C305" i="242" s="1"/>
  <c r="G307" i="242"/>
  <c r="C307" i="242" s="1"/>
  <c r="H305" i="242"/>
  <c r="R305" i="242" s="1"/>
  <c r="P306" i="242" s="1"/>
  <c r="G308" i="242"/>
  <c r="C308" i="242" s="1"/>
  <c r="G309" i="242"/>
  <c r="C309" i="242" s="1"/>
  <c r="G308" i="245"/>
  <c r="C308" i="245" s="1"/>
  <c r="H305" i="245"/>
  <c r="R305" i="245" s="1"/>
  <c r="P306" i="245" s="1"/>
  <c r="G309" i="245"/>
  <c r="C309" i="245" s="1"/>
  <c r="G305" i="245"/>
  <c r="C305" i="245" s="1"/>
  <c r="G307" i="245"/>
  <c r="C307" i="245" s="1"/>
  <c r="J312" i="245"/>
  <c r="G306" i="245"/>
  <c r="C306" i="245" s="1"/>
  <c r="L288" i="249"/>
  <c r="N288" i="249"/>
  <c r="G313" i="252"/>
  <c r="C313" i="252" s="1"/>
  <c r="J318" i="252"/>
  <c r="G315" i="252"/>
  <c r="C315" i="252" s="1"/>
  <c r="H311" i="252"/>
  <c r="R311" i="252" s="1"/>
  <c r="P312" i="252" s="1"/>
  <c r="G314" i="252"/>
  <c r="C314" i="252" s="1"/>
  <c r="G311" i="252"/>
  <c r="C311" i="252" s="1"/>
  <c r="G312" i="252"/>
  <c r="C312" i="252" s="1"/>
  <c r="L300" i="252"/>
  <c r="N300" i="252"/>
  <c r="L294" i="250"/>
  <c r="N294" i="250"/>
  <c r="P301" i="246"/>
  <c r="M300" i="246" s="1"/>
  <c r="S300" i="246"/>
  <c r="K301" i="246" s="1"/>
  <c r="A300" i="246" s="1"/>
  <c r="G308" i="246"/>
  <c r="C308" i="246" s="1"/>
  <c r="J312" i="246"/>
  <c r="G305" i="246"/>
  <c r="C305" i="246" s="1"/>
  <c r="G309" i="246"/>
  <c r="C309" i="246" s="1"/>
  <c r="G306" i="246"/>
  <c r="C306" i="246" s="1"/>
  <c r="H305" i="246"/>
  <c r="R305" i="246" s="1"/>
  <c r="P306" i="246" s="1"/>
  <c r="G307" i="246"/>
  <c r="C307" i="246" s="1"/>
  <c r="G301" i="249"/>
  <c r="C301" i="249" s="1"/>
  <c r="G299" i="249"/>
  <c r="C299" i="249" s="1"/>
  <c r="G300" i="249"/>
  <c r="C300" i="249" s="1"/>
  <c r="J306" i="249"/>
  <c r="H299" i="249"/>
  <c r="R299" i="249" s="1"/>
  <c r="P300" i="249" s="1"/>
  <c r="G302" i="249"/>
  <c r="C302" i="249" s="1"/>
  <c r="G303" i="249"/>
  <c r="C303" i="249" s="1"/>
  <c r="S300" i="138"/>
  <c r="K301" i="138" s="1"/>
  <c r="A300" i="138" s="1"/>
  <c r="P301" i="138"/>
  <c r="M300" i="138" s="1"/>
  <c r="P295" i="244"/>
  <c r="M294" i="244" s="1"/>
  <c r="S294" i="244"/>
  <c r="K295" i="244" s="1"/>
  <c r="A294" i="244" s="1"/>
  <c r="N294" i="242"/>
  <c r="L294" i="242"/>
  <c r="S300" i="251"/>
  <c r="K301" i="251" s="1"/>
  <c r="A300" i="251" s="1"/>
  <c r="P301" i="251"/>
  <c r="M300" i="251" s="1"/>
  <c r="G312" i="248"/>
  <c r="C312" i="248" s="1"/>
  <c r="J318" i="248"/>
  <c r="G313" i="248"/>
  <c r="C313" i="248" s="1"/>
  <c r="G311" i="248"/>
  <c r="C311" i="248" s="1"/>
  <c r="G314" i="248"/>
  <c r="C314" i="248" s="1"/>
  <c r="H311" i="248"/>
  <c r="R311" i="248" s="1"/>
  <c r="P312" i="248" s="1"/>
  <c r="G315" i="248"/>
  <c r="C315" i="248" s="1"/>
  <c r="S300" i="242"/>
  <c r="K301" i="242" s="1"/>
  <c r="A300" i="242" s="1"/>
  <c r="P301" i="242"/>
  <c r="M300" i="242" s="1"/>
  <c r="L294" i="253"/>
  <c r="N294" i="253"/>
  <c r="G306" i="250"/>
  <c r="C306" i="250" s="1"/>
  <c r="G309" i="250"/>
  <c r="C309" i="250" s="1"/>
  <c r="G308" i="250"/>
  <c r="C308" i="250" s="1"/>
  <c r="H305" i="250"/>
  <c r="R305" i="250" s="1"/>
  <c r="P306" i="250" s="1"/>
  <c r="G305" i="250"/>
  <c r="C305" i="250" s="1"/>
  <c r="J312" i="250"/>
  <c r="G307" i="250"/>
  <c r="C307" i="250" s="1"/>
  <c r="H305" i="253"/>
  <c r="R305" i="253" s="1"/>
  <c r="P306" i="253" s="1"/>
  <c r="G306" i="253"/>
  <c r="C306" i="253" s="1"/>
  <c r="J312" i="253"/>
  <c r="G307" i="253"/>
  <c r="C307" i="253" s="1"/>
  <c r="G305" i="253"/>
  <c r="C305" i="253" s="1"/>
  <c r="G308" i="253"/>
  <c r="C308" i="253" s="1"/>
  <c r="G309" i="253"/>
  <c r="C309" i="253" s="1"/>
  <c r="N294" i="247"/>
  <c r="L294" i="247"/>
  <c r="G308" i="241"/>
  <c r="C308" i="241" s="1"/>
  <c r="G305" i="241"/>
  <c r="C305" i="241" s="1"/>
  <c r="J312" i="241"/>
  <c r="G309" i="241"/>
  <c r="C309" i="241" s="1"/>
  <c r="G307" i="241"/>
  <c r="C307" i="241" s="1"/>
  <c r="G306" i="241"/>
  <c r="C306" i="241" s="1"/>
  <c r="H305" i="241"/>
  <c r="R305" i="241" s="1"/>
  <c r="P306" i="241" s="1"/>
  <c r="L294" i="251"/>
  <c r="N294" i="251"/>
  <c r="P301" i="247"/>
  <c r="M300" i="247" s="1"/>
  <c r="S300" i="247"/>
  <c r="K301" i="247" s="1"/>
  <c r="A300" i="247" s="1"/>
  <c r="G309" i="247"/>
  <c r="C309" i="247" s="1"/>
  <c r="J312" i="247"/>
  <c r="H305" i="247"/>
  <c r="R305" i="247" s="1"/>
  <c r="P306" i="247" s="1"/>
  <c r="G306" i="247"/>
  <c r="C306" i="247" s="1"/>
  <c r="G308" i="247"/>
  <c r="C308" i="247" s="1"/>
  <c r="G307" i="247"/>
  <c r="C307" i="247" s="1"/>
  <c r="G305" i="247"/>
  <c r="C305" i="247" s="1"/>
  <c r="G307" i="138"/>
  <c r="C307" i="138" s="1"/>
  <c r="G309" i="138"/>
  <c r="C309" i="138" s="1"/>
  <c r="G306" i="138"/>
  <c r="C306" i="138" s="1"/>
  <c r="G305" i="138"/>
  <c r="C305" i="138" s="1"/>
  <c r="J312" i="138"/>
  <c r="H305" i="138"/>
  <c r="R305" i="138" s="1"/>
  <c r="P306" i="138" s="1"/>
  <c r="G308" i="138"/>
  <c r="C308" i="138" s="1"/>
  <c r="G300" i="244"/>
  <c r="C300" i="244" s="1"/>
  <c r="G303" i="244"/>
  <c r="C303" i="244" s="1"/>
  <c r="J306" i="244"/>
  <c r="G301" i="244"/>
  <c r="C301" i="244" s="1"/>
  <c r="G299" i="244"/>
  <c r="C299" i="244" s="1"/>
  <c r="H299" i="244"/>
  <c r="R299" i="244" s="1"/>
  <c r="P300" i="244" s="1"/>
  <c r="G302" i="244"/>
  <c r="C302" i="244" s="1"/>
  <c r="S306" i="248"/>
  <c r="K307" i="248" s="1"/>
  <c r="A306" i="248" s="1"/>
  <c r="P307" i="248"/>
  <c r="M306" i="248" s="1"/>
  <c r="S294" i="243"/>
  <c r="K295" i="243" s="1"/>
  <c r="A294" i="243" s="1"/>
  <c r="P295" i="243"/>
  <c r="M294" i="243" s="1"/>
  <c r="L288" i="244"/>
  <c r="N288" i="244"/>
  <c r="L300" i="248"/>
  <c r="N300" i="248"/>
  <c r="G299" i="243"/>
  <c r="C299" i="243" s="1"/>
  <c r="J306" i="243"/>
  <c r="G303" i="243"/>
  <c r="C303" i="243" s="1"/>
  <c r="G302" i="243"/>
  <c r="C302" i="243" s="1"/>
  <c r="H299" i="243"/>
  <c r="R299" i="243" s="1"/>
  <c r="P300" i="243" s="1"/>
  <c r="G300" i="243"/>
  <c r="C300" i="243" s="1"/>
  <c r="G301" i="243"/>
  <c r="C301" i="243" s="1"/>
  <c r="G1074" i="181"/>
  <c r="P301" i="245"/>
  <c r="M300" i="245" s="1"/>
  <c r="S300" i="245"/>
  <c r="K301" i="245" s="1"/>
  <c r="A300" i="245" s="1"/>
  <c r="S306" i="252"/>
  <c r="K307" i="252" s="1"/>
  <c r="A306" i="252" s="1"/>
  <c r="P307" i="252"/>
  <c r="M306" i="252" s="1"/>
  <c r="P301" i="250"/>
  <c r="M300" i="250" s="1"/>
  <c r="S300" i="250"/>
  <c r="K301" i="250" s="1"/>
  <c r="A300" i="250" s="1"/>
  <c r="L294" i="245"/>
  <c r="N294" i="245"/>
  <c r="L294" i="241"/>
  <c r="N294" i="241"/>
  <c r="G309" i="251"/>
  <c r="C309" i="251" s="1"/>
  <c r="G308" i="251"/>
  <c r="C308" i="251" s="1"/>
  <c r="G307" i="251"/>
  <c r="C307" i="251" s="1"/>
  <c r="H305" i="251"/>
  <c r="R305" i="251" s="1"/>
  <c r="P306" i="251" s="1"/>
  <c r="G305" i="251"/>
  <c r="C305" i="251" s="1"/>
  <c r="J312" i="251"/>
  <c r="G306" i="251"/>
  <c r="C306" i="251" s="1"/>
  <c r="L294" i="246"/>
  <c r="N294" i="246"/>
  <c r="P301" i="253"/>
  <c r="M300" i="253" s="1"/>
  <c r="S300" i="253"/>
  <c r="K301" i="253" s="1"/>
  <c r="A300" i="253" s="1"/>
  <c r="N294" i="138"/>
  <c r="L294" i="138"/>
  <c r="S294" i="249"/>
  <c r="K295" i="249" s="1"/>
  <c r="A294" i="249" s="1"/>
  <c r="P295" i="249"/>
  <c r="M294" i="249" s="1"/>
  <c r="L288" i="243"/>
  <c r="N288" i="243"/>
  <c r="L294" i="243" l="1"/>
  <c r="N294" i="243"/>
  <c r="P307" i="138"/>
  <c r="M306" i="138" s="1"/>
  <c r="S306" i="138"/>
  <c r="K307" i="138" s="1"/>
  <c r="A306" i="138" s="1"/>
  <c r="P307" i="250"/>
  <c r="M306" i="250" s="1"/>
  <c r="S306" i="250"/>
  <c r="K307" i="250" s="1"/>
  <c r="A306" i="250" s="1"/>
  <c r="N294" i="244"/>
  <c r="L294" i="244"/>
  <c r="G317" i="252"/>
  <c r="C317" i="252" s="1"/>
  <c r="G321" i="252"/>
  <c r="C321" i="252" s="1"/>
  <c r="J324" i="252"/>
  <c r="G319" i="252"/>
  <c r="C319" i="252" s="1"/>
  <c r="G320" i="252"/>
  <c r="C320" i="252" s="1"/>
  <c r="H317" i="252"/>
  <c r="R317" i="252" s="1"/>
  <c r="P318" i="252" s="1"/>
  <c r="G318" i="252"/>
  <c r="C318" i="252" s="1"/>
  <c r="J318" i="138"/>
  <c r="G313" i="138"/>
  <c r="C313" i="138" s="1"/>
  <c r="G315" i="138"/>
  <c r="C315" i="138" s="1"/>
  <c r="H311" i="138"/>
  <c r="R311" i="138" s="1"/>
  <c r="P312" i="138" s="1"/>
  <c r="G311" i="138"/>
  <c r="C311" i="138" s="1"/>
  <c r="G314" i="138"/>
  <c r="C314" i="138" s="1"/>
  <c r="G312" i="138"/>
  <c r="C312" i="138" s="1"/>
  <c r="P307" i="241"/>
  <c r="M306" i="241" s="1"/>
  <c r="S306" i="241"/>
  <c r="K307" i="241" s="1"/>
  <c r="A306" i="241" s="1"/>
  <c r="H311" i="241"/>
  <c r="R311" i="241" s="1"/>
  <c r="P312" i="241" s="1"/>
  <c r="G313" i="241"/>
  <c r="C313" i="241" s="1"/>
  <c r="J318" i="241"/>
  <c r="G311" i="241"/>
  <c r="C311" i="241" s="1"/>
  <c r="G315" i="241"/>
  <c r="C315" i="241" s="1"/>
  <c r="G314" i="241"/>
  <c r="C314" i="241" s="1"/>
  <c r="G312" i="241"/>
  <c r="C312" i="241" s="1"/>
  <c r="P313" i="248"/>
  <c r="M312" i="248" s="1"/>
  <c r="S312" i="248"/>
  <c r="K313" i="248" s="1"/>
  <c r="A312" i="248" s="1"/>
  <c r="J324" i="248"/>
  <c r="G319" i="248"/>
  <c r="C319" i="248" s="1"/>
  <c r="G318" i="248"/>
  <c r="C318" i="248" s="1"/>
  <c r="G317" i="248"/>
  <c r="C317" i="248" s="1"/>
  <c r="G320" i="248"/>
  <c r="C320" i="248" s="1"/>
  <c r="G321" i="248"/>
  <c r="C321" i="248" s="1"/>
  <c r="H317" i="248"/>
  <c r="R317" i="248" s="1"/>
  <c r="P318" i="248" s="1"/>
  <c r="N300" i="138"/>
  <c r="L300" i="138"/>
  <c r="S300" i="249"/>
  <c r="K301" i="249" s="1"/>
  <c r="A300" i="249" s="1"/>
  <c r="P301" i="249"/>
  <c r="M300" i="249" s="1"/>
  <c r="G315" i="245"/>
  <c r="C315" i="245" s="1"/>
  <c r="J318" i="245"/>
  <c r="G311" i="245"/>
  <c r="C311" i="245" s="1"/>
  <c r="H311" i="245"/>
  <c r="R311" i="245" s="1"/>
  <c r="P312" i="245" s="1"/>
  <c r="G313" i="245"/>
  <c r="C313" i="245" s="1"/>
  <c r="G314" i="245"/>
  <c r="C314" i="245" s="1"/>
  <c r="G312" i="245"/>
  <c r="C312" i="245" s="1"/>
  <c r="S306" i="245"/>
  <c r="K307" i="245" s="1"/>
  <c r="A306" i="245" s="1"/>
  <c r="P307" i="245"/>
  <c r="M306" i="245" s="1"/>
  <c r="P307" i="242"/>
  <c r="M306" i="242" s="1"/>
  <c r="S306" i="242"/>
  <c r="K307" i="242" s="1"/>
  <c r="A306" i="242" s="1"/>
  <c r="G315" i="242"/>
  <c r="C315" i="242" s="1"/>
  <c r="H311" i="242"/>
  <c r="R311" i="242" s="1"/>
  <c r="P312" i="242" s="1"/>
  <c r="G312" i="242"/>
  <c r="C312" i="242" s="1"/>
  <c r="J318" i="242"/>
  <c r="G311" i="242"/>
  <c r="C311" i="242" s="1"/>
  <c r="G314" i="242"/>
  <c r="C314" i="242" s="1"/>
  <c r="G313" i="242"/>
  <c r="C313" i="242" s="1"/>
  <c r="G1075" i="181"/>
  <c r="S306" i="251"/>
  <c r="K307" i="251" s="1"/>
  <c r="A306" i="251" s="1"/>
  <c r="P307" i="251"/>
  <c r="M306" i="251" s="1"/>
  <c r="S300" i="244"/>
  <c r="K301" i="244" s="1"/>
  <c r="A300" i="244" s="1"/>
  <c r="P301" i="244"/>
  <c r="M300" i="244" s="1"/>
  <c r="N294" i="249"/>
  <c r="L294" i="249"/>
  <c r="L300" i="250"/>
  <c r="N300" i="250"/>
  <c r="N300" i="245"/>
  <c r="L300" i="245"/>
  <c r="G305" i="243"/>
  <c r="C305" i="243" s="1"/>
  <c r="J312" i="243"/>
  <c r="G307" i="243"/>
  <c r="C307" i="243" s="1"/>
  <c r="G308" i="243"/>
  <c r="C308" i="243" s="1"/>
  <c r="G309" i="243"/>
  <c r="C309" i="243" s="1"/>
  <c r="G306" i="243"/>
  <c r="C306" i="243" s="1"/>
  <c r="H305" i="243"/>
  <c r="R305" i="243" s="1"/>
  <c r="P306" i="243" s="1"/>
  <c r="N306" i="248"/>
  <c r="L306" i="248"/>
  <c r="S306" i="247"/>
  <c r="K307" i="247" s="1"/>
  <c r="A306" i="247" s="1"/>
  <c r="P307" i="247"/>
  <c r="M306" i="247" s="1"/>
  <c r="L300" i="247"/>
  <c r="N300" i="247"/>
  <c r="H311" i="253"/>
  <c r="R311" i="253" s="1"/>
  <c r="P312" i="253" s="1"/>
  <c r="G314" i="253"/>
  <c r="C314" i="253" s="1"/>
  <c r="G313" i="253"/>
  <c r="C313" i="253" s="1"/>
  <c r="G311" i="253"/>
  <c r="C311" i="253" s="1"/>
  <c r="G315" i="253"/>
  <c r="C315" i="253" s="1"/>
  <c r="J318" i="253"/>
  <c r="G312" i="253"/>
  <c r="C312" i="253" s="1"/>
  <c r="G311" i="250"/>
  <c r="C311" i="250" s="1"/>
  <c r="J318" i="250"/>
  <c r="G314" i="250"/>
  <c r="C314" i="250" s="1"/>
  <c r="H311" i="250"/>
  <c r="R311" i="250" s="1"/>
  <c r="P312" i="250" s="1"/>
  <c r="G315" i="250"/>
  <c r="C315" i="250" s="1"/>
  <c r="G313" i="250"/>
  <c r="C313" i="250" s="1"/>
  <c r="G312" i="250"/>
  <c r="C312" i="250" s="1"/>
  <c r="N300" i="242"/>
  <c r="L300" i="242"/>
  <c r="J312" i="249"/>
  <c r="G307" i="249"/>
  <c r="C307" i="249" s="1"/>
  <c r="H305" i="249"/>
  <c r="R305" i="249" s="1"/>
  <c r="P306" i="249" s="1"/>
  <c r="G309" i="249"/>
  <c r="C309" i="249" s="1"/>
  <c r="G306" i="249"/>
  <c r="C306" i="249" s="1"/>
  <c r="G308" i="249"/>
  <c r="C308" i="249" s="1"/>
  <c r="G305" i="249"/>
  <c r="C305" i="249" s="1"/>
  <c r="N300" i="246"/>
  <c r="L300" i="246"/>
  <c r="S312" i="252"/>
  <c r="K313" i="252" s="1"/>
  <c r="A312" i="252" s="1"/>
  <c r="P313" i="252"/>
  <c r="M312" i="252" s="1"/>
  <c r="N300" i="241"/>
  <c r="L300" i="241"/>
  <c r="G309" i="244"/>
  <c r="C309" i="244" s="1"/>
  <c r="G307" i="244"/>
  <c r="C307" i="244" s="1"/>
  <c r="G305" i="244"/>
  <c r="C305" i="244" s="1"/>
  <c r="G306" i="244"/>
  <c r="C306" i="244" s="1"/>
  <c r="G308" i="244"/>
  <c r="C308" i="244" s="1"/>
  <c r="J312" i="244"/>
  <c r="H305" i="244"/>
  <c r="R305" i="244" s="1"/>
  <c r="P306" i="244" s="1"/>
  <c r="P307" i="253"/>
  <c r="M306" i="253" s="1"/>
  <c r="S306" i="253"/>
  <c r="K307" i="253" s="1"/>
  <c r="A306" i="253" s="1"/>
  <c r="L300" i="253"/>
  <c r="N300" i="253"/>
  <c r="G312" i="251"/>
  <c r="C312" i="251" s="1"/>
  <c r="G313" i="251"/>
  <c r="C313" i="251" s="1"/>
  <c r="G314" i="251"/>
  <c r="C314" i="251" s="1"/>
  <c r="H311" i="251"/>
  <c r="R311" i="251" s="1"/>
  <c r="P312" i="251" s="1"/>
  <c r="J318" i="251"/>
  <c r="G311" i="251"/>
  <c r="C311" i="251" s="1"/>
  <c r="G315" i="251"/>
  <c r="C315" i="251" s="1"/>
  <c r="L306" i="252"/>
  <c r="N306" i="252"/>
  <c r="S300" i="243"/>
  <c r="K301" i="243" s="1"/>
  <c r="A300" i="243" s="1"/>
  <c r="P301" i="243"/>
  <c r="M300" i="243" s="1"/>
  <c r="G314" i="247"/>
  <c r="C314" i="247" s="1"/>
  <c r="H311" i="247"/>
  <c r="R311" i="247" s="1"/>
  <c r="P312" i="247" s="1"/>
  <c r="G313" i="247"/>
  <c r="C313" i="247" s="1"/>
  <c r="G312" i="247"/>
  <c r="C312" i="247" s="1"/>
  <c r="G311" i="247"/>
  <c r="C311" i="247" s="1"/>
  <c r="G315" i="247"/>
  <c r="C315" i="247" s="1"/>
  <c r="J318" i="247"/>
  <c r="L300" i="251"/>
  <c r="N300" i="251"/>
  <c r="P307" i="246"/>
  <c r="M306" i="246" s="1"/>
  <c r="S306" i="246"/>
  <c r="K307" i="246" s="1"/>
  <c r="A306" i="246" s="1"/>
  <c r="G313" i="246"/>
  <c r="C313" i="246" s="1"/>
  <c r="G311" i="246"/>
  <c r="C311" i="246" s="1"/>
  <c r="G315" i="246"/>
  <c r="C315" i="246" s="1"/>
  <c r="H311" i="246"/>
  <c r="R311" i="246" s="1"/>
  <c r="P312" i="246" s="1"/>
  <c r="J318" i="246"/>
  <c r="G314" i="246"/>
  <c r="C314" i="246" s="1"/>
  <c r="G312" i="246"/>
  <c r="C312" i="246" s="1"/>
  <c r="G318" i="246" l="1"/>
  <c r="C318" i="246" s="1"/>
  <c r="G320" i="246"/>
  <c r="C320" i="246" s="1"/>
  <c r="G319" i="246"/>
  <c r="C319" i="246" s="1"/>
  <c r="J324" i="246"/>
  <c r="G317" i="246"/>
  <c r="C317" i="246" s="1"/>
  <c r="H317" i="246"/>
  <c r="R317" i="246" s="1"/>
  <c r="P318" i="246" s="1"/>
  <c r="G321" i="246"/>
  <c r="C321" i="246" s="1"/>
  <c r="G320" i="253"/>
  <c r="C320" i="253" s="1"/>
  <c r="G321" i="253"/>
  <c r="C321" i="253" s="1"/>
  <c r="G318" i="253"/>
  <c r="C318" i="253" s="1"/>
  <c r="H317" i="253"/>
  <c r="R317" i="253" s="1"/>
  <c r="P318" i="253" s="1"/>
  <c r="J324" i="253"/>
  <c r="G317" i="253"/>
  <c r="C317" i="253" s="1"/>
  <c r="G319" i="253"/>
  <c r="C319" i="253" s="1"/>
  <c r="N306" i="247"/>
  <c r="L306" i="247"/>
  <c r="N306" i="246"/>
  <c r="L306" i="246"/>
  <c r="S312" i="247"/>
  <c r="K313" i="247" s="1"/>
  <c r="A312" i="247" s="1"/>
  <c r="P313" i="247"/>
  <c r="M312" i="247" s="1"/>
  <c r="J324" i="251"/>
  <c r="G321" i="251"/>
  <c r="C321" i="251" s="1"/>
  <c r="G320" i="251"/>
  <c r="C320" i="251" s="1"/>
  <c r="H317" i="251"/>
  <c r="R317" i="251" s="1"/>
  <c r="P318" i="251" s="1"/>
  <c r="G318" i="251"/>
  <c r="C318" i="251" s="1"/>
  <c r="G319" i="251"/>
  <c r="C319" i="251" s="1"/>
  <c r="G317" i="251"/>
  <c r="C317" i="251" s="1"/>
  <c r="L306" i="253"/>
  <c r="N306" i="253"/>
  <c r="G311" i="249"/>
  <c r="C311" i="249" s="1"/>
  <c r="H311" i="249"/>
  <c r="R311" i="249" s="1"/>
  <c r="P312" i="249" s="1"/>
  <c r="G314" i="249"/>
  <c r="C314" i="249" s="1"/>
  <c r="G312" i="249"/>
  <c r="C312" i="249" s="1"/>
  <c r="G313" i="249"/>
  <c r="C313" i="249" s="1"/>
  <c r="J318" i="249"/>
  <c r="G315" i="249"/>
  <c r="C315" i="249" s="1"/>
  <c r="G321" i="250"/>
  <c r="C321" i="250" s="1"/>
  <c r="J324" i="250"/>
  <c r="G317" i="250"/>
  <c r="C317" i="250" s="1"/>
  <c r="G320" i="250"/>
  <c r="C320" i="250" s="1"/>
  <c r="G318" i="250"/>
  <c r="C318" i="250" s="1"/>
  <c r="G319" i="250"/>
  <c r="C319" i="250" s="1"/>
  <c r="H317" i="250"/>
  <c r="R317" i="250" s="1"/>
  <c r="P318" i="250" s="1"/>
  <c r="S312" i="253"/>
  <c r="K313" i="253" s="1"/>
  <c r="A312" i="253" s="1"/>
  <c r="P313" i="253"/>
  <c r="M312" i="253" s="1"/>
  <c r="G311" i="243"/>
  <c r="C311" i="243" s="1"/>
  <c r="H311" i="243"/>
  <c r="R311" i="243" s="1"/>
  <c r="P312" i="243" s="1"/>
  <c r="G312" i="243"/>
  <c r="C312" i="243" s="1"/>
  <c r="J318" i="243"/>
  <c r="G314" i="243"/>
  <c r="C314" i="243" s="1"/>
  <c r="G313" i="243"/>
  <c r="C313" i="243" s="1"/>
  <c r="G315" i="243"/>
  <c r="C315" i="243" s="1"/>
  <c r="N300" i="244"/>
  <c r="L300" i="244"/>
  <c r="S312" i="245"/>
  <c r="K313" i="245" s="1"/>
  <c r="A312" i="245" s="1"/>
  <c r="P313" i="245"/>
  <c r="M312" i="245" s="1"/>
  <c r="N300" i="249"/>
  <c r="L300" i="249"/>
  <c r="S318" i="248"/>
  <c r="K319" i="248" s="1"/>
  <c r="A318" i="248" s="1"/>
  <c r="P319" i="248"/>
  <c r="M318" i="248" s="1"/>
  <c r="L312" i="248"/>
  <c r="N312" i="248"/>
  <c r="J324" i="138"/>
  <c r="G317" i="138"/>
  <c r="C317" i="138" s="1"/>
  <c r="G319" i="138"/>
  <c r="C319" i="138" s="1"/>
  <c r="G320" i="138"/>
  <c r="C320" i="138" s="1"/>
  <c r="H317" i="138"/>
  <c r="R317" i="138" s="1"/>
  <c r="P318" i="138" s="1"/>
  <c r="G318" i="138"/>
  <c r="C318" i="138" s="1"/>
  <c r="G321" i="138"/>
  <c r="C321" i="138" s="1"/>
  <c r="S312" i="246"/>
  <c r="K313" i="246" s="1"/>
  <c r="A312" i="246" s="1"/>
  <c r="P313" i="246"/>
  <c r="M312" i="246" s="1"/>
  <c r="G321" i="247"/>
  <c r="C321" i="247" s="1"/>
  <c r="G318" i="247"/>
  <c r="C318" i="247" s="1"/>
  <c r="G319" i="247"/>
  <c r="C319" i="247" s="1"/>
  <c r="H317" i="247"/>
  <c r="R317" i="247" s="1"/>
  <c r="P318" i="247" s="1"/>
  <c r="J324" i="247"/>
  <c r="G320" i="247"/>
  <c r="C320" i="247" s="1"/>
  <c r="G317" i="247"/>
  <c r="C317" i="247" s="1"/>
  <c r="P313" i="251"/>
  <c r="M312" i="251" s="1"/>
  <c r="S312" i="251"/>
  <c r="K313" i="251" s="1"/>
  <c r="A312" i="251" s="1"/>
  <c r="P307" i="244"/>
  <c r="M306" i="244" s="1"/>
  <c r="S306" i="244"/>
  <c r="K307" i="244" s="1"/>
  <c r="A306" i="244" s="1"/>
  <c r="G1076" i="181"/>
  <c r="H317" i="242"/>
  <c r="R317" i="242" s="1"/>
  <c r="P318" i="242" s="1"/>
  <c r="G317" i="242"/>
  <c r="C317" i="242" s="1"/>
  <c r="G320" i="242"/>
  <c r="C320" i="242" s="1"/>
  <c r="G321" i="242"/>
  <c r="C321" i="242" s="1"/>
  <c r="G318" i="242"/>
  <c r="C318" i="242" s="1"/>
  <c r="G319" i="242"/>
  <c r="C319" i="242" s="1"/>
  <c r="J324" i="242"/>
  <c r="G321" i="241"/>
  <c r="C321" i="241" s="1"/>
  <c r="G319" i="241"/>
  <c r="C319" i="241" s="1"/>
  <c r="J324" i="241"/>
  <c r="G320" i="241"/>
  <c r="C320" i="241" s="1"/>
  <c r="H317" i="241"/>
  <c r="R317" i="241" s="1"/>
  <c r="P318" i="241" s="1"/>
  <c r="G317" i="241"/>
  <c r="C317" i="241" s="1"/>
  <c r="G318" i="241"/>
  <c r="C318" i="241" s="1"/>
  <c r="N306" i="241"/>
  <c r="L306" i="241"/>
  <c r="S312" i="138"/>
  <c r="K313" i="138" s="1"/>
  <c r="A312" i="138" s="1"/>
  <c r="P313" i="138"/>
  <c r="M312" i="138" s="1"/>
  <c r="G325" i="252"/>
  <c r="C325" i="252" s="1"/>
  <c r="G323" i="252"/>
  <c r="C323" i="252" s="1"/>
  <c r="H323" i="252"/>
  <c r="R323" i="252" s="1"/>
  <c r="P324" i="252" s="1"/>
  <c r="G324" i="252"/>
  <c r="C324" i="252" s="1"/>
  <c r="G327" i="252"/>
  <c r="C327" i="252" s="1"/>
  <c r="G326" i="252"/>
  <c r="C326" i="252" s="1"/>
  <c r="J330" i="252"/>
  <c r="N306" i="138"/>
  <c r="L306" i="138"/>
  <c r="L300" i="243"/>
  <c r="N300" i="243"/>
  <c r="G314" i="244"/>
  <c r="C314" i="244" s="1"/>
  <c r="H311" i="244"/>
  <c r="R311" i="244" s="1"/>
  <c r="P312" i="244" s="1"/>
  <c r="G313" i="244"/>
  <c r="C313" i="244" s="1"/>
  <c r="G315" i="244"/>
  <c r="C315" i="244" s="1"/>
  <c r="G311" i="244"/>
  <c r="C311" i="244" s="1"/>
  <c r="G312" i="244"/>
  <c r="C312" i="244" s="1"/>
  <c r="J318" i="244"/>
  <c r="S306" i="249"/>
  <c r="K307" i="249" s="1"/>
  <c r="A306" i="249" s="1"/>
  <c r="P307" i="249"/>
  <c r="M306" i="249" s="1"/>
  <c r="P313" i="250"/>
  <c r="M312" i="250" s="1"/>
  <c r="S312" i="250"/>
  <c r="K313" i="250" s="1"/>
  <c r="A312" i="250" s="1"/>
  <c r="L306" i="251"/>
  <c r="N306" i="251"/>
  <c r="L306" i="242"/>
  <c r="N306" i="242"/>
  <c r="G320" i="245"/>
  <c r="C320" i="245" s="1"/>
  <c r="H317" i="245"/>
  <c r="R317" i="245" s="1"/>
  <c r="P318" i="245" s="1"/>
  <c r="G317" i="245"/>
  <c r="C317" i="245" s="1"/>
  <c r="J324" i="245"/>
  <c r="G321" i="245"/>
  <c r="C321" i="245" s="1"/>
  <c r="G318" i="245"/>
  <c r="C318" i="245" s="1"/>
  <c r="G319" i="245"/>
  <c r="C319" i="245" s="1"/>
  <c r="G327" i="248"/>
  <c r="C327" i="248" s="1"/>
  <c r="G325" i="248"/>
  <c r="C325" i="248" s="1"/>
  <c r="G324" i="248"/>
  <c r="C324" i="248" s="1"/>
  <c r="J330" i="248"/>
  <c r="G326" i="248"/>
  <c r="C326" i="248" s="1"/>
  <c r="H323" i="248"/>
  <c r="R323" i="248" s="1"/>
  <c r="P324" i="248" s="1"/>
  <c r="G323" i="248"/>
  <c r="C323" i="248" s="1"/>
  <c r="S318" i="252"/>
  <c r="K319" i="252" s="1"/>
  <c r="A318" i="252" s="1"/>
  <c r="P319" i="252"/>
  <c r="M318" i="252" s="1"/>
  <c r="N312" i="252"/>
  <c r="L312" i="252"/>
  <c r="P307" i="243"/>
  <c r="M306" i="243" s="1"/>
  <c r="S306" i="243"/>
  <c r="K307" i="243" s="1"/>
  <c r="A306" i="243" s="1"/>
  <c r="P313" i="242"/>
  <c r="M312" i="242" s="1"/>
  <c r="S312" i="242"/>
  <c r="K313" i="242" s="1"/>
  <c r="A312" i="242" s="1"/>
  <c r="L306" i="245"/>
  <c r="N306" i="245"/>
  <c r="P313" i="241"/>
  <c r="M312" i="241" s="1"/>
  <c r="S312" i="241"/>
  <c r="K313" i="241" s="1"/>
  <c r="A312" i="241" s="1"/>
  <c r="L306" i="250"/>
  <c r="N306" i="250"/>
  <c r="L312" i="241" l="1"/>
  <c r="N312" i="241"/>
  <c r="N312" i="242"/>
  <c r="L312" i="242"/>
  <c r="L318" i="252"/>
  <c r="N318" i="252"/>
  <c r="G327" i="245"/>
  <c r="C327" i="245" s="1"/>
  <c r="G325" i="245"/>
  <c r="C325" i="245" s="1"/>
  <c r="H323" i="245"/>
  <c r="R323" i="245" s="1"/>
  <c r="P324" i="245" s="1"/>
  <c r="G323" i="245"/>
  <c r="C323" i="245" s="1"/>
  <c r="G326" i="245"/>
  <c r="C326" i="245" s="1"/>
  <c r="G324" i="245"/>
  <c r="C324" i="245" s="1"/>
  <c r="J330" i="245"/>
  <c r="G321" i="244"/>
  <c r="C321" i="244" s="1"/>
  <c r="G319" i="244"/>
  <c r="C319" i="244" s="1"/>
  <c r="G317" i="244"/>
  <c r="C317" i="244" s="1"/>
  <c r="G320" i="244"/>
  <c r="C320" i="244" s="1"/>
  <c r="G318" i="244"/>
  <c r="C318" i="244" s="1"/>
  <c r="J324" i="244"/>
  <c r="H317" i="244"/>
  <c r="R317" i="244" s="1"/>
  <c r="P318" i="244" s="1"/>
  <c r="P319" i="241"/>
  <c r="M318" i="241" s="1"/>
  <c r="S318" i="241"/>
  <c r="K319" i="241" s="1"/>
  <c r="A318" i="241" s="1"/>
  <c r="G327" i="247"/>
  <c r="C327" i="247" s="1"/>
  <c r="J330" i="247"/>
  <c r="G326" i="247"/>
  <c r="C326" i="247" s="1"/>
  <c r="G325" i="247"/>
  <c r="C325" i="247" s="1"/>
  <c r="H323" i="247"/>
  <c r="R323" i="247" s="1"/>
  <c r="P324" i="247" s="1"/>
  <c r="G324" i="247"/>
  <c r="C324" i="247" s="1"/>
  <c r="G323" i="247"/>
  <c r="C323" i="247" s="1"/>
  <c r="L318" i="248"/>
  <c r="N318" i="248"/>
  <c r="N312" i="245"/>
  <c r="L312" i="245"/>
  <c r="P319" i="251"/>
  <c r="M318" i="251" s="1"/>
  <c r="S318" i="251"/>
  <c r="K319" i="251" s="1"/>
  <c r="A318" i="251" s="1"/>
  <c r="L312" i="247"/>
  <c r="N312" i="247"/>
  <c r="H323" i="253"/>
  <c r="R323" i="253" s="1"/>
  <c r="P324" i="253" s="1"/>
  <c r="G326" i="253"/>
  <c r="C326" i="253" s="1"/>
  <c r="G323" i="253"/>
  <c r="C323" i="253" s="1"/>
  <c r="G324" i="253"/>
  <c r="C324" i="253" s="1"/>
  <c r="G327" i="253"/>
  <c r="C327" i="253" s="1"/>
  <c r="G325" i="253"/>
  <c r="C325" i="253" s="1"/>
  <c r="J330" i="253"/>
  <c r="J330" i="246"/>
  <c r="G323" i="246"/>
  <c r="C323" i="246" s="1"/>
  <c r="H323" i="246"/>
  <c r="R323" i="246" s="1"/>
  <c r="P324" i="246" s="1"/>
  <c r="G324" i="246"/>
  <c r="C324" i="246" s="1"/>
  <c r="G327" i="246"/>
  <c r="C327" i="246" s="1"/>
  <c r="G325" i="246"/>
  <c r="C325" i="246" s="1"/>
  <c r="G326" i="246"/>
  <c r="C326" i="246" s="1"/>
  <c r="L306" i="243"/>
  <c r="N306" i="243"/>
  <c r="G332" i="248"/>
  <c r="C332" i="248" s="1"/>
  <c r="G331" i="248"/>
  <c r="C331" i="248" s="1"/>
  <c r="J336" i="248"/>
  <c r="G329" i="248"/>
  <c r="C329" i="248" s="1"/>
  <c r="G333" i="248"/>
  <c r="C333" i="248" s="1"/>
  <c r="G330" i="248"/>
  <c r="C330" i="248" s="1"/>
  <c r="H329" i="248"/>
  <c r="R329" i="248" s="1"/>
  <c r="P330" i="248" s="1"/>
  <c r="L312" i="250"/>
  <c r="N312" i="250"/>
  <c r="S312" i="244"/>
  <c r="K313" i="244" s="1"/>
  <c r="A312" i="244" s="1"/>
  <c r="P313" i="244"/>
  <c r="M312" i="244" s="1"/>
  <c r="H323" i="242"/>
  <c r="R323" i="242" s="1"/>
  <c r="P324" i="242" s="1"/>
  <c r="J330" i="242"/>
  <c r="G326" i="242"/>
  <c r="C326" i="242" s="1"/>
  <c r="G325" i="242"/>
  <c r="C325" i="242" s="1"/>
  <c r="G327" i="242"/>
  <c r="C327" i="242" s="1"/>
  <c r="G324" i="242"/>
  <c r="C324" i="242" s="1"/>
  <c r="G323" i="242"/>
  <c r="C323" i="242" s="1"/>
  <c r="G1077" i="181"/>
  <c r="L312" i="251"/>
  <c r="N312" i="251"/>
  <c r="S318" i="247"/>
  <c r="K319" i="247" s="1"/>
  <c r="A318" i="247" s="1"/>
  <c r="P319" i="247"/>
  <c r="M318" i="247" s="1"/>
  <c r="L312" i="246"/>
  <c r="N312" i="246"/>
  <c r="S318" i="138"/>
  <c r="K319" i="138" s="1"/>
  <c r="A318" i="138" s="1"/>
  <c r="P319" i="138"/>
  <c r="M318" i="138" s="1"/>
  <c r="G325" i="138"/>
  <c r="C325" i="138" s="1"/>
  <c r="G326" i="138"/>
  <c r="C326" i="138" s="1"/>
  <c r="G327" i="138"/>
  <c r="C327" i="138" s="1"/>
  <c r="H323" i="138"/>
  <c r="R323" i="138" s="1"/>
  <c r="P324" i="138" s="1"/>
  <c r="G324" i="138"/>
  <c r="C324" i="138" s="1"/>
  <c r="J330" i="138"/>
  <c r="G323" i="138"/>
  <c r="C323" i="138" s="1"/>
  <c r="P313" i="243"/>
  <c r="M312" i="243" s="1"/>
  <c r="S312" i="243"/>
  <c r="K313" i="243" s="1"/>
  <c r="A312" i="243" s="1"/>
  <c r="P319" i="250"/>
  <c r="M318" i="250" s="1"/>
  <c r="S318" i="250"/>
  <c r="K319" i="250" s="1"/>
  <c r="A318" i="250" s="1"/>
  <c r="G320" i="249"/>
  <c r="C320" i="249" s="1"/>
  <c r="G319" i="249"/>
  <c r="C319" i="249" s="1"/>
  <c r="G318" i="249"/>
  <c r="C318" i="249" s="1"/>
  <c r="G317" i="249"/>
  <c r="C317" i="249" s="1"/>
  <c r="H317" i="249"/>
  <c r="R317" i="249" s="1"/>
  <c r="P318" i="249" s="1"/>
  <c r="G321" i="249"/>
  <c r="C321" i="249" s="1"/>
  <c r="J324" i="249"/>
  <c r="S312" i="249"/>
  <c r="K313" i="249" s="1"/>
  <c r="A312" i="249" s="1"/>
  <c r="P313" i="249"/>
  <c r="M312" i="249" s="1"/>
  <c r="P319" i="253"/>
  <c r="M318" i="253" s="1"/>
  <c r="S318" i="253"/>
  <c r="K319" i="253" s="1"/>
  <c r="A318" i="253" s="1"/>
  <c r="P319" i="245"/>
  <c r="M318" i="245" s="1"/>
  <c r="S318" i="245"/>
  <c r="K319" i="245" s="1"/>
  <c r="A318" i="245" s="1"/>
  <c r="N306" i="249"/>
  <c r="L306" i="249"/>
  <c r="L312" i="138"/>
  <c r="N312" i="138"/>
  <c r="G324" i="241"/>
  <c r="C324" i="241" s="1"/>
  <c r="G323" i="241"/>
  <c r="C323" i="241" s="1"/>
  <c r="G325" i="241"/>
  <c r="C325" i="241" s="1"/>
  <c r="G327" i="241"/>
  <c r="C327" i="241" s="1"/>
  <c r="G326" i="241"/>
  <c r="C326" i="241" s="1"/>
  <c r="J330" i="241"/>
  <c r="H323" i="241"/>
  <c r="R323" i="241" s="1"/>
  <c r="P324" i="241" s="1"/>
  <c r="H323" i="250"/>
  <c r="R323" i="250" s="1"/>
  <c r="P324" i="250" s="1"/>
  <c r="G323" i="250"/>
  <c r="C323" i="250" s="1"/>
  <c r="G326" i="250"/>
  <c r="C326" i="250" s="1"/>
  <c r="G324" i="250"/>
  <c r="C324" i="250" s="1"/>
  <c r="J330" i="250"/>
  <c r="G325" i="250"/>
  <c r="C325" i="250" s="1"/>
  <c r="G327" i="250"/>
  <c r="C327" i="250" s="1"/>
  <c r="P319" i="246"/>
  <c r="M318" i="246" s="1"/>
  <c r="S318" i="246"/>
  <c r="K319" i="246" s="1"/>
  <c r="A318" i="246" s="1"/>
  <c r="P325" i="248"/>
  <c r="M324" i="248" s="1"/>
  <c r="S324" i="248"/>
  <c r="K325" i="248" s="1"/>
  <c r="A324" i="248" s="1"/>
  <c r="G330" i="252"/>
  <c r="C330" i="252" s="1"/>
  <c r="J336" i="252"/>
  <c r="H329" i="252"/>
  <c r="R329" i="252" s="1"/>
  <c r="P330" i="252" s="1"/>
  <c r="G331" i="252"/>
  <c r="C331" i="252" s="1"/>
  <c r="G332" i="252"/>
  <c r="C332" i="252" s="1"/>
  <c r="G333" i="252"/>
  <c r="C333" i="252" s="1"/>
  <c r="G329" i="252"/>
  <c r="C329" i="252" s="1"/>
  <c r="P325" i="252"/>
  <c r="M324" i="252" s="1"/>
  <c r="S324" i="252"/>
  <c r="K325" i="252" s="1"/>
  <c r="A324" i="252" s="1"/>
  <c r="S318" i="242"/>
  <c r="K319" i="242" s="1"/>
  <c r="A318" i="242" s="1"/>
  <c r="P319" i="242"/>
  <c r="M318" i="242" s="1"/>
  <c r="N306" i="244"/>
  <c r="L306" i="244"/>
  <c r="G320" i="243"/>
  <c r="C320" i="243" s="1"/>
  <c r="G319" i="243"/>
  <c r="C319" i="243" s="1"/>
  <c r="H317" i="243"/>
  <c r="R317" i="243" s="1"/>
  <c r="P318" i="243" s="1"/>
  <c r="J324" i="243"/>
  <c r="G318" i="243"/>
  <c r="C318" i="243" s="1"/>
  <c r="G321" i="243"/>
  <c r="C321" i="243" s="1"/>
  <c r="G317" i="243"/>
  <c r="C317" i="243" s="1"/>
  <c r="N312" i="253"/>
  <c r="L312" i="253"/>
  <c r="G323" i="251"/>
  <c r="C323" i="251" s="1"/>
  <c r="H323" i="251"/>
  <c r="R323" i="251" s="1"/>
  <c r="P324" i="251" s="1"/>
  <c r="G325" i="251"/>
  <c r="C325" i="251" s="1"/>
  <c r="G324" i="251"/>
  <c r="C324" i="251" s="1"/>
  <c r="G326" i="251"/>
  <c r="C326" i="251" s="1"/>
  <c r="J330" i="251"/>
  <c r="G327" i="251"/>
  <c r="C327" i="251" s="1"/>
  <c r="L318" i="242" l="1"/>
  <c r="N318" i="242"/>
  <c r="P325" i="250"/>
  <c r="M324" i="250" s="1"/>
  <c r="S324" i="250"/>
  <c r="K325" i="250" s="1"/>
  <c r="A324" i="250" s="1"/>
  <c r="S318" i="249"/>
  <c r="K319" i="249" s="1"/>
  <c r="A318" i="249" s="1"/>
  <c r="P319" i="249"/>
  <c r="M318" i="249" s="1"/>
  <c r="L312" i="243"/>
  <c r="N312" i="243"/>
  <c r="L318" i="138"/>
  <c r="N318" i="138"/>
  <c r="G327" i="243"/>
  <c r="C327" i="243" s="1"/>
  <c r="H323" i="243"/>
  <c r="R323" i="243" s="1"/>
  <c r="P324" i="243" s="1"/>
  <c r="G324" i="243"/>
  <c r="C324" i="243" s="1"/>
  <c r="G323" i="243"/>
  <c r="C323" i="243" s="1"/>
  <c r="G325" i="243"/>
  <c r="C325" i="243" s="1"/>
  <c r="G326" i="243"/>
  <c r="C326" i="243" s="1"/>
  <c r="J330" i="243"/>
  <c r="N318" i="246"/>
  <c r="L318" i="246"/>
  <c r="S324" i="241"/>
  <c r="K325" i="241" s="1"/>
  <c r="A324" i="241" s="1"/>
  <c r="P325" i="241"/>
  <c r="M324" i="241" s="1"/>
  <c r="N318" i="245"/>
  <c r="L318" i="245"/>
  <c r="G1078" i="181"/>
  <c r="L312" i="244"/>
  <c r="N312" i="244"/>
  <c r="S330" i="248"/>
  <c r="K331" i="248" s="1"/>
  <c r="A330" i="248" s="1"/>
  <c r="P331" i="248"/>
  <c r="M330" i="248" s="1"/>
  <c r="G337" i="248"/>
  <c r="C337" i="248" s="1"/>
  <c r="G338" i="248"/>
  <c r="C338" i="248" s="1"/>
  <c r="G339" i="248"/>
  <c r="C339" i="248" s="1"/>
  <c r="H335" i="248"/>
  <c r="R335" i="248" s="1"/>
  <c r="P336" i="248" s="1"/>
  <c r="J342" i="248"/>
  <c r="G336" i="248"/>
  <c r="C336" i="248" s="1"/>
  <c r="G335" i="248"/>
  <c r="C335" i="248" s="1"/>
  <c r="G333" i="253"/>
  <c r="C333" i="253" s="1"/>
  <c r="G331" i="253"/>
  <c r="C331" i="253" s="1"/>
  <c r="G329" i="253"/>
  <c r="C329" i="253" s="1"/>
  <c r="J336" i="253"/>
  <c r="G330" i="253"/>
  <c r="C330" i="253" s="1"/>
  <c r="H329" i="253"/>
  <c r="R329" i="253" s="1"/>
  <c r="P330" i="253" s="1"/>
  <c r="G332" i="253"/>
  <c r="C332" i="253" s="1"/>
  <c r="G331" i="247"/>
  <c r="C331" i="247" s="1"/>
  <c r="G332" i="247"/>
  <c r="C332" i="247" s="1"/>
  <c r="J336" i="247"/>
  <c r="H329" i="247"/>
  <c r="R329" i="247" s="1"/>
  <c r="P330" i="247" s="1"/>
  <c r="G330" i="247"/>
  <c r="C330" i="247" s="1"/>
  <c r="G329" i="247"/>
  <c r="C329" i="247" s="1"/>
  <c r="G333" i="247"/>
  <c r="C333" i="247" s="1"/>
  <c r="S318" i="244"/>
  <c r="K319" i="244" s="1"/>
  <c r="A318" i="244" s="1"/>
  <c r="P319" i="244"/>
  <c r="M318" i="244" s="1"/>
  <c r="G336" i="252"/>
  <c r="C336" i="252" s="1"/>
  <c r="G335" i="252"/>
  <c r="C335" i="252" s="1"/>
  <c r="G338" i="252"/>
  <c r="C338" i="252" s="1"/>
  <c r="H335" i="252"/>
  <c r="R335" i="252" s="1"/>
  <c r="P336" i="252" s="1"/>
  <c r="J342" i="252"/>
  <c r="G337" i="252"/>
  <c r="C337" i="252" s="1"/>
  <c r="G339" i="252"/>
  <c r="C339" i="252" s="1"/>
  <c r="G331" i="250"/>
  <c r="C331" i="250" s="1"/>
  <c r="G329" i="250"/>
  <c r="C329" i="250" s="1"/>
  <c r="H329" i="250"/>
  <c r="R329" i="250" s="1"/>
  <c r="P330" i="250" s="1"/>
  <c r="G332" i="250"/>
  <c r="C332" i="250" s="1"/>
  <c r="G330" i="250"/>
  <c r="C330" i="250" s="1"/>
  <c r="G333" i="250"/>
  <c r="C333" i="250" s="1"/>
  <c r="J336" i="250"/>
  <c r="L312" i="249"/>
  <c r="N312" i="249"/>
  <c r="S324" i="138"/>
  <c r="K325" i="138" s="1"/>
  <c r="A324" i="138" s="1"/>
  <c r="P325" i="138"/>
  <c r="M324" i="138" s="1"/>
  <c r="N318" i="247"/>
  <c r="L318" i="247"/>
  <c r="P325" i="242"/>
  <c r="M324" i="242" s="1"/>
  <c r="S324" i="242"/>
  <c r="K325" i="242" s="1"/>
  <c r="A324" i="242" s="1"/>
  <c r="G333" i="246"/>
  <c r="C333" i="246" s="1"/>
  <c r="J336" i="246"/>
  <c r="H329" i="246"/>
  <c r="R329" i="246" s="1"/>
  <c r="P330" i="246" s="1"/>
  <c r="G331" i="246"/>
  <c r="C331" i="246" s="1"/>
  <c r="G330" i="246"/>
  <c r="C330" i="246" s="1"/>
  <c r="G332" i="246"/>
  <c r="C332" i="246" s="1"/>
  <c r="G329" i="246"/>
  <c r="C329" i="246" s="1"/>
  <c r="J336" i="251"/>
  <c r="G329" i="251"/>
  <c r="C329" i="251" s="1"/>
  <c r="G330" i="251"/>
  <c r="C330" i="251" s="1"/>
  <c r="H329" i="251"/>
  <c r="R329" i="251" s="1"/>
  <c r="P330" i="251" s="1"/>
  <c r="G333" i="251"/>
  <c r="C333" i="251" s="1"/>
  <c r="G332" i="251"/>
  <c r="C332" i="251" s="1"/>
  <c r="G331" i="251"/>
  <c r="C331" i="251" s="1"/>
  <c r="P325" i="251"/>
  <c r="M324" i="251" s="1"/>
  <c r="S324" i="251"/>
  <c r="K325" i="251" s="1"/>
  <c r="A324" i="251" s="1"/>
  <c r="S318" i="243"/>
  <c r="K319" i="243" s="1"/>
  <c r="A318" i="243" s="1"/>
  <c r="P319" i="243"/>
  <c r="M318" i="243" s="1"/>
  <c r="L324" i="252"/>
  <c r="N324" i="252"/>
  <c r="H329" i="241"/>
  <c r="R329" i="241" s="1"/>
  <c r="P330" i="241" s="1"/>
  <c r="J336" i="241"/>
  <c r="G332" i="241"/>
  <c r="C332" i="241" s="1"/>
  <c r="G330" i="241"/>
  <c r="C330" i="241" s="1"/>
  <c r="G331" i="241"/>
  <c r="C331" i="241" s="1"/>
  <c r="G329" i="241"/>
  <c r="C329" i="241" s="1"/>
  <c r="G333" i="241"/>
  <c r="C333" i="241" s="1"/>
  <c r="G326" i="249"/>
  <c r="C326" i="249" s="1"/>
  <c r="G323" i="249"/>
  <c r="C323" i="249" s="1"/>
  <c r="H323" i="249"/>
  <c r="R323" i="249" s="1"/>
  <c r="P324" i="249" s="1"/>
  <c r="J330" i="249"/>
  <c r="G325" i="249"/>
  <c r="C325" i="249" s="1"/>
  <c r="G327" i="249"/>
  <c r="C327" i="249" s="1"/>
  <c r="G324" i="249"/>
  <c r="C324" i="249" s="1"/>
  <c r="L318" i="250"/>
  <c r="N318" i="250"/>
  <c r="J336" i="138"/>
  <c r="G329" i="138"/>
  <c r="C329" i="138" s="1"/>
  <c r="G332" i="138"/>
  <c r="C332" i="138" s="1"/>
  <c r="G333" i="138"/>
  <c r="C333" i="138" s="1"/>
  <c r="H329" i="138"/>
  <c r="R329" i="138" s="1"/>
  <c r="P330" i="138" s="1"/>
  <c r="G330" i="138"/>
  <c r="C330" i="138" s="1"/>
  <c r="G331" i="138"/>
  <c r="C331" i="138" s="1"/>
  <c r="P325" i="246"/>
  <c r="M324" i="246" s="1"/>
  <c r="S324" i="246"/>
  <c r="K325" i="246" s="1"/>
  <c r="A324" i="246" s="1"/>
  <c r="S324" i="247"/>
  <c r="K325" i="247" s="1"/>
  <c r="A324" i="247" s="1"/>
  <c r="P325" i="247"/>
  <c r="M324" i="247" s="1"/>
  <c r="G323" i="244"/>
  <c r="C323" i="244" s="1"/>
  <c r="G325" i="244"/>
  <c r="C325" i="244" s="1"/>
  <c r="H323" i="244"/>
  <c r="R323" i="244" s="1"/>
  <c r="P324" i="244" s="1"/>
  <c r="G327" i="244"/>
  <c r="C327" i="244" s="1"/>
  <c r="J330" i="244"/>
  <c r="G324" i="244"/>
  <c r="C324" i="244" s="1"/>
  <c r="G326" i="244"/>
  <c r="C326" i="244" s="1"/>
  <c r="S330" i="252"/>
  <c r="K331" i="252" s="1"/>
  <c r="A330" i="252" s="1"/>
  <c r="P331" i="252"/>
  <c r="M330" i="252" s="1"/>
  <c r="L324" i="248"/>
  <c r="N324" i="248"/>
  <c r="L318" i="253"/>
  <c r="N318" i="253"/>
  <c r="G332" i="242"/>
  <c r="C332" i="242" s="1"/>
  <c r="G333" i="242"/>
  <c r="C333" i="242" s="1"/>
  <c r="G331" i="242"/>
  <c r="C331" i="242" s="1"/>
  <c r="J336" i="242"/>
  <c r="H329" i="242"/>
  <c r="R329" i="242" s="1"/>
  <c r="P330" i="242" s="1"/>
  <c r="G330" i="242"/>
  <c r="C330" i="242" s="1"/>
  <c r="G329" i="242"/>
  <c r="C329" i="242" s="1"/>
  <c r="S324" i="253"/>
  <c r="K325" i="253" s="1"/>
  <c r="A324" i="253" s="1"/>
  <c r="P325" i="253"/>
  <c r="M324" i="253" s="1"/>
  <c r="N318" i="251"/>
  <c r="L318" i="251"/>
  <c r="N318" i="241"/>
  <c r="L318" i="241"/>
  <c r="G331" i="245"/>
  <c r="C331" i="245" s="1"/>
  <c r="G330" i="245"/>
  <c r="C330" i="245" s="1"/>
  <c r="G332" i="245"/>
  <c r="C332" i="245" s="1"/>
  <c r="H329" i="245"/>
  <c r="R329" i="245" s="1"/>
  <c r="P330" i="245" s="1"/>
  <c r="G333" i="245"/>
  <c r="C333" i="245" s="1"/>
  <c r="J336" i="245"/>
  <c r="G329" i="245"/>
  <c r="C329" i="245" s="1"/>
  <c r="P325" i="245"/>
  <c r="M324" i="245" s="1"/>
  <c r="S324" i="245"/>
  <c r="K325" i="245" s="1"/>
  <c r="A324" i="245" s="1"/>
  <c r="S324" i="249" l="1"/>
  <c r="K325" i="249" s="1"/>
  <c r="A324" i="249" s="1"/>
  <c r="P325" i="249"/>
  <c r="M324" i="249" s="1"/>
  <c r="S336" i="252"/>
  <c r="K337" i="252" s="1"/>
  <c r="A336" i="252" s="1"/>
  <c r="P337" i="252"/>
  <c r="M336" i="252" s="1"/>
  <c r="N318" i="244"/>
  <c r="L318" i="244"/>
  <c r="G338" i="253"/>
  <c r="C338" i="253" s="1"/>
  <c r="H335" i="253"/>
  <c r="R335" i="253" s="1"/>
  <c r="P336" i="253" s="1"/>
  <c r="G335" i="253"/>
  <c r="C335" i="253" s="1"/>
  <c r="G337" i="253"/>
  <c r="C337" i="253" s="1"/>
  <c r="G336" i="253"/>
  <c r="C336" i="253" s="1"/>
  <c r="J342" i="253"/>
  <c r="G339" i="253"/>
  <c r="C339" i="253" s="1"/>
  <c r="G1079" i="181"/>
  <c r="S324" i="243"/>
  <c r="K325" i="243" s="1"/>
  <c r="A324" i="243" s="1"/>
  <c r="P325" i="243"/>
  <c r="M324" i="243" s="1"/>
  <c r="J342" i="241"/>
  <c r="G338" i="241"/>
  <c r="C338" i="241" s="1"/>
  <c r="G337" i="241"/>
  <c r="C337" i="241" s="1"/>
  <c r="H335" i="241"/>
  <c r="R335" i="241" s="1"/>
  <c r="P336" i="241" s="1"/>
  <c r="G339" i="241"/>
  <c r="C339" i="241" s="1"/>
  <c r="G335" i="241"/>
  <c r="C335" i="241" s="1"/>
  <c r="G336" i="241"/>
  <c r="C336" i="241" s="1"/>
  <c r="L318" i="243"/>
  <c r="N318" i="243"/>
  <c r="G335" i="246"/>
  <c r="C335" i="246" s="1"/>
  <c r="G338" i="246"/>
  <c r="C338" i="246" s="1"/>
  <c r="G336" i="246"/>
  <c r="C336" i="246" s="1"/>
  <c r="J342" i="246"/>
  <c r="G337" i="246"/>
  <c r="C337" i="246" s="1"/>
  <c r="G339" i="246"/>
  <c r="C339" i="246" s="1"/>
  <c r="H335" i="246"/>
  <c r="R335" i="246" s="1"/>
  <c r="P336" i="246" s="1"/>
  <c r="L324" i="245"/>
  <c r="N324" i="245"/>
  <c r="P331" i="245"/>
  <c r="M330" i="245" s="1"/>
  <c r="S330" i="245"/>
  <c r="K331" i="245" s="1"/>
  <c r="A330" i="245" s="1"/>
  <c r="N324" i="253"/>
  <c r="L324" i="253"/>
  <c r="P331" i="242"/>
  <c r="M330" i="242" s="1"/>
  <c r="S330" i="242"/>
  <c r="K331" i="242" s="1"/>
  <c r="A330" i="242" s="1"/>
  <c r="P331" i="138"/>
  <c r="M330" i="138" s="1"/>
  <c r="S330" i="138"/>
  <c r="K331" i="138" s="1"/>
  <c r="A330" i="138" s="1"/>
  <c r="G335" i="138"/>
  <c r="C335" i="138" s="1"/>
  <c r="G338" i="138"/>
  <c r="C338" i="138" s="1"/>
  <c r="H335" i="138"/>
  <c r="R335" i="138" s="1"/>
  <c r="P336" i="138" s="1"/>
  <c r="G339" i="138"/>
  <c r="C339" i="138" s="1"/>
  <c r="J342" i="138"/>
  <c r="G337" i="138"/>
  <c r="C337" i="138" s="1"/>
  <c r="G336" i="138"/>
  <c r="C336" i="138" s="1"/>
  <c r="S330" i="241"/>
  <c r="K331" i="241" s="1"/>
  <c r="A330" i="241" s="1"/>
  <c r="P331" i="241"/>
  <c r="M330" i="241" s="1"/>
  <c r="S330" i="247"/>
  <c r="K331" i="247" s="1"/>
  <c r="A330" i="247" s="1"/>
  <c r="P331" i="247"/>
  <c r="M330" i="247" s="1"/>
  <c r="N324" i="250"/>
  <c r="L324" i="250"/>
  <c r="J342" i="242"/>
  <c r="G337" i="242"/>
  <c r="C337" i="242" s="1"/>
  <c r="G339" i="242"/>
  <c r="C339" i="242" s="1"/>
  <c r="H335" i="242"/>
  <c r="R335" i="242" s="1"/>
  <c r="P336" i="242" s="1"/>
  <c r="G338" i="242"/>
  <c r="C338" i="242" s="1"/>
  <c r="G335" i="242"/>
  <c r="C335" i="242" s="1"/>
  <c r="G336" i="242"/>
  <c r="C336" i="242" s="1"/>
  <c r="N330" i="252"/>
  <c r="L330" i="252"/>
  <c r="G329" i="244"/>
  <c r="C329" i="244" s="1"/>
  <c r="H329" i="244"/>
  <c r="R329" i="244" s="1"/>
  <c r="P330" i="244" s="1"/>
  <c r="G333" i="244"/>
  <c r="C333" i="244" s="1"/>
  <c r="G330" i="244"/>
  <c r="C330" i="244" s="1"/>
  <c r="G331" i="244"/>
  <c r="C331" i="244" s="1"/>
  <c r="G332" i="244"/>
  <c r="C332" i="244" s="1"/>
  <c r="J336" i="244"/>
  <c r="N324" i="138"/>
  <c r="L324" i="138"/>
  <c r="H335" i="250"/>
  <c r="R335" i="250" s="1"/>
  <c r="P336" i="250" s="1"/>
  <c r="J342" i="250"/>
  <c r="G339" i="250"/>
  <c r="C339" i="250" s="1"/>
  <c r="G337" i="250"/>
  <c r="C337" i="250" s="1"/>
  <c r="G338" i="250"/>
  <c r="C338" i="250" s="1"/>
  <c r="G336" i="250"/>
  <c r="C336" i="250" s="1"/>
  <c r="G335" i="250"/>
  <c r="C335" i="250" s="1"/>
  <c r="S330" i="250"/>
  <c r="K331" i="250" s="1"/>
  <c r="A330" i="250" s="1"/>
  <c r="P331" i="250"/>
  <c r="M330" i="250" s="1"/>
  <c r="G336" i="247"/>
  <c r="C336" i="247" s="1"/>
  <c r="J342" i="247"/>
  <c r="G338" i="247"/>
  <c r="C338" i="247" s="1"/>
  <c r="G337" i="247"/>
  <c r="C337" i="247" s="1"/>
  <c r="G335" i="247"/>
  <c r="C335" i="247" s="1"/>
  <c r="G339" i="247"/>
  <c r="C339" i="247" s="1"/>
  <c r="H335" i="247"/>
  <c r="R335" i="247" s="1"/>
  <c r="P336" i="247" s="1"/>
  <c r="P331" i="253"/>
  <c r="M330" i="253" s="1"/>
  <c r="S330" i="253"/>
  <c r="K331" i="253" s="1"/>
  <c r="A330" i="253" s="1"/>
  <c r="G342" i="248"/>
  <c r="C342" i="248" s="1"/>
  <c r="H341" i="248"/>
  <c r="R341" i="248" s="1"/>
  <c r="P342" i="248" s="1"/>
  <c r="G343" i="248"/>
  <c r="C343" i="248" s="1"/>
  <c r="G345" i="248"/>
  <c r="C345" i="248" s="1"/>
  <c r="J348" i="248"/>
  <c r="G344" i="248"/>
  <c r="C344" i="248" s="1"/>
  <c r="G341" i="248"/>
  <c r="C341" i="248" s="1"/>
  <c r="L318" i="249"/>
  <c r="N318" i="249"/>
  <c r="S324" i="244"/>
  <c r="K325" i="244" s="1"/>
  <c r="A324" i="244" s="1"/>
  <c r="P325" i="244"/>
  <c r="M324" i="244" s="1"/>
  <c r="N324" i="246"/>
  <c r="L324" i="246"/>
  <c r="G338" i="251"/>
  <c r="C338" i="251" s="1"/>
  <c r="J342" i="251"/>
  <c r="G336" i="251"/>
  <c r="C336" i="251" s="1"/>
  <c r="G337" i="251"/>
  <c r="C337" i="251" s="1"/>
  <c r="G335" i="251"/>
  <c r="C335" i="251" s="1"/>
  <c r="H335" i="251"/>
  <c r="R335" i="251" s="1"/>
  <c r="P336" i="251" s="1"/>
  <c r="G339" i="251"/>
  <c r="C339" i="251" s="1"/>
  <c r="G338" i="245"/>
  <c r="C338" i="245" s="1"/>
  <c r="J342" i="245"/>
  <c r="G339" i="245"/>
  <c r="C339" i="245" s="1"/>
  <c r="G335" i="245"/>
  <c r="C335" i="245" s="1"/>
  <c r="H335" i="245"/>
  <c r="R335" i="245" s="1"/>
  <c r="P336" i="245" s="1"/>
  <c r="G337" i="245"/>
  <c r="C337" i="245" s="1"/>
  <c r="G336" i="245"/>
  <c r="C336" i="245" s="1"/>
  <c r="L324" i="247"/>
  <c r="N324" i="247"/>
  <c r="G331" i="249"/>
  <c r="C331" i="249" s="1"/>
  <c r="G332" i="249"/>
  <c r="C332" i="249" s="1"/>
  <c r="G333" i="249"/>
  <c r="C333" i="249" s="1"/>
  <c r="G330" i="249"/>
  <c r="C330" i="249" s="1"/>
  <c r="G329" i="249"/>
  <c r="C329" i="249" s="1"/>
  <c r="J336" i="249"/>
  <c r="H329" i="249"/>
  <c r="R329" i="249" s="1"/>
  <c r="P330" i="249" s="1"/>
  <c r="N324" i="251"/>
  <c r="L324" i="251"/>
  <c r="S330" i="251"/>
  <c r="K331" i="251" s="1"/>
  <c r="A330" i="251" s="1"/>
  <c r="P331" i="251"/>
  <c r="M330" i="251" s="1"/>
  <c r="P331" i="246"/>
  <c r="M330" i="246" s="1"/>
  <c r="S330" i="246"/>
  <c r="K331" i="246" s="1"/>
  <c r="A330" i="246" s="1"/>
  <c r="N324" i="242"/>
  <c r="L324" i="242"/>
  <c r="G345" i="252"/>
  <c r="C345" i="252" s="1"/>
  <c r="G343" i="252"/>
  <c r="C343" i="252" s="1"/>
  <c r="G342" i="252"/>
  <c r="C342" i="252" s="1"/>
  <c r="G341" i="252"/>
  <c r="C341" i="252" s="1"/>
  <c r="H341" i="252"/>
  <c r="R341" i="252" s="1"/>
  <c r="P342" i="252" s="1"/>
  <c r="J348" i="252"/>
  <c r="G344" i="252"/>
  <c r="C344" i="252" s="1"/>
  <c r="P337" i="248"/>
  <c r="M336" i="248" s="1"/>
  <c r="S336" i="248"/>
  <c r="K337" i="248" s="1"/>
  <c r="A336" i="248" s="1"/>
  <c r="N330" i="248"/>
  <c r="L330" i="248"/>
  <c r="N324" i="241"/>
  <c r="L324" i="241"/>
  <c r="G333" i="243"/>
  <c r="C333" i="243" s="1"/>
  <c r="G329" i="243"/>
  <c r="C329" i="243" s="1"/>
  <c r="G331" i="243"/>
  <c r="C331" i="243" s="1"/>
  <c r="H329" i="243"/>
  <c r="R329" i="243" s="1"/>
  <c r="P330" i="243" s="1"/>
  <c r="J336" i="243"/>
  <c r="G330" i="243"/>
  <c r="C330" i="243" s="1"/>
  <c r="G332" i="243"/>
  <c r="C332" i="243" s="1"/>
  <c r="S330" i="243" l="1"/>
  <c r="K331" i="243" s="1"/>
  <c r="A330" i="243" s="1"/>
  <c r="P331" i="243"/>
  <c r="M330" i="243" s="1"/>
  <c r="N336" i="248"/>
  <c r="L336" i="248"/>
  <c r="N330" i="251"/>
  <c r="L330" i="251"/>
  <c r="S330" i="249"/>
  <c r="K331" i="249" s="1"/>
  <c r="A330" i="249" s="1"/>
  <c r="P331" i="249"/>
  <c r="M330" i="249" s="1"/>
  <c r="J348" i="250"/>
  <c r="G345" i="250"/>
  <c r="C345" i="250" s="1"/>
  <c r="G342" i="250"/>
  <c r="C342" i="250" s="1"/>
  <c r="G344" i="250"/>
  <c r="C344" i="250" s="1"/>
  <c r="H341" i="250"/>
  <c r="R341" i="250" s="1"/>
  <c r="P342" i="250" s="1"/>
  <c r="G341" i="250"/>
  <c r="C341" i="250" s="1"/>
  <c r="G343" i="250"/>
  <c r="C343" i="250" s="1"/>
  <c r="G336" i="244"/>
  <c r="C336" i="244" s="1"/>
  <c r="G338" i="244"/>
  <c r="C338" i="244" s="1"/>
  <c r="G337" i="244"/>
  <c r="C337" i="244" s="1"/>
  <c r="H335" i="244"/>
  <c r="R335" i="244" s="1"/>
  <c r="P336" i="244" s="1"/>
  <c r="G339" i="244"/>
  <c r="C339" i="244" s="1"/>
  <c r="G335" i="244"/>
  <c r="C335" i="244" s="1"/>
  <c r="J342" i="244"/>
  <c r="S336" i="242"/>
  <c r="K337" i="242" s="1"/>
  <c r="A336" i="242" s="1"/>
  <c r="P337" i="242"/>
  <c r="M336" i="242" s="1"/>
  <c r="L330" i="241"/>
  <c r="N330" i="241"/>
  <c r="J348" i="138"/>
  <c r="G343" i="138"/>
  <c r="C343" i="138" s="1"/>
  <c r="G345" i="138"/>
  <c r="C345" i="138" s="1"/>
  <c r="H341" i="138"/>
  <c r="R341" i="138" s="1"/>
  <c r="P342" i="138" s="1"/>
  <c r="G342" i="138"/>
  <c r="C342" i="138" s="1"/>
  <c r="G344" i="138"/>
  <c r="C344" i="138" s="1"/>
  <c r="G341" i="138"/>
  <c r="C341" i="138" s="1"/>
  <c r="L330" i="242"/>
  <c r="N330" i="242"/>
  <c r="L330" i="245"/>
  <c r="N330" i="245"/>
  <c r="G345" i="253"/>
  <c r="C345" i="253" s="1"/>
  <c r="G343" i="253"/>
  <c r="C343" i="253" s="1"/>
  <c r="J348" i="253"/>
  <c r="G344" i="253"/>
  <c r="C344" i="253" s="1"/>
  <c r="G342" i="253"/>
  <c r="C342" i="253" s="1"/>
  <c r="H341" i="253"/>
  <c r="R341" i="253" s="1"/>
  <c r="P342" i="253" s="1"/>
  <c r="G341" i="253"/>
  <c r="C341" i="253" s="1"/>
  <c r="P337" i="253"/>
  <c r="M336" i="253" s="1"/>
  <c r="S336" i="253"/>
  <c r="K337" i="253" s="1"/>
  <c r="A336" i="253" s="1"/>
  <c r="N336" i="252"/>
  <c r="L336" i="252"/>
  <c r="G339" i="249"/>
  <c r="C339" i="249" s="1"/>
  <c r="G338" i="249"/>
  <c r="C338" i="249" s="1"/>
  <c r="H335" i="249"/>
  <c r="R335" i="249" s="1"/>
  <c r="P336" i="249" s="1"/>
  <c r="J342" i="249"/>
  <c r="G337" i="249"/>
  <c r="C337" i="249" s="1"/>
  <c r="G336" i="249"/>
  <c r="C336" i="249" s="1"/>
  <c r="G335" i="249"/>
  <c r="C335" i="249" s="1"/>
  <c r="P337" i="251"/>
  <c r="M336" i="251" s="1"/>
  <c r="S336" i="251"/>
  <c r="K337" i="251" s="1"/>
  <c r="A336" i="251" s="1"/>
  <c r="G342" i="251"/>
  <c r="C342" i="251" s="1"/>
  <c r="J348" i="251"/>
  <c r="G344" i="251"/>
  <c r="C344" i="251" s="1"/>
  <c r="H341" i="251"/>
  <c r="R341" i="251" s="1"/>
  <c r="P342" i="251" s="1"/>
  <c r="G345" i="251"/>
  <c r="C345" i="251" s="1"/>
  <c r="G341" i="251"/>
  <c r="C341" i="251" s="1"/>
  <c r="G343" i="251"/>
  <c r="C343" i="251" s="1"/>
  <c r="N324" i="244"/>
  <c r="L324" i="244"/>
  <c r="L330" i="253"/>
  <c r="N330" i="253"/>
  <c r="L330" i="250"/>
  <c r="N330" i="250"/>
  <c r="P337" i="250"/>
  <c r="M336" i="250" s="1"/>
  <c r="S336" i="250"/>
  <c r="K337" i="250" s="1"/>
  <c r="A336" i="250" s="1"/>
  <c r="S330" i="244"/>
  <c r="K331" i="244" s="1"/>
  <c r="A330" i="244" s="1"/>
  <c r="P331" i="244"/>
  <c r="M330" i="244" s="1"/>
  <c r="G351" i="252"/>
  <c r="C351" i="252" s="1"/>
  <c r="G347" i="252"/>
  <c r="C347" i="252" s="1"/>
  <c r="G348" i="252"/>
  <c r="C348" i="252" s="1"/>
  <c r="G349" i="252"/>
  <c r="C349" i="252" s="1"/>
  <c r="J354" i="252"/>
  <c r="H347" i="252"/>
  <c r="R347" i="252" s="1"/>
  <c r="P348" i="252" s="1"/>
  <c r="G350" i="252"/>
  <c r="C350" i="252" s="1"/>
  <c r="G342" i="245"/>
  <c r="C342" i="245" s="1"/>
  <c r="H341" i="245"/>
  <c r="R341" i="245" s="1"/>
  <c r="P342" i="245" s="1"/>
  <c r="G341" i="245"/>
  <c r="C341" i="245" s="1"/>
  <c r="G344" i="245"/>
  <c r="C344" i="245" s="1"/>
  <c r="J348" i="245"/>
  <c r="G343" i="245"/>
  <c r="C343" i="245" s="1"/>
  <c r="G345" i="245"/>
  <c r="C345" i="245" s="1"/>
  <c r="S342" i="248"/>
  <c r="K343" i="248" s="1"/>
  <c r="A342" i="248" s="1"/>
  <c r="P343" i="248"/>
  <c r="M342" i="248" s="1"/>
  <c r="P337" i="247"/>
  <c r="M336" i="247" s="1"/>
  <c r="S336" i="247"/>
  <c r="K337" i="247" s="1"/>
  <c r="A336" i="247" s="1"/>
  <c r="L330" i="247"/>
  <c r="N330" i="247"/>
  <c r="S336" i="138"/>
  <c r="K337" i="138" s="1"/>
  <c r="A336" i="138" s="1"/>
  <c r="P337" i="138"/>
  <c r="M336" i="138" s="1"/>
  <c r="L330" i="138"/>
  <c r="N330" i="138"/>
  <c r="G341" i="246"/>
  <c r="C341" i="246" s="1"/>
  <c r="G345" i="246"/>
  <c r="C345" i="246" s="1"/>
  <c r="G343" i="246"/>
  <c r="C343" i="246" s="1"/>
  <c r="H341" i="246"/>
  <c r="R341" i="246" s="1"/>
  <c r="P342" i="246" s="1"/>
  <c r="G342" i="246"/>
  <c r="C342" i="246" s="1"/>
  <c r="J348" i="246"/>
  <c r="G344" i="246"/>
  <c r="C344" i="246" s="1"/>
  <c r="J348" i="241"/>
  <c r="G342" i="241"/>
  <c r="C342" i="241" s="1"/>
  <c r="H341" i="241"/>
  <c r="R341" i="241" s="1"/>
  <c r="P342" i="241" s="1"/>
  <c r="G345" i="241"/>
  <c r="C345" i="241" s="1"/>
  <c r="G343" i="241"/>
  <c r="C343" i="241" s="1"/>
  <c r="G341" i="241"/>
  <c r="C341" i="241" s="1"/>
  <c r="G344" i="241"/>
  <c r="C344" i="241" s="1"/>
  <c r="G1080" i="181"/>
  <c r="L324" i="249"/>
  <c r="N324" i="249"/>
  <c r="G336" i="243"/>
  <c r="C336" i="243" s="1"/>
  <c r="H335" i="243"/>
  <c r="R335" i="243" s="1"/>
  <c r="P336" i="243" s="1"/>
  <c r="G339" i="243"/>
  <c r="C339" i="243" s="1"/>
  <c r="G338" i="243"/>
  <c r="C338" i="243" s="1"/>
  <c r="J342" i="243"/>
  <c r="G335" i="243"/>
  <c r="C335" i="243" s="1"/>
  <c r="G337" i="243"/>
  <c r="C337" i="243" s="1"/>
  <c r="P343" i="252"/>
  <c r="M342" i="252" s="1"/>
  <c r="S342" i="252"/>
  <c r="K343" i="252" s="1"/>
  <c r="A342" i="252" s="1"/>
  <c r="N330" i="246"/>
  <c r="L330" i="246"/>
  <c r="P337" i="245"/>
  <c r="M336" i="245" s="1"/>
  <c r="S336" i="245"/>
  <c r="K337" i="245" s="1"/>
  <c r="A336" i="245" s="1"/>
  <c r="G347" i="248"/>
  <c r="C347" i="248" s="1"/>
  <c r="G350" i="248"/>
  <c r="C350" i="248" s="1"/>
  <c r="H347" i="248"/>
  <c r="R347" i="248" s="1"/>
  <c r="P348" i="248" s="1"/>
  <c r="G351" i="248"/>
  <c r="C351" i="248" s="1"/>
  <c r="J354" i="248"/>
  <c r="G349" i="248"/>
  <c r="C349" i="248" s="1"/>
  <c r="G348" i="248"/>
  <c r="C348" i="248" s="1"/>
  <c r="G344" i="247"/>
  <c r="C344" i="247" s="1"/>
  <c r="H341" i="247"/>
  <c r="R341" i="247" s="1"/>
  <c r="P342" i="247" s="1"/>
  <c r="G345" i="247"/>
  <c r="C345" i="247" s="1"/>
  <c r="G341" i="247"/>
  <c r="C341" i="247" s="1"/>
  <c r="G343" i="247"/>
  <c r="C343" i="247" s="1"/>
  <c r="J348" i="247"/>
  <c r="G342" i="247"/>
  <c r="C342" i="247" s="1"/>
  <c r="J348" i="242"/>
  <c r="G345" i="242"/>
  <c r="C345" i="242" s="1"/>
  <c r="H341" i="242"/>
  <c r="R341" i="242" s="1"/>
  <c r="P342" i="242" s="1"/>
  <c r="G342" i="242"/>
  <c r="C342" i="242" s="1"/>
  <c r="G344" i="242"/>
  <c r="C344" i="242" s="1"/>
  <c r="G341" i="242"/>
  <c r="C341" i="242" s="1"/>
  <c r="G343" i="242"/>
  <c r="C343" i="242" s="1"/>
  <c r="P337" i="246"/>
  <c r="M336" i="246" s="1"/>
  <c r="S336" i="246"/>
  <c r="K337" i="246" s="1"/>
  <c r="A336" i="246" s="1"/>
  <c r="S336" i="241"/>
  <c r="K337" i="241" s="1"/>
  <c r="A336" i="241" s="1"/>
  <c r="P337" i="241"/>
  <c r="M336" i="241" s="1"/>
  <c r="N324" i="243"/>
  <c r="L324" i="243"/>
  <c r="L336" i="241" l="1"/>
  <c r="N336" i="241"/>
  <c r="G350" i="242"/>
  <c r="C350" i="242" s="1"/>
  <c r="H347" i="242"/>
  <c r="R347" i="242" s="1"/>
  <c r="P348" i="242" s="1"/>
  <c r="G351" i="242"/>
  <c r="C351" i="242" s="1"/>
  <c r="G347" i="242"/>
  <c r="C347" i="242" s="1"/>
  <c r="G348" i="242"/>
  <c r="C348" i="242" s="1"/>
  <c r="G349" i="242"/>
  <c r="C349" i="242" s="1"/>
  <c r="J354" i="242"/>
  <c r="P349" i="248"/>
  <c r="M348" i="248" s="1"/>
  <c r="S348" i="248"/>
  <c r="K349" i="248" s="1"/>
  <c r="A348" i="248" s="1"/>
  <c r="N336" i="245"/>
  <c r="L336" i="245"/>
  <c r="L342" i="252"/>
  <c r="N342" i="252"/>
  <c r="S342" i="241"/>
  <c r="K343" i="241" s="1"/>
  <c r="A342" i="241" s="1"/>
  <c r="P343" i="241"/>
  <c r="M342" i="241" s="1"/>
  <c r="G349" i="246"/>
  <c r="C349" i="246" s="1"/>
  <c r="G347" i="246"/>
  <c r="C347" i="246" s="1"/>
  <c r="H347" i="246"/>
  <c r="R347" i="246" s="1"/>
  <c r="P348" i="246" s="1"/>
  <c r="G350" i="246"/>
  <c r="C350" i="246" s="1"/>
  <c r="G348" i="246"/>
  <c r="C348" i="246" s="1"/>
  <c r="G351" i="246"/>
  <c r="C351" i="246" s="1"/>
  <c r="J354" i="246"/>
  <c r="L336" i="138"/>
  <c r="N336" i="138"/>
  <c r="S348" i="252"/>
  <c r="K349" i="252" s="1"/>
  <c r="A348" i="252" s="1"/>
  <c r="P349" i="252"/>
  <c r="M348" i="252" s="1"/>
  <c r="N336" i="251"/>
  <c r="L336" i="251"/>
  <c r="H341" i="249"/>
  <c r="R341" i="249" s="1"/>
  <c r="P342" i="249" s="1"/>
  <c r="G345" i="249"/>
  <c r="C345" i="249" s="1"/>
  <c r="G344" i="249"/>
  <c r="C344" i="249" s="1"/>
  <c r="G343" i="249"/>
  <c r="C343" i="249" s="1"/>
  <c r="G342" i="249"/>
  <c r="C342" i="249" s="1"/>
  <c r="G341" i="249"/>
  <c r="C341" i="249" s="1"/>
  <c r="J348" i="249"/>
  <c r="G347" i="253"/>
  <c r="C347" i="253" s="1"/>
  <c r="H347" i="253"/>
  <c r="R347" i="253" s="1"/>
  <c r="P348" i="253" s="1"/>
  <c r="G348" i="253"/>
  <c r="C348" i="253" s="1"/>
  <c r="G349" i="253"/>
  <c r="C349" i="253" s="1"/>
  <c r="G350" i="253"/>
  <c r="C350" i="253" s="1"/>
  <c r="J354" i="253"/>
  <c r="G351" i="253"/>
  <c r="C351" i="253" s="1"/>
  <c r="L336" i="242"/>
  <c r="N336" i="242"/>
  <c r="N330" i="249"/>
  <c r="L330" i="249"/>
  <c r="N336" i="246"/>
  <c r="L336" i="246"/>
  <c r="L336" i="247"/>
  <c r="N336" i="247"/>
  <c r="P343" i="245"/>
  <c r="M342" i="245" s="1"/>
  <c r="S342" i="245"/>
  <c r="K343" i="245" s="1"/>
  <c r="A342" i="245" s="1"/>
  <c r="G355" i="252"/>
  <c r="C355" i="252" s="1"/>
  <c r="J360" i="252"/>
  <c r="G354" i="252"/>
  <c r="C354" i="252" s="1"/>
  <c r="G357" i="252"/>
  <c r="C357" i="252" s="1"/>
  <c r="H353" i="252"/>
  <c r="R353" i="252" s="1"/>
  <c r="P354" i="252" s="1"/>
  <c r="G356" i="252"/>
  <c r="C356" i="252" s="1"/>
  <c r="G353" i="252"/>
  <c r="C353" i="252" s="1"/>
  <c r="N336" i="250"/>
  <c r="L336" i="250"/>
  <c r="G351" i="251"/>
  <c r="C351" i="251" s="1"/>
  <c r="G350" i="251"/>
  <c r="C350" i="251" s="1"/>
  <c r="H347" i="251"/>
  <c r="R347" i="251" s="1"/>
  <c r="P348" i="251" s="1"/>
  <c r="J354" i="251"/>
  <c r="G348" i="251"/>
  <c r="C348" i="251" s="1"/>
  <c r="G347" i="251"/>
  <c r="C347" i="251" s="1"/>
  <c r="G349" i="251"/>
  <c r="C349" i="251" s="1"/>
  <c r="P337" i="249"/>
  <c r="M336" i="249" s="1"/>
  <c r="S336" i="249"/>
  <c r="K337" i="249" s="1"/>
  <c r="A336" i="249" s="1"/>
  <c r="P343" i="253"/>
  <c r="M342" i="253" s="1"/>
  <c r="S342" i="253"/>
  <c r="K343" i="253" s="1"/>
  <c r="A342" i="253" s="1"/>
  <c r="G350" i="138"/>
  <c r="C350" i="138" s="1"/>
  <c r="G347" i="138"/>
  <c r="C347" i="138" s="1"/>
  <c r="G348" i="138"/>
  <c r="C348" i="138" s="1"/>
  <c r="G351" i="138"/>
  <c r="C351" i="138" s="1"/>
  <c r="H347" i="138"/>
  <c r="R347" i="138" s="1"/>
  <c r="P348" i="138" s="1"/>
  <c r="J354" i="138"/>
  <c r="G349" i="138"/>
  <c r="C349" i="138" s="1"/>
  <c r="S336" i="244"/>
  <c r="K337" i="244" s="1"/>
  <c r="A336" i="244" s="1"/>
  <c r="P337" i="244"/>
  <c r="M336" i="244" s="1"/>
  <c r="P343" i="242"/>
  <c r="M342" i="242" s="1"/>
  <c r="S342" i="242"/>
  <c r="K343" i="242" s="1"/>
  <c r="A342" i="242" s="1"/>
  <c r="H347" i="247"/>
  <c r="R347" i="247" s="1"/>
  <c r="P348" i="247" s="1"/>
  <c r="G347" i="247"/>
  <c r="C347" i="247" s="1"/>
  <c r="J354" i="247"/>
  <c r="G350" i="247"/>
  <c r="C350" i="247" s="1"/>
  <c r="G348" i="247"/>
  <c r="C348" i="247" s="1"/>
  <c r="G351" i="247"/>
  <c r="C351" i="247" s="1"/>
  <c r="G349" i="247"/>
  <c r="C349" i="247" s="1"/>
  <c r="P343" i="247"/>
  <c r="M342" i="247" s="1"/>
  <c r="S342" i="247"/>
  <c r="K343" i="247" s="1"/>
  <c r="A342" i="247" s="1"/>
  <c r="G354" i="248"/>
  <c r="C354" i="248" s="1"/>
  <c r="G356" i="248"/>
  <c r="C356" i="248" s="1"/>
  <c r="G355" i="248"/>
  <c r="C355" i="248" s="1"/>
  <c r="G353" i="248"/>
  <c r="C353" i="248" s="1"/>
  <c r="G357" i="248"/>
  <c r="C357" i="248" s="1"/>
  <c r="J360" i="248"/>
  <c r="H353" i="248"/>
  <c r="R353" i="248" s="1"/>
  <c r="P354" i="248" s="1"/>
  <c r="S336" i="243"/>
  <c r="K337" i="243" s="1"/>
  <c r="A336" i="243" s="1"/>
  <c r="P337" i="243"/>
  <c r="M336" i="243" s="1"/>
  <c r="H347" i="241"/>
  <c r="R347" i="241" s="1"/>
  <c r="P348" i="241" s="1"/>
  <c r="G350" i="241"/>
  <c r="C350" i="241" s="1"/>
  <c r="G348" i="241"/>
  <c r="C348" i="241" s="1"/>
  <c r="G347" i="241"/>
  <c r="C347" i="241" s="1"/>
  <c r="J354" i="241"/>
  <c r="G349" i="241"/>
  <c r="C349" i="241" s="1"/>
  <c r="G351" i="241"/>
  <c r="C351" i="241" s="1"/>
  <c r="S342" i="246"/>
  <c r="K343" i="246" s="1"/>
  <c r="A342" i="246" s="1"/>
  <c r="P343" i="246"/>
  <c r="M342" i="246" s="1"/>
  <c r="N342" i="248"/>
  <c r="L342" i="248"/>
  <c r="H347" i="245"/>
  <c r="R347" i="245" s="1"/>
  <c r="P348" i="245" s="1"/>
  <c r="G348" i="245"/>
  <c r="C348" i="245" s="1"/>
  <c r="J354" i="245"/>
  <c r="G349" i="245"/>
  <c r="C349" i="245" s="1"/>
  <c r="G351" i="245"/>
  <c r="C351" i="245" s="1"/>
  <c r="G347" i="245"/>
  <c r="C347" i="245" s="1"/>
  <c r="G350" i="245"/>
  <c r="C350" i="245" s="1"/>
  <c r="N330" i="244"/>
  <c r="L330" i="244"/>
  <c r="P343" i="138"/>
  <c r="M342" i="138" s="1"/>
  <c r="S342" i="138"/>
  <c r="K343" i="138" s="1"/>
  <c r="A342" i="138" s="1"/>
  <c r="G342" i="244"/>
  <c r="C342" i="244" s="1"/>
  <c r="G341" i="244"/>
  <c r="C341" i="244" s="1"/>
  <c r="G345" i="244"/>
  <c r="C345" i="244" s="1"/>
  <c r="J348" i="244"/>
  <c r="H341" i="244"/>
  <c r="R341" i="244" s="1"/>
  <c r="P342" i="244" s="1"/>
  <c r="G344" i="244"/>
  <c r="C344" i="244" s="1"/>
  <c r="G343" i="244"/>
  <c r="C343" i="244" s="1"/>
  <c r="N330" i="243"/>
  <c r="L330" i="243"/>
  <c r="G345" i="243"/>
  <c r="C345" i="243" s="1"/>
  <c r="G344" i="243"/>
  <c r="C344" i="243" s="1"/>
  <c r="G342" i="243"/>
  <c r="C342" i="243" s="1"/>
  <c r="G341" i="243"/>
  <c r="C341" i="243" s="1"/>
  <c r="H341" i="243"/>
  <c r="R341" i="243" s="1"/>
  <c r="P342" i="243" s="1"/>
  <c r="J348" i="243"/>
  <c r="G343" i="243"/>
  <c r="C343" i="243" s="1"/>
  <c r="G1081" i="181"/>
  <c r="S342" i="251"/>
  <c r="K343" i="251" s="1"/>
  <c r="A342" i="251" s="1"/>
  <c r="P343" i="251"/>
  <c r="M342" i="251" s="1"/>
  <c r="N336" i="253"/>
  <c r="L336" i="253"/>
  <c r="P343" i="250"/>
  <c r="M342" i="250" s="1"/>
  <c r="S342" i="250"/>
  <c r="K343" i="250" s="1"/>
  <c r="A342" i="250" s="1"/>
  <c r="G347" i="250"/>
  <c r="C347" i="250" s="1"/>
  <c r="G348" i="250"/>
  <c r="C348" i="250" s="1"/>
  <c r="G350" i="250"/>
  <c r="C350" i="250" s="1"/>
  <c r="H347" i="250"/>
  <c r="R347" i="250" s="1"/>
  <c r="P348" i="250" s="1"/>
  <c r="J354" i="250"/>
  <c r="G349" i="250"/>
  <c r="C349" i="250" s="1"/>
  <c r="G351" i="250"/>
  <c r="C351" i="250" s="1"/>
  <c r="J354" i="243" l="1"/>
  <c r="G348" i="243"/>
  <c r="C348" i="243" s="1"/>
  <c r="G349" i="243"/>
  <c r="C349" i="243" s="1"/>
  <c r="H347" i="243"/>
  <c r="R347" i="243" s="1"/>
  <c r="P348" i="243" s="1"/>
  <c r="G351" i="243"/>
  <c r="C351" i="243" s="1"/>
  <c r="G350" i="243"/>
  <c r="C350" i="243" s="1"/>
  <c r="G347" i="243"/>
  <c r="C347" i="243" s="1"/>
  <c r="N348" i="252"/>
  <c r="L348" i="252"/>
  <c r="G354" i="246"/>
  <c r="C354" i="246" s="1"/>
  <c r="G353" i="246"/>
  <c r="C353" i="246" s="1"/>
  <c r="J360" i="246"/>
  <c r="G356" i="246"/>
  <c r="C356" i="246" s="1"/>
  <c r="G355" i="246"/>
  <c r="C355" i="246" s="1"/>
  <c r="G357" i="246"/>
  <c r="C357" i="246" s="1"/>
  <c r="H353" i="246"/>
  <c r="R353" i="246" s="1"/>
  <c r="P354" i="246" s="1"/>
  <c r="P343" i="243"/>
  <c r="M342" i="243" s="1"/>
  <c r="S342" i="243"/>
  <c r="K343" i="243" s="1"/>
  <c r="A342" i="243" s="1"/>
  <c r="P349" i="245"/>
  <c r="M348" i="245" s="1"/>
  <c r="S348" i="245"/>
  <c r="K349" i="245" s="1"/>
  <c r="A348" i="245" s="1"/>
  <c r="N336" i="243"/>
  <c r="L336" i="243"/>
  <c r="N336" i="244"/>
  <c r="L336" i="244"/>
  <c r="S348" i="138"/>
  <c r="K349" i="138" s="1"/>
  <c r="A348" i="138" s="1"/>
  <c r="P349" i="138"/>
  <c r="M348" i="138" s="1"/>
  <c r="L336" i="249"/>
  <c r="N336" i="249"/>
  <c r="J360" i="251"/>
  <c r="H353" i="251"/>
  <c r="R353" i="251" s="1"/>
  <c r="P354" i="251" s="1"/>
  <c r="G355" i="251"/>
  <c r="C355" i="251" s="1"/>
  <c r="G354" i="251"/>
  <c r="C354" i="251" s="1"/>
  <c r="G353" i="251"/>
  <c r="C353" i="251" s="1"/>
  <c r="G356" i="251"/>
  <c r="C356" i="251" s="1"/>
  <c r="G357" i="251"/>
  <c r="C357" i="251" s="1"/>
  <c r="S354" i="252"/>
  <c r="K355" i="252" s="1"/>
  <c r="A354" i="252" s="1"/>
  <c r="P355" i="252"/>
  <c r="M354" i="252" s="1"/>
  <c r="G353" i="253"/>
  <c r="C353" i="253" s="1"/>
  <c r="J360" i="253"/>
  <c r="H353" i="253"/>
  <c r="R353" i="253" s="1"/>
  <c r="P354" i="253" s="1"/>
  <c r="G357" i="253"/>
  <c r="C357" i="253" s="1"/>
  <c r="G356" i="253"/>
  <c r="C356" i="253" s="1"/>
  <c r="G354" i="253"/>
  <c r="C354" i="253" s="1"/>
  <c r="G355" i="253"/>
  <c r="C355" i="253" s="1"/>
  <c r="S348" i="253"/>
  <c r="K349" i="253" s="1"/>
  <c r="A348" i="253" s="1"/>
  <c r="P349" i="253"/>
  <c r="M348" i="253" s="1"/>
  <c r="S342" i="249"/>
  <c r="K343" i="249" s="1"/>
  <c r="A342" i="249" s="1"/>
  <c r="P343" i="249"/>
  <c r="M342" i="249" s="1"/>
  <c r="S348" i="241"/>
  <c r="K349" i="241" s="1"/>
  <c r="A348" i="241" s="1"/>
  <c r="P349" i="241"/>
  <c r="M348" i="241" s="1"/>
  <c r="J366" i="248"/>
  <c r="G363" i="248"/>
  <c r="C363" i="248" s="1"/>
  <c r="G362" i="248"/>
  <c r="C362" i="248" s="1"/>
  <c r="G360" i="248"/>
  <c r="C360" i="248" s="1"/>
  <c r="G359" i="248"/>
  <c r="C359" i="248" s="1"/>
  <c r="G361" i="248"/>
  <c r="C361" i="248" s="1"/>
  <c r="H359" i="248"/>
  <c r="R359" i="248" s="1"/>
  <c r="P360" i="248" s="1"/>
  <c r="L342" i="242"/>
  <c r="N342" i="242"/>
  <c r="J360" i="138"/>
  <c r="H353" i="138"/>
  <c r="R353" i="138" s="1"/>
  <c r="P354" i="138" s="1"/>
  <c r="G354" i="138"/>
  <c r="C354" i="138" s="1"/>
  <c r="G356" i="138"/>
  <c r="C356" i="138" s="1"/>
  <c r="G353" i="138"/>
  <c r="C353" i="138" s="1"/>
  <c r="G355" i="138"/>
  <c r="C355" i="138" s="1"/>
  <c r="G357" i="138"/>
  <c r="C357" i="138" s="1"/>
  <c r="J366" i="252"/>
  <c r="G363" i="252"/>
  <c r="C363" i="252" s="1"/>
  <c r="G361" i="252"/>
  <c r="C361" i="252" s="1"/>
  <c r="G360" i="252"/>
  <c r="C360" i="252" s="1"/>
  <c r="H359" i="252"/>
  <c r="R359" i="252" s="1"/>
  <c r="P360" i="252" s="1"/>
  <c r="G362" i="252"/>
  <c r="C362" i="252" s="1"/>
  <c r="G359" i="252"/>
  <c r="C359" i="252" s="1"/>
  <c r="S348" i="246"/>
  <c r="K349" i="246" s="1"/>
  <c r="A348" i="246" s="1"/>
  <c r="P349" i="246"/>
  <c r="M348" i="246" s="1"/>
  <c r="S348" i="242"/>
  <c r="K349" i="242" s="1"/>
  <c r="A348" i="242" s="1"/>
  <c r="P349" i="242"/>
  <c r="M348" i="242" s="1"/>
  <c r="G356" i="250"/>
  <c r="C356" i="250" s="1"/>
  <c r="G355" i="250"/>
  <c r="C355" i="250" s="1"/>
  <c r="G354" i="250"/>
  <c r="C354" i="250" s="1"/>
  <c r="G357" i="250"/>
  <c r="C357" i="250" s="1"/>
  <c r="H353" i="250"/>
  <c r="R353" i="250" s="1"/>
  <c r="P354" i="250" s="1"/>
  <c r="J360" i="250"/>
  <c r="G353" i="250"/>
  <c r="C353" i="250" s="1"/>
  <c r="G1082" i="181"/>
  <c r="S342" i="244"/>
  <c r="K343" i="244" s="1"/>
  <c r="A342" i="244" s="1"/>
  <c r="P343" i="244"/>
  <c r="M342" i="244" s="1"/>
  <c r="S348" i="247"/>
  <c r="K349" i="247" s="1"/>
  <c r="A348" i="247" s="1"/>
  <c r="P349" i="247"/>
  <c r="M348" i="247" s="1"/>
  <c r="P349" i="251"/>
  <c r="M348" i="251" s="1"/>
  <c r="S348" i="251"/>
  <c r="K349" i="251" s="1"/>
  <c r="A348" i="251" s="1"/>
  <c r="N348" i="248"/>
  <c r="L348" i="248"/>
  <c r="N342" i="250"/>
  <c r="L342" i="250"/>
  <c r="N342" i="138"/>
  <c r="L342" i="138"/>
  <c r="L342" i="246"/>
  <c r="N342" i="246"/>
  <c r="G356" i="241"/>
  <c r="C356" i="241" s="1"/>
  <c r="G354" i="241"/>
  <c r="C354" i="241" s="1"/>
  <c r="G353" i="241"/>
  <c r="C353" i="241" s="1"/>
  <c r="G357" i="241"/>
  <c r="C357" i="241" s="1"/>
  <c r="G355" i="241"/>
  <c r="C355" i="241" s="1"/>
  <c r="J360" i="241"/>
  <c r="H353" i="241"/>
  <c r="R353" i="241" s="1"/>
  <c r="P354" i="241" s="1"/>
  <c r="G357" i="247"/>
  <c r="C357" i="247" s="1"/>
  <c r="G355" i="247"/>
  <c r="C355" i="247" s="1"/>
  <c r="H353" i="247"/>
  <c r="R353" i="247" s="1"/>
  <c r="P354" i="247" s="1"/>
  <c r="G356" i="247"/>
  <c r="C356" i="247" s="1"/>
  <c r="J360" i="247"/>
  <c r="G354" i="247"/>
  <c r="C354" i="247" s="1"/>
  <c r="G353" i="247"/>
  <c r="C353" i="247" s="1"/>
  <c r="P349" i="250"/>
  <c r="M348" i="250" s="1"/>
  <c r="S348" i="250"/>
  <c r="K349" i="250" s="1"/>
  <c r="A348" i="250" s="1"/>
  <c r="N342" i="251"/>
  <c r="L342" i="251"/>
  <c r="G349" i="244"/>
  <c r="C349" i="244" s="1"/>
  <c r="G350" i="244"/>
  <c r="C350" i="244" s="1"/>
  <c r="G351" i="244"/>
  <c r="C351" i="244" s="1"/>
  <c r="J354" i="244"/>
  <c r="G347" i="244"/>
  <c r="C347" i="244" s="1"/>
  <c r="H347" i="244"/>
  <c r="R347" i="244" s="1"/>
  <c r="P348" i="244" s="1"/>
  <c r="G348" i="244"/>
  <c r="C348" i="244" s="1"/>
  <c r="G353" i="245"/>
  <c r="C353" i="245" s="1"/>
  <c r="G356" i="245"/>
  <c r="C356" i="245" s="1"/>
  <c r="G354" i="245"/>
  <c r="C354" i="245" s="1"/>
  <c r="J360" i="245"/>
  <c r="G357" i="245"/>
  <c r="C357" i="245" s="1"/>
  <c r="H353" i="245"/>
  <c r="R353" i="245" s="1"/>
  <c r="P354" i="245" s="1"/>
  <c r="G355" i="245"/>
  <c r="C355" i="245" s="1"/>
  <c r="P355" i="248"/>
  <c r="M354" i="248" s="1"/>
  <c r="S354" i="248"/>
  <c r="K355" i="248" s="1"/>
  <c r="A354" i="248" s="1"/>
  <c r="N342" i="247"/>
  <c r="L342" i="247"/>
  <c r="N342" i="253"/>
  <c r="L342" i="253"/>
  <c r="L342" i="245"/>
  <c r="N342" i="245"/>
  <c r="G347" i="249"/>
  <c r="C347" i="249" s="1"/>
  <c r="G349" i="249"/>
  <c r="C349" i="249" s="1"/>
  <c r="G348" i="249"/>
  <c r="C348" i="249" s="1"/>
  <c r="H347" i="249"/>
  <c r="R347" i="249" s="1"/>
  <c r="P348" i="249" s="1"/>
  <c r="G351" i="249"/>
  <c r="C351" i="249" s="1"/>
  <c r="J354" i="249"/>
  <c r="G350" i="249"/>
  <c r="C350" i="249" s="1"/>
  <c r="N342" i="241"/>
  <c r="L342" i="241"/>
  <c r="G353" i="242"/>
  <c r="C353" i="242" s="1"/>
  <c r="G356" i="242"/>
  <c r="C356" i="242" s="1"/>
  <c r="J360" i="242"/>
  <c r="G355" i="242"/>
  <c r="C355" i="242" s="1"/>
  <c r="G357" i="242"/>
  <c r="C357" i="242" s="1"/>
  <c r="H353" i="242"/>
  <c r="R353" i="242" s="1"/>
  <c r="P354" i="242" s="1"/>
  <c r="G354" i="242"/>
  <c r="C354" i="242" s="1"/>
  <c r="G1083" i="181" l="1"/>
  <c r="G363" i="242"/>
  <c r="C363" i="242" s="1"/>
  <c r="J366" i="242"/>
  <c r="G361" i="242"/>
  <c r="C361" i="242" s="1"/>
  <c r="G362" i="242"/>
  <c r="C362" i="242" s="1"/>
  <c r="G359" i="242"/>
  <c r="C359" i="242" s="1"/>
  <c r="H359" i="242"/>
  <c r="R359" i="242" s="1"/>
  <c r="P360" i="242" s="1"/>
  <c r="G360" i="242"/>
  <c r="C360" i="242" s="1"/>
  <c r="S348" i="249"/>
  <c r="K349" i="249" s="1"/>
  <c r="A348" i="249" s="1"/>
  <c r="P349" i="249"/>
  <c r="M348" i="249" s="1"/>
  <c r="P349" i="244"/>
  <c r="M348" i="244" s="1"/>
  <c r="S348" i="244"/>
  <c r="K349" i="244" s="1"/>
  <c r="A348" i="244" s="1"/>
  <c r="H359" i="247"/>
  <c r="R359" i="247" s="1"/>
  <c r="P360" i="247" s="1"/>
  <c r="G362" i="247"/>
  <c r="C362" i="247" s="1"/>
  <c r="G360" i="247"/>
  <c r="C360" i="247" s="1"/>
  <c r="G359" i="247"/>
  <c r="C359" i="247" s="1"/>
  <c r="J366" i="247"/>
  <c r="G363" i="247"/>
  <c r="C363" i="247" s="1"/>
  <c r="G361" i="247"/>
  <c r="C361" i="247" s="1"/>
  <c r="N342" i="244"/>
  <c r="L342" i="244"/>
  <c r="G362" i="138"/>
  <c r="C362" i="138" s="1"/>
  <c r="G363" i="138"/>
  <c r="C363" i="138" s="1"/>
  <c r="G359" i="138"/>
  <c r="C359" i="138" s="1"/>
  <c r="J366" i="138"/>
  <c r="H359" i="138"/>
  <c r="R359" i="138" s="1"/>
  <c r="P360" i="138" s="1"/>
  <c r="G360" i="138"/>
  <c r="C360" i="138" s="1"/>
  <c r="G361" i="138"/>
  <c r="C361" i="138" s="1"/>
  <c r="L342" i="249"/>
  <c r="N342" i="249"/>
  <c r="S354" i="253"/>
  <c r="K355" i="253" s="1"/>
  <c r="A354" i="253" s="1"/>
  <c r="P355" i="253"/>
  <c r="M354" i="253" s="1"/>
  <c r="S354" i="246"/>
  <c r="K355" i="246" s="1"/>
  <c r="A354" i="246" s="1"/>
  <c r="P355" i="246"/>
  <c r="M354" i="246" s="1"/>
  <c r="H359" i="246"/>
  <c r="R359" i="246" s="1"/>
  <c r="P360" i="246" s="1"/>
  <c r="G363" i="246"/>
  <c r="C363" i="246" s="1"/>
  <c r="J366" i="246"/>
  <c r="G360" i="246"/>
  <c r="C360" i="246" s="1"/>
  <c r="G359" i="246"/>
  <c r="C359" i="246" s="1"/>
  <c r="G362" i="246"/>
  <c r="C362" i="246" s="1"/>
  <c r="G361" i="246"/>
  <c r="C361" i="246" s="1"/>
  <c r="S348" i="243"/>
  <c r="K349" i="243" s="1"/>
  <c r="A348" i="243" s="1"/>
  <c r="P349" i="243"/>
  <c r="M348" i="243" s="1"/>
  <c r="P355" i="247"/>
  <c r="M354" i="247" s="1"/>
  <c r="S354" i="247"/>
  <c r="K355" i="247" s="1"/>
  <c r="A354" i="247" s="1"/>
  <c r="L354" i="248"/>
  <c r="N354" i="248"/>
  <c r="S354" i="242"/>
  <c r="K355" i="242" s="1"/>
  <c r="A354" i="242" s="1"/>
  <c r="P355" i="242"/>
  <c r="M354" i="242" s="1"/>
  <c r="P355" i="245"/>
  <c r="M354" i="245" s="1"/>
  <c r="S354" i="245"/>
  <c r="K355" i="245" s="1"/>
  <c r="A354" i="245" s="1"/>
  <c r="N348" i="250"/>
  <c r="L348" i="250"/>
  <c r="S354" i="241"/>
  <c r="K355" i="241" s="1"/>
  <c r="A354" i="241" s="1"/>
  <c r="P355" i="241"/>
  <c r="M354" i="241" s="1"/>
  <c r="L348" i="251"/>
  <c r="N348" i="251"/>
  <c r="G362" i="250"/>
  <c r="C362" i="250" s="1"/>
  <c r="H359" i="250"/>
  <c r="R359" i="250" s="1"/>
  <c r="P360" i="250" s="1"/>
  <c r="G363" i="250"/>
  <c r="C363" i="250" s="1"/>
  <c r="G361" i="250"/>
  <c r="C361" i="250" s="1"/>
  <c r="G359" i="250"/>
  <c r="C359" i="250" s="1"/>
  <c r="G360" i="250"/>
  <c r="C360" i="250" s="1"/>
  <c r="J366" i="250"/>
  <c r="L348" i="246"/>
  <c r="N348" i="246"/>
  <c r="P361" i="252"/>
  <c r="M360" i="252" s="1"/>
  <c r="S360" i="252"/>
  <c r="K361" i="252" s="1"/>
  <c r="A360" i="252" s="1"/>
  <c r="J372" i="252"/>
  <c r="G367" i="252"/>
  <c r="C367" i="252" s="1"/>
  <c r="H365" i="252"/>
  <c r="R365" i="252" s="1"/>
  <c r="P366" i="252" s="1"/>
  <c r="G368" i="252"/>
  <c r="C368" i="252" s="1"/>
  <c r="G369" i="252"/>
  <c r="C369" i="252" s="1"/>
  <c r="G366" i="252"/>
  <c r="C366" i="252" s="1"/>
  <c r="G365" i="252"/>
  <c r="C365" i="252" s="1"/>
  <c r="G366" i="248"/>
  <c r="C366" i="248" s="1"/>
  <c r="G369" i="248"/>
  <c r="C369" i="248" s="1"/>
  <c r="G367" i="248"/>
  <c r="C367" i="248" s="1"/>
  <c r="H365" i="248"/>
  <c r="R365" i="248" s="1"/>
  <c r="P366" i="248" s="1"/>
  <c r="G365" i="248"/>
  <c r="C365" i="248" s="1"/>
  <c r="G368" i="248"/>
  <c r="C368" i="248" s="1"/>
  <c r="J372" i="248"/>
  <c r="G360" i="253"/>
  <c r="C360" i="253" s="1"/>
  <c r="J366" i="253"/>
  <c r="G363" i="253"/>
  <c r="C363" i="253" s="1"/>
  <c r="G362" i="253"/>
  <c r="C362" i="253" s="1"/>
  <c r="G359" i="253"/>
  <c r="C359" i="253" s="1"/>
  <c r="G361" i="253"/>
  <c r="C361" i="253" s="1"/>
  <c r="H359" i="253"/>
  <c r="R359" i="253" s="1"/>
  <c r="P360" i="253" s="1"/>
  <c r="L348" i="245"/>
  <c r="N348" i="245"/>
  <c r="H353" i="249"/>
  <c r="R353" i="249" s="1"/>
  <c r="P354" i="249" s="1"/>
  <c r="G357" i="249"/>
  <c r="C357" i="249" s="1"/>
  <c r="G356" i="249"/>
  <c r="C356" i="249" s="1"/>
  <c r="G355" i="249"/>
  <c r="C355" i="249" s="1"/>
  <c r="J360" i="249"/>
  <c r="G354" i="249"/>
  <c r="C354" i="249" s="1"/>
  <c r="G353" i="249"/>
  <c r="C353" i="249" s="1"/>
  <c r="G356" i="244"/>
  <c r="C356" i="244" s="1"/>
  <c r="H353" i="244"/>
  <c r="R353" i="244" s="1"/>
  <c r="P354" i="244" s="1"/>
  <c r="G354" i="244"/>
  <c r="C354" i="244" s="1"/>
  <c r="G357" i="244"/>
  <c r="C357" i="244" s="1"/>
  <c r="G353" i="244"/>
  <c r="C353" i="244" s="1"/>
  <c r="G355" i="244"/>
  <c r="C355" i="244" s="1"/>
  <c r="J360" i="244"/>
  <c r="G362" i="241"/>
  <c r="C362" i="241" s="1"/>
  <c r="G361" i="241"/>
  <c r="C361" i="241" s="1"/>
  <c r="G360" i="241"/>
  <c r="C360" i="241" s="1"/>
  <c r="G359" i="241"/>
  <c r="C359" i="241" s="1"/>
  <c r="J366" i="241"/>
  <c r="G363" i="241"/>
  <c r="C363" i="241" s="1"/>
  <c r="H359" i="241"/>
  <c r="R359" i="241" s="1"/>
  <c r="P360" i="241" s="1"/>
  <c r="N348" i="247"/>
  <c r="L348" i="247"/>
  <c r="P355" i="250"/>
  <c r="M354" i="250" s="1"/>
  <c r="S354" i="250"/>
  <c r="K355" i="250" s="1"/>
  <c r="A354" i="250" s="1"/>
  <c r="L348" i="241"/>
  <c r="N348" i="241"/>
  <c r="L348" i="253"/>
  <c r="N348" i="253"/>
  <c r="P355" i="251"/>
  <c r="M354" i="251" s="1"/>
  <c r="S354" i="251"/>
  <c r="K355" i="251" s="1"/>
  <c r="A354" i="251" s="1"/>
  <c r="L348" i="138"/>
  <c r="N348" i="138"/>
  <c r="G362" i="245"/>
  <c r="C362" i="245" s="1"/>
  <c r="G361" i="245"/>
  <c r="C361" i="245" s="1"/>
  <c r="G360" i="245"/>
  <c r="C360" i="245" s="1"/>
  <c r="H359" i="245"/>
  <c r="R359" i="245" s="1"/>
  <c r="P360" i="245" s="1"/>
  <c r="G359" i="245"/>
  <c r="C359" i="245" s="1"/>
  <c r="G363" i="245"/>
  <c r="C363" i="245" s="1"/>
  <c r="J366" i="245"/>
  <c r="L348" i="242"/>
  <c r="N348" i="242"/>
  <c r="P355" i="138"/>
  <c r="M354" i="138" s="1"/>
  <c r="S354" i="138"/>
  <c r="K355" i="138" s="1"/>
  <c r="A354" i="138" s="1"/>
  <c r="S360" i="248"/>
  <c r="K361" i="248" s="1"/>
  <c r="A360" i="248" s="1"/>
  <c r="P361" i="248"/>
  <c r="M360" i="248" s="1"/>
  <c r="N354" i="252"/>
  <c r="L354" i="252"/>
  <c r="G360" i="251"/>
  <c r="C360" i="251" s="1"/>
  <c r="G362" i="251"/>
  <c r="C362" i="251" s="1"/>
  <c r="G361" i="251"/>
  <c r="C361" i="251" s="1"/>
  <c r="G363" i="251"/>
  <c r="C363" i="251" s="1"/>
  <c r="H359" i="251"/>
  <c r="R359" i="251" s="1"/>
  <c r="P360" i="251" s="1"/>
  <c r="J366" i="251"/>
  <c r="G359" i="251"/>
  <c r="C359" i="251" s="1"/>
  <c r="L342" i="243"/>
  <c r="N342" i="243"/>
  <c r="G353" i="243"/>
  <c r="C353" i="243" s="1"/>
  <c r="H353" i="243"/>
  <c r="R353" i="243" s="1"/>
  <c r="P354" i="243" s="1"/>
  <c r="G354" i="243"/>
  <c r="C354" i="243" s="1"/>
  <c r="G356" i="243"/>
  <c r="C356" i="243" s="1"/>
  <c r="J360" i="243"/>
  <c r="G357" i="243"/>
  <c r="C357" i="243" s="1"/>
  <c r="G355" i="243"/>
  <c r="C355" i="243" s="1"/>
  <c r="L354" i="251" l="1"/>
  <c r="N354" i="251"/>
  <c r="S360" i="241"/>
  <c r="K361" i="241" s="1"/>
  <c r="A360" i="241" s="1"/>
  <c r="P361" i="241"/>
  <c r="M360" i="241" s="1"/>
  <c r="P355" i="244"/>
  <c r="M354" i="244" s="1"/>
  <c r="S354" i="244"/>
  <c r="K355" i="244" s="1"/>
  <c r="A354" i="244" s="1"/>
  <c r="G365" i="245"/>
  <c r="C365" i="245" s="1"/>
  <c r="G367" i="245"/>
  <c r="C367" i="245" s="1"/>
  <c r="G368" i="245"/>
  <c r="C368" i="245" s="1"/>
  <c r="J372" i="245"/>
  <c r="H365" i="245"/>
  <c r="R365" i="245" s="1"/>
  <c r="P366" i="245" s="1"/>
  <c r="G369" i="245"/>
  <c r="C369" i="245" s="1"/>
  <c r="G366" i="245"/>
  <c r="C366" i="245" s="1"/>
  <c r="N354" i="250"/>
  <c r="L354" i="250"/>
  <c r="P367" i="248"/>
  <c r="M366" i="248" s="1"/>
  <c r="S366" i="248"/>
  <c r="K367" i="248" s="1"/>
  <c r="A366" i="248" s="1"/>
  <c r="S366" i="252"/>
  <c r="K367" i="252" s="1"/>
  <c r="A366" i="252" s="1"/>
  <c r="P367" i="252"/>
  <c r="M366" i="252" s="1"/>
  <c r="L360" i="252"/>
  <c r="N360" i="252"/>
  <c r="P361" i="250"/>
  <c r="M360" i="250" s="1"/>
  <c r="S360" i="250"/>
  <c r="K361" i="250" s="1"/>
  <c r="A360" i="250" s="1"/>
  <c r="L354" i="241"/>
  <c r="N354" i="241"/>
  <c r="N348" i="243"/>
  <c r="L348" i="243"/>
  <c r="S360" i="246"/>
  <c r="K361" i="246" s="1"/>
  <c r="A360" i="246" s="1"/>
  <c r="P361" i="246"/>
  <c r="M360" i="246" s="1"/>
  <c r="L348" i="244"/>
  <c r="N348" i="244"/>
  <c r="S360" i="242"/>
  <c r="K361" i="242" s="1"/>
  <c r="A360" i="242" s="1"/>
  <c r="P361" i="242"/>
  <c r="M360" i="242" s="1"/>
  <c r="H365" i="242"/>
  <c r="R365" i="242" s="1"/>
  <c r="P366" i="242" s="1"/>
  <c r="G365" i="242"/>
  <c r="C365" i="242" s="1"/>
  <c r="G368" i="242"/>
  <c r="C368" i="242" s="1"/>
  <c r="G369" i="242"/>
  <c r="C369" i="242" s="1"/>
  <c r="G366" i="242"/>
  <c r="C366" i="242" s="1"/>
  <c r="G367" i="242"/>
  <c r="C367" i="242" s="1"/>
  <c r="J372" i="242"/>
  <c r="P361" i="245"/>
  <c r="M360" i="245" s="1"/>
  <c r="S360" i="245"/>
  <c r="K361" i="245" s="1"/>
  <c r="A360" i="245" s="1"/>
  <c r="G362" i="249"/>
  <c r="C362" i="249" s="1"/>
  <c r="G360" i="249"/>
  <c r="C360" i="249" s="1"/>
  <c r="G359" i="249"/>
  <c r="C359" i="249" s="1"/>
  <c r="G361" i="249"/>
  <c r="C361" i="249" s="1"/>
  <c r="H359" i="249"/>
  <c r="R359" i="249" s="1"/>
  <c r="P360" i="249" s="1"/>
  <c r="J366" i="249"/>
  <c r="G363" i="249"/>
  <c r="C363" i="249" s="1"/>
  <c r="S354" i="243"/>
  <c r="K355" i="243" s="1"/>
  <c r="A354" i="243" s="1"/>
  <c r="P355" i="243"/>
  <c r="M354" i="243" s="1"/>
  <c r="N354" i="138"/>
  <c r="L354" i="138"/>
  <c r="G365" i="241"/>
  <c r="C365" i="241" s="1"/>
  <c r="J372" i="241"/>
  <c r="G368" i="241"/>
  <c r="C368" i="241" s="1"/>
  <c r="H365" i="241"/>
  <c r="R365" i="241" s="1"/>
  <c r="P366" i="241" s="1"/>
  <c r="G366" i="241"/>
  <c r="C366" i="241" s="1"/>
  <c r="G367" i="241"/>
  <c r="C367" i="241" s="1"/>
  <c r="G369" i="241"/>
  <c r="C369" i="241" s="1"/>
  <c r="J378" i="248"/>
  <c r="G373" i="248"/>
  <c r="C373" i="248" s="1"/>
  <c r="G374" i="248"/>
  <c r="C374" i="248" s="1"/>
  <c r="G375" i="248"/>
  <c r="C375" i="248" s="1"/>
  <c r="H371" i="248"/>
  <c r="R371" i="248" s="1"/>
  <c r="P372" i="248" s="1"/>
  <c r="G371" i="248"/>
  <c r="C371" i="248" s="1"/>
  <c r="G372" i="248"/>
  <c r="C372" i="248" s="1"/>
  <c r="N354" i="245"/>
  <c r="L354" i="245"/>
  <c r="N354" i="246"/>
  <c r="L354" i="246"/>
  <c r="S360" i="138"/>
  <c r="K361" i="138" s="1"/>
  <c r="A360" i="138" s="1"/>
  <c r="P361" i="138"/>
  <c r="M360" i="138" s="1"/>
  <c r="L348" i="249"/>
  <c r="N348" i="249"/>
  <c r="G362" i="244"/>
  <c r="C362" i="244" s="1"/>
  <c r="G363" i="244"/>
  <c r="C363" i="244" s="1"/>
  <c r="G359" i="244"/>
  <c r="C359" i="244" s="1"/>
  <c r="J366" i="244"/>
  <c r="H359" i="244"/>
  <c r="R359" i="244" s="1"/>
  <c r="P360" i="244" s="1"/>
  <c r="G361" i="244"/>
  <c r="C361" i="244" s="1"/>
  <c r="G360" i="244"/>
  <c r="C360" i="244" s="1"/>
  <c r="P361" i="253"/>
  <c r="M360" i="253" s="1"/>
  <c r="S360" i="253"/>
  <c r="K361" i="253" s="1"/>
  <c r="A360" i="253" s="1"/>
  <c r="G375" i="252"/>
  <c r="C375" i="252" s="1"/>
  <c r="G371" i="252"/>
  <c r="C371" i="252" s="1"/>
  <c r="G374" i="252"/>
  <c r="C374" i="252" s="1"/>
  <c r="J378" i="252"/>
  <c r="G372" i="252"/>
  <c r="C372" i="252" s="1"/>
  <c r="H371" i="252"/>
  <c r="R371" i="252" s="1"/>
  <c r="P372" i="252" s="1"/>
  <c r="G373" i="252"/>
  <c r="C373" i="252" s="1"/>
  <c r="N354" i="242"/>
  <c r="L354" i="242"/>
  <c r="G365" i="246"/>
  <c r="C365" i="246" s="1"/>
  <c r="G368" i="246"/>
  <c r="C368" i="246" s="1"/>
  <c r="H365" i="246"/>
  <c r="R365" i="246" s="1"/>
  <c r="P366" i="246" s="1"/>
  <c r="G367" i="246"/>
  <c r="C367" i="246" s="1"/>
  <c r="G366" i="246"/>
  <c r="C366" i="246" s="1"/>
  <c r="J372" i="246"/>
  <c r="G369" i="246"/>
  <c r="C369" i="246" s="1"/>
  <c r="G368" i="138"/>
  <c r="C368" i="138" s="1"/>
  <c r="H365" i="138"/>
  <c r="R365" i="138" s="1"/>
  <c r="P366" i="138" s="1"/>
  <c r="J372" i="138"/>
  <c r="G367" i="138"/>
  <c r="C367" i="138" s="1"/>
  <c r="G365" i="138"/>
  <c r="C365" i="138" s="1"/>
  <c r="G366" i="138"/>
  <c r="C366" i="138" s="1"/>
  <c r="G369" i="138"/>
  <c r="C369" i="138" s="1"/>
  <c r="H365" i="247"/>
  <c r="R365" i="247" s="1"/>
  <c r="P366" i="247" s="1"/>
  <c r="G366" i="247"/>
  <c r="C366" i="247" s="1"/>
  <c r="G369" i="247"/>
  <c r="C369" i="247" s="1"/>
  <c r="G368" i="247"/>
  <c r="C368" i="247" s="1"/>
  <c r="G367" i="247"/>
  <c r="C367" i="247" s="1"/>
  <c r="G365" i="247"/>
  <c r="C365" i="247" s="1"/>
  <c r="J372" i="247"/>
  <c r="P361" i="247"/>
  <c r="M360" i="247" s="1"/>
  <c r="S360" i="247"/>
  <c r="K361" i="247" s="1"/>
  <c r="A360" i="247" s="1"/>
  <c r="H359" i="243"/>
  <c r="R359" i="243" s="1"/>
  <c r="P360" i="243" s="1"/>
  <c r="G360" i="243"/>
  <c r="C360" i="243" s="1"/>
  <c r="G361" i="243"/>
  <c r="C361" i="243" s="1"/>
  <c r="J366" i="243"/>
  <c r="G362" i="243"/>
  <c r="C362" i="243" s="1"/>
  <c r="G363" i="243"/>
  <c r="C363" i="243" s="1"/>
  <c r="G359" i="243"/>
  <c r="C359" i="243" s="1"/>
  <c r="J372" i="251"/>
  <c r="H365" i="251"/>
  <c r="R365" i="251" s="1"/>
  <c r="P366" i="251" s="1"/>
  <c r="G366" i="251"/>
  <c r="C366" i="251" s="1"/>
  <c r="G365" i="251"/>
  <c r="C365" i="251" s="1"/>
  <c r="G368" i="251"/>
  <c r="C368" i="251" s="1"/>
  <c r="G369" i="251"/>
  <c r="C369" i="251" s="1"/>
  <c r="G367" i="251"/>
  <c r="C367" i="251" s="1"/>
  <c r="N360" i="248"/>
  <c r="L360" i="248"/>
  <c r="S360" i="251"/>
  <c r="K361" i="251" s="1"/>
  <c r="A360" i="251" s="1"/>
  <c r="P361" i="251"/>
  <c r="M360" i="251" s="1"/>
  <c r="P355" i="249"/>
  <c r="M354" i="249" s="1"/>
  <c r="S354" i="249"/>
  <c r="K355" i="249" s="1"/>
  <c r="A354" i="249" s="1"/>
  <c r="G368" i="253"/>
  <c r="C368" i="253" s="1"/>
  <c r="H365" i="253"/>
  <c r="R365" i="253" s="1"/>
  <c r="P366" i="253" s="1"/>
  <c r="G369" i="253"/>
  <c r="C369" i="253" s="1"/>
  <c r="G367" i="253"/>
  <c r="C367" i="253" s="1"/>
  <c r="G365" i="253"/>
  <c r="C365" i="253" s="1"/>
  <c r="G366" i="253"/>
  <c r="C366" i="253" s="1"/>
  <c r="J372" i="253"/>
  <c r="G367" i="250"/>
  <c r="C367" i="250" s="1"/>
  <c r="G368" i="250"/>
  <c r="C368" i="250" s="1"/>
  <c r="G365" i="250"/>
  <c r="C365" i="250" s="1"/>
  <c r="H365" i="250"/>
  <c r="R365" i="250" s="1"/>
  <c r="P366" i="250" s="1"/>
  <c r="G369" i="250"/>
  <c r="C369" i="250" s="1"/>
  <c r="J372" i="250"/>
  <c r="G366" i="250"/>
  <c r="C366" i="250" s="1"/>
  <c r="L354" i="247"/>
  <c r="N354" i="247"/>
  <c r="L354" i="253"/>
  <c r="N354" i="253"/>
  <c r="G1084" i="181"/>
  <c r="H371" i="242" l="1"/>
  <c r="R371" i="242" s="1"/>
  <c r="P372" i="242" s="1"/>
  <c r="G375" i="242"/>
  <c r="C375" i="242" s="1"/>
  <c r="G374" i="242"/>
  <c r="C374" i="242" s="1"/>
  <c r="G373" i="242"/>
  <c r="C373" i="242" s="1"/>
  <c r="G372" i="242"/>
  <c r="C372" i="242" s="1"/>
  <c r="G371" i="242"/>
  <c r="C371" i="242" s="1"/>
  <c r="J378" i="242"/>
  <c r="N366" i="248"/>
  <c r="L366" i="248"/>
  <c r="L360" i="241"/>
  <c r="N360" i="241"/>
  <c r="G368" i="243"/>
  <c r="C368" i="243" s="1"/>
  <c r="G369" i="243"/>
  <c r="C369" i="243" s="1"/>
  <c r="G367" i="243"/>
  <c r="C367" i="243" s="1"/>
  <c r="G365" i="243"/>
  <c r="C365" i="243" s="1"/>
  <c r="G366" i="243"/>
  <c r="C366" i="243" s="1"/>
  <c r="J372" i="243"/>
  <c r="H365" i="243"/>
  <c r="R365" i="243" s="1"/>
  <c r="P366" i="243" s="1"/>
  <c r="P367" i="247"/>
  <c r="M366" i="247" s="1"/>
  <c r="S366" i="247"/>
  <c r="K367" i="247" s="1"/>
  <c r="A366" i="247" s="1"/>
  <c r="P367" i="250"/>
  <c r="M366" i="250" s="1"/>
  <c r="S366" i="250"/>
  <c r="K367" i="250" s="1"/>
  <c r="A366" i="250" s="1"/>
  <c r="G371" i="253"/>
  <c r="C371" i="253" s="1"/>
  <c r="G372" i="253"/>
  <c r="C372" i="253" s="1"/>
  <c r="J378" i="253"/>
  <c r="G374" i="253"/>
  <c r="C374" i="253" s="1"/>
  <c r="H371" i="253"/>
  <c r="R371" i="253" s="1"/>
  <c r="P372" i="253" s="1"/>
  <c r="G373" i="253"/>
  <c r="C373" i="253" s="1"/>
  <c r="G375" i="253"/>
  <c r="C375" i="253" s="1"/>
  <c r="N354" i="249"/>
  <c r="L354" i="249"/>
  <c r="N360" i="247"/>
  <c r="L360" i="247"/>
  <c r="G374" i="138"/>
  <c r="C374" i="138" s="1"/>
  <c r="H371" i="138"/>
  <c r="R371" i="138" s="1"/>
  <c r="P372" i="138" s="1"/>
  <c r="G373" i="138"/>
  <c r="C373" i="138" s="1"/>
  <c r="J378" i="138"/>
  <c r="G372" i="138"/>
  <c r="C372" i="138" s="1"/>
  <c r="G371" i="138"/>
  <c r="C371" i="138" s="1"/>
  <c r="G375" i="138"/>
  <c r="C375" i="138" s="1"/>
  <c r="G371" i="246"/>
  <c r="C371" i="246" s="1"/>
  <c r="G373" i="246"/>
  <c r="C373" i="246" s="1"/>
  <c r="G375" i="246"/>
  <c r="C375" i="246" s="1"/>
  <c r="H371" i="246"/>
  <c r="R371" i="246" s="1"/>
  <c r="P372" i="246" s="1"/>
  <c r="J378" i="246"/>
  <c r="G374" i="246"/>
  <c r="C374" i="246" s="1"/>
  <c r="G372" i="246"/>
  <c r="C372" i="246" s="1"/>
  <c r="N360" i="253"/>
  <c r="L360" i="253"/>
  <c r="G366" i="244"/>
  <c r="C366" i="244" s="1"/>
  <c r="G368" i="244"/>
  <c r="C368" i="244" s="1"/>
  <c r="J372" i="244"/>
  <c r="G365" i="244"/>
  <c r="C365" i="244" s="1"/>
  <c r="H365" i="244"/>
  <c r="R365" i="244" s="1"/>
  <c r="P366" i="244" s="1"/>
  <c r="G369" i="244"/>
  <c r="C369" i="244" s="1"/>
  <c r="G367" i="244"/>
  <c r="C367" i="244" s="1"/>
  <c r="J378" i="241"/>
  <c r="G371" i="241"/>
  <c r="C371" i="241" s="1"/>
  <c r="G372" i="241"/>
  <c r="C372" i="241" s="1"/>
  <c r="G374" i="241"/>
  <c r="C374" i="241" s="1"/>
  <c r="H371" i="241"/>
  <c r="R371" i="241" s="1"/>
  <c r="P372" i="241" s="1"/>
  <c r="G375" i="241"/>
  <c r="C375" i="241" s="1"/>
  <c r="G373" i="241"/>
  <c r="C373" i="241" s="1"/>
  <c r="N354" i="243"/>
  <c r="L354" i="243"/>
  <c r="P361" i="249"/>
  <c r="M360" i="249" s="1"/>
  <c r="S360" i="249"/>
  <c r="K361" i="249" s="1"/>
  <c r="A360" i="249" s="1"/>
  <c r="N366" i="252"/>
  <c r="L366" i="252"/>
  <c r="S366" i="245"/>
  <c r="K367" i="245" s="1"/>
  <c r="A366" i="245" s="1"/>
  <c r="P367" i="245"/>
  <c r="M366" i="245" s="1"/>
  <c r="S366" i="246"/>
  <c r="K367" i="246" s="1"/>
  <c r="A366" i="246" s="1"/>
  <c r="P367" i="246"/>
  <c r="M366" i="246" s="1"/>
  <c r="G379" i="252"/>
  <c r="C379" i="252" s="1"/>
  <c r="H377" i="252"/>
  <c r="R377" i="252" s="1"/>
  <c r="P378" i="252" s="1"/>
  <c r="G378" i="252"/>
  <c r="C378" i="252" s="1"/>
  <c r="G381" i="252"/>
  <c r="C381" i="252" s="1"/>
  <c r="G380" i="252"/>
  <c r="C380" i="252" s="1"/>
  <c r="G377" i="252"/>
  <c r="C377" i="252" s="1"/>
  <c r="J384" i="252"/>
  <c r="G365" i="249"/>
  <c r="C365" i="249" s="1"/>
  <c r="J372" i="249"/>
  <c r="H365" i="249"/>
  <c r="R365" i="249" s="1"/>
  <c r="P366" i="249" s="1"/>
  <c r="G367" i="249"/>
  <c r="C367" i="249" s="1"/>
  <c r="G369" i="249"/>
  <c r="C369" i="249" s="1"/>
  <c r="G366" i="249"/>
  <c r="C366" i="249" s="1"/>
  <c r="G368" i="249"/>
  <c r="C368" i="249" s="1"/>
  <c r="G1085" i="181"/>
  <c r="S366" i="253"/>
  <c r="K367" i="253" s="1"/>
  <c r="A366" i="253" s="1"/>
  <c r="P367" i="253"/>
  <c r="M366" i="253" s="1"/>
  <c r="N360" i="251"/>
  <c r="L360" i="251"/>
  <c r="J378" i="247"/>
  <c r="H371" i="247"/>
  <c r="R371" i="247" s="1"/>
  <c r="P372" i="247" s="1"/>
  <c r="G372" i="247"/>
  <c r="C372" i="247" s="1"/>
  <c r="G371" i="247"/>
  <c r="C371" i="247" s="1"/>
  <c r="G375" i="247"/>
  <c r="C375" i="247" s="1"/>
  <c r="G373" i="247"/>
  <c r="C373" i="247" s="1"/>
  <c r="G374" i="247"/>
  <c r="C374" i="247" s="1"/>
  <c r="P367" i="138"/>
  <c r="M366" i="138" s="1"/>
  <c r="S366" i="138"/>
  <c r="K367" i="138" s="1"/>
  <c r="A366" i="138" s="1"/>
  <c r="S372" i="252"/>
  <c r="K373" i="252" s="1"/>
  <c r="A372" i="252" s="1"/>
  <c r="P373" i="252"/>
  <c r="M372" i="252" s="1"/>
  <c r="S366" i="242"/>
  <c r="K367" i="242" s="1"/>
  <c r="A366" i="242" s="1"/>
  <c r="P367" i="242"/>
  <c r="M366" i="242" s="1"/>
  <c r="L360" i="250"/>
  <c r="N360" i="250"/>
  <c r="G375" i="245"/>
  <c r="C375" i="245" s="1"/>
  <c r="G373" i="245"/>
  <c r="C373" i="245" s="1"/>
  <c r="G371" i="245"/>
  <c r="C371" i="245" s="1"/>
  <c r="G374" i="245"/>
  <c r="C374" i="245" s="1"/>
  <c r="H371" i="245"/>
  <c r="R371" i="245" s="1"/>
  <c r="P372" i="245" s="1"/>
  <c r="G372" i="245"/>
  <c r="C372" i="245" s="1"/>
  <c r="J378" i="245"/>
  <c r="G374" i="251"/>
  <c r="C374" i="251" s="1"/>
  <c r="G375" i="251"/>
  <c r="C375" i="251" s="1"/>
  <c r="J378" i="251"/>
  <c r="G373" i="251"/>
  <c r="C373" i="251" s="1"/>
  <c r="H371" i="251"/>
  <c r="R371" i="251" s="1"/>
  <c r="P372" i="251" s="1"/>
  <c r="G372" i="251"/>
  <c r="C372" i="251" s="1"/>
  <c r="G371" i="251"/>
  <c r="C371" i="251" s="1"/>
  <c r="S360" i="244"/>
  <c r="K361" i="244" s="1"/>
  <c r="A360" i="244" s="1"/>
  <c r="P361" i="244"/>
  <c r="M360" i="244" s="1"/>
  <c r="G373" i="250"/>
  <c r="C373" i="250" s="1"/>
  <c r="H371" i="250"/>
  <c r="R371" i="250" s="1"/>
  <c r="P372" i="250" s="1"/>
  <c r="G374" i="250"/>
  <c r="C374" i="250" s="1"/>
  <c r="G375" i="250"/>
  <c r="C375" i="250" s="1"/>
  <c r="G371" i="250"/>
  <c r="C371" i="250" s="1"/>
  <c r="J378" i="250"/>
  <c r="G372" i="250"/>
  <c r="C372" i="250" s="1"/>
  <c r="P367" i="251"/>
  <c r="M366" i="251" s="1"/>
  <c r="S366" i="251"/>
  <c r="K367" i="251" s="1"/>
  <c r="A366" i="251" s="1"/>
  <c r="P361" i="243"/>
  <c r="M360" i="243" s="1"/>
  <c r="S360" i="243"/>
  <c r="K361" i="243" s="1"/>
  <c r="A360" i="243" s="1"/>
  <c r="L360" i="138"/>
  <c r="N360" i="138"/>
  <c r="P373" i="248"/>
  <c r="M372" i="248" s="1"/>
  <c r="S372" i="248"/>
  <c r="K373" i="248" s="1"/>
  <c r="A372" i="248" s="1"/>
  <c r="G379" i="248"/>
  <c r="C379" i="248" s="1"/>
  <c r="G378" i="248"/>
  <c r="C378" i="248" s="1"/>
  <c r="G380" i="248"/>
  <c r="C380" i="248" s="1"/>
  <c r="G381" i="248"/>
  <c r="C381" i="248" s="1"/>
  <c r="H377" i="248"/>
  <c r="R377" i="248" s="1"/>
  <c r="P378" i="248" s="1"/>
  <c r="J384" i="248"/>
  <c r="G377" i="248"/>
  <c r="C377" i="248" s="1"/>
  <c r="P367" i="241"/>
  <c r="M366" i="241" s="1"/>
  <c r="S366" i="241"/>
  <c r="K367" i="241" s="1"/>
  <c r="A366" i="241" s="1"/>
  <c r="N360" i="245"/>
  <c r="L360" i="245"/>
  <c r="L360" i="242"/>
  <c r="N360" i="242"/>
  <c r="N360" i="246"/>
  <c r="L360" i="246"/>
  <c r="L354" i="244"/>
  <c r="N354" i="244"/>
  <c r="S378" i="248" l="1"/>
  <c r="K379" i="248" s="1"/>
  <c r="A378" i="248" s="1"/>
  <c r="P379" i="248"/>
  <c r="M378" i="248" s="1"/>
  <c r="N366" i="251"/>
  <c r="L366" i="251"/>
  <c r="L360" i="244"/>
  <c r="N360" i="244"/>
  <c r="S372" i="251"/>
  <c r="K373" i="251" s="1"/>
  <c r="A372" i="251" s="1"/>
  <c r="P373" i="251"/>
  <c r="M372" i="251" s="1"/>
  <c r="N372" i="252"/>
  <c r="L372" i="252"/>
  <c r="G1086" i="181"/>
  <c r="G385" i="252"/>
  <c r="C385" i="252" s="1"/>
  <c r="G384" i="252"/>
  <c r="C384" i="252" s="1"/>
  <c r="H383" i="252"/>
  <c r="R383" i="252" s="1"/>
  <c r="P384" i="252" s="1"/>
  <c r="G383" i="252"/>
  <c r="C383" i="252" s="1"/>
  <c r="G386" i="252"/>
  <c r="C386" i="252" s="1"/>
  <c r="J390" i="252"/>
  <c r="G387" i="252"/>
  <c r="C387" i="252" s="1"/>
  <c r="G373" i="244"/>
  <c r="C373" i="244" s="1"/>
  <c r="G375" i="244"/>
  <c r="C375" i="244" s="1"/>
  <c r="J378" i="244"/>
  <c r="G371" i="244"/>
  <c r="C371" i="244" s="1"/>
  <c r="G372" i="244"/>
  <c r="C372" i="244" s="1"/>
  <c r="H371" i="244"/>
  <c r="R371" i="244" s="1"/>
  <c r="P372" i="244" s="1"/>
  <c r="G374" i="244"/>
  <c r="C374" i="244" s="1"/>
  <c r="S372" i="246"/>
  <c r="K373" i="246" s="1"/>
  <c r="A372" i="246" s="1"/>
  <c r="P373" i="246"/>
  <c r="M372" i="246" s="1"/>
  <c r="N366" i="241"/>
  <c r="L366" i="241"/>
  <c r="G378" i="245"/>
  <c r="C378" i="245" s="1"/>
  <c r="G381" i="245"/>
  <c r="C381" i="245" s="1"/>
  <c r="H377" i="245"/>
  <c r="R377" i="245" s="1"/>
  <c r="P378" i="245" s="1"/>
  <c r="G380" i="245"/>
  <c r="C380" i="245" s="1"/>
  <c r="J384" i="245"/>
  <c r="G379" i="245"/>
  <c r="C379" i="245" s="1"/>
  <c r="G377" i="245"/>
  <c r="C377" i="245" s="1"/>
  <c r="S372" i="247"/>
  <c r="K373" i="247" s="1"/>
  <c r="A372" i="247" s="1"/>
  <c r="P373" i="247"/>
  <c r="M372" i="247" s="1"/>
  <c r="L366" i="253"/>
  <c r="N366" i="253"/>
  <c r="P367" i="249"/>
  <c r="M366" i="249" s="1"/>
  <c r="S366" i="249"/>
  <c r="K367" i="249" s="1"/>
  <c r="A366" i="249" s="1"/>
  <c r="S378" i="252"/>
  <c r="K379" i="252" s="1"/>
  <c r="A378" i="252" s="1"/>
  <c r="P379" i="252"/>
  <c r="M378" i="252" s="1"/>
  <c r="N366" i="245"/>
  <c r="L366" i="245"/>
  <c r="S372" i="138"/>
  <c r="K373" i="138" s="1"/>
  <c r="A372" i="138" s="1"/>
  <c r="P373" i="138"/>
  <c r="M372" i="138" s="1"/>
  <c r="P373" i="253"/>
  <c r="M372" i="253" s="1"/>
  <c r="S372" i="253"/>
  <c r="K373" i="253" s="1"/>
  <c r="A372" i="253" s="1"/>
  <c r="N366" i="247"/>
  <c r="L366" i="247"/>
  <c r="H377" i="242"/>
  <c r="R377" i="242" s="1"/>
  <c r="P378" i="242" s="1"/>
  <c r="G377" i="242"/>
  <c r="C377" i="242" s="1"/>
  <c r="G381" i="242"/>
  <c r="C381" i="242" s="1"/>
  <c r="G378" i="242"/>
  <c r="C378" i="242" s="1"/>
  <c r="G380" i="242"/>
  <c r="C380" i="242" s="1"/>
  <c r="G379" i="242"/>
  <c r="C379" i="242" s="1"/>
  <c r="J384" i="242"/>
  <c r="P373" i="250"/>
  <c r="M372" i="250" s="1"/>
  <c r="S372" i="250"/>
  <c r="K373" i="250" s="1"/>
  <c r="A372" i="250" s="1"/>
  <c r="G380" i="251"/>
  <c r="C380" i="251" s="1"/>
  <c r="G381" i="251"/>
  <c r="C381" i="251" s="1"/>
  <c r="G377" i="251"/>
  <c r="C377" i="251" s="1"/>
  <c r="G379" i="251"/>
  <c r="C379" i="251" s="1"/>
  <c r="H377" i="251"/>
  <c r="R377" i="251" s="1"/>
  <c r="P378" i="251" s="1"/>
  <c r="J384" i="251"/>
  <c r="G378" i="251"/>
  <c r="C378" i="251" s="1"/>
  <c r="N366" i="242"/>
  <c r="L366" i="242"/>
  <c r="G378" i="247"/>
  <c r="C378" i="247" s="1"/>
  <c r="G381" i="247"/>
  <c r="C381" i="247" s="1"/>
  <c r="H377" i="247"/>
  <c r="R377" i="247" s="1"/>
  <c r="P378" i="247" s="1"/>
  <c r="J384" i="247"/>
  <c r="G380" i="247"/>
  <c r="C380" i="247" s="1"/>
  <c r="G377" i="247"/>
  <c r="C377" i="247" s="1"/>
  <c r="G379" i="247"/>
  <c r="C379" i="247" s="1"/>
  <c r="J378" i="249"/>
  <c r="G371" i="249"/>
  <c r="C371" i="249" s="1"/>
  <c r="G374" i="249"/>
  <c r="C374" i="249" s="1"/>
  <c r="G375" i="249"/>
  <c r="C375" i="249" s="1"/>
  <c r="G372" i="249"/>
  <c r="C372" i="249" s="1"/>
  <c r="H371" i="249"/>
  <c r="R371" i="249" s="1"/>
  <c r="P372" i="249" s="1"/>
  <c r="G373" i="249"/>
  <c r="C373" i="249" s="1"/>
  <c r="N360" i="249"/>
  <c r="L360" i="249"/>
  <c r="S366" i="244"/>
  <c r="K367" i="244" s="1"/>
  <c r="A366" i="244" s="1"/>
  <c r="P367" i="244"/>
  <c r="M366" i="244" s="1"/>
  <c r="P367" i="243"/>
  <c r="M366" i="243" s="1"/>
  <c r="S366" i="243"/>
  <c r="K367" i="243" s="1"/>
  <c r="A366" i="243" s="1"/>
  <c r="L372" i="248"/>
  <c r="N372" i="248"/>
  <c r="L360" i="243"/>
  <c r="N360" i="243"/>
  <c r="G378" i="250"/>
  <c r="C378" i="250" s="1"/>
  <c r="G380" i="250"/>
  <c r="C380" i="250" s="1"/>
  <c r="J384" i="250"/>
  <c r="G379" i="250"/>
  <c r="C379" i="250" s="1"/>
  <c r="H377" i="250"/>
  <c r="R377" i="250" s="1"/>
  <c r="P378" i="250" s="1"/>
  <c r="G377" i="250"/>
  <c r="C377" i="250" s="1"/>
  <c r="G381" i="250"/>
  <c r="C381" i="250" s="1"/>
  <c r="G384" i="248"/>
  <c r="C384" i="248" s="1"/>
  <c r="G383" i="248"/>
  <c r="C383" i="248" s="1"/>
  <c r="J390" i="248"/>
  <c r="G385" i="248"/>
  <c r="C385" i="248" s="1"/>
  <c r="G386" i="248"/>
  <c r="C386" i="248" s="1"/>
  <c r="H383" i="248"/>
  <c r="R383" i="248" s="1"/>
  <c r="P384" i="248" s="1"/>
  <c r="G387" i="248"/>
  <c r="C387" i="248" s="1"/>
  <c r="P373" i="245"/>
  <c r="M372" i="245" s="1"/>
  <c r="S372" i="245"/>
  <c r="K373" i="245" s="1"/>
  <c r="A372" i="245" s="1"/>
  <c r="L366" i="138"/>
  <c r="N366" i="138"/>
  <c r="L366" i="246"/>
  <c r="N366" i="246"/>
  <c r="P373" i="241"/>
  <c r="M372" i="241" s="1"/>
  <c r="S372" i="241"/>
  <c r="K373" i="241" s="1"/>
  <c r="A372" i="241" s="1"/>
  <c r="J384" i="241"/>
  <c r="G378" i="241"/>
  <c r="C378" i="241" s="1"/>
  <c r="G381" i="241"/>
  <c r="C381" i="241" s="1"/>
  <c r="G377" i="241"/>
  <c r="C377" i="241" s="1"/>
  <c r="G380" i="241"/>
  <c r="C380" i="241" s="1"/>
  <c r="H377" i="241"/>
  <c r="R377" i="241" s="1"/>
  <c r="P378" i="241" s="1"/>
  <c r="G379" i="241"/>
  <c r="C379" i="241" s="1"/>
  <c r="J384" i="246"/>
  <c r="H377" i="246"/>
  <c r="R377" i="246" s="1"/>
  <c r="P378" i="246" s="1"/>
  <c r="G377" i="246"/>
  <c r="C377" i="246" s="1"/>
  <c r="G380" i="246"/>
  <c r="C380" i="246" s="1"/>
  <c r="G379" i="246"/>
  <c r="C379" i="246" s="1"/>
  <c r="G381" i="246"/>
  <c r="C381" i="246" s="1"/>
  <c r="G378" i="246"/>
  <c r="C378" i="246" s="1"/>
  <c r="G379" i="138"/>
  <c r="C379" i="138" s="1"/>
  <c r="G378" i="138"/>
  <c r="C378" i="138" s="1"/>
  <c r="G380" i="138"/>
  <c r="C380" i="138" s="1"/>
  <c r="J384" i="138"/>
  <c r="G381" i="138"/>
  <c r="C381" i="138" s="1"/>
  <c r="G377" i="138"/>
  <c r="C377" i="138" s="1"/>
  <c r="H377" i="138"/>
  <c r="R377" i="138" s="1"/>
  <c r="P378" i="138" s="1"/>
  <c r="J384" i="253"/>
  <c r="G377" i="253"/>
  <c r="C377" i="253" s="1"/>
  <c r="G378" i="253"/>
  <c r="C378" i="253" s="1"/>
  <c r="H377" i="253"/>
  <c r="R377" i="253" s="1"/>
  <c r="P378" i="253" s="1"/>
  <c r="G380" i="253"/>
  <c r="C380" i="253" s="1"/>
  <c r="G379" i="253"/>
  <c r="C379" i="253" s="1"/>
  <c r="G381" i="253"/>
  <c r="C381" i="253" s="1"/>
  <c r="L366" i="250"/>
  <c r="N366" i="250"/>
  <c r="G372" i="243"/>
  <c r="C372" i="243" s="1"/>
  <c r="H371" i="243"/>
  <c r="R371" i="243" s="1"/>
  <c r="P372" i="243" s="1"/>
  <c r="G371" i="243"/>
  <c r="C371" i="243" s="1"/>
  <c r="G373" i="243"/>
  <c r="C373" i="243" s="1"/>
  <c r="G374" i="243"/>
  <c r="C374" i="243" s="1"/>
  <c r="G375" i="243"/>
  <c r="C375" i="243" s="1"/>
  <c r="J378" i="243"/>
  <c r="S372" i="242"/>
  <c r="K373" i="242" s="1"/>
  <c r="A372" i="242" s="1"/>
  <c r="P373" i="242"/>
  <c r="M372" i="242" s="1"/>
  <c r="G377" i="243" l="1"/>
  <c r="C377" i="243" s="1"/>
  <c r="G378" i="243"/>
  <c r="C378" i="243" s="1"/>
  <c r="G381" i="243"/>
  <c r="C381" i="243" s="1"/>
  <c r="H377" i="243"/>
  <c r="R377" i="243" s="1"/>
  <c r="P378" i="243" s="1"/>
  <c r="G379" i="243"/>
  <c r="C379" i="243" s="1"/>
  <c r="G380" i="243"/>
  <c r="C380" i="243" s="1"/>
  <c r="J384" i="243"/>
  <c r="N372" i="241"/>
  <c r="L372" i="241"/>
  <c r="S384" i="248"/>
  <c r="K385" i="248" s="1"/>
  <c r="A384" i="248" s="1"/>
  <c r="P385" i="248"/>
  <c r="M384" i="248" s="1"/>
  <c r="P379" i="250"/>
  <c r="M378" i="250" s="1"/>
  <c r="S378" i="250"/>
  <c r="K379" i="250" s="1"/>
  <c r="A378" i="250" s="1"/>
  <c r="P373" i="249"/>
  <c r="M372" i="249" s="1"/>
  <c r="S372" i="249"/>
  <c r="K373" i="249" s="1"/>
  <c r="A372" i="249" s="1"/>
  <c r="J390" i="251"/>
  <c r="H383" i="251"/>
  <c r="R383" i="251" s="1"/>
  <c r="P384" i="251" s="1"/>
  <c r="G386" i="251"/>
  <c r="C386" i="251" s="1"/>
  <c r="G383" i="251"/>
  <c r="C383" i="251" s="1"/>
  <c r="G384" i="251"/>
  <c r="C384" i="251" s="1"/>
  <c r="G385" i="251"/>
  <c r="C385" i="251" s="1"/>
  <c r="G387" i="251"/>
  <c r="C387" i="251" s="1"/>
  <c r="G387" i="242"/>
  <c r="C387" i="242" s="1"/>
  <c r="G386" i="242"/>
  <c r="C386" i="242" s="1"/>
  <c r="G384" i="242"/>
  <c r="C384" i="242" s="1"/>
  <c r="G385" i="242"/>
  <c r="C385" i="242" s="1"/>
  <c r="J390" i="242"/>
  <c r="G383" i="242"/>
  <c r="C383" i="242" s="1"/>
  <c r="H383" i="242"/>
  <c r="R383" i="242" s="1"/>
  <c r="P384" i="242" s="1"/>
  <c r="L372" i="246"/>
  <c r="N372" i="246"/>
  <c r="N372" i="251"/>
  <c r="L372" i="251"/>
  <c r="P379" i="253"/>
  <c r="M378" i="253" s="1"/>
  <c r="S378" i="253"/>
  <c r="K379" i="253" s="1"/>
  <c r="A378" i="253" s="1"/>
  <c r="P373" i="243"/>
  <c r="M372" i="243" s="1"/>
  <c r="S372" i="243"/>
  <c r="K373" i="243" s="1"/>
  <c r="A372" i="243" s="1"/>
  <c r="G384" i="246"/>
  <c r="C384" i="246" s="1"/>
  <c r="G387" i="246"/>
  <c r="C387" i="246" s="1"/>
  <c r="G386" i="246"/>
  <c r="C386" i="246" s="1"/>
  <c r="J390" i="246"/>
  <c r="G383" i="246"/>
  <c r="C383" i="246" s="1"/>
  <c r="H383" i="246"/>
  <c r="R383" i="246" s="1"/>
  <c r="P384" i="246" s="1"/>
  <c r="G385" i="246"/>
  <c r="C385" i="246" s="1"/>
  <c r="J396" i="248"/>
  <c r="G391" i="248"/>
  <c r="C391" i="248" s="1"/>
  <c r="G389" i="248"/>
  <c r="C389" i="248" s="1"/>
  <c r="G390" i="248"/>
  <c r="C390" i="248" s="1"/>
  <c r="G392" i="248"/>
  <c r="C392" i="248" s="1"/>
  <c r="H389" i="248"/>
  <c r="R389" i="248" s="1"/>
  <c r="P390" i="248" s="1"/>
  <c r="G393" i="248"/>
  <c r="C393" i="248" s="1"/>
  <c r="N372" i="242"/>
  <c r="L372" i="242"/>
  <c r="H383" i="253"/>
  <c r="R383" i="253" s="1"/>
  <c r="P384" i="253" s="1"/>
  <c r="G387" i="253"/>
  <c r="C387" i="253" s="1"/>
  <c r="J390" i="253"/>
  <c r="G385" i="253"/>
  <c r="C385" i="253" s="1"/>
  <c r="G386" i="253"/>
  <c r="C386" i="253" s="1"/>
  <c r="G384" i="253"/>
  <c r="C384" i="253" s="1"/>
  <c r="G383" i="253"/>
  <c r="C383" i="253" s="1"/>
  <c r="G386" i="138"/>
  <c r="C386" i="138" s="1"/>
  <c r="J390" i="138"/>
  <c r="H383" i="138"/>
  <c r="R383" i="138" s="1"/>
  <c r="P384" i="138" s="1"/>
  <c r="G384" i="138"/>
  <c r="C384" i="138" s="1"/>
  <c r="G387" i="138"/>
  <c r="C387" i="138" s="1"/>
  <c r="G383" i="138"/>
  <c r="C383" i="138" s="1"/>
  <c r="G385" i="138"/>
  <c r="C385" i="138" s="1"/>
  <c r="S378" i="241"/>
  <c r="K379" i="241" s="1"/>
  <c r="A378" i="241" s="1"/>
  <c r="P379" i="241"/>
  <c r="M378" i="241" s="1"/>
  <c r="H377" i="249"/>
  <c r="R377" i="249" s="1"/>
  <c r="P378" i="249" s="1"/>
  <c r="J384" i="249"/>
  <c r="G377" i="249"/>
  <c r="C377" i="249" s="1"/>
  <c r="G378" i="249"/>
  <c r="C378" i="249" s="1"/>
  <c r="G379" i="249"/>
  <c r="C379" i="249" s="1"/>
  <c r="G381" i="249"/>
  <c r="C381" i="249" s="1"/>
  <c r="G380" i="249"/>
  <c r="C380" i="249" s="1"/>
  <c r="G386" i="247"/>
  <c r="C386" i="247" s="1"/>
  <c r="G383" i="247"/>
  <c r="C383" i="247" s="1"/>
  <c r="H383" i="247"/>
  <c r="R383" i="247" s="1"/>
  <c r="P384" i="247" s="1"/>
  <c r="G384" i="247"/>
  <c r="C384" i="247" s="1"/>
  <c r="J390" i="247"/>
  <c r="G387" i="247"/>
  <c r="C387" i="247" s="1"/>
  <c r="G385" i="247"/>
  <c r="C385" i="247" s="1"/>
  <c r="P379" i="251"/>
  <c r="M378" i="251" s="1"/>
  <c r="S378" i="251"/>
  <c r="K379" i="251" s="1"/>
  <c r="A378" i="251" s="1"/>
  <c r="N372" i="247"/>
  <c r="L372" i="247"/>
  <c r="G385" i="245"/>
  <c r="C385" i="245" s="1"/>
  <c r="G384" i="245"/>
  <c r="C384" i="245" s="1"/>
  <c r="G386" i="245"/>
  <c r="C386" i="245" s="1"/>
  <c r="H383" i="245"/>
  <c r="R383" i="245" s="1"/>
  <c r="P384" i="245" s="1"/>
  <c r="G387" i="245"/>
  <c r="C387" i="245" s="1"/>
  <c r="J390" i="245"/>
  <c r="G383" i="245"/>
  <c r="C383" i="245" s="1"/>
  <c r="P385" i="252"/>
  <c r="M384" i="252" s="1"/>
  <c r="S384" i="252"/>
  <c r="K385" i="252" s="1"/>
  <c r="A384" i="252" s="1"/>
  <c r="G1087" i="181"/>
  <c r="P379" i="246"/>
  <c r="M378" i="246" s="1"/>
  <c r="S378" i="246"/>
  <c r="K379" i="246" s="1"/>
  <c r="A378" i="246" s="1"/>
  <c r="H383" i="241"/>
  <c r="R383" i="241" s="1"/>
  <c r="P384" i="241" s="1"/>
  <c r="G386" i="241"/>
  <c r="C386" i="241" s="1"/>
  <c r="G384" i="241"/>
  <c r="C384" i="241" s="1"/>
  <c r="J390" i="241"/>
  <c r="G387" i="241"/>
  <c r="C387" i="241" s="1"/>
  <c r="G385" i="241"/>
  <c r="C385" i="241" s="1"/>
  <c r="G383" i="241"/>
  <c r="C383" i="241" s="1"/>
  <c r="L372" i="245"/>
  <c r="N372" i="245"/>
  <c r="G384" i="250"/>
  <c r="C384" i="250" s="1"/>
  <c r="H383" i="250"/>
  <c r="R383" i="250" s="1"/>
  <c r="P384" i="250" s="1"/>
  <c r="G385" i="250"/>
  <c r="C385" i="250" s="1"/>
  <c r="G386" i="250"/>
  <c r="C386" i="250" s="1"/>
  <c r="J390" i="250"/>
  <c r="G387" i="250"/>
  <c r="C387" i="250" s="1"/>
  <c r="G383" i="250"/>
  <c r="C383" i="250" s="1"/>
  <c r="N366" i="243"/>
  <c r="L366" i="243"/>
  <c r="P379" i="247"/>
  <c r="M378" i="247" s="1"/>
  <c r="S378" i="247"/>
  <c r="K379" i="247" s="1"/>
  <c r="A378" i="247" s="1"/>
  <c r="P379" i="242"/>
  <c r="M378" i="242" s="1"/>
  <c r="S378" i="242"/>
  <c r="K379" i="242" s="1"/>
  <c r="A378" i="242" s="1"/>
  <c r="N372" i="253"/>
  <c r="L372" i="253"/>
  <c r="L366" i="249"/>
  <c r="N366" i="249"/>
  <c r="J384" i="244"/>
  <c r="G377" i="244"/>
  <c r="C377" i="244" s="1"/>
  <c r="H377" i="244"/>
  <c r="R377" i="244" s="1"/>
  <c r="P378" i="244" s="1"/>
  <c r="G378" i="244"/>
  <c r="C378" i="244" s="1"/>
  <c r="G381" i="244"/>
  <c r="C381" i="244" s="1"/>
  <c r="G379" i="244"/>
  <c r="C379" i="244" s="1"/>
  <c r="G380" i="244"/>
  <c r="C380" i="244" s="1"/>
  <c r="G389" i="252"/>
  <c r="C389" i="252" s="1"/>
  <c r="G391" i="252"/>
  <c r="C391" i="252" s="1"/>
  <c r="J396" i="252"/>
  <c r="G393" i="252"/>
  <c r="C393" i="252" s="1"/>
  <c r="G390" i="252"/>
  <c r="C390" i="252" s="1"/>
  <c r="G392" i="252"/>
  <c r="C392" i="252" s="1"/>
  <c r="H389" i="252"/>
  <c r="R389" i="252" s="1"/>
  <c r="P390" i="252" s="1"/>
  <c r="N378" i="248"/>
  <c r="L378" i="248"/>
  <c r="P379" i="138"/>
  <c r="M378" i="138" s="1"/>
  <c r="S378" i="138"/>
  <c r="K379" i="138" s="1"/>
  <c r="A378" i="138" s="1"/>
  <c r="N366" i="244"/>
  <c r="L366" i="244"/>
  <c r="L372" i="250"/>
  <c r="N372" i="250"/>
  <c r="L372" i="138"/>
  <c r="N372" i="138"/>
  <c r="N378" i="252"/>
  <c r="L378" i="252"/>
  <c r="P379" i="245"/>
  <c r="M378" i="245" s="1"/>
  <c r="S378" i="245"/>
  <c r="K379" i="245" s="1"/>
  <c r="A378" i="245" s="1"/>
  <c r="P373" i="244"/>
  <c r="M372" i="244" s="1"/>
  <c r="S372" i="244"/>
  <c r="K373" i="244" s="1"/>
  <c r="A372" i="244" s="1"/>
  <c r="G390" i="241" l="1"/>
  <c r="C390" i="241" s="1"/>
  <c r="G391" i="241"/>
  <c r="C391" i="241" s="1"/>
  <c r="G389" i="241"/>
  <c r="C389" i="241" s="1"/>
  <c r="H389" i="241"/>
  <c r="R389" i="241" s="1"/>
  <c r="P390" i="241" s="1"/>
  <c r="G392" i="241"/>
  <c r="C392" i="241" s="1"/>
  <c r="J396" i="241"/>
  <c r="G393" i="241"/>
  <c r="C393" i="241" s="1"/>
  <c r="N378" i="251"/>
  <c r="L378" i="251"/>
  <c r="J396" i="253"/>
  <c r="G391" i="253"/>
  <c r="C391" i="253" s="1"/>
  <c r="H389" i="253"/>
  <c r="R389" i="253" s="1"/>
  <c r="P390" i="253" s="1"/>
  <c r="G390" i="253"/>
  <c r="C390" i="253" s="1"/>
  <c r="G392" i="253"/>
  <c r="C392" i="253" s="1"/>
  <c r="G393" i="253"/>
  <c r="C393" i="253" s="1"/>
  <c r="G389" i="253"/>
  <c r="C389" i="253" s="1"/>
  <c r="L372" i="243"/>
  <c r="N372" i="243"/>
  <c r="G392" i="251"/>
  <c r="C392" i="251" s="1"/>
  <c r="H389" i="251"/>
  <c r="R389" i="251" s="1"/>
  <c r="P390" i="251" s="1"/>
  <c r="J396" i="251"/>
  <c r="G393" i="251"/>
  <c r="C393" i="251" s="1"/>
  <c r="G391" i="251"/>
  <c r="C391" i="251" s="1"/>
  <c r="G389" i="251"/>
  <c r="C389" i="251" s="1"/>
  <c r="G390" i="251"/>
  <c r="C390" i="251" s="1"/>
  <c r="N378" i="250"/>
  <c r="L378" i="250"/>
  <c r="S378" i="243"/>
  <c r="K379" i="243" s="1"/>
  <c r="A378" i="243" s="1"/>
  <c r="P379" i="243"/>
  <c r="M378" i="243" s="1"/>
  <c r="S384" i="250"/>
  <c r="K385" i="250" s="1"/>
  <c r="A384" i="250" s="1"/>
  <c r="P385" i="250"/>
  <c r="M384" i="250" s="1"/>
  <c r="L378" i="246"/>
  <c r="N378" i="246"/>
  <c r="N384" i="252"/>
  <c r="L384" i="252"/>
  <c r="P385" i="245"/>
  <c r="M384" i="245" s="1"/>
  <c r="S384" i="245"/>
  <c r="K385" i="245" s="1"/>
  <c r="A384" i="245" s="1"/>
  <c r="S384" i="247"/>
  <c r="K385" i="247" s="1"/>
  <c r="A384" i="247" s="1"/>
  <c r="P385" i="247"/>
  <c r="M384" i="247" s="1"/>
  <c r="G387" i="249"/>
  <c r="C387" i="249" s="1"/>
  <c r="H383" i="249"/>
  <c r="R383" i="249" s="1"/>
  <c r="P384" i="249" s="1"/>
  <c r="G384" i="249"/>
  <c r="C384" i="249" s="1"/>
  <c r="J390" i="249"/>
  <c r="G385" i="249"/>
  <c r="C385" i="249" s="1"/>
  <c r="G386" i="249"/>
  <c r="C386" i="249" s="1"/>
  <c r="G383" i="249"/>
  <c r="C383" i="249" s="1"/>
  <c r="S384" i="138"/>
  <c r="K385" i="138" s="1"/>
  <c r="A384" i="138" s="1"/>
  <c r="P385" i="138"/>
  <c r="M384" i="138" s="1"/>
  <c r="P385" i="246"/>
  <c r="M384" i="246" s="1"/>
  <c r="S384" i="246"/>
  <c r="K385" i="246" s="1"/>
  <c r="A384" i="246" s="1"/>
  <c r="G389" i="242"/>
  <c r="C389" i="242" s="1"/>
  <c r="G390" i="242"/>
  <c r="C390" i="242" s="1"/>
  <c r="J396" i="242"/>
  <c r="G392" i="242"/>
  <c r="C392" i="242" s="1"/>
  <c r="H389" i="242"/>
  <c r="R389" i="242" s="1"/>
  <c r="P390" i="242" s="1"/>
  <c r="G393" i="242"/>
  <c r="C393" i="242" s="1"/>
  <c r="G391" i="242"/>
  <c r="C391" i="242" s="1"/>
  <c r="N384" i="248"/>
  <c r="L384" i="248"/>
  <c r="G384" i="243"/>
  <c r="C384" i="243" s="1"/>
  <c r="G385" i="243"/>
  <c r="C385" i="243" s="1"/>
  <c r="G386" i="243"/>
  <c r="C386" i="243" s="1"/>
  <c r="G383" i="243"/>
  <c r="C383" i="243" s="1"/>
  <c r="G387" i="243"/>
  <c r="C387" i="243" s="1"/>
  <c r="J390" i="243"/>
  <c r="H383" i="243"/>
  <c r="R383" i="243" s="1"/>
  <c r="P384" i="243" s="1"/>
  <c r="N372" i="244"/>
  <c r="L372" i="244"/>
  <c r="L378" i="138"/>
  <c r="N378" i="138"/>
  <c r="G389" i="250"/>
  <c r="C389" i="250" s="1"/>
  <c r="J396" i="250"/>
  <c r="G392" i="250"/>
  <c r="C392" i="250" s="1"/>
  <c r="G393" i="250"/>
  <c r="C393" i="250" s="1"/>
  <c r="G391" i="250"/>
  <c r="C391" i="250" s="1"/>
  <c r="H389" i="250"/>
  <c r="R389" i="250" s="1"/>
  <c r="P390" i="250" s="1"/>
  <c r="G390" i="250"/>
  <c r="C390" i="250" s="1"/>
  <c r="S378" i="249"/>
  <c r="K379" i="249" s="1"/>
  <c r="A378" i="249" s="1"/>
  <c r="P379" i="249"/>
  <c r="M378" i="249" s="1"/>
  <c r="H389" i="138"/>
  <c r="R389" i="138" s="1"/>
  <c r="P390" i="138" s="1"/>
  <c r="G389" i="138"/>
  <c r="C389" i="138" s="1"/>
  <c r="G391" i="138"/>
  <c r="C391" i="138" s="1"/>
  <c r="G392" i="138"/>
  <c r="C392" i="138" s="1"/>
  <c r="J396" i="138"/>
  <c r="G390" i="138"/>
  <c r="C390" i="138" s="1"/>
  <c r="G393" i="138"/>
  <c r="C393" i="138" s="1"/>
  <c r="P385" i="253"/>
  <c r="M384" i="253" s="1"/>
  <c r="S384" i="253"/>
  <c r="K385" i="253" s="1"/>
  <c r="A384" i="253" s="1"/>
  <c r="S390" i="248"/>
  <c r="K391" i="248" s="1"/>
  <c r="A390" i="248" s="1"/>
  <c r="P391" i="248"/>
  <c r="M390" i="248" s="1"/>
  <c r="N378" i="253"/>
  <c r="L378" i="253"/>
  <c r="N372" i="249"/>
  <c r="L372" i="249"/>
  <c r="S390" i="252"/>
  <c r="K391" i="252" s="1"/>
  <c r="A390" i="252" s="1"/>
  <c r="P391" i="252"/>
  <c r="M390" i="252" s="1"/>
  <c r="G399" i="252"/>
  <c r="C399" i="252" s="1"/>
  <c r="G396" i="252"/>
  <c r="C396" i="252" s="1"/>
  <c r="G397" i="252"/>
  <c r="C397" i="252" s="1"/>
  <c r="H395" i="252"/>
  <c r="R395" i="252" s="1"/>
  <c r="P396" i="252" s="1"/>
  <c r="G395" i="252"/>
  <c r="C395" i="252" s="1"/>
  <c r="G398" i="252"/>
  <c r="C398" i="252" s="1"/>
  <c r="J402" i="252"/>
  <c r="G385" i="244"/>
  <c r="C385" i="244" s="1"/>
  <c r="G383" i="244"/>
  <c r="C383" i="244" s="1"/>
  <c r="H383" i="244"/>
  <c r="R383" i="244" s="1"/>
  <c r="P384" i="244" s="1"/>
  <c r="G386" i="244"/>
  <c r="C386" i="244" s="1"/>
  <c r="J390" i="244"/>
  <c r="G387" i="244"/>
  <c r="C387" i="244" s="1"/>
  <c r="G384" i="244"/>
  <c r="C384" i="244" s="1"/>
  <c r="L378" i="247"/>
  <c r="N378" i="247"/>
  <c r="L378" i="245"/>
  <c r="N378" i="245"/>
  <c r="S378" i="244"/>
  <c r="K379" i="244" s="1"/>
  <c r="A378" i="244" s="1"/>
  <c r="P379" i="244"/>
  <c r="M378" i="244" s="1"/>
  <c r="L378" i="242"/>
  <c r="N378" i="242"/>
  <c r="P385" i="241"/>
  <c r="M384" i="241" s="1"/>
  <c r="S384" i="241"/>
  <c r="K385" i="241" s="1"/>
  <c r="A384" i="241" s="1"/>
  <c r="G1088" i="181"/>
  <c r="G393" i="245"/>
  <c r="C393" i="245" s="1"/>
  <c r="J396" i="245"/>
  <c r="H389" i="245"/>
  <c r="R389" i="245" s="1"/>
  <c r="P390" i="245" s="1"/>
  <c r="G390" i="245"/>
  <c r="C390" i="245" s="1"/>
  <c r="G392" i="245"/>
  <c r="C392" i="245" s="1"/>
  <c r="G389" i="245"/>
  <c r="C389" i="245" s="1"/>
  <c r="G391" i="245"/>
  <c r="C391" i="245" s="1"/>
  <c r="G392" i="247"/>
  <c r="C392" i="247" s="1"/>
  <c r="J396" i="247"/>
  <c r="G391" i="247"/>
  <c r="C391" i="247" s="1"/>
  <c r="G389" i="247"/>
  <c r="C389" i="247" s="1"/>
  <c r="H389" i="247"/>
  <c r="R389" i="247" s="1"/>
  <c r="P390" i="247" s="1"/>
  <c r="G390" i="247"/>
  <c r="C390" i="247" s="1"/>
  <c r="G393" i="247"/>
  <c r="C393" i="247" s="1"/>
  <c r="L378" i="241"/>
  <c r="N378" i="241"/>
  <c r="G395" i="248"/>
  <c r="C395" i="248" s="1"/>
  <c r="G399" i="248"/>
  <c r="C399" i="248" s="1"/>
  <c r="G398" i="248"/>
  <c r="C398" i="248" s="1"/>
  <c r="G396" i="248"/>
  <c r="C396" i="248" s="1"/>
  <c r="G397" i="248"/>
  <c r="C397" i="248" s="1"/>
  <c r="J402" i="248"/>
  <c r="H395" i="248"/>
  <c r="R395" i="248" s="1"/>
  <c r="P396" i="248" s="1"/>
  <c r="G393" i="246"/>
  <c r="C393" i="246" s="1"/>
  <c r="G390" i="246"/>
  <c r="C390" i="246" s="1"/>
  <c r="G389" i="246"/>
  <c r="C389" i="246" s="1"/>
  <c r="H389" i="246"/>
  <c r="R389" i="246" s="1"/>
  <c r="P390" i="246" s="1"/>
  <c r="J396" i="246"/>
  <c r="G391" i="246"/>
  <c r="C391" i="246" s="1"/>
  <c r="G392" i="246"/>
  <c r="C392" i="246" s="1"/>
  <c r="S384" i="242"/>
  <c r="K385" i="242" s="1"/>
  <c r="A384" i="242" s="1"/>
  <c r="P385" i="242"/>
  <c r="M384" i="242" s="1"/>
  <c r="P385" i="251"/>
  <c r="M384" i="251" s="1"/>
  <c r="S384" i="251"/>
  <c r="K385" i="251" s="1"/>
  <c r="A384" i="251" s="1"/>
  <c r="P391" i="250" l="1"/>
  <c r="M390" i="250" s="1"/>
  <c r="S390" i="250"/>
  <c r="K391" i="250" s="1"/>
  <c r="A390" i="250" s="1"/>
  <c r="G396" i="250"/>
  <c r="C396" i="250" s="1"/>
  <c r="J402" i="250"/>
  <c r="H395" i="250"/>
  <c r="R395" i="250" s="1"/>
  <c r="P396" i="250" s="1"/>
  <c r="G397" i="250"/>
  <c r="C397" i="250" s="1"/>
  <c r="G395" i="250"/>
  <c r="C395" i="250" s="1"/>
  <c r="G399" i="250"/>
  <c r="C399" i="250" s="1"/>
  <c r="G398" i="250"/>
  <c r="C398" i="250" s="1"/>
  <c r="L384" i="138"/>
  <c r="N384" i="138"/>
  <c r="N384" i="245"/>
  <c r="L384" i="245"/>
  <c r="S390" i="251"/>
  <c r="K391" i="251" s="1"/>
  <c r="A390" i="251" s="1"/>
  <c r="P391" i="251"/>
  <c r="M390" i="251" s="1"/>
  <c r="S390" i="253"/>
  <c r="K391" i="253" s="1"/>
  <c r="A390" i="253" s="1"/>
  <c r="P391" i="253"/>
  <c r="M390" i="253" s="1"/>
  <c r="S390" i="241"/>
  <c r="K391" i="241" s="1"/>
  <c r="A390" i="241" s="1"/>
  <c r="P391" i="241"/>
  <c r="M390" i="241" s="1"/>
  <c r="H401" i="248"/>
  <c r="R401" i="248" s="1"/>
  <c r="P402" i="248" s="1"/>
  <c r="G402" i="248"/>
  <c r="C402" i="248" s="1"/>
  <c r="G401" i="248"/>
  <c r="C401" i="248" s="1"/>
  <c r="G403" i="248"/>
  <c r="C403" i="248" s="1"/>
  <c r="G405" i="248"/>
  <c r="C405" i="248" s="1"/>
  <c r="J408" i="248"/>
  <c r="G404" i="248"/>
  <c r="C404" i="248" s="1"/>
  <c r="S396" i="252"/>
  <c r="K397" i="252" s="1"/>
  <c r="A396" i="252" s="1"/>
  <c r="P397" i="252"/>
  <c r="M396" i="252" s="1"/>
  <c r="L384" i="251"/>
  <c r="N384" i="251"/>
  <c r="J402" i="247"/>
  <c r="G397" i="247"/>
  <c r="C397" i="247" s="1"/>
  <c r="G398" i="247"/>
  <c r="C398" i="247" s="1"/>
  <c r="G399" i="247"/>
  <c r="C399" i="247" s="1"/>
  <c r="H395" i="247"/>
  <c r="R395" i="247" s="1"/>
  <c r="P396" i="247" s="1"/>
  <c r="G395" i="247"/>
  <c r="C395" i="247" s="1"/>
  <c r="G396" i="247"/>
  <c r="C396" i="247" s="1"/>
  <c r="N384" i="241"/>
  <c r="L384" i="241"/>
  <c r="J408" i="252"/>
  <c r="H401" i="252"/>
  <c r="R401" i="252" s="1"/>
  <c r="P402" i="252" s="1"/>
  <c r="G404" i="252"/>
  <c r="C404" i="252" s="1"/>
  <c r="G405" i="252"/>
  <c r="C405" i="252" s="1"/>
  <c r="G403" i="252"/>
  <c r="C403" i="252" s="1"/>
  <c r="G402" i="252"/>
  <c r="C402" i="252" s="1"/>
  <c r="G401" i="252"/>
  <c r="C401" i="252" s="1"/>
  <c r="N384" i="253"/>
  <c r="L384" i="253"/>
  <c r="L378" i="249"/>
  <c r="N378" i="249"/>
  <c r="S390" i="242"/>
  <c r="K391" i="242" s="1"/>
  <c r="A390" i="242" s="1"/>
  <c r="P391" i="242"/>
  <c r="M390" i="242" s="1"/>
  <c r="G391" i="249"/>
  <c r="C391" i="249" s="1"/>
  <c r="G389" i="249"/>
  <c r="C389" i="249" s="1"/>
  <c r="G392" i="249"/>
  <c r="C392" i="249" s="1"/>
  <c r="G390" i="249"/>
  <c r="C390" i="249" s="1"/>
  <c r="J396" i="249"/>
  <c r="G393" i="249"/>
  <c r="C393" i="249" s="1"/>
  <c r="H389" i="249"/>
  <c r="R389" i="249" s="1"/>
  <c r="P390" i="249" s="1"/>
  <c r="N384" i="247"/>
  <c r="L384" i="247"/>
  <c r="L384" i="250"/>
  <c r="N384" i="250"/>
  <c r="G398" i="245"/>
  <c r="C398" i="245" s="1"/>
  <c r="J402" i="245"/>
  <c r="G396" i="245"/>
  <c r="C396" i="245" s="1"/>
  <c r="G395" i="245"/>
  <c r="C395" i="245" s="1"/>
  <c r="G397" i="245"/>
  <c r="C397" i="245" s="1"/>
  <c r="H395" i="245"/>
  <c r="R395" i="245" s="1"/>
  <c r="P396" i="245" s="1"/>
  <c r="G399" i="245"/>
  <c r="C399" i="245" s="1"/>
  <c r="G390" i="244"/>
  <c r="C390" i="244" s="1"/>
  <c r="G392" i="244"/>
  <c r="C392" i="244" s="1"/>
  <c r="G389" i="244"/>
  <c r="C389" i="244" s="1"/>
  <c r="G391" i="244"/>
  <c r="C391" i="244" s="1"/>
  <c r="G393" i="244"/>
  <c r="C393" i="244" s="1"/>
  <c r="J396" i="244"/>
  <c r="H389" i="244"/>
  <c r="R389" i="244" s="1"/>
  <c r="P390" i="244" s="1"/>
  <c r="S390" i="138"/>
  <c r="K391" i="138" s="1"/>
  <c r="A390" i="138" s="1"/>
  <c r="P391" i="138"/>
  <c r="M390" i="138" s="1"/>
  <c r="L384" i="242"/>
  <c r="N384" i="242"/>
  <c r="J402" i="246"/>
  <c r="G396" i="246"/>
  <c r="C396" i="246" s="1"/>
  <c r="G397" i="246"/>
  <c r="C397" i="246" s="1"/>
  <c r="H395" i="246"/>
  <c r="R395" i="246" s="1"/>
  <c r="P396" i="246" s="1"/>
  <c r="G399" i="246"/>
  <c r="C399" i="246" s="1"/>
  <c r="G398" i="246"/>
  <c r="C398" i="246" s="1"/>
  <c r="G395" i="246"/>
  <c r="C395" i="246" s="1"/>
  <c r="P391" i="247"/>
  <c r="M390" i="247" s="1"/>
  <c r="S390" i="247"/>
  <c r="K391" i="247" s="1"/>
  <c r="A390" i="247" s="1"/>
  <c r="P385" i="244"/>
  <c r="M384" i="244" s="1"/>
  <c r="S384" i="244"/>
  <c r="K385" i="244" s="1"/>
  <c r="A384" i="244" s="1"/>
  <c r="N390" i="248"/>
  <c r="L390" i="248"/>
  <c r="S384" i="243"/>
  <c r="K385" i="243" s="1"/>
  <c r="A384" i="243" s="1"/>
  <c r="P385" i="243"/>
  <c r="M384" i="243" s="1"/>
  <c r="G396" i="253"/>
  <c r="C396" i="253" s="1"/>
  <c r="G397" i="253"/>
  <c r="C397" i="253" s="1"/>
  <c r="J402" i="253"/>
  <c r="G398" i="253"/>
  <c r="C398" i="253" s="1"/>
  <c r="H395" i="253"/>
  <c r="R395" i="253" s="1"/>
  <c r="P396" i="253" s="1"/>
  <c r="G395" i="253"/>
  <c r="C395" i="253" s="1"/>
  <c r="G399" i="253"/>
  <c r="C399" i="253" s="1"/>
  <c r="G399" i="241"/>
  <c r="C399" i="241" s="1"/>
  <c r="G398" i="241"/>
  <c r="C398" i="241" s="1"/>
  <c r="G397" i="241"/>
  <c r="C397" i="241" s="1"/>
  <c r="G395" i="241"/>
  <c r="C395" i="241" s="1"/>
  <c r="J402" i="241"/>
  <c r="H395" i="241"/>
  <c r="R395" i="241" s="1"/>
  <c r="P396" i="241" s="1"/>
  <c r="G396" i="241"/>
  <c r="C396" i="241" s="1"/>
  <c r="N378" i="244"/>
  <c r="L378" i="244"/>
  <c r="L390" i="252"/>
  <c r="N390" i="252"/>
  <c r="J402" i="138"/>
  <c r="G398" i="138"/>
  <c r="C398" i="138" s="1"/>
  <c r="G397" i="138"/>
  <c r="C397" i="138" s="1"/>
  <c r="G396" i="138"/>
  <c r="C396" i="138" s="1"/>
  <c r="G399" i="138"/>
  <c r="C399" i="138" s="1"/>
  <c r="G395" i="138"/>
  <c r="C395" i="138" s="1"/>
  <c r="H395" i="138"/>
  <c r="R395" i="138" s="1"/>
  <c r="P396" i="138" s="1"/>
  <c r="P391" i="246"/>
  <c r="M390" i="246" s="1"/>
  <c r="S390" i="246"/>
  <c r="K391" i="246" s="1"/>
  <c r="A390" i="246" s="1"/>
  <c r="P397" i="248"/>
  <c r="M396" i="248" s="1"/>
  <c r="S396" i="248"/>
  <c r="K397" i="248" s="1"/>
  <c r="A396" i="248" s="1"/>
  <c r="P391" i="245"/>
  <c r="M390" i="245" s="1"/>
  <c r="S390" i="245"/>
  <c r="K391" i="245" s="1"/>
  <c r="A390" i="245" s="1"/>
  <c r="G1089" i="181"/>
  <c r="G393" i="243"/>
  <c r="C393" i="243" s="1"/>
  <c r="H389" i="243"/>
  <c r="R389" i="243" s="1"/>
  <c r="P390" i="243" s="1"/>
  <c r="G389" i="243"/>
  <c r="C389" i="243" s="1"/>
  <c r="G391" i="243"/>
  <c r="C391" i="243" s="1"/>
  <c r="G392" i="243"/>
  <c r="C392" i="243" s="1"/>
  <c r="G390" i="243"/>
  <c r="C390" i="243" s="1"/>
  <c r="J396" i="243"/>
  <c r="G398" i="242"/>
  <c r="C398" i="242" s="1"/>
  <c r="J402" i="242"/>
  <c r="G395" i="242"/>
  <c r="C395" i="242" s="1"/>
  <c r="G396" i="242"/>
  <c r="C396" i="242" s="1"/>
  <c r="H395" i="242"/>
  <c r="R395" i="242" s="1"/>
  <c r="P396" i="242" s="1"/>
  <c r="G399" i="242"/>
  <c r="C399" i="242" s="1"/>
  <c r="G397" i="242"/>
  <c r="C397" i="242" s="1"/>
  <c r="N384" i="246"/>
  <c r="L384" i="246"/>
  <c r="P385" i="249"/>
  <c r="M384" i="249" s="1"/>
  <c r="S384" i="249"/>
  <c r="K385" i="249" s="1"/>
  <c r="A384" i="249" s="1"/>
  <c r="N378" i="243"/>
  <c r="L378" i="243"/>
  <c r="G396" i="251"/>
  <c r="C396" i="251" s="1"/>
  <c r="G397" i="251"/>
  <c r="C397" i="251" s="1"/>
  <c r="H395" i="251"/>
  <c r="R395" i="251" s="1"/>
  <c r="P396" i="251" s="1"/>
  <c r="G399" i="251"/>
  <c r="C399" i="251" s="1"/>
  <c r="J402" i="251"/>
  <c r="G395" i="251"/>
  <c r="C395" i="251" s="1"/>
  <c r="G398" i="251"/>
  <c r="C398" i="251" s="1"/>
  <c r="P397" i="242" l="1"/>
  <c r="M396" i="242" s="1"/>
  <c r="S396" i="242"/>
  <c r="K397" i="242" s="1"/>
  <c r="A396" i="242" s="1"/>
  <c r="S396" i="251"/>
  <c r="K397" i="251" s="1"/>
  <c r="A396" i="251" s="1"/>
  <c r="P397" i="251"/>
  <c r="M396" i="251" s="1"/>
  <c r="G398" i="243"/>
  <c r="C398" i="243" s="1"/>
  <c r="G397" i="243"/>
  <c r="C397" i="243" s="1"/>
  <c r="G399" i="243"/>
  <c r="C399" i="243" s="1"/>
  <c r="G395" i="243"/>
  <c r="C395" i="243" s="1"/>
  <c r="J402" i="243"/>
  <c r="G396" i="243"/>
  <c r="C396" i="243" s="1"/>
  <c r="H395" i="243"/>
  <c r="R395" i="243" s="1"/>
  <c r="P396" i="243" s="1"/>
  <c r="G1090" i="181"/>
  <c r="L396" i="248"/>
  <c r="N396" i="248"/>
  <c r="G404" i="241"/>
  <c r="C404" i="241" s="1"/>
  <c r="G401" i="241"/>
  <c r="C401" i="241" s="1"/>
  <c r="G405" i="241"/>
  <c r="C405" i="241" s="1"/>
  <c r="J408" i="241"/>
  <c r="G402" i="241"/>
  <c r="C402" i="241" s="1"/>
  <c r="H401" i="241"/>
  <c r="R401" i="241" s="1"/>
  <c r="P402" i="241" s="1"/>
  <c r="G403" i="241"/>
  <c r="C403" i="241" s="1"/>
  <c r="L384" i="243"/>
  <c r="N384" i="243"/>
  <c r="H395" i="244"/>
  <c r="R395" i="244" s="1"/>
  <c r="P396" i="244" s="1"/>
  <c r="G395" i="244"/>
  <c r="C395" i="244" s="1"/>
  <c r="J402" i="244"/>
  <c r="G397" i="244"/>
  <c r="C397" i="244" s="1"/>
  <c r="G399" i="244"/>
  <c r="C399" i="244" s="1"/>
  <c r="G398" i="244"/>
  <c r="C398" i="244" s="1"/>
  <c r="G396" i="244"/>
  <c r="C396" i="244" s="1"/>
  <c r="L390" i="242"/>
  <c r="N390" i="242"/>
  <c r="G408" i="252"/>
  <c r="C408" i="252" s="1"/>
  <c r="G409" i="252"/>
  <c r="C409" i="252" s="1"/>
  <c r="G411" i="252"/>
  <c r="C411" i="252" s="1"/>
  <c r="G410" i="252"/>
  <c r="C410" i="252" s="1"/>
  <c r="H407" i="252"/>
  <c r="R407" i="252" s="1"/>
  <c r="P408" i="252" s="1"/>
  <c r="J414" i="252"/>
  <c r="G407" i="252"/>
  <c r="C407" i="252" s="1"/>
  <c r="L396" i="252"/>
  <c r="N396" i="252"/>
  <c r="S402" i="248"/>
  <c r="K403" i="248" s="1"/>
  <c r="A402" i="248" s="1"/>
  <c r="P403" i="248"/>
  <c r="M402" i="248" s="1"/>
  <c r="G405" i="250"/>
  <c r="C405" i="250" s="1"/>
  <c r="J408" i="250"/>
  <c r="G403" i="250"/>
  <c r="C403" i="250" s="1"/>
  <c r="G404" i="250"/>
  <c r="C404" i="250" s="1"/>
  <c r="H401" i="250"/>
  <c r="R401" i="250" s="1"/>
  <c r="P402" i="250" s="1"/>
  <c r="G401" i="250"/>
  <c r="C401" i="250" s="1"/>
  <c r="G402" i="250"/>
  <c r="C402" i="250" s="1"/>
  <c r="P391" i="243"/>
  <c r="M390" i="243" s="1"/>
  <c r="S390" i="243"/>
  <c r="K391" i="243" s="1"/>
  <c r="A390" i="243" s="1"/>
  <c r="G402" i="138"/>
  <c r="C402" i="138" s="1"/>
  <c r="J408" i="138"/>
  <c r="H401" i="138"/>
  <c r="R401" i="138" s="1"/>
  <c r="P402" i="138" s="1"/>
  <c r="G401" i="138"/>
  <c r="C401" i="138" s="1"/>
  <c r="G403" i="138"/>
  <c r="C403" i="138" s="1"/>
  <c r="G405" i="138"/>
  <c r="C405" i="138" s="1"/>
  <c r="G404" i="138"/>
  <c r="C404" i="138" s="1"/>
  <c r="G402" i="253"/>
  <c r="C402" i="253" s="1"/>
  <c r="G403" i="253"/>
  <c r="C403" i="253" s="1"/>
  <c r="J408" i="253"/>
  <c r="H401" i="253"/>
  <c r="R401" i="253" s="1"/>
  <c r="P402" i="253" s="1"/>
  <c r="G405" i="253"/>
  <c r="C405" i="253" s="1"/>
  <c r="G404" i="253"/>
  <c r="C404" i="253" s="1"/>
  <c r="G401" i="253"/>
  <c r="C401" i="253" s="1"/>
  <c r="L384" i="244"/>
  <c r="N384" i="244"/>
  <c r="N390" i="138"/>
  <c r="L390" i="138"/>
  <c r="S390" i="249"/>
  <c r="K391" i="249" s="1"/>
  <c r="A390" i="249" s="1"/>
  <c r="P391" i="249"/>
  <c r="M390" i="249" s="1"/>
  <c r="S396" i="247"/>
  <c r="K397" i="247" s="1"/>
  <c r="A396" i="247" s="1"/>
  <c r="P397" i="247"/>
  <c r="M396" i="247" s="1"/>
  <c r="G405" i="247"/>
  <c r="C405" i="247" s="1"/>
  <c r="G404" i="247"/>
  <c r="C404" i="247" s="1"/>
  <c r="G401" i="247"/>
  <c r="C401" i="247" s="1"/>
  <c r="J408" i="247"/>
  <c r="G402" i="247"/>
  <c r="C402" i="247" s="1"/>
  <c r="G403" i="247"/>
  <c r="C403" i="247" s="1"/>
  <c r="H401" i="247"/>
  <c r="R401" i="247" s="1"/>
  <c r="P402" i="247" s="1"/>
  <c r="L390" i="241"/>
  <c r="N390" i="241"/>
  <c r="L390" i="251"/>
  <c r="N390" i="251"/>
  <c r="G404" i="251"/>
  <c r="C404" i="251" s="1"/>
  <c r="J408" i="251"/>
  <c r="G402" i="251"/>
  <c r="C402" i="251" s="1"/>
  <c r="G405" i="251"/>
  <c r="C405" i="251" s="1"/>
  <c r="H401" i="251"/>
  <c r="R401" i="251" s="1"/>
  <c r="P402" i="251" s="1"/>
  <c r="G403" i="251"/>
  <c r="C403" i="251" s="1"/>
  <c r="G401" i="251"/>
  <c r="C401" i="251" s="1"/>
  <c r="N384" i="249"/>
  <c r="L384" i="249"/>
  <c r="G402" i="242"/>
  <c r="C402" i="242" s="1"/>
  <c r="G403" i="242"/>
  <c r="C403" i="242" s="1"/>
  <c r="H401" i="242"/>
  <c r="R401" i="242" s="1"/>
  <c r="P402" i="242" s="1"/>
  <c r="G401" i="242"/>
  <c r="C401" i="242" s="1"/>
  <c r="G404" i="242"/>
  <c r="C404" i="242" s="1"/>
  <c r="G405" i="242"/>
  <c r="C405" i="242" s="1"/>
  <c r="J408" i="242"/>
  <c r="L390" i="245"/>
  <c r="N390" i="245"/>
  <c r="N390" i="246"/>
  <c r="L390" i="246"/>
  <c r="G401" i="246"/>
  <c r="C401" i="246" s="1"/>
  <c r="H401" i="246"/>
  <c r="R401" i="246" s="1"/>
  <c r="P402" i="246" s="1"/>
  <c r="G404" i="246"/>
  <c r="C404" i="246" s="1"/>
  <c r="J408" i="246"/>
  <c r="G403" i="246"/>
  <c r="C403" i="246" s="1"/>
  <c r="G402" i="246"/>
  <c r="C402" i="246" s="1"/>
  <c r="G405" i="246"/>
  <c r="C405" i="246" s="1"/>
  <c r="P397" i="138"/>
  <c r="M396" i="138" s="1"/>
  <c r="S396" i="138"/>
  <c r="K397" i="138" s="1"/>
  <c r="A396" i="138" s="1"/>
  <c r="S396" i="241"/>
  <c r="K397" i="241" s="1"/>
  <c r="A396" i="241" s="1"/>
  <c r="P397" i="241"/>
  <c r="M396" i="241" s="1"/>
  <c r="P397" i="253"/>
  <c r="M396" i="253" s="1"/>
  <c r="S396" i="253"/>
  <c r="K397" i="253" s="1"/>
  <c r="A396" i="253" s="1"/>
  <c r="N390" i="247"/>
  <c r="L390" i="247"/>
  <c r="S396" i="246"/>
  <c r="K397" i="246" s="1"/>
  <c r="A396" i="246" s="1"/>
  <c r="P397" i="246"/>
  <c r="M396" i="246" s="1"/>
  <c r="P391" i="244"/>
  <c r="M390" i="244" s="1"/>
  <c r="S390" i="244"/>
  <c r="K391" i="244" s="1"/>
  <c r="A390" i="244" s="1"/>
  <c r="S396" i="245"/>
  <c r="K397" i="245" s="1"/>
  <c r="A396" i="245" s="1"/>
  <c r="P397" i="245"/>
  <c r="M396" i="245" s="1"/>
  <c r="J408" i="245"/>
  <c r="G404" i="245"/>
  <c r="C404" i="245" s="1"/>
  <c r="H401" i="245"/>
  <c r="R401" i="245" s="1"/>
  <c r="P402" i="245" s="1"/>
  <c r="G401" i="245"/>
  <c r="C401" i="245" s="1"/>
  <c r="G403" i="245"/>
  <c r="C403" i="245" s="1"/>
  <c r="G405" i="245"/>
  <c r="C405" i="245" s="1"/>
  <c r="G402" i="245"/>
  <c r="C402" i="245" s="1"/>
  <c r="G398" i="249"/>
  <c r="C398" i="249" s="1"/>
  <c r="G396" i="249"/>
  <c r="C396" i="249" s="1"/>
  <c r="G397" i="249"/>
  <c r="C397" i="249" s="1"/>
  <c r="J402" i="249"/>
  <c r="G395" i="249"/>
  <c r="C395" i="249" s="1"/>
  <c r="H395" i="249"/>
  <c r="R395" i="249" s="1"/>
  <c r="P396" i="249" s="1"/>
  <c r="G399" i="249"/>
  <c r="C399" i="249" s="1"/>
  <c r="P403" i="252"/>
  <c r="M402" i="252" s="1"/>
  <c r="S402" i="252"/>
  <c r="K403" i="252" s="1"/>
  <c r="A402" i="252" s="1"/>
  <c r="G408" i="248"/>
  <c r="C408" i="248" s="1"/>
  <c r="H407" i="248"/>
  <c r="R407" i="248" s="1"/>
  <c r="P408" i="248" s="1"/>
  <c r="G409" i="248"/>
  <c r="C409" i="248" s="1"/>
  <c r="G407" i="248"/>
  <c r="C407" i="248" s="1"/>
  <c r="G410" i="248"/>
  <c r="C410" i="248" s="1"/>
  <c r="G411" i="248"/>
  <c r="C411" i="248" s="1"/>
  <c r="J414" i="248"/>
  <c r="N390" i="253"/>
  <c r="L390" i="253"/>
  <c r="P397" i="250"/>
  <c r="M396" i="250" s="1"/>
  <c r="S396" i="250"/>
  <c r="K397" i="250" s="1"/>
  <c r="A396" i="250" s="1"/>
  <c r="L390" i="250"/>
  <c r="N390" i="250"/>
  <c r="P397" i="249" l="1"/>
  <c r="M396" i="249" s="1"/>
  <c r="S396" i="249"/>
  <c r="K397" i="249" s="1"/>
  <c r="A396" i="249" s="1"/>
  <c r="G407" i="245"/>
  <c r="C407" i="245" s="1"/>
  <c r="H407" i="245"/>
  <c r="R407" i="245" s="1"/>
  <c r="P408" i="245" s="1"/>
  <c r="G410" i="245"/>
  <c r="C410" i="245" s="1"/>
  <c r="J414" i="245"/>
  <c r="G409" i="245"/>
  <c r="C409" i="245" s="1"/>
  <c r="G408" i="245"/>
  <c r="C408" i="245" s="1"/>
  <c r="G411" i="245"/>
  <c r="C411" i="245" s="1"/>
  <c r="N390" i="244"/>
  <c r="L390" i="244"/>
  <c r="P403" i="246"/>
  <c r="M402" i="246" s="1"/>
  <c r="S402" i="246"/>
  <c r="K403" i="246" s="1"/>
  <c r="A402" i="246" s="1"/>
  <c r="G409" i="251"/>
  <c r="C409" i="251" s="1"/>
  <c r="G407" i="251"/>
  <c r="C407" i="251" s="1"/>
  <c r="G410" i="251"/>
  <c r="C410" i="251" s="1"/>
  <c r="J414" i="251"/>
  <c r="G411" i="251"/>
  <c r="C411" i="251" s="1"/>
  <c r="H407" i="251"/>
  <c r="R407" i="251" s="1"/>
  <c r="P408" i="251" s="1"/>
  <c r="G408" i="251"/>
  <c r="C408" i="251" s="1"/>
  <c r="S402" i="253"/>
  <c r="K403" i="253" s="1"/>
  <c r="A402" i="253" s="1"/>
  <c r="P403" i="253"/>
  <c r="M402" i="253" s="1"/>
  <c r="P403" i="138"/>
  <c r="M402" i="138" s="1"/>
  <c r="S402" i="138"/>
  <c r="K403" i="138" s="1"/>
  <c r="A402" i="138" s="1"/>
  <c r="L390" i="243"/>
  <c r="N390" i="243"/>
  <c r="L402" i="248"/>
  <c r="N402" i="248"/>
  <c r="G1091" i="181"/>
  <c r="N396" i="251"/>
  <c r="L396" i="251"/>
  <c r="G415" i="248"/>
  <c r="C415" i="248" s="1"/>
  <c r="G416" i="248"/>
  <c r="C416" i="248" s="1"/>
  <c r="G417" i="248"/>
  <c r="C417" i="248" s="1"/>
  <c r="J420" i="248"/>
  <c r="H413" i="248"/>
  <c r="R413" i="248" s="1"/>
  <c r="P414" i="248" s="1"/>
  <c r="G413" i="248"/>
  <c r="C413" i="248" s="1"/>
  <c r="G414" i="248"/>
  <c r="C414" i="248" s="1"/>
  <c r="N396" i="250"/>
  <c r="L396" i="250"/>
  <c r="N396" i="245"/>
  <c r="L396" i="245"/>
  <c r="L396" i="246"/>
  <c r="N396" i="246"/>
  <c r="S402" i="251"/>
  <c r="K403" i="251" s="1"/>
  <c r="A402" i="251" s="1"/>
  <c r="P403" i="251"/>
  <c r="M402" i="251" s="1"/>
  <c r="H407" i="247"/>
  <c r="R407" i="247" s="1"/>
  <c r="P408" i="247" s="1"/>
  <c r="G407" i="247"/>
  <c r="C407" i="247" s="1"/>
  <c r="G410" i="247"/>
  <c r="C410" i="247" s="1"/>
  <c r="G411" i="247"/>
  <c r="C411" i="247" s="1"/>
  <c r="G408" i="247"/>
  <c r="C408" i="247" s="1"/>
  <c r="J414" i="247"/>
  <c r="G409" i="247"/>
  <c r="C409" i="247" s="1"/>
  <c r="N396" i="247"/>
  <c r="L396" i="247"/>
  <c r="G409" i="253"/>
  <c r="C409" i="253" s="1"/>
  <c r="G408" i="253"/>
  <c r="C408" i="253" s="1"/>
  <c r="G411" i="253"/>
  <c r="C411" i="253" s="1"/>
  <c r="G410" i="253"/>
  <c r="C410" i="253" s="1"/>
  <c r="J414" i="253"/>
  <c r="H407" i="253"/>
  <c r="R407" i="253" s="1"/>
  <c r="P408" i="253" s="1"/>
  <c r="G407" i="253"/>
  <c r="C407" i="253" s="1"/>
  <c r="G409" i="138"/>
  <c r="C409" i="138" s="1"/>
  <c r="G410" i="138"/>
  <c r="C410" i="138" s="1"/>
  <c r="J414" i="138"/>
  <c r="G407" i="138"/>
  <c r="C407" i="138" s="1"/>
  <c r="H407" i="138"/>
  <c r="R407" i="138" s="1"/>
  <c r="P408" i="138" s="1"/>
  <c r="G408" i="138"/>
  <c r="C408" i="138" s="1"/>
  <c r="G411" i="138"/>
  <c r="C411" i="138" s="1"/>
  <c r="G413" i="252"/>
  <c r="C413" i="252" s="1"/>
  <c r="G414" i="252"/>
  <c r="C414" i="252" s="1"/>
  <c r="J420" i="252"/>
  <c r="G417" i="252"/>
  <c r="C417" i="252" s="1"/>
  <c r="G415" i="252"/>
  <c r="C415" i="252" s="1"/>
  <c r="G416" i="252"/>
  <c r="C416" i="252" s="1"/>
  <c r="H413" i="252"/>
  <c r="R413" i="252" s="1"/>
  <c r="P414" i="252" s="1"/>
  <c r="G403" i="244"/>
  <c r="C403" i="244" s="1"/>
  <c r="G402" i="244"/>
  <c r="C402" i="244" s="1"/>
  <c r="G405" i="244"/>
  <c r="C405" i="244" s="1"/>
  <c r="H401" i="244"/>
  <c r="R401" i="244" s="1"/>
  <c r="P402" i="244" s="1"/>
  <c r="G404" i="244"/>
  <c r="C404" i="244" s="1"/>
  <c r="J408" i="244"/>
  <c r="G401" i="244"/>
  <c r="C401" i="244" s="1"/>
  <c r="G411" i="241"/>
  <c r="C411" i="241" s="1"/>
  <c r="J414" i="241"/>
  <c r="G409" i="241"/>
  <c r="C409" i="241" s="1"/>
  <c r="G407" i="241"/>
  <c r="C407" i="241" s="1"/>
  <c r="H407" i="241"/>
  <c r="R407" i="241" s="1"/>
  <c r="P408" i="241" s="1"/>
  <c r="G408" i="241"/>
  <c r="C408" i="241" s="1"/>
  <c r="G410" i="241"/>
  <c r="C410" i="241" s="1"/>
  <c r="P397" i="243"/>
  <c r="M396" i="243" s="1"/>
  <c r="S396" i="243"/>
  <c r="K397" i="243" s="1"/>
  <c r="A396" i="243" s="1"/>
  <c r="N402" i="252"/>
  <c r="L402" i="252"/>
  <c r="G405" i="249"/>
  <c r="C405" i="249" s="1"/>
  <c r="H401" i="249"/>
  <c r="R401" i="249" s="1"/>
  <c r="P402" i="249" s="1"/>
  <c r="G402" i="249"/>
  <c r="C402" i="249" s="1"/>
  <c r="G404" i="249"/>
  <c r="C404" i="249" s="1"/>
  <c r="J408" i="249"/>
  <c r="G401" i="249"/>
  <c r="C401" i="249" s="1"/>
  <c r="G403" i="249"/>
  <c r="C403" i="249" s="1"/>
  <c r="P403" i="245"/>
  <c r="M402" i="245" s="1"/>
  <c r="S402" i="245"/>
  <c r="K403" i="245" s="1"/>
  <c r="A402" i="245" s="1"/>
  <c r="L396" i="253"/>
  <c r="N396" i="253"/>
  <c r="L396" i="138"/>
  <c r="N396" i="138"/>
  <c r="H407" i="246"/>
  <c r="R407" i="246" s="1"/>
  <c r="P408" i="246" s="1"/>
  <c r="G411" i="246"/>
  <c r="C411" i="246" s="1"/>
  <c r="G408" i="246"/>
  <c r="C408" i="246" s="1"/>
  <c r="G410" i="246"/>
  <c r="C410" i="246" s="1"/>
  <c r="G409" i="246"/>
  <c r="C409" i="246" s="1"/>
  <c r="G407" i="246"/>
  <c r="C407" i="246" s="1"/>
  <c r="J414" i="246"/>
  <c r="J414" i="242"/>
  <c r="G410" i="242"/>
  <c r="C410" i="242" s="1"/>
  <c r="G407" i="242"/>
  <c r="C407" i="242" s="1"/>
  <c r="H407" i="242"/>
  <c r="R407" i="242" s="1"/>
  <c r="P408" i="242" s="1"/>
  <c r="G411" i="242"/>
  <c r="C411" i="242" s="1"/>
  <c r="G408" i="242"/>
  <c r="C408" i="242" s="1"/>
  <c r="G409" i="242"/>
  <c r="C409" i="242" s="1"/>
  <c r="S402" i="242"/>
  <c r="K403" i="242" s="1"/>
  <c r="A402" i="242" s="1"/>
  <c r="P403" i="242"/>
  <c r="M402" i="242" s="1"/>
  <c r="P403" i="247"/>
  <c r="M402" i="247" s="1"/>
  <c r="S402" i="247"/>
  <c r="K403" i="247" s="1"/>
  <c r="A402" i="247" s="1"/>
  <c r="H407" i="250"/>
  <c r="R407" i="250" s="1"/>
  <c r="P408" i="250" s="1"/>
  <c r="G409" i="250"/>
  <c r="C409" i="250" s="1"/>
  <c r="G410" i="250"/>
  <c r="C410" i="250" s="1"/>
  <c r="G411" i="250"/>
  <c r="C411" i="250" s="1"/>
  <c r="J414" i="250"/>
  <c r="G408" i="250"/>
  <c r="C408" i="250" s="1"/>
  <c r="G407" i="250"/>
  <c r="C407" i="250" s="1"/>
  <c r="S408" i="252"/>
  <c r="K409" i="252" s="1"/>
  <c r="A408" i="252" s="1"/>
  <c r="P409" i="252"/>
  <c r="M408" i="252" s="1"/>
  <c r="S408" i="248"/>
  <c r="K409" i="248" s="1"/>
  <c r="A408" i="248" s="1"/>
  <c r="P409" i="248"/>
  <c r="M408" i="248" s="1"/>
  <c r="L396" i="241"/>
  <c r="N396" i="241"/>
  <c r="N390" i="249"/>
  <c r="L390" i="249"/>
  <c r="P403" i="250"/>
  <c r="M402" i="250" s="1"/>
  <c r="S402" i="250"/>
  <c r="K403" i="250" s="1"/>
  <c r="A402" i="250" s="1"/>
  <c r="S396" i="244"/>
  <c r="K397" i="244" s="1"/>
  <c r="A396" i="244" s="1"/>
  <c r="P397" i="244"/>
  <c r="M396" i="244" s="1"/>
  <c r="P403" i="241"/>
  <c r="M402" i="241" s="1"/>
  <c r="S402" i="241"/>
  <c r="K403" i="241" s="1"/>
  <c r="A402" i="241" s="1"/>
  <c r="G403" i="243"/>
  <c r="C403" i="243" s="1"/>
  <c r="G405" i="243"/>
  <c r="C405" i="243" s="1"/>
  <c r="G401" i="243"/>
  <c r="C401" i="243" s="1"/>
  <c r="G402" i="243"/>
  <c r="C402" i="243" s="1"/>
  <c r="G404" i="243"/>
  <c r="C404" i="243" s="1"/>
  <c r="J408" i="243"/>
  <c r="H401" i="243"/>
  <c r="R401" i="243" s="1"/>
  <c r="P402" i="243" s="1"/>
  <c r="L396" i="242"/>
  <c r="N396" i="242"/>
  <c r="S408" i="250" l="1"/>
  <c r="K409" i="250" s="1"/>
  <c r="A408" i="250" s="1"/>
  <c r="P409" i="250"/>
  <c r="M408" i="250" s="1"/>
  <c r="N402" i="245"/>
  <c r="L402" i="245"/>
  <c r="G407" i="244"/>
  <c r="C407" i="244" s="1"/>
  <c r="G410" i="244"/>
  <c r="C410" i="244" s="1"/>
  <c r="G408" i="244"/>
  <c r="C408" i="244" s="1"/>
  <c r="G411" i="244"/>
  <c r="C411" i="244" s="1"/>
  <c r="H407" i="244"/>
  <c r="R407" i="244" s="1"/>
  <c r="P408" i="244" s="1"/>
  <c r="J414" i="244"/>
  <c r="G409" i="244"/>
  <c r="C409" i="244" s="1"/>
  <c r="L402" i="138"/>
  <c r="N402" i="138"/>
  <c r="N402" i="241"/>
  <c r="L402" i="241"/>
  <c r="H407" i="243"/>
  <c r="R407" i="243" s="1"/>
  <c r="P408" i="243" s="1"/>
  <c r="G408" i="243"/>
  <c r="C408" i="243" s="1"/>
  <c r="G407" i="243"/>
  <c r="C407" i="243" s="1"/>
  <c r="J414" i="243"/>
  <c r="G411" i="243"/>
  <c r="C411" i="243" s="1"/>
  <c r="G409" i="243"/>
  <c r="C409" i="243" s="1"/>
  <c r="G410" i="243"/>
  <c r="C410" i="243" s="1"/>
  <c r="L396" i="244"/>
  <c r="N396" i="244"/>
  <c r="L408" i="248"/>
  <c r="N408" i="248"/>
  <c r="L402" i="242"/>
  <c r="N402" i="242"/>
  <c r="G414" i="242"/>
  <c r="C414" i="242" s="1"/>
  <c r="G413" i="242"/>
  <c r="C413" i="242" s="1"/>
  <c r="G417" i="242"/>
  <c r="C417" i="242" s="1"/>
  <c r="G416" i="242"/>
  <c r="C416" i="242" s="1"/>
  <c r="J420" i="242"/>
  <c r="H413" i="242"/>
  <c r="R413" i="242" s="1"/>
  <c r="P414" i="242" s="1"/>
  <c r="G415" i="242"/>
  <c r="C415" i="242" s="1"/>
  <c r="H407" i="249"/>
  <c r="R407" i="249" s="1"/>
  <c r="P408" i="249" s="1"/>
  <c r="G410" i="249"/>
  <c r="C410" i="249" s="1"/>
  <c r="G411" i="249"/>
  <c r="C411" i="249" s="1"/>
  <c r="G408" i="249"/>
  <c r="C408" i="249" s="1"/>
  <c r="G409" i="249"/>
  <c r="C409" i="249" s="1"/>
  <c r="G407" i="249"/>
  <c r="C407" i="249" s="1"/>
  <c r="J414" i="249"/>
  <c r="N396" i="243"/>
  <c r="L396" i="243"/>
  <c r="S408" i="138"/>
  <c r="K409" i="138" s="1"/>
  <c r="A408" i="138" s="1"/>
  <c r="P409" i="138"/>
  <c r="M408" i="138" s="1"/>
  <c r="P409" i="247"/>
  <c r="M408" i="247" s="1"/>
  <c r="S408" i="247"/>
  <c r="K409" i="247" s="1"/>
  <c r="A408" i="247" s="1"/>
  <c r="G419" i="248"/>
  <c r="C419" i="248" s="1"/>
  <c r="G421" i="248"/>
  <c r="C421" i="248" s="1"/>
  <c r="H419" i="248"/>
  <c r="R419" i="248" s="1"/>
  <c r="P420" i="248" s="1"/>
  <c r="J426" i="248"/>
  <c r="G423" i="248"/>
  <c r="C423" i="248" s="1"/>
  <c r="G422" i="248"/>
  <c r="C422" i="248" s="1"/>
  <c r="G420" i="248"/>
  <c r="C420" i="248" s="1"/>
  <c r="L402" i="246"/>
  <c r="N402" i="246"/>
  <c r="S408" i="245"/>
  <c r="K409" i="245" s="1"/>
  <c r="A408" i="245" s="1"/>
  <c r="P409" i="245"/>
  <c r="M408" i="245" s="1"/>
  <c r="N408" i="252"/>
  <c r="L408" i="252"/>
  <c r="G414" i="250"/>
  <c r="C414" i="250" s="1"/>
  <c r="G413" i="250"/>
  <c r="C413" i="250" s="1"/>
  <c r="H413" i="250"/>
  <c r="R413" i="250" s="1"/>
  <c r="P414" i="250" s="1"/>
  <c r="G417" i="250"/>
  <c r="C417" i="250" s="1"/>
  <c r="G415" i="250"/>
  <c r="C415" i="250" s="1"/>
  <c r="J420" i="250"/>
  <c r="G416" i="250"/>
  <c r="C416" i="250" s="1"/>
  <c r="J420" i="246"/>
  <c r="G413" i="246"/>
  <c r="C413" i="246" s="1"/>
  <c r="G416" i="246"/>
  <c r="C416" i="246" s="1"/>
  <c r="G414" i="246"/>
  <c r="C414" i="246" s="1"/>
  <c r="G417" i="246"/>
  <c r="C417" i="246" s="1"/>
  <c r="H413" i="246"/>
  <c r="R413" i="246" s="1"/>
  <c r="P414" i="246" s="1"/>
  <c r="G415" i="246"/>
  <c r="C415" i="246" s="1"/>
  <c r="S402" i="243"/>
  <c r="K403" i="243" s="1"/>
  <c r="A402" i="243" s="1"/>
  <c r="P403" i="243"/>
  <c r="M402" i="243" s="1"/>
  <c r="N402" i="250"/>
  <c r="L402" i="250"/>
  <c r="G413" i="241"/>
  <c r="C413" i="241" s="1"/>
  <c r="H413" i="241"/>
  <c r="R413" i="241" s="1"/>
  <c r="P414" i="241" s="1"/>
  <c r="G415" i="241"/>
  <c r="C415" i="241" s="1"/>
  <c r="J420" i="241"/>
  <c r="G414" i="241"/>
  <c r="C414" i="241" s="1"/>
  <c r="G416" i="241"/>
  <c r="C416" i="241" s="1"/>
  <c r="G417" i="241"/>
  <c r="C417" i="241" s="1"/>
  <c r="G413" i="138"/>
  <c r="C413" i="138" s="1"/>
  <c r="G415" i="138"/>
  <c r="C415" i="138" s="1"/>
  <c r="J420" i="138"/>
  <c r="H413" i="138"/>
  <c r="R413" i="138" s="1"/>
  <c r="P414" i="138" s="1"/>
  <c r="G416" i="138"/>
  <c r="C416" i="138" s="1"/>
  <c r="G417" i="138"/>
  <c r="C417" i="138" s="1"/>
  <c r="G414" i="138"/>
  <c r="C414" i="138" s="1"/>
  <c r="P409" i="253"/>
  <c r="M408" i="253" s="1"/>
  <c r="S408" i="253"/>
  <c r="K409" i="253" s="1"/>
  <c r="A408" i="253" s="1"/>
  <c r="L402" i="253"/>
  <c r="N402" i="253"/>
  <c r="G415" i="245"/>
  <c r="C415" i="245" s="1"/>
  <c r="H413" i="245"/>
  <c r="R413" i="245" s="1"/>
  <c r="P414" i="245" s="1"/>
  <c r="G416" i="245"/>
  <c r="C416" i="245" s="1"/>
  <c r="G414" i="245"/>
  <c r="C414" i="245" s="1"/>
  <c r="G417" i="245"/>
  <c r="C417" i="245" s="1"/>
  <c r="G413" i="245"/>
  <c r="C413" i="245" s="1"/>
  <c r="J420" i="245"/>
  <c r="S408" i="242"/>
  <c r="K409" i="242" s="1"/>
  <c r="A408" i="242" s="1"/>
  <c r="P409" i="242"/>
  <c r="M408" i="242" s="1"/>
  <c r="N402" i="251"/>
  <c r="L402" i="251"/>
  <c r="P409" i="251"/>
  <c r="M408" i="251" s="1"/>
  <c r="S408" i="251"/>
  <c r="K409" i="251" s="1"/>
  <c r="A408" i="251" s="1"/>
  <c r="L402" i="247"/>
  <c r="N402" i="247"/>
  <c r="P409" i="246"/>
  <c r="M408" i="246" s="1"/>
  <c r="S408" i="246"/>
  <c r="K409" i="246" s="1"/>
  <c r="A408" i="246" s="1"/>
  <c r="S402" i="249"/>
  <c r="K403" i="249" s="1"/>
  <c r="A402" i="249" s="1"/>
  <c r="P403" i="249"/>
  <c r="M402" i="249" s="1"/>
  <c r="S408" i="241"/>
  <c r="K409" i="241" s="1"/>
  <c r="A408" i="241" s="1"/>
  <c r="P409" i="241"/>
  <c r="M408" i="241" s="1"/>
  <c r="S402" i="244"/>
  <c r="K403" i="244" s="1"/>
  <c r="A402" i="244" s="1"/>
  <c r="P403" i="244"/>
  <c r="M402" i="244" s="1"/>
  <c r="S414" i="252"/>
  <c r="K415" i="252" s="1"/>
  <c r="A414" i="252" s="1"/>
  <c r="P415" i="252"/>
  <c r="M414" i="252" s="1"/>
  <c r="G420" i="252"/>
  <c r="C420" i="252" s="1"/>
  <c r="J426" i="252"/>
  <c r="G419" i="252"/>
  <c r="C419" i="252" s="1"/>
  <c r="H419" i="252"/>
  <c r="R419" i="252" s="1"/>
  <c r="P420" i="252" s="1"/>
  <c r="G423" i="252"/>
  <c r="C423" i="252" s="1"/>
  <c r="G421" i="252"/>
  <c r="C421" i="252" s="1"/>
  <c r="G422" i="252"/>
  <c r="C422" i="252" s="1"/>
  <c r="G413" i="253"/>
  <c r="C413" i="253" s="1"/>
  <c r="J420" i="253"/>
  <c r="G416" i="253"/>
  <c r="C416" i="253" s="1"/>
  <c r="G415" i="253"/>
  <c r="C415" i="253" s="1"/>
  <c r="H413" i="253"/>
  <c r="R413" i="253" s="1"/>
  <c r="P414" i="253" s="1"/>
  <c r="G414" i="253"/>
  <c r="C414" i="253" s="1"/>
  <c r="G417" i="253"/>
  <c r="C417" i="253" s="1"/>
  <c r="G414" i="247"/>
  <c r="C414" i="247" s="1"/>
  <c r="G417" i="247"/>
  <c r="C417" i="247" s="1"/>
  <c r="H413" i="247"/>
  <c r="R413" i="247" s="1"/>
  <c r="P414" i="247" s="1"/>
  <c r="G415" i="247"/>
  <c r="C415" i="247" s="1"/>
  <c r="J420" i="247"/>
  <c r="G416" i="247"/>
  <c r="C416" i="247" s="1"/>
  <c r="G413" i="247"/>
  <c r="C413" i="247" s="1"/>
  <c r="P415" i="248"/>
  <c r="M414" i="248" s="1"/>
  <c r="S414" i="248"/>
  <c r="K415" i="248" s="1"/>
  <c r="A414" i="248" s="1"/>
  <c r="G1092" i="181"/>
  <c r="G415" i="251"/>
  <c r="C415" i="251" s="1"/>
  <c r="J420" i="251"/>
  <c r="G413" i="251"/>
  <c r="C413" i="251" s="1"/>
  <c r="G417" i="251"/>
  <c r="C417" i="251" s="1"/>
  <c r="G414" i="251"/>
  <c r="C414" i="251" s="1"/>
  <c r="H413" i="251"/>
  <c r="R413" i="251" s="1"/>
  <c r="P414" i="251" s="1"/>
  <c r="G416" i="251"/>
  <c r="C416" i="251" s="1"/>
  <c r="L396" i="249"/>
  <c r="N396" i="249"/>
  <c r="J432" i="252" l="1"/>
  <c r="G426" i="252"/>
  <c r="C426" i="252" s="1"/>
  <c r="G427" i="252"/>
  <c r="C427" i="252" s="1"/>
  <c r="G428" i="252"/>
  <c r="C428" i="252" s="1"/>
  <c r="H425" i="252"/>
  <c r="R425" i="252" s="1"/>
  <c r="P426" i="252" s="1"/>
  <c r="G429" i="252"/>
  <c r="C429" i="252" s="1"/>
  <c r="G425" i="252"/>
  <c r="C425" i="252" s="1"/>
  <c r="L402" i="244"/>
  <c r="N402" i="244"/>
  <c r="N402" i="249"/>
  <c r="L402" i="249"/>
  <c r="G419" i="245"/>
  <c r="C419" i="245" s="1"/>
  <c r="J426" i="245"/>
  <c r="G423" i="245"/>
  <c r="C423" i="245" s="1"/>
  <c r="H419" i="245"/>
  <c r="R419" i="245" s="1"/>
  <c r="P420" i="245" s="1"/>
  <c r="G421" i="245"/>
  <c r="C421" i="245" s="1"/>
  <c r="G420" i="245"/>
  <c r="C420" i="245" s="1"/>
  <c r="G422" i="245"/>
  <c r="C422" i="245" s="1"/>
  <c r="P415" i="250"/>
  <c r="M414" i="250" s="1"/>
  <c r="S414" i="250"/>
  <c r="K415" i="250" s="1"/>
  <c r="A414" i="250" s="1"/>
  <c r="J432" i="248"/>
  <c r="G425" i="248"/>
  <c r="C425" i="248" s="1"/>
  <c r="G426" i="248"/>
  <c r="C426" i="248" s="1"/>
  <c r="H425" i="248"/>
  <c r="R425" i="248" s="1"/>
  <c r="P426" i="248" s="1"/>
  <c r="G427" i="248"/>
  <c r="C427" i="248" s="1"/>
  <c r="G429" i="248"/>
  <c r="C429" i="248" s="1"/>
  <c r="G428" i="248"/>
  <c r="C428" i="248" s="1"/>
  <c r="P409" i="249"/>
  <c r="M408" i="249" s="1"/>
  <c r="S408" i="249"/>
  <c r="K409" i="249" s="1"/>
  <c r="A408" i="249" s="1"/>
  <c r="P409" i="243"/>
  <c r="M408" i="243" s="1"/>
  <c r="S408" i="243"/>
  <c r="K409" i="243" s="1"/>
  <c r="A408" i="243" s="1"/>
  <c r="G421" i="253"/>
  <c r="C421" i="253" s="1"/>
  <c r="J426" i="253"/>
  <c r="G420" i="253"/>
  <c r="C420" i="253" s="1"/>
  <c r="H419" i="253"/>
  <c r="R419" i="253" s="1"/>
  <c r="P420" i="253" s="1"/>
  <c r="G419" i="253"/>
  <c r="C419" i="253" s="1"/>
  <c r="G422" i="253"/>
  <c r="C422" i="253" s="1"/>
  <c r="G423" i="253"/>
  <c r="C423" i="253" s="1"/>
  <c r="S414" i="245"/>
  <c r="K415" i="245" s="1"/>
  <c r="A414" i="245" s="1"/>
  <c r="P415" i="245"/>
  <c r="M414" i="245" s="1"/>
  <c r="G423" i="241"/>
  <c r="C423" i="241" s="1"/>
  <c r="G419" i="241"/>
  <c r="C419" i="241" s="1"/>
  <c r="G421" i="241"/>
  <c r="C421" i="241" s="1"/>
  <c r="G422" i="241"/>
  <c r="C422" i="241" s="1"/>
  <c r="G420" i="241"/>
  <c r="C420" i="241" s="1"/>
  <c r="H419" i="241"/>
  <c r="R419" i="241" s="1"/>
  <c r="P420" i="241" s="1"/>
  <c r="J426" i="241"/>
  <c r="G421" i="250"/>
  <c r="C421" i="250" s="1"/>
  <c r="G423" i="250"/>
  <c r="C423" i="250" s="1"/>
  <c r="G422" i="250"/>
  <c r="C422" i="250" s="1"/>
  <c r="H419" i="250"/>
  <c r="R419" i="250" s="1"/>
  <c r="P420" i="250" s="1"/>
  <c r="G420" i="250"/>
  <c r="C420" i="250" s="1"/>
  <c r="G419" i="250"/>
  <c r="C419" i="250" s="1"/>
  <c r="J426" i="250"/>
  <c r="N408" i="245"/>
  <c r="L408" i="245"/>
  <c r="S420" i="248"/>
  <c r="K421" i="248" s="1"/>
  <c r="A420" i="248" s="1"/>
  <c r="P421" i="248"/>
  <c r="M420" i="248" s="1"/>
  <c r="L408" i="247"/>
  <c r="N408" i="247"/>
  <c r="G414" i="243"/>
  <c r="C414" i="243" s="1"/>
  <c r="G417" i="243"/>
  <c r="C417" i="243" s="1"/>
  <c r="G415" i="243"/>
  <c r="C415" i="243" s="1"/>
  <c r="J420" i="243"/>
  <c r="G413" i="243"/>
  <c r="C413" i="243" s="1"/>
  <c r="G416" i="243"/>
  <c r="C416" i="243" s="1"/>
  <c r="H413" i="243"/>
  <c r="R413" i="243" s="1"/>
  <c r="P414" i="243" s="1"/>
  <c r="N414" i="248"/>
  <c r="L414" i="248"/>
  <c r="S414" i="253"/>
  <c r="K415" i="253" s="1"/>
  <c r="A414" i="253" s="1"/>
  <c r="P415" i="253"/>
  <c r="M414" i="253" s="1"/>
  <c r="S420" i="252"/>
  <c r="K421" i="252" s="1"/>
  <c r="A420" i="252" s="1"/>
  <c r="P421" i="252"/>
  <c r="M420" i="252" s="1"/>
  <c r="L414" i="252"/>
  <c r="N414" i="252"/>
  <c r="L408" i="241"/>
  <c r="N408" i="241"/>
  <c r="N408" i="242"/>
  <c r="L408" i="242"/>
  <c r="L408" i="253"/>
  <c r="N408" i="253"/>
  <c r="P415" i="138"/>
  <c r="M414" i="138" s="1"/>
  <c r="S414" i="138"/>
  <c r="K415" i="138" s="1"/>
  <c r="A414" i="138" s="1"/>
  <c r="P415" i="246"/>
  <c r="M414" i="246" s="1"/>
  <c r="S414" i="246"/>
  <c r="K415" i="246" s="1"/>
  <c r="A414" i="246" s="1"/>
  <c r="N408" i="138"/>
  <c r="L408" i="138"/>
  <c r="H413" i="249"/>
  <c r="R413" i="249" s="1"/>
  <c r="P414" i="249" s="1"/>
  <c r="G416" i="249"/>
  <c r="C416" i="249" s="1"/>
  <c r="G414" i="249"/>
  <c r="C414" i="249" s="1"/>
  <c r="G417" i="249"/>
  <c r="C417" i="249" s="1"/>
  <c r="G413" i="249"/>
  <c r="C413" i="249" s="1"/>
  <c r="G415" i="249"/>
  <c r="C415" i="249" s="1"/>
  <c r="J420" i="249"/>
  <c r="S414" i="242"/>
  <c r="K415" i="242" s="1"/>
  <c r="A414" i="242" s="1"/>
  <c r="P415" i="242"/>
  <c r="M414" i="242" s="1"/>
  <c r="H413" i="244"/>
  <c r="R413" i="244" s="1"/>
  <c r="P414" i="244" s="1"/>
  <c r="G417" i="244"/>
  <c r="C417" i="244" s="1"/>
  <c r="G415" i="244"/>
  <c r="C415" i="244" s="1"/>
  <c r="G416" i="244"/>
  <c r="C416" i="244" s="1"/>
  <c r="J420" i="244"/>
  <c r="G413" i="244"/>
  <c r="C413" i="244" s="1"/>
  <c r="G414" i="244"/>
  <c r="C414" i="244" s="1"/>
  <c r="L408" i="250"/>
  <c r="N408" i="250"/>
  <c r="S414" i="247"/>
  <c r="K415" i="247" s="1"/>
  <c r="A414" i="247" s="1"/>
  <c r="P415" i="247"/>
  <c r="M414" i="247" s="1"/>
  <c r="G1093" i="181"/>
  <c r="P415" i="251"/>
  <c r="M414" i="251" s="1"/>
  <c r="S414" i="251"/>
  <c r="K415" i="251" s="1"/>
  <c r="A414" i="251" s="1"/>
  <c r="G421" i="251"/>
  <c r="C421" i="251" s="1"/>
  <c r="J426" i="251"/>
  <c r="G422" i="251"/>
  <c r="C422" i="251" s="1"/>
  <c r="G423" i="251"/>
  <c r="C423" i="251" s="1"/>
  <c r="G420" i="251"/>
  <c r="C420" i="251" s="1"/>
  <c r="H419" i="251"/>
  <c r="R419" i="251" s="1"/>
  <c r="P420" i="251" s="1"/>
  <c r="G419" i="251"/>
  <c r="C419" i="251" s="1"/>
  <c r="G419" i="247"/>
  <c r="C419" i="247" s="1"/>
  <c r="H419" i="247"/>
  <c r="R419" i="247" s="1"/>
  <c r="P420" i="247" s="1"/>
  <c r="G422" i="247"/>
  <c r="C422" i="247" s="1"/>
  <c r="G420" i="247"/>
  <c r="C420" i="247" s="1"/>
  <c r="G423" i="247"/>
  <c r="C423" i="247" s="1"/>
  <c r="G421" i="247"/>
  <c r="C421" i="247" s="1"/>
  <c r="J426" i="247"/>
  <c r="N408" i="246"/>
  <c r="L408" i="246"/>
  <c r="L408" i="251"/>
  <c r="N408" i="251"/>
  <c r="G422" i="138"/>
  <c r="C422" i="138" s="1"/>
  <c r="G421" i="138"/>
  <c r="C421" i="138" s="1"/>
  <c r="J426" i="138"/>
  <c r="G420" i="138"/>
  <c r="C420" i="138" s="1"/>
  <c r="H419" i="138"/>
  <c r="R419" i="138" s="1"/>
  <c r="P420" i="138" s="1"/>
  <c r="G423" i="138"/>
  <c r="C423" i="138" s="1"/>
  <c r="G419" i="138"/>
  <c r="C419" i="138" s="1"/>
  <c r="S414" i="241"/>
  <c r="K415" i="241" s="1"/>
  <c r="A414" i="241" s="1"/>
  <c r="P415" i="241"/>
  <c r="M414" i="241" s="1"/>
  <c r="N402" i="243"/>
  <c r="L402" i="243"/>
  <c r="G422" i="246"/>
  <c r="C422" i="246" s="1"/>
  <c r="G421" i="246"/>
  <c r="C421" i="246" s="1"/>
  <c r="G419" i="246"/>
  <c r="C419" i="246" s="1"/>
  <c r="G420" i="246"/>
  <c r="C420" i="246" s="1"/>
  <c r="G423" i="246"/>
  <c r="C423" i="246" s="1"/>
  <c r="H419" i="246"/>
  <c r="R419" i="246" s="1"/>
  <c r="P420" i="246" s="1"/>
  <c r="J426" i="246"/>
  <c r="G423" i="242"/>
  <c r="C423" i="242" s="1"/>
  <c r="G421" i="242"/>
  <c r="C421" i="242" s="1"/>
  <c r="G422" i="242"/>
  <c r="C422" i="242" s="1"/>
  <c r="G420" i="242"/>
  <c r="C420" i="242" s="1"/>
  <c r="H419" i="242"/>
  <c r="R419" i="242" s="1"/>
  <c r="P420" i="242" s="1"/>
  <c r="G419" i="242"/>
  <c r="C419" i="242" s="1"/>
  <c r="J426" i="242"/>
  <c r="P409" i="244"/>
  <c r="M408" i="244" s="1"/>
  <c r="S408" i="244"/>
  <c r="K409" i="244" s="1"/>
  <c r="A408" i="244" s="1"/>
  <c r="N408" i="244" l="1"/>
  <c r="L408" i="244"/>
  <c r="G426" i="246"/>
  <c r="C426" i="246" s="1"/>
  <c r="G428" i="246"/>
  <c r="C428" i="246" s="1"/>
  <c r="G425" i="246"/>
  <c r="C425" i="246" s="1"/>
  <c r="G429" i="246"/>
  <c r="C429" i="246" s="1"/>
  <c r="G427" i="246"/>
  <c r="C427" i="246" s="1"/>
  <c r="H425" i="246"/>
  <c r="R425" i="246" s="1"/>
  <c r="P426" i="246" s="1"/>
  <c r="J432" i="246"/>
  <c r="G426" i="242"/>
  <c r="C426" i="242" s="1"/>
  <c r="G425" i="242"/>
  <c r="C425" i="242" s="1"/>
  <c r="H425" i="242"/>
  <c r="R425" i="242" s="1"/>
  <c r="P426" i="242" s="1"/>
  <c r="J432" i="242"/>
  <c r="G427" i="242"/>
  <c r="C427" i="242" s="1"/>
  <c r="G429" i="242"/>
  <c r="C429" i="242" s="1"/>
  <c r="G428" i="242"/>
  <c r="C428" i="242" s="1"/>
  <c r="P421" i="242"/>
  <c r="M420" i="242" s="1"/>
  <c r="S420" i="242"/>
  <c r="K421" i="242" s="1"/>
  <c r="A420" i="242" s="1"/>
  <c r="J432" i="138"/>
  <c r="G427" i="138"/>
  <c r="C427" i="138" s="1"/>
  <c r="H425" i="138"/>
  <c r="R425" i="138" s="1"/>
  <c r="P426" i="138" s="1"/>
  <c r="G429" i="138"/>
  <c r="C429" i="138" s="1"/>
  <c r="G428" i="138"/>
  <c r="C428" i="138" s="1"/>
  <c r="G425" i="138"/>
  <c r="C425" i="138" s="1"/>
  <c r="G426" i="138"/>
  <c r="C426" i="138" s="1"/>
  <c r="P421" i="247"/>
  <c r="M420" i="247" s="1"/>
  <c r="S420" i="247"/>
  <c r="K421" i="247" s="1"/>
  <c r="A420" i="247" s="1"/>
  <c r="G1094" i="181"/>
  <c r="L414" i="242"/>
  <c r="N414" i="242"/>
  <c r="S414" i="249"/>
  <c r="K415" i="249" s="1"/>
  <c r="A414" i="249" s="1"/>
  <c r="P415" i="249"/>
  <c r="M414" i="249" s="1"/>
  <c r="N414" i="246"/>
  <c r="L414" i="246"/>
  <c r="G423" i="243"/>
  <c r="C423" i="243" s="1"/>
  <c r="G421" i="243"/>
  <c r="C421" i="243" s="1"/>
  <c r="G422" i="243"/>
  <c r="C422" i="243" s="1"/>
  <c r="H419" i="243"/>
  <c r="R419" i="243" s="1"/>
  <c r="P420" i="243" s="1"/>
  <c r="J426" i="243"/>
  <c r="G420" i="243"/>
  <c r="C420" i="243" s="1"/>
  <c r="G419" i="243"/>
  <c r="C419" i="243" s="1"/>
  <c r="L414" i="245"/>
  <c r="N414" i="245"/>
  <c r="L408" i="249"/>
  <c r="N408" i="249"/>
  <c r="S426" i="248"/>
  <c r="K427" i="248" s="1"/>
  <c r="A426" i="248" s="1"/>
  <c r="P427" i="248"/>
  <c r="M426" i="248" s="1"/>
  <c r="N414" i="247"/>
  <c r="L414" i="247"/>
  <c r="N414" i="253"/>
  <c r="L414" i="253"/>
  <c r="P415" i="243"/>
  <c r="M414" i="243" s="1"/>
  <c r="S414" i="243"/>
  <c r="K415" i="243" s="1"/>
  <c r="A414" i="243" s="1"/>
  <c r="S420" i="250"/>
  <c r="K421" i="250" s="1"/>
  <c r="A420" i="250" s="1"/>
  <c r="P421" i="250"/>
  <c r="M420" i="250" s="1"/>
  <c r="J432" i="241"/>
  <c r="G427" i="241"/>
  <c r="C427" i="241" s="1"/>
  <c r="G428" i="241"/>
  <c r="C428" i="241" s="1"/>
  <c r="G425" i="241"/>
  <c r="C425" i="241" s="1"/>
  <c r="H425" i="241"/>
  <c r="R425" i="241" s="1"/>
  <c r="P426" i="241" s="1"/>
  <c r="G429" i="241"/>
  <c r="C429" i="241" s="1"/>
  <c r="G426" i="241"/>
  <c r="C426" i="241" s="1"/>
  <c r="P421" i="253"/>
  <c r="M420" i="253" s="1"/>
  <c r="S420" i="253"/>
  <c r="K421" i="253" s="1"/>
  <c r="A420" i="253" s="1"/>
  <c r="L414" i="250"/>
  <c r="N414" i="250"/>
  <c r="P421" i="245"/>
  <c r="M420" i="245" s="1"/>
  <c r="S420" i="245"/>
  <c r="K421" i="245" s="1"/>
  <c r="A420" i="245" s="1"/>
  <c r="P421" i="246"/>
  <c r="M420" i="246" s="1"/>
  <c r="S420" i="246"/>
  <c r="K421" i="246" s="1"/>
  <c r="A420" i="246" s="1"/>
  <c r="P421" i="138"/>
  <c r="M420" i="138" s="1"/>
  <c r="S420" i="138"/>
  <c r="K421" i="138" s="1"/>
  <c r="A420" i="138" s="1"/>
  <c r="L414" i="251"/>
  <c r="N414" i="251"/>
  <c r="G422" i="249"/>
  <c r="C422" i="249" s="1"/>
  <c r="G421" i="249"/>
  <c r="C421" i="249" s="1"/>
  <c r="H419" i="249"/>
  <c r="R419" i="249" s="1"/>
  <c r="P420" i="249" s="1"/>
  <c r="J426" i="249"/>
  <c r="G419" i="249"/>
  <c r="C419" i="249" s="1"/>
  <c r="G420" i="249"/>
  <c r="C420" i="249" s="1"/>
  <c r="G423" i="249"/>
  <c r="C423" i="249" s="1"/>
  <c r="N414" i="138"/>
  <c r="L414" i="138"/>
  <c r="L420" i="248"/>
  <c r="N420" i="248"/>
  <c r="G429" i="250"/>
  <c r="C429" i="250" s="1"/>
  <c r="G427" i="250"/>
  <c r="C427" i="250" s="1"/>
  <c r="G426" i="250"/>
  <c r="C426" i="250" s="1"/>
  <c r="J432" i="250"/>
  <c r="G425" i="250"/>
  <c r="C425" i="250" s="1"/>
  <c r="G428" i="250"/>
  <c r="C428" i="250" s="1"/>
  <c r="H425" i="250"/>
  <c r="R425" i="250" s="1"/>
  <c r="P426" i="250" s="1"/>
  <c r="P421" i="241"/>
  <c r="M420" i="241" s="1"/>
  <c r="S420" i="241"/>
  <c r="K421" i="241" s="1"/>
  <c r="A420" i="241" s="1"/>
  <c r="L408" i="243"/>
  <c r="N408" i="243"/>
  <c r="L414" i="241"/>
  <c r="N414" i="241"/>
  <c r="H425" i="247"/>
  <c r="R425" i="247" s="1"/>
  <c r="P426" i="247" s="1"/>
  <c r="G426" i="247"/>
  <c r="C426" i="247" s="1"/>
  <c r="G425" i="247"/>
  <c r="C425" i="247" s="1"/>
  <c r="J432" i="247"/>
  <c r="G427" i="247"/>
  <c r="C427" i="247" s="1"/>
  <c r="G428" i="247"/>
  <c r="C428" i="247" s="1"/>
  <c r="G429" i="247"/>
  <c r="C429" i="247" s="1"/>
  <c r="S420" i="251"/>
  <c r="K421" i="251" s="1"/>
  <c r="A420" i="251" s="1"/>
  <c r="P421" i="251"/>
  <c r="M420" i="251" s="1"/>
  <c r="G428" i="251"/>
  <c r="C428" i="251" s="1"/>
  <c r="G427" i="251"/>
  <c r="C427" i="251" s="1"/>
  <c r="H425" i="251"/>
  <c r="R425" i="251" s="1"/>
  <c r="P426" i="251" s="1"/>
  <c r="G425" i="251"/>
  <c r="C425" i="251" s="1"/>
  <c r="G429" i="251"/>
  <c r="C429" i="251" s="1"/>
  <c r="G426" i="251"/>
  <c r="C426" i="251" s="1"/>
  <c r="J432" i="251"/>
  <c r="G421" i="244"/>
  <c r="C421" i="244" s="1"/>
  <c r="H419" i="244"/>
  <c r="R419" i="244" s="1"/>
  <c r="P420" i="244" s="1"/>
  <c r="G423" i="244"/>
  <c r="C423" i="244" s="1"/>
  <c r="G422" i="244"/>
  <c r="C422" i="244" s="1"/>
  <c r="G419" i="244"/>
  <c r="C419" i="244" s="1"/>
  <c r="G420" i="244"/>
  <c r="C420" i="244" s="1"/>
  <c r="J426" i="244"/>
  <c r="P415" i="244"/>
  <c r="M414" i="244" s="1"/>
  <c r="S414" i="244"/>
  <c r="K415" i="244" s="1"/>
  <c r="A414" i="244" s="1"/>
  <c r="L420" i="252"/>
  <c r="N420" i="252"/>
  <c r="J432" i="253"/>
  <c r="G426" i="253"/>
  <c r="C426" i="253" s="1"/>
  <c r="H425" i="253"/>
  <c r="R425" i="253" s="1"/>
  <c r="P426" i="253" s="1"/>
  <c r="G428" i="253"/>
  <c r="C428" i="253" s="1"/>
  <c r="G429" i="253"/>
  <c r="C429" i="253" s="1"/>
  <c r="G425" i="253"/>
  <c r="C425" i="253" s="1"/>
  <c r="G427" i="253"/>
  <c r="C427" i="253" s="1"/>
  <c r="J438" i="248"/>
  <c r="G434" i="248"/>
  <c r="C434" i="248" s="1"/>
  <c r="H431" i="248"/>
  <c r="R431" i="248" s="1"/>
  <c r="P432" i="248" s="1"/>
  <c r="G431" i="248"/>
  <c r="C431" i="248" s="1"/>
  <c r="G435" i="248"/>
  <c r="C435" i="248" s="1"/>
  <c r="G432" i="248"/>
  <c r="C432" i="248" s="1"/>
  <c r="G433" i="248"/>
  <c r="C433" i="248" s="1"/>
  <c r="G429" i="245"/>
  <c r="C429" i="245" s="1"/>
  <c r="H425" i="245"/>
  <c r="R425" i="245" s="1"/>
  <c r="P426" i="245" s="1"/>
  <c r="J432" i="245"/>
  <c r="G427" i="245"/>
  <c r="C427" i="245" s="1"/>
  <c r="G426" i="245"/>
  <c r="C426" i="245" s="1"/>
  <c r="G425" i="245"/>
  <c r="C425" i="245" s="1"/>
  <c r="G428" i="245"/>
  <c r="C428" i="245" s="1"/>
  <c r="S426" i="252"/>
  <c r="K427" i="252" s="1"/>
  <c r="A426" i="252" s="1"/>
  <c r="P427" i="252"/>
  <c r="M426" i="252" s="1"/>
  <c r="G435" i="252"/>
  <c r="C435" i="252" s="1"/>
  <c r="H431" i="252"/>
  <c r="R431" i="252" s="1"/>
  <c r="P432" i="252" s="1"/>
  <c r="G434" i="252"/>
  <c r="C434" i="252" s="1"/>
  <c r="G433" i="252"/>
  <c r="C433" i="252" s="1"/>
  <c r="J438" i="252"/>
  <c r="G431" i="252"/>
  <c r="C431" i="252" s="1"/>
  <c r="G432" i="252"/>
  <c r="C432" i="252" s="1"/>
  <c r="S432" i="248" l="1"/>
  <c r="K433" i="248" s="1"/>
  <c r="A432" i="248" s="1"/>
  <c r="P433" i="248"/>
  <c r="M432" i="248" s="1"/>
  <c r="N420" i="251"/>
  <c r="L420" i="251"/>
  <c r="P427" i="247"/>
  <c r="M426" i="247" s="1"/>
  <c r="S426" i="247"/>
  <c r="K427" i="247" s="1"/>
  <c r="A426" i="247" s="1"/>
  <c r="L420" i="138"/>
  <c r="N420" i="138"/>
  <c r="N420" i="245"/>
  <c r="L420" i="245"/>
  <c r="N420" i="253"/>
  <c r="L420" i="253"/>
  <c r="N420" i="250"/>
  <c r="L420" i="250"/>
  <c r="L426" i="248"/>
  <c r="N426" i="248"/>
  <c r="G429" i="243"/>
  <c r="C429" i="243" s="1"/>
  <c r="J432" i="243"/>
  <c r="G427" i="243"/>
  <c r="C427" i="243" s="1"/>
  <c r="H425" i="243"/>
  <c r="R425" i="243" s="1"/>
  <c r="P426" i="243" s="1"/>
  <c r="G425" i="243"/>
  <c r="C425" i="243" s="1"/>
  <c r="G426" i="243"/>
  <c r="C426" i="243" s="1"/>
  <c r="G428" i="243"/>
  <c r="C428" i="243" s="1"/>
  <c r="G1095" i="181"/>
  <c r="P427" i="242"/>
  <c r="M426" i="242" s="1"/>
  <c r="S426" i="242"/>
  <c r="K427" i="242" s="1"/>
  <c r="A426" i="242" s="1"/>
  <c r="S426" i="246"/>
  <c r="K427" i="246" s="1"/>
  <c r="A426" i="246" s="1"/>
  <c r="P427" i="246"/>
  <c r="M426" i="246" s="1"/>
  <c r="N426" i="252"/>
  <c r="L426" i="252"/>
  <c r="P433" i="252"/>
  <c r="M432" i="252" s="1"/>
  <c r="S432" i="252"/>
  <c r="K433" i="252" s="1"/>
  <c r="A432" i="252" s="1"/>
  <c r="G433" i="245"/>
  <c r="C433" i="245" s="1"/>
  <c r="G434" i="245"/>
  <c r="C434" i="245" s="1"/>
  <c r="J438" i="245"/>
  <c r="G431" i="245"/>
  <c r="C431" i="245" s="1"/>
  <c r="H431" i="245"/>
  <c r="R431" i="245" s="1"/>
  <c r="P432" i="245" s="1"/>
  <c r="G435" i="245"/>
  <c r="C435" i="245" s="1"/>
  <c r="G432" i="245"/>
  <c r="C432" i="245" s="1"/>
  <c r="G432" i="253"/>
  <c r="C432" i="253" s="1"/>
  <c r="G433" i="253"/>
  <c r="C433" i="253" s="1"/>
  <c r="H431" i="253"/>
  <c r="R431" i="253" s="1"/>
  <c r="P432" i="253" s="1"/>
  <c r="G435" i="253"/>
  <c r="C435" i="253" s="1"/>
  <c r="G431" i="253"/>
  <c r="C431" i="253" s="1"/>
  <c r="G434" i="253"/>
  <c r="C434" i="253" s="1"/>
  <c r="J438" i="253"/>
  <c r="N414" i="244"/>
  <c r="L414" i="244"/>
  <c r="G431" i="251"/>
  <c r="C431" i="251" s="1"/>
  <c r="H431" i="251"/>
  <c r="R431" i="251" s="1"/>
  <c r="P432" i="251" s="1"/>
  <c r="G434" i="251"/>
  <c r="C434" i="251" s="1"/>
  <c r="J438" i="251"/>
  <c r="G432" i="251"/>
  <c r="C432" i="251" s="1"/>
  <c r="G433" i="251"/>
  <c r="C433" i="251" s="1"/>
  <c r="G435" i="251"/>
  <c r="C435" i="251" s="1"/>
  <c r="P427" i="251"/>
  <c r="M426" i="251" s="1"/>
  <c r="S426" i="251"/>
  <c r="K427" i="251" s="1"/>
  <c r="A426" i="251" s="1"/>
  <c r="G434" i="247"/>
  <c r="C434" i="247" s="1"/>
  <c r="G435" i="247"/>
  <c r="C435" i="247" s="1"/>
  <c r="G433" i="247"/>
  <c r="C433" i="247" s="1"/>
  <c r="J438" i="247"/>
  <c r="H431" i="247"/>
  <c r="R431" i="247" s="1"/>
  <c r="P432" i="247" s="1"/>
  <c r="G432" i="247"/>
  <c r="C432" i="247" s="1"/>
  <c r="G431" i="247"/>
  <c r="C431" i="247" s="1"/>
  <c r="G425" i="249"/>
  <c r="C425" i="249" s="1"/>
  <c r="G427" i="249"/>
  <c r="C427" i="249" s="1"/>
  <c r="G426" i="249"/>
  <c r="C426" i="249" s="1"/>
  <c r="G428" i="249"/>
  <c r="C428" i="249" s="1"/>
  <c r="J432" i="249"/>
  <c r="G429" i="249"/>
  <c r="C429" i="249" s="1"/>
  <c r="H425" i="249"/>
  <c r="R425" i="249" s="1"/>
  <c r="P426" i="249" s="1"/>
  <c r="S420" i="243"/>
  <c r="K421" i="243" s="1"/>
  <c r="A420" i="243" s="1"/>
  <c r="P421" i="243"/>
  <c r="M420" i="243" s="1"/>
  <c r="G435" i="138"/>
  <c r="C435" i="138" s="1"/>
  <c r="G434" i="138"/>
  <c r="C434" i="138" s="1"/>
  <c r="G432" i="138"/>
  <c r="C432" i="138" s="1"/>
  <c r="G431" i="138"/>
  <c r="C431" i="138" s="1"/>
  <c r="J438" i="138"/>
  <c r="G433" i="138"/>
  <c r="C433" i="138" s="1"/>
  <c r="H431" i="138"/>
  <c r="R431" i="138" s="1"/>
  <c r="P432" i="138" s="1"/>
  <c r="G440" i="252"/>
  <c r="C440" i="252" s="1"/>
  <c r="H437" i="252"/>
  <c r="R437" i="252" s="1"/>
  <c r="P438" i="252" s="1"/>
  <c r="G439" i="252"/>
  <c r="C439" i="252" s="1"/>
  <c r="J444" i="252"/>
  <c r="G437" i="252"/>
  <c r="C437" i="252" s="1"/>
  <c r="G438" i="252"/>
  <c r="C438" i="252" s="1"/>
  <c r="G441" i="252"/>
  <c r="C441" i="252" s="1"/>
  <c r="S426" i="245"/>
  <c r="K427" i="245" s="1"/>
  <c r="A426" i="245" s="1"/>
  <c r="P427" i="245"/>
  <c r="M426" i="245" s="1"/>
  <c r="G439" i="248"/>
  <c r="C439" i="248" s="1"/>
  <c r="G438" i="248"/>
  <c r="C438" i="248" s="1"/>
  <c r="G440" i="248"/>
  <c r="C440" i="248" s="1"/>
  <c r="G437" i="248"/>
  <c r="C437" i="248" s="1"/>
  <c r="H437" i="248"/>
  <c r="R437" i="248" s="1"/>
  <c r="P438" i="248" s="1"/>
  <c r="G441" i="248"/>
  <c r="C441" i="248" s="1"/>
  <c r="J444" i="248"/>
  <c r="J432" i="244"/>
  <c r="G429" i="244"/>
  <c r="C429" i="244" s="1"/>
  <c r="G426" i="244"/>
  <c r="C426" i="244" s="1"/>
  <c r="G425" i="244"/>
  <c r="C425" i="244" s="1"/>
  <c r="H425" i="244"/>
  <c r="R425" i="244" s="1"/>
  <c r="P426" i="244" s="1"/>
  <c r="G427" i="244"/>
  <c r="C427" i="244" s="1"/>
  <c r="G428" i="244"/>
  <c r="C428" i="244" s="1"/>
  <c r="L420" i="241"/>
  <c r="N420" i="241"/>
  <c r="G433" i="250"/>
  <c r="C433" i="250" s="1"/>
  <c r="G435" i="250"/>
  <c r="C435" i="250" s="1"/>
  <c r="J438" i="250"/>
  <c r="G431" i="250"/>
  <c r="C431" i="250" s="1"/>
  <c r="G434" i="250"/>
  <c r="C434" i="250" s="1"/>
  <c r="H431" i="250"/>
  <c r="R431" i="250" s="1"/>
  <c r="P432" i="250" s="1"/>
  <c r="G432" i="250"/>
  <c r="C432" i="250" s="1"/>
  <c r="P421" i="249"/>
  <c r="M420" i="249" s="1"/>
  <c r="S420" i="249"/>
  <c r="K421" i="249" s="1"/>
  <c r="A420" i="249" s="1"/>
  <c r="N420" i="246"/>
  <c r="L420" i="246"/>
  <c r="L420" i="247"/>
  <c r="N420" i="247"/>
  <c r="S426" i="253"/>
  <c r="K427" i="253" s="1"/>
  <c r="A426" i="253" s="1"/>
  <c r="P427" i="253"/>
  <c r="M426" i="253" s="1"/>
  <c r="P421" i="244"/>
  <c r="M420" i="244" s="1"/>
  <c r="S420" i="244"/>
  <c r="K421" i="244" s="1"/>
  <c r="A420" i="244" s="1"/>
  <c r="S426" i="250"/>
  <c r="K427" i="250" s="1"/>
  <c r="A426" i="250" s="1"/>
  <c r="P427" i="250"/>
  <c r="M426" i="250" s="1"/>
  <c r="S426" i="241"/>
  <c r="K427" i="241" s="1"/>
  <c r="A426" i="241" s="1"/>
  <c r="P427" i="241"/>
  <c r="M426" i="241" s="1"/>
  <c r="H431" i="241"/>
  <c r="R431" i="241" s="1"/>
  <c r="P432" i="241" s="1"/>
  <c r="J438" i="241"/>
  <c r="G432" i="241"/>
  <c r="C432" i="241" s="1"/>
  <c r="G435" i="241"/>
  <c r="C435" i="241" s="1"/>
  <c r="G433" i="241"/>
  <c r="C433" i="241" s="1"/>
  <c r="G434" i="241"/>
  <c r="C434" i="241" s="1"/>
  <c r="G431" i="241"/>
  <c r="C431" i="241" s="1"/>
  <c r="L414" i="243"/>
  <c r="N414" i="243"/>
  <c r="L414" i="249"/>
  <c r="N414" i="249"/>
  <c r="S426" i="138"/>
  <c r="K427" i="138" s="1"/>
  <c r="A426" i="138" s="1"/>
  <c r="P427" i="138"/>
  <c r="M426" i="138" s="1"/>
  <c r="L420" i="242"/>
  <c r="N420" i="242"/>
  <c r="H431" i="242"/>
  <c r="R431" i="242" s="1"/>
  <c r="P432" i="242" s="1"/>
  <c r="G433" i="242"/>
  <c r="C433" i="242" s="1"/>
  <c r="G432" i="242"/>
  <c r="C432" i="242" s="1"/>
  <c r="G431" i="242"/>
  <c r="C431" i="242" s="1"/>
  <c r="G435" i="242"/>
  <c r="C435" i="242" s="1"/>
  <c r="J438" i="242"/>
  <c r="G434" i="242"/>
  <c r="C434" i="242" s="1"/>
  <c r="G432" i="246"/>
  <c r="C432" i="246" s="1"/>
  <c r="H431" i="246"/>
  <c r="R431" i="246" s="1"/>
  <c r="P432" i="246" s="1"/>
  <c r="G433" i="246"/>
  <c r="C433" i="246" s="1"/>
  <c r="J438" i="246"/>
  <c r="G431" i="246"/>
  <c r="C431" i="246" s="1"/>
  <c r="G434" i="246"/>
  <c r="C434" i="246" s="1"/>
  <c r="G435" i="246"/>
  <c r="C435" i="246" s="1"/>
  <c r="G438" i="242" l="1"/>
  <c r="C438" i="242" s="1"/>
  <c r="G439" i="242"/>
  <c r="C439" i="242" s="1"/>
  <c r="G440" i="242"/>
  <c r="C440" i="242" s="1"/>
  <c r="G437" i="242"/>
  <c r="C437" i="242" s="1"/>
  <c r="H437" i="242"/>
  <c r="R437" i="242" s="1"/>
  <c r="P438" i="242" s="1"/>
  <c r="G441" i="242"/>
  <c r="C441" i="242" s="1"/>
  <c r="J444" i="242"/>
  <c r="S432" i="250"/>
  <c r="K433" i="250" s="1"/>
  <c r="A432" i="250" s="1"/>
  <c r="P433" i="250"/>
  <c r="M432" i="250" s="1"/>
  <c r="S426" i="249"/>
  <c r="K427" i="249" s="1"/>
  <c r="A426" i="249" s="1"/>
  <c r="P427" i="249"/>
  <c r="M426" i="249" s="1"/>
  <c r="G437" i="245"/>
  <c r="C437" i="245" s="1"/>
  <c r="H437" i="245"/>
  <c r="R437" i="245" s="1"/>
  <c r="P438" i="245" s="1"/>
  <c r="G440" i="245"/>
  <c r="C440" i="245" s="1"/>
  <c r="G439" i="245"/>
  <c r="C439" i="245" s="1"/>
  <c r="G438" i="245"/>
  <c r="C438" i="245" s="1"/>
  <c r="G441" i="245"/>
  <c r="C441" i="245" s="1"/>
  <c r="J444" i="245"/>
  <c r="L432" i="252"/>
  <c r="N432" i="252"/>
  <c r="G1096" i="181"/>
  <c r="S432" i="246"/>
  <c r="K433" i="246" s="1"/>
  <c r="A432" i="246" s="1"/>
  <c r="P433" i="246"/>
  <c r="M432" i="246" s="1"/>
  <c r="P433" i="242"/>
  <c r="M432" i="242" s="1"/>
  <c r="S432" i="242"/>
  <c r="K433" i="242" s="1"/>
  <c r="A432" i="242" s="1"/>
  <c r="N426" i="241"/>
  <c r="L426" i="241"/>
  <c r="P439" i="248"/>
  <c r="M438" i="248" s="1"/>
  <c r="S438" i="248"/>
  <c r="K439" i="248" s="1"/>
  <c r="A438" i="248" s="1"/>
  <c r="P439" i="252"/>
  <c r="M438" i="252" s="1"/>
  <c r="S438" i="252"/>
  <c r="K439" i="252" s="1"/>
  <c r="A438" i="252" s="1"/>
  <c r="G441" i="138"/>
  <c r="C441" i="138" s="1"/>
  <c r="H437" i="138"/>
  <c r="R437" i="138" s="1"/>
  <c r="P438" i="138" s="1"/>
  <c r="J444" i="138"/>
  <c r="G437" i="138"/>
  <c r="C437" i="138" s="1"/>
  <c r="G438" i="138"/>
  <c r="C438" i="138" s="1"/>
  <c r="G440" i="138"/>
  <c r="C440" i="138" s="1"/>
  <c r="G439" i="138"/>
  <c r="C439" i="138" s="1"/>
  <c r="S432" i="247"/>
  <c r="K433" i="247" s="1"/>
  <c r="A432" i="247" s="1"/>
  <c r="P433" i="247"/>
  <c r="M432" i="247" s="1"/>
  <c r="P433" i="251"/>
  <c r="M432" i="251" s="1"/>
  <c r="S432" i="251"/>
  <c r="K433" i="251" s="1"/>
  <c r="A432" i="251" s="1"/>
  <c r="H437" i="253"/>
  <c r="R437" i="253" s="1"/>
  <c r="P438" i="253" s="1"/>
  <c r="G438" i="253"/>
  <c r="C438" i="253" s="1"/>
  <c r="G441" i="253"/>
  <c r="C441" i="253" s="1"/>
  <c r="G439" i="253"/>
  <c r="C439" i="253" s="1"/>
  <c r="G440" i="253"/>
  <c r="C440" i="253" s="1"/>
  <c r="J444" i="253"/>
  <c r="G437" i="253"/>
  <c r="C437" i="253" s="1"/>
  <c r="S432" i="253"/>
  <c r="K433" i="253" s="1"/>
  <c r="A432" i="253" s="1"/>
  <c r="P433" i="253"/>
  <c r="M432" i="253" s="1"/>
  <c r="L420" i="249"/>
  <c r="N420" i="249"/>
  <c r="S426" i="244"/>
  <c r="K427" i="244" s="1"/>
  <c r="A426" i="244" s="1"/>
  <c r="P427" i="244"/>
  <c r="M426" i="244" s="1"/>
  <c r="G435" i="244"/>
  <c r="C435" i="244" s="1"/>
  <c r="G433" i="244"/>
  <c r="C433" i="244" s="1"/>
  <c r="G432" i="244"/>
  <c r="C432" i="244" s="1"/>
  <c r="G434" i="244"/>
  <c r="C434" i="244" s="1"/>
  <c r="H431" i="244"/>
  <c r="R431" i="244" s="1"/>
  <c r="P432" i="244" s="1"/>
  <c r="G431" i="244"/>
  <c r="C431" i="244" s="1"/>
  <c r="J438" i="244"/>
  <c r="L426" i="245"/>
  <c r="N426" i="245"/>
  <c r="N420" i="243"/>
  <c r="L420" i="243"/>
  <c r="G435" i="249"/>
  <c r="C435" i="249" s="1"/>
  <c r="G431" i="249"/>
  <c r="C431" i="249" s="1"/>
  <c r="G432" i="249"/>
  <c r="C432" i="249" s="1"/>
  <c r="J438" i="249"/>
  <c r="H431" i="249"/>
  <c r="R431" i="249" s="1"/>
  <c r="P432" i="249" s="1"/>
  <c r="G434" i="249"/>
  <c r="C434" i="249" s="1"/>
  <c r="G433" i="249"/>
  <c r="C433" i="249" s="1"/>
  <c r="G439" i="247"/>
  <c r="C439" i="247" s="1"/>
  <c r="G441" i="247"/>
  <c r="C441" i="247" s="1"/>
  <c r="H437" i="247"/>
  <c r="R437" i="247" s="1"/>
  <c r="P438" i="247" s="1"/>
  <c r="G437" i="247"/>
  <c r="C437" i="247" s="1"/>
  <c r="G438" i="247"/>
  <c r="C438" i="247" s="1"/>
  <c r="G440" i="247"/>
  <c r="C440" i="247" s="1"/>
  <c r="J444" i="247"/>
  <c r="S432" i="245"/>
  <c r="K433" i="245" s="1"/>
  <c r="A432" i="245" s="1"/>
  <c r="P433" i="245"/>
  <c r="M432" i="245" s="1"/>
  <c r="N426" i="242"/>
  <c r="L426" i="242"/>
  <c r="G433" i="243"/>
  <c r="C433" i="243" s="1"/>
  <c r="G431" i="243"/>
  <c r="C431" i="243" s="1"/>
  <c r="J438" i="243"/>
  <c r="G434" i="243"/>
  <c r="C434" i="243" s="1"/>
  <c r="G432" i="243"/>
  <c r="C432" i="243" s="1"/>
  <c r="H431" i="243"/>
  <c r="R431" i="243" s="1"/>
  <c r="P432" i="243" s="1"/>
  <c r="G435" i="243"/>
  <c r="C435" i="243" s="1"/>
  <c r="L432" i="248"/>
  <c r="N432" i="248"/>
  <c r="L426" i="138"/>
  <c r="N426" i="138"/>
  <c r="S432" i="241"/>
  <c r="K433" i="241" s="1"/>
  <c r="A432" i="241" s="1"/>
  <c r="P433" i="241"/>
  <c r="M432" i="241" s="1"/>
  <c r="P427" i="243"/>
  <c r="M426" i="243" s="1"/>
  <c r="S426" i="243"/>
  <c r="K427" i="243" s="1"/>
  <c r="A426" i="243" s="1"/>
  <c r="N420" i="244"/>
  <c r="L420" i="244"/>
  <c r="J444" i="246"/>
  <c r="G441" i="246"/>
  <c r="C441" i="246" s="1"/>
  <c r="G437" i="246"/>
  <c r="C437" i="246" s="1"/>
  <c r="G439" i="246"/>
  <c r="C439" i="246" s="1"/>
  <c r="H437" i="246"/>
  <c r="R437" i="246" s="1"/>
  <c r="P438" i="246" s="1"/>
  <c r="G438" i="246"/>
  <c r="C438" i="246" s="1"/>
  <c r="G440" i="246"/>
  <c r="C440" i="246" s="1"/>
  <c r="G439" i="241"/>
  <c r="C439" i="241" s="1"/>
  <c r="G441" i="241"/>
  <c r="C441" i="241" s="1"/>
  <c r="G440" i="241"/>
  <c r="C440" i="241" s="1"/>
  <c r="H437" i="241"/>
  <c r="R437" i="241" s="1"/>
  <c r="P438" i="241" s="1"/>
  <c r="J444" i="241"/>
  <c r="G438" i="241"/>
  <c r="C438" i="241" s="1"/>
  <c r="G437" i="241"/>
  <c r="C437" i="241" s="1"/>
  <c r="N426" i="250"/>
  <c r="L426" i="250"/>
  <c r="L426" i="253"/>
  <c r="N426" i="253"/>
  <c r="G438" i="250"/>
  <c r="C438" i="250" s="1"/>
  <c r="G439" i="250"/>
  <c r="C439" i="250" s="1"/>
  <c r="G440" i="250"/>
  <c r="C440" i="250" s="1"/>
  <c r="J444" i="250"/>
  <c r="G437" i="250"/>
  <c r="C437" i="250" s="1"/>
  <c r="H437" i="250"/>
  <c r="R437" i="250" s="1"/>
  <c r="P438" i="250" s="1"/>
  <c r="G441" i="250"/>
  <c r="C441" i="250" s="1"/>
  <c r="H443" i="248"/>
  <c r="R443" i="248" s="1"/>
  <c r="P444" i="248" s="1"/>
  <c r="G447" i="248"/>
  <c r="C447" i="248" s="1"/>
  <c r="G446" i="248"/>
  <c r="C446" i="248" s="1"/>
  <c r="G444" i="248"/>
  <c r="C444" i="248" s="1"/>
  <c r="J450" i="248"/>
  <c r="G445" i="248"/>
  <c r="C445" i="248" s="1"/>
  <c r="G443" i="248"/>
  <c r="C443" i="248" s="1"/>
  <c r="G443" i="252"/>
  <c r="C443" i="252" s="1"/>
  <c r="G444" i="252"/>
  <c r="C444" i="252" s="1"/>
  <c r="G446" i="252"/>
  <c r="C446" i="252" s="1"/>
  <c r="J450" i="252"/>
  <c r="H443" i="252"/>
  <c r="R443" i="252" s="1"/>
  <c r="P444" i="252" s="1"/>
  <c r="G447" i="252"/>
  <c r="C447" i="252" s="1"/>
  <c r="G445" i="252"/>
  <c r="C445" i="252" s="1"/>
  <c r="S432" i="138"/>
  <c r="K433" i="138" s="1"/>
  <c r="A432" i="138" s="1"/>
  <c r="P433" i="138"/>
  <c r="M432" i="138" s="1"/>
  <c r="L426" i="251"/>
  <c r="N426" i="251"/>
  <c r="G440" i="251"/>
  <c r="C440" i="251" s="1"/>
  <c r="G441" i="251"/>
  <c r="C441" i="251" s="1"/>
  <c r="G439" i="251"/>
  <c r="C439" i="251" s="1"/>
  <c r="J444" i="251"/>
  <c r="H437" i="251"/>
  <c r="R437" i="251" s="1"/>
  <c r="P438" i="251" s="1"/>
  <c r="G438" i="251"/>
  <c r="C438" i="251" s="1"/>
  <c r="G437" i="251"/>
  <c r="C437" i="251" s="1"/>
  <c r="L426" i="246"/>
  <c r="N426" i="246"/>
  <c r="L426" i="247"/>
  <c r="N426" i="247"/>
  <c r="H449" i="248" l="1"/>
  <c r="R449" i="248" s="1"/>
  <c r="P450" i="248" s="1"/>
  <c r="J456" i="248"/>
  <c r="G450" i="248"/>
  <c r="C450" i="248" s="1"/>
  <c r="G451" i="248"/>
  <c r="C451" i="248" s="1"/>
  <c r="G449" i="248"/>
  <c r="C449" i="248" s="1"/>
  <c r="G453" i="248"/>
  <c r="C453" i="248" s="1"/>
  <c r="G452" i="248"/>
  <c r="C452" i="248" s="1"/>
  <c r="G445" i="250"/>
  <c r="C445" i="250" s="1"/>
  <c r="G443" i="250"/>
  <c r="C443" i="250" s="1"/>
  <c r="G447" i="250"/>
  <c r="C447" i="250" s="1"/>
  <c r="G446" i="250"/>
  <c r="C446" i="250" s="1"/>
  <c r="H443" i="250"/>
  <c r="R443" i="250" s="1"/>
  <c r="P444" i="250" s="1"/>
  <c r="J450" i="250"/>
  <c r="G444" i="250"/>
  <c r="C444" i="250" s="1"/>
  <c r="N426" i="244"/>
  <c r="L426" i="244"/>
  <c r="N432" i="246"/>
  <c r="L432" i="246"/>
  <c r="N432" i="138"/>
  <c r="L432" i="138"/>
  <c r="S444" i="252"/>
  <c r="K445" i="252" s="1"/>
  <c r="A444" i="252" s="1"/>
  <c r="P445" i="252"/>
  <c r="M444" i="252" s="1"/>
  <c r="P439" i="246"/>
  <c r="M438" i="246" s="1"/>
  <c r="S438" i="246"/>
  <c r="K439" i="246" s="1"/>
  <c r="A438" i="246" s="1"/>
  <c r="J450" i="246"/>
  <c r="G445" i="246"/>
  <c r="C445" i="246" s="1"/>
  <c r="G447" i="246"/>
  <c r="C447" i="246" s="1"/>
  <c r="H443" i="246"/>
  <c r="R443" i="246" s="1"/>
  <c r="P444" i="246" s="1"/>
  <c r="G443" i="246"/>
  <c r="C443" i="246" s="1"/>
  <c r="G446" i="246"/>
  <c r="C446" i="246" s="1"/>
  <c r="G444" i="246"/>
  <c r="C444" i="246" s="1"/>
  <c r="L426" i="243"/>
  <c r="N426" i="243"/>
  <c r="S432" i="243"/>
  <c r="K433" i="243" s="1"/>
  <c r="A432" i="243" s="1"/>
  <c r="P433" i="243"/>
  <c r="M432" i="243" s="1"/>
  <c r="L432" i="245"/>
  <c r="N432" i="245"/>
  <c r="G439" i="249"/>
  <c r="C439" i="249" s="1"/>
  <c r="H437" i="249"/>
  <c r="R437" i="249" s="1"/>
  <c r="P438" i="249" s="1"/>
  <c r="G437" i="249"/>
  <c r="C437" i="249" s="1"/>
  <c r="G441" i="249"/>
  <c r="C441" i="249" s="1"/>
  <c r="G438" i="249"/>
  <c r="C438" i="249" s="1"/>
  <c r="G440" i="249"/>
  <c r="C440" i="249" s="1"/>
  <c r="J444" i="249"/>
  <c r="G441" i="244"/>
  <c r="C441" i="244" s="1"/>
  <c r="G438" i="244"/>
  <c r="C438" i="244" s="1"/>
  <c r="G440" i="244"/>
  <c r="C440" i="244" s="1"/>
  <c r="J444" i="244"/>
  <c r="H437" i="244"/>
  <c r="R437" i="244" s="1"/>
  <c r="P438" i="244" s="1"/>
  <c r="G437" i="244"/>
  <c r="C437" i="244" s="1"/>
  <c r="G439" i="244"/>
  <c r="C439" i="244" s="1"/>
  <c r="G444" i="138"/>
  <c r="C444" i="138" s="1"/>
  <c r="H443" i="138"/>
  <c r="R443" i="138" s="1"/>
  <c r="P444" i="138" s="1"/>
  <c r="G443" i="138"/>
  <c r="C443" i="138" s="1"/>
  <c r="G446" i="138"/>
  <c r="C446" i="138" s="1"/>
  <c r="G447" i="138"/>
  <c r="C447" i="138" s="1"/>
  <c r="J450" i="138"/>
  <c r="G445" i="138"/>
  <c r="C445" i="138" s="1"/>
  <c r="N438" i="252"/>
  <c r="L438" i="252"/>
  <c r="L426" i="249"/>
  <c r="N426" i="249"/>
  <c r="G446" i="242"/>
  <c r="C446" i="242" s="1"/>
  <c r="G444" i="242"/>
  <c r="C444" i="242" s="1"/>
  <c r="G445" i="242"/>
  <c r="C445" i="242" s="1"/>
  <c r="H443" i="242"/>
  <c r="R443" i="242" s="1"/>
  <c r="P444" i="242" s="1"/>
  <c r="G443" i="242"/>
  <c r="C443" i="242" s="1"/>
  <c r="G447" i="242"/>
  <c r="C447" i="242" s="1"/>
  <c r="J450" i="242"/>
  <c r="S444" i="248"/>
  <c r="K445" i="248" s="1"/>
  <c r="A444" i="248" s="1"/>
  <c r="P445" i="248"/>
  <c r="M444" i="248" s="1"/>
  <c r="G439" i="243"/>
  <c r="C439" i="243" s="1"/>
  <c r="G440" i="243"/>
  <c r="C440" i="243" s="1"/>
  <c r="G441" i="243"/>
  <c r="C441" i="243" s="1"/>
  <c r="H437" i="243"/>
  <c r="R437" i="243" s="1"/>
  <c r="P438" i="243" s="1"/>
  <c r="G437" i="243"/>
  <c r="C437" i="243" s="1"/>
  <c r="G438" i="243"/>
  <c r="C438" i="243" s="1"/>
  <c r="J444" i="243"/>
  <c r="N432" i="253"/>
  <c r="L432" i="253"/>
  <c r="G450" i="252"/>
  <c r="C450" i="252" s="1"/>
  <c r="J456" i="252"/>
  <c r="G451" i="252"/>
  <c r="C451" i="252" s="1"/>
  <c r="G453" i="252"/>
  <c r="C453" i="252" s="1"/>
  <c r="H449" i="252"/>
  <c r="R449" i="252" s="1"/>
  <c r="P450" i="252" s="1"/>
  <c r="G449" i="252"/>
  <c r="C449" i="252" s="1"/>
  <c r="G452" i="252"/>
  <c r="C452" i="252" s="1"/>
  <c r="P439" i="250"/>
  <c r="M438" i="250" s="1"/>
  <c r="S438" i="250"/>
  <c r="K439" i="250" s="1"/>
  <c r="A438" i="250" s="1"/>
  <c r="G445" i="241"/>
  <c r="C445" i="241" s="1"/>
  <c r="G444" i="241"/>
  <c r="C444" i="241" s="1"/>
  <c r="G446" i="241"/>
  <c r="C446" i="241" s="1"/>
  <c r="J450" i="241"/>
  <c r="G447" i="241"/>
  <c r="C447" i="241" s="1"/>
  <c r="G443" i="241"/>
  <c r="C443" i="241" s="1"/>
  <c r="H443" i="241"/>
  <c r="R443" i="241" s="1"/>
  <c r="P444" i="241" s="1"/>
  <c r="L432" i="241"/>
  <c r="N432" i="241"/>
  <c r="N432" i="251"/>
  <c r="L432" i="251"/>
  <c r="P439" i="138"/>
  <c r="M438" i="138" s="1"/>
  <c r="S438" i="138"/>
  <c r="K439" i="138" s="1"/>
  <c r="A438" i="138" s="1"/>
  <c r="G443" i="245"/>
  <c r="C443" i="245" s="1"/>
  <c r="J450" i="245"/>
  <c r="G447" i="245"/>
  <c r="C447" i="245" s="1"/>
  <c r="G445" i="245"/>
  <c r="C445" i="245" s="1"/>
  <c r="G446" i="245"/>
  <c r="C446" i="245" s="1"/>
  <c r="G444" i="245"/>
  <c r="C444" i="245" s="1"/>
  <c r="H443" i="245"/>
  <c r="R443" i="245" s="1"/>
  <c r="P444" i="245" s="1"/>
  <c r="P433" i="249"/>
  <c r="M432" i="249" s="1"/>
  <c r="S432" i="249"/>
  <c r="K433" i="249" s="1"/>
  <c r="A432" i="249" s="1"/>
  <c r="S438" i="253"/>
  <c r="K439" i="253" s="1"/>
  <c r="A438" i="253" s="1"/>
  <c r="P439" i="253"/>
  <c r="M438" i="253" s="1"/>
  <c r="P439" i="251"/>
  <c r="M438" i="251" s="1"/>
  <c r="S438" i="251"/>
  <c r="K439" i="251" s="1"/>
  <c r="A438" i="251" s="1"/>
  <c r="G445" i="251"/>
  <c r="C445" i="251" s="1"/>
  <c r="G447" i="251"/>
  <c r="C447" i="251" s="1"/>
  <c r="J450" i="251"/>
  <c r="G444" i="251"/>
  <c r="C444" i="251" s="1"/>
  <c r="H443" i="251"/>
  <c r="R443" i="251" s="1"/>
  <c r="P444" i="251" s="1"/>
  <c r="G443" i="251"/>
  <c r="C443" i="251" s="1"/>
  <c r="G446" i="251"/>
  <c r="C446" i="251" s="1"/>
  <c r="S438" i="241"/>
  <c r="K439" i="241" s="1"/>
  <c r="A438" i="241" s="1"/>
  <c r="P439" i="241"/>
  <c r="M438" i="241" s="1"/>
  <c r="G443" i="247"/>
  <c r="C443" i="247" s="1"/>
  <c r="H443" i="247"/>
  <c r="R443" i="247" s="1"/>
  <c r="P444" i="247" s="1"/>
  <c r="J450" i="247"/>
  <c r="G447" i="247"/>
  <c r="C447" i="247" s="1"/>
  <c r="G446" i="247"/>
  <c r="C446" i="247" s="1"/>
  <c r="G444" i="247"/>
  <c r="C444" i="247" s="1"/>
  <c r="G445" i="247"/>
  <c r="C445" i="247" s="1"/>
  <c r="S438" i="247"/>
  <c r="K439" i="247" s="1"/>
  <c r="A438" i="247" s="1"/>
  <c r="P439" i="247"/>
  <c r="M438" i="247" s="1"/>
  <c r="P433" i="244"/>
  <c r="M432" i="244" s="1"/>
  <c r="S432" i="244"/>
  <c r="K433" i="244" s="1"/>
  <c r="A432" i="244" s="1"/>
  <c r="G443" i="253"/>
  <c r="C443" i="253" s="1"/>
  <c r="G445" i="253"/>
  <c r="C445" i="253" s="1"/>
  <c r="G446" i="253"/>
  <c r="C446" i="253" s="1"/>
  <c r="G444" i="253"/>
  <c r="C444" i="253" s="1"/>
  <c r="H443" i="253"/>
  <c r="R443" i="253" s="1"/>
  <c r="P444" i="253" s="1"/>
  <c r="G447" i="253"/>
  <c r="C447" i="253" s="1"/>
  <c r="J450" i="253"/>
  <c r="N432" i="247"/>
  <c r="L432" i="247"/>
  <c r="N438" i="248"/>
  <c r="L438" i="248"/>
  <c r="L432" i="242"/>
  <c r="N432" i="242"/>
  <c r="G1097" i="181"/>
  <c r="S438" i="245"/>
  <c r="K439" i="245" s="1"/>
  <c r="A438" i="245" s="1"/>
  <c r="P439" i="245"/>
  <c r="M438" i="245" s="1"/>
  <c r="N432" i="250"/>
  <c r="L432" i="250"/>
  <c r="S438" i="242"/>
  <c r="K439" i="242" s="1"/>
  <c r="A438" i="242" s="1"/>
  <c r="P439" i="242"/>
  <c r="M438" i="242" s="1"/>
  <c r="N438" i="245" l="1"/>
  <c r="L438" i="245"/>
  <c r="L438" i="241"/>
  <c r="N438" i="241"/>
  <c r="H449" i="245"/>
  <c r="R449" i="245" s="1"/>
  <c r="P450" i="245" s="1"/>
  <c r="G451" i="245"/>
  <c r="C451" i="245" s="1"/>
  <c r="G449" i="245"/>
  <c r="C449" i="245" s="1"/>
  <c r="G452" i="245"/>
  <c r="C452" i="245" s="1"/>
  <c r="G453" i="245"/>
  <c r="C453" i="245" s="1"/>
  <c r="G450" i="245"/>
  <c r="C450" i="245" s="1"/>
  <c r="J456" i="245"/>
  <c r="S444" i="246"/>
  <c r="K445" i="246" s="1"/>
  <c r="A444" i="246" s="1"/>
  <c r="P445" i="246"/>
  <c r="M444" i="246" s="1"/>
  <c r="S444" i="253"/>
  <c r="K445" i="253" s="1"/>
  <c r="A444" i="253" s="1"/>
  <c r="P445" i="253"/>
  <c r="M444" i="253" s="1"/>
  <c r="S444" i="241"/>
  <c r="K445" i="241" s="1"/>
  <c r="A444" i="241" s="1"/>
  <c r="P445" i="241"/>
  <c r="M444" i="241" s="1"/>
  <c r="H449" i="247"/>
  <c r="R449" i="247" s="1"/>
  <c r="P450" i="247" s="1"/>
  <c r="J456" i="247"/>
  <c r="G453" i="247"/>
  <c r="C453" i="247" s="1"/>
  <c r="G450" i="247"/>
  <c r="C450" i="247" s="1"/>
  <c r="G452" i="247"/>
  <c r="C452" i="247" s="1"/>
  <c r="G451" i="247"/>
  <c r="C451" i="247" s="1"/>
  <c r="G449" i="247"/>
  <c r="C449" i="247" s="1"/>
  <c r="S438" i="243"/>
  <c r="K439" i="243" s="1"/>
  <c r="A438" i="243" s="1"/>
  <c r="P439" i="243"/>
  <c r="M438" i="243" s="1"/>
  <c r="L444" i="248"/>
  <c r="N444" i="248"/>
  <c r="P439" i="249"/>
  <c r="M438" i="249" s="1"/>
  <c r="S438" i="249"/>
  <c r="K439" i="249" s="1"/>
  <c r="A438" i="249" s="1"/>
  <c r="N432" i="243"/>
  <c r="L432" i="243"/>
  <c r="N438" i="246"/>
  <c r="L438" i="246"/>
  <c r="P445" i="247"/>
  <c r="M444" i="247" s="1"/>
  <c r="S444" i="247"/>
  <c r="K445" i="247" s="1"/>
  <c r="A444" i="247" s="1"/>
  <c r="G450" i="251"/>
  <c r="C450" i="251" s="1"/>
  <c r="G449" i="251"/>
  <c r="C449" i="251" s="1"/>
  <c r="G452" i="251"/>
  <c r="C452" i="251" s="1"/>
  <c r="J456" i="251"/>
  <c r="H449" i="251"/>
  <c r="R449" i="251" s="1"/>
  <c r="P450" i="251" s="1"/>
  <c r="G453" i="251"/>
  <c r="C453" i="251" s="1"/>
  <c r="G451" i="251"/>
  <c r="C451" i="251" s="1"/>
  <c r="L438" i="251"/>
  <c r="N438" i="251"/>
  <c r="N432" i="249"/>
  <c r="L432" i="249"/>
  <c r="G457" i="252"/>
  <c r="C457" i="252" s="1"/>
  <c r="G459" i="252"/>
  <c r="C459" i="252" s="1"/>
  <c r="G456" i="252"/>
  <c r="C456" i="252" s="1"/>
  <c r="J462" i="252"/>
  <c r="H455" i="252"/>
  <c r="R455" i="252" s="1"/>
  <c r="P456" i="252" s="1"/>
  <c r="G458" i="252"/>
  <c r="C458" i="252" s="1"/>
  <c r="G455" i="252"/>
  <c r="C455" i="252" s="1"/>
  <c r="G444" i="243"/>
  <c r="C444" i="243" s="1"/>
  <c r="J450" i="243"/>
  <c r="H443" i="243"/>
  <c r="R443" i="243" s="1"/>
  <c r="P444" i="243" s="1"/>
  <c r="G447" i="243"/>
  <c r="C447" i="243" s="1"/>
  <c r="G443" i="243"/>
  <c r="C443" i="243" s="1"/>
  <c r="G445" i="243"/>
  <c r="C445" i="243" s="1"/>
  <c r="G446" i="243"/>
  <c r="C446" i="243" s="1"/>
  <c r="S444" i="242"/>
  <c r="K445" i="242" s="1"/>
  <c r="A444" i="242" s="1"/>
  <c r="P445" i="242"/>
  <c r="M444" i="242" s="1"/>
  <c r="N444" i="252"/>
  <c r="L444" i="252"/>
  <c r="H455" i="248"/>
  <c r="R455" i="248" s="1"/>
  <c r="P456" i="248" s="1"/>
  <c r="J462" i="248"/>
  <c r="G459" i="248"/>
  <c r="C459" i="248" s="1"/>
  <c r="G458" i="248"/>
  <c r="C458" i="248" s="1"/>
  <c r="G456" i="248"/>
  <c r="C456" i="248" s="1"/>
  <c r="G457" i="248"/>
  <c r="C457" i="248" s="1"/>
  <c r="G455" i="248"/>
  <c r="C455" i="248" s="1"/>
  <c r="N438" i="242"/>
  <c r="L438" i="242"/>
  <c r="S444" i="251"/>
  <c r="K445" i="251" s="1"/>
  <c r="A444" i="251" s="1"/>
  <c r="P445" i="251"/>
  <c r="M444" i="251" s="1"/>
  <c r="L438" i="250"/>
  <c r="N438" i="250"/>
  <c r="G443" i="244"/>
  <c r="C443" i="244" s="1"/>
  <c r="G446" i="244"/>
  <c r="C446" i="244" s="1"/>
  <c r="H443" i="244"/>
  <c r="R443" i="244" s="1"/>
  <c r="P444" i="244" s="1"/>
  <c r="G447" i="244"/>
  <c r="C447" i="244" s="1"/>
  <c r="G444" i="244"/>
  <c r="C444" i="244" s="1"/>
  <c r="J450" i="244"/>
  <c r="G445" i="244"/>
  <c r="C445" i="244" s="1"/>
  <c r="G446" i="249"/>
  <c r="C446" i="249" s="1"/>
  <c r="H443" i="249"/>
  <c r="R443" i="249" s="1"/>
  <c r="P444" i="249" s="1"/>
  <c r="G444" i="249"/>
  <c r="C444" i="249" s="1"/>
  <c r="G447" i="249"/>
  <c r="C447" i="249" s="1"/>
  <c r="G445" i="249"/>
  <c r="C445" i="249" s="1"/>
  <c r="J450" i="249"/>
  <c r="G443" i="249"/>
  <c r="C443" i="249" s="1"/>
  <c r="S444" i="250"/>
  <c r="K445" i="250" s="1"/>
  <c r="A444" i="250" s="1"/>
  <c r="P445" i="250"/>
  <c r="M444" i="250" s="1"/>
  <c r="G449" i="253"/>
  <c r="C449" i="253" s="1"/>
  <c r="H449" i="253"/>
  <c r="R449" i="253" s="1"/>
  <c r="P450" i="253" s="1"/>
  <c r="G452" i="253"/>
  <c r="C452" i="253" s="1"/>
  <c r="J456" i="253"/>
  <c r="G450" i="253"/>
  <c r="C450" i="253" s="1"/>
  <c r="G453" i="253"/>
  <c r="C453" i="253" s="1"/>
  <c r="G451" i="253"/>
  <c r="C451" i="253" s="1"/>
  <c r="L432" i="244"/>
  <c r="N432" i="244"/>
  <c r="G1098" i="181"/>
  <c r="L438" i="247"/>
  <c r="N438" i="247"/>
  <c r="L438" i="253"/>
  <c r="N438" i="253"/>
  <c r="S444" i="245"/>
  <c r="K445" i="245" s="1"/>
  <c r="A444" i="245" s="1"/>
  <c r="P445" i="245"/>
  <c r="M444" i="245" s="1"/>
  <c r="N438" i="138"/>
  <c r="L438" i="138"/>
  <c r="J456" i="241"/>
  <c r="G450" i="241"/>
  <c r="C450" i="241" s="1"/>
  <c r="G452" i="241"/>
  <c r="C452" i="241" s="1"/>
  <c r="G451" i="241"/>
  <c r="C451" i="241" s="1"/>
  <c r="H449" i="241"/>
  <c r="R449" i="241" s="1"/>
  <c r="P450" i="241" s="1"/>
  <c r="G449" i="241"/>
  <c r="C449" i="241" s="1"/>
  <c r="G453" i="241"/>
  <c r="C453" i="241" s="1"/>
  <c r="S450" i="252"/>
  <c r="K451" i="252" s="1"/>
  <c r="A450" i="252" s="1"/>
  <c r="P451" i="252"/>
  <c r="M450" i="252" s="1"/>
  <c r="G449" i="242"/>
  <c r="C449" i="242" s="1"/>
  <c r="J456" i="242"/>
  <c r="G450" i="242"/>
  <c r="C450" i="242" s="1"/>
  <c r="G453" i="242"/>
  <c r="C453" i="242" s="1"/>
  <c r="G452" i="242"/>
  <c r="C452" i="242" s="1"/>
  <c r="H449" i="242"/>
  <c r="R449" i="242" s="1"/>
  <c r="P450" i="242" s="1"/>
  <c r="G451" i="242"/>
  <c r="C451" i="242" s="1"/>
  <c r="G453" i="138"/>
  <c r="C453" i="138" s="1"/>
  <c r="G449" i="138"/>
  <c r="C449" i="138" s="1"/>
  <c r="J456" i="138"/>
  <c r="H449" i="138"/>
  <c r="R449" i="138" s="1"/>
  <c r="P450" i="138" s="1"/>
  <c r="G452" i="138"/>
  <c r="C452" i="138" s="1"/>
  <c r="G451" i="138"/>
  <c r="C451" i="138" s="1"/>
  <c r="G450" i="138"/>
  <c r="C450" i="138" s="1"/>
  <c r="S444" i="138"/>
  <c r="K445" i="138" s="1"/>
  <c r="A444" i="138" s="1"/>
  <c r="P445" i="138"/>
  <c r="M444" i="138" s="1"/>
  <c r="S438" i="244"/>
  <c r="K439" i="244" s="1"/>
  <c r="A438" i="244" s="1"/>
  <c r="P439" i="244"/>
  <c r="M438" i="244" s="1"/>
  <c r="H449" i="246"/>
  <c r="R449" i="246" s="1"/>
  <c r="P450" i="246" s="1"/>
  <c r="G450" i="246"/>
  <c r="C450" i="246" s="1"/>
  <c r="G449" i="246"/>
  <c r="C449" i="246" s="1"/>
  <c r="G451" i="246"/>
  <c r="C451" i="246" s="1"/>
  <c r="G452" i="246"/>
  <c r="C452" i="246" s="1"/>
  <c r="G453" i="246"/>
  <c r="C453" i="246" s="1"/>
  <c r="J456" i="246"/>
  <c r="G452" i="250"/>
  <c r="C452" i="250" s="1"/>
  <c r="G451" i="250"/>
  <c r="C451" i="250" s="1"/>
  <c r="G449" i="250"/>
  <c r="C449" i="250" s="1"/>
  <c r="G453" i="250"/>
  <c r="C453" i="250" s="1"/>
  <c r="G450" i="250"/>
  <c r="C450" i="250" s="1"/>
  <c r="J456" i="250"/>
  <c r="H449" i="250"/>
  <c r="R449" i="250" s="1"/>
  <c r="P450" i="250" s="1"/>
  <c r="P451" i="248"/>
  <c r="M450" i="248" s="1"/>
  <c r="S450" i="248"/>
  <c r="K451" i="248" s="1"/>
  <c r="A450" i="248" s="1"/>
  <c r="G459" i="250" l="1"/>
  <c r="C459" i="250" s="1"/>
  <c r="J462" i="250"/>
  <c r="H455" i="250"/>
  <c r="R455" i="250" s="1"/>
  <c r="P456" i="250" s="1"/>
  <c r="G455" i="250"/>
  <c r="C455" i="250" s="1"/>
  <c r="G456" i="250"/>
  <c r="C456" i="250" s="1"/>
  <c r="G457" i="250"/>
  <c r="C457" i="250" s="1"/>
  <c r="G458" i="250"/>
  <c r="C458" i="250" s="1"/>
  <c r="N438" i="244"/>
  <c r="L438" i="244"/>
  <c r="G457" i="242"/>
  <c r="C457" i="242" s="1"/>
  <c r="G459" i="242"/>
  <c r="C459" i="242" s="1"/>
  <c r="G455" i="242"/>
  <c r="C455" i="242" s="1"/>
  <c r="H455" i="242"/>
  <c r="R455" i="242" s="1"/>
  <c r="P456" i="242" s="1"/>
  <c r="J462" i="242"/>
  <c r="G458" i="242"/>
  <c r="C458" i="242" s="1"/>
  <c r="G456" i="242"/>
  <c r="C456" i="242" s="1"/>
  <c r="S450" i="253"/>
  <c r="K451" i="253" s="1"/>
  <c r="A450" i="253" s="1"/>
  <c r="P451" i="253"/>
  <c r="M450" i="253" s="1"/>
  <c r="G453" i="244"/>
  <c r="C453" i="244" s="1"/>
  <c r="H449" i="244"/>
  <c r="R449" i="244" s="1"/>
  <c r="P450" i="244" s="1"/>
  <c r="G452" i="244"/>
  <c r="C452" i="244" s="1"/>
  <c r="G449" i="244"/>
  <c r="C449" i="244" s="1"/>
  <c r="G450" i="244"/>
  <c r="C450" i="244" s="1"/>
  <c r="G451" i="244"/>
  <c r="C451" i="244" s="1"/>
  <c r="J456" i="244"/>
  <c r="P457" i="252"/>
  <c r="M456" i="252" s="1"/>
  <c r="S456" i="252"/>
  <c r="K457" i="252" s="1"/>
  <c r="A456" i="252" s="1"/>
  <c r="G456" i="251"/>
  <c r="C456" i="251" s="1"/>
  <c r="G455" i="251"/>
  <c r="C455" i="251" s="1"/>
  <c r="G459" i="251"/>
  <c r="C459" i="251" s="1"/>
  <c r="G458" i="251"/>
  <c r="C458" i="251" s="1"/>
  <c r="H455" i="251"/>
  <c r="R455" i="251" s="1"/>
  <c r="P456" i="251" s="1"/>
  <c r="J462" i="251"/>
  <c r="G457" i="251"/>
  <c r="C457" i="251" s="1"/>
  <c r="G455" i="138"/>
  <c r="C455" i="138" s="1"/>
  <c r="G459" i="138"/>
  <c r="C459" i="138" s="1"/>
  <c r="J462" i="138"/>
  <c r="G457" i="138"/>
  <c r="C457" i="138" s="1"/>
  <c r="G458" i="138"/>
  <c r="C458" i="138" s="1"/>
  <c r="G456" i="138"/>
  <c r="C456" i="138" s="1"/>
  <c r="H455" i="138"/>
  <c r="R455" i="138" s="1"/>
  <c r="P456" i="138" s="1"/>
  <c r="N450" i="248"/>
  <c r="L450" i="248"/>
  <c r="G456" i="246"/>
  <c r="C456" i="246" s="1"/>
  <c r="G457" i="246"/>
  <c r="C457" i="246" s="1"/>
  <c r="H455" i="246"/>
  <c r="R455" i="246" s="1"/>
  <c r="P456" i="246" s="1"/>
  <c r="G458" i="246"/>
  <c r="C458" i="246" s="1"/>
  <c r="G459" i="246"/>
  <c r="C459" i="246" s="1"/>
  <c r="G455" i="246"/>
  <c r="C455" i="246" s="1"/>
  <c r="J462" i="246"/>
  <c r="N444" i="245"/>
  <c r="L444" i="245"/>
  <c r="G450" i="249"/>
  <c r="C450" i="249" s="1"/>
  <c r="G453" i="249"/>
  <c r="C453" i="249" s="1"/>
  <c r="J456" i="249"/>
  <c r="H449" i="249"/>
  <c r="R449" i="249" s="1"/>
  <c r="P450" i="249" s="1"/>
  <c r="G452" i="249"/>
  <c r="C452" i="249" s="1"/>
  <c r="G451" i="249"/>
  <c r="C451" i="249" s="1"/>
  <c r="G449" i="249"/>
  <c r="C449" i="249" s="1"/>
  <c r="P445" i="249"/>
  <c r="M444" i="249" s="1"/>
  <c r="S444" i="249"/>
  <c r="K445" i="249" s="1"/>
  <c r="A444" i="249" s="1"/>
  <c r="G465" i="248"/>
  <c r="C465" i="248" s="1"/>
  <c r="J468" i="248"/>
  <c r="G462" i="248"/>
  <c r="C462" i="248" s="1"/>
  <c r="G461" i="248"/>
  <c r="C461" i="248" s="1"/>
  <c r="G464" i="248"/>
  <c r="C464" i="248" s="1"/>
  <c r="H461" i="248"/>
  <c r="R461" i="248" s="1"/>
  <c r="P462" i="248" s="1"/>
  <c r="G463" i="248"/>
  <c r="C463" i="248" s="1"/>
  <c r="N444" i="242"/>
  <c r="L444" i="242"/>
  <c r="G461" i="252"/>
  <c r="C461" i="252" s="1"/>
  <c r="G462" i="252"/>
  <c r="C462" i="252" s="1"/>
  <c r="H461" i="252"/>
  <c r="R461" i="252" s="1"/>
  <c r="P462" i="252" s="1"/>
  <c r="G463" i="252"/>
  <c r="C463" i="252" s="1"/>
  <c r="G465" i="252"/>
  <c r="C465" i="252" s="1"/>
  <c r="J468" i="252"/>
  <c r="G464" i="252"/>
  <c r="C464" i="252" s="1"/>
  <c r="L444" i="247"/>
  <c r="N444" i="247"/>
  <c r="G458" i="247"/>
  <c r="C458" i="247" s="1"/>
  <c r="G455" i="247"/>
  <c r="C455" i="247" s="1"/>
  <c r="J462" i="247"/>
  <c r="G459" i="247"/>
  <c r="C459" i="247" s="1"/>
  <c r="G457" i="247"/>
  <c r="C457" i="247" s="1"/>
  <c r="G456" i="247"/>
  <c r="C456" i="247" s="1"/>
  <c r="H455" i="247"/>
  <c r="R455" i="247" s="1"/>
  <c r="P456" i="247" s="1"/>
  <c r="N444" i="253"/>
  <c r="L444" i="253"/>
  <c r="G459" i="245"/>
  <c r="C459" i="245" s="1"/>
  <c r="G458" i="245"/>
  <c r="C458" i="245" s="1"/>
  <c r="G456" i="245"/>
  <c r="C456" i="245" s="1"/>
  <c r="H455" i="245"/>
  <c r="R455" i="245" s="1"/>
  <c r="P456" i="245" s="1"/>
  <c r="J462" i="245"/>
  <c r="G455" i="245"/>
  <c r="C455" i="245" s="1"/>
  <c r="G457" i="245"/>
  <c r="C457" i="245" s="1"/>
  <c r="S450" i="246"/>
  <c r="K451" i="246" s="1"/>
  <c r="A450" i="246" s="1"/>
  <c r="P451" i="246"/>
  <c r="M450" i="246" s="1"/>
  <c r="S450" i="242"/>
  <c r="K451" i="242" s="1"/>
  <c r="A450" i="242" s="1"/>
  <c r="P451" i="242"/>
  <c r="M450" i="242" s="1"/>
  <c r="G1099" i="181"/>
  <c r="L444" i="251"/>
  <c r="N444" i="251"/>
  <c r="H449" i="243"/>
  <c r="R449" i="243" s="1"/>
  <c r="P450" i="243" s="1"/>
  <c r="J456" i="243"/>
  <c r="G451" i="243"/>
  <c r="C451" i="243" s="1"/>
  <c r="G450" i="243"/>
  <c r="C450" i="243" s="1"/>
  <c r="G452" i="243"/>
  <c r="C452" i="243" s="1"/>
  <c r="G453" i="243"/>
  <c r="C453" i="243" s="1"/>
  <c r="G449" i="243"/>
  <c r="C449" i="243" s="1"/>
  <c r="S450" i="250"/>
  <c r="K451" i="250" s="1"/>
  <c r="A450" i="250" s="1"/>
  <c r="P451" i="250"/>
  <c r="M450" i="250" s="1"/>
  <c r="N444" i="138"/>
  <c r="L444" i="138"/>
  <c r="L450" i="252"/>
  <c r="N450" i="252"/>
  <c r="S450" i="241"/>
  <c r="K451" i="241" s="1"/>
  <c r="A450" i="241" s="1"/>
  <c r="P451" i="241"/>
  <c r="M450" i="241" s="1"/>
  <c r="G457" i="241"/>
  <c r="C457" i="241" s="1"/>
  <c r="G455" i="241"/>
  <c r="C455" i="241" s="1"/>
  <c r="G456" i="241"/>
  <c r="C456" i="241" s="1"/>
  <c r="G459" i="241"/>
  <c r="C459" i="241" s="1"/>
  <c r="J462" i="241"/>
  <c r="G458" i="241"/>
  <c r="C458" i="241" s="1"/>
  <c r="H455" i="241"/>
  <c r="R455" i="241" s="1"/>
  <c r="P456" i="241" s="1"/>
  <c r="G458" i="253"/>
  <c r="C458" i="253" s="1"/>
  <c r="H455" i="253"/>
  <c r="R455" i="253" s="1"/>
  <c r="P456" i="253" s="1"/>
  <c r="J462" i="253"/>
  <c r="G456" i="253"/>
  <c r="C456" i="253" s="1"/>
  <c r="G457" i="253"/>
  <c r="C457" i="253" s="1"/>
  <c r="G459" i="253"/>
  <c r="C459" i="253" s="1"/>
  <c r="G455" i="253"/>
  <c r="C455" i="253" s="1"/>
  <c r="L444" i="250"/>
  <c r="N444" i="250"/>
  <c r="S456" i="248"/>
  <c r="K457" i="248" s="1"/>
  <c r="A456" i="248" s="1"/>
  <c r="P457" i="248"/>
  <c r="M456" i="248" s="1"/>
  <c r="N438" i="243"/>
  <c r="L438" i="243"/>
  <c r="P451" i="247"/>
  <c r="M450" i="247" s="1"/>
  <c r="S450" i="247"/>
  <c r="K451" i="247" s="1"/>
  <c r="A450" i="247" s="1"/>
  <c r="P451" i="138"/>
  <c r="M450" i="138" s="1"/>
  <c r="S450" i="138"/>
  <c r="K451" i="138" s="1"/>
  <c r="A450" i="138" s="1"/>
  <c r="P445" i="244"/>
  <c r="M444" i="244" s="1"/>
  <c r="S444" i="244"/>
  <c r="K445" i="244" s="1"/>
  <c r="A444" i="244" s="1"/>
  <c r="S444" i="243"/>
  <c r="K445" i="243" s="1"/>
  <c r="A444" i="243" s="1"/>
  <c r="P445" i="243"/>
  <c r="M444" i="243" s="1"/>
  <c r="S450" i="251"/>
  <c r="K451" i="251" s="1"/>
  <c r="A450" i="251" s="1"/>
  <c r="P451" i="251"/>
  <c r="M450" i="251" s="1"/>
  <c r="L438" i="249"/>
  <c r="N438" i="249"/>
  <c r="N444" i="241"/>
  <c r="L444" i="241"/>
  <c r="L444" i="246"/>
  <c r="N444" i="246"/>
  <c r="S450" i="245"/>
  <c r="K451" i="245" s="1"/>
  <c r="A450" i="245" s="1"/>
  <c r="P451" i="245"/>
  <c r="M450" i="245" s="1"/>
  <c r="N456" i="248" l="1"/>
  <c r="L456" i="248"/>
  <c r="J468" i="253"/>
  <c r="G463" i="253"/>
  <c r="C463" i="253" s="1"/>
  <c r="G465" i="253"/>
  <c r="C465" i="253" s="1"/>
  <c r="G464" i="253"/>
  <c r="C464" i="253" s="1"/>
  <c r="G462" i="253"/>
  <c r="C462" i="253" s="1"/>
  <c r="H461" i="253"/>
  <c r="R461" i="253" s="1"/>
  <c r="P462" i="253" s="1"/>
  <c r="G461" i="253"/>
  <c r="C461" i="253" s="1"/>
  <c r="L450" i="250"/>
  <c r="N450" i="250"/>
  <c r="S450" i="243"/>
  <c r="K451" i="243" s="1"/>
  <c r="A450" i="243" s="1"/>
  <c r="P451" i="243"/>
  <c r="M450" i="243" s="1"/>
  <c r="G1100" i="181"/>
  <c r="P457" i="245"/>
  <c r="M456" i="245" s="1"/>
  <c r="S456" i="245"/>
  <c r="K457" i="245" s="1"/>
  <c r="A456" i="245" s="1"/>
  <c r="G470" i="252"/>
  <c r="C470" i="252" s="1"/>
  <c r="G467" i="252"/>
  <c r="C467" i="252" s="1"/>
  <c r="J474" i="252"/>
  <c r="G469" i="252"/>
  <c r="C469" i="252" s="1"/>
  <c r="G468" i="252"/>
  <c r="C468" i="252" s="1"/>
  <c r="G471" i="252"/>
  <c r="C471" i="252" s="1"/>
  <c r="H467" i="252"/>
  <c r="R467" i="252" s="1"/>
  <c r="P468" i="252" s="1"/>
  <c r="N444" i="249"/>
  <c r="L444" i="249"/>
  <c r="S450" i="249"/>
  <c r="K451" i="249" s="1"/>
  <c r="A450" i="249" s="1"/>
  <c r="P451" i="249"/>
  <c r="M450" i="249" s="1"/>
  <c r="P457" i="251"/>
  <c r="M456" i="251" s="1"/>
  <c r="S456" i="251"/>
  <c r="K457" i="251" s="1"/>
  <c r="A456" i="251" s="1"/>
  <c r="S450" i="244"/>
  <c r="K451" i="244" s="1"/>
  <c r="A450" i="244" s="1"/>
  <c r="P451" i="244"/>
  <c r="M450" i="244" s="1"/>
  <c r="N450" i="251"/>
  <c r="L450" i="251"/>
  <c r="N450" i="247"/>
  <c r="L450" i="247"/>
  <c r="P457" i="253"/>
  <c r="M456" i="253" s="1"/>
  <c r="S456" i="253"/>
  <c r="K457" i="253" s="1"/>
  <c r="A456" i="253" s="1"/>
  <c r="J468" i="241"/>
  <c r="G465" i="241"/>
  <c r="C465" i="241" s="1"/>
  <c r="G463" i="241"/>
  <c r="C463" i="241" s="1"/>
  <c r="G464" i="241"/>
  <c r="C464" i="241" s="1"/>
  <c r="G461" i="241"/>
  <c r="C461" i="241" s="1"/>
  <c r="G462" i="241"/>
  <c r="C462" i="241" s="1"/>
  <c r="H461" i="241"/>
  <c r="R461" i="241" s="1"/>
  <c r="P462" i="241" s="1"/>
  <c r="L450" i="242"/>
  <c r="N450" i="242"/>
  <c r="P463" i="248"/>
  <c r="M462" i="248" s="1"/>
  <c r="S462" i="248"/>
  <c r="K463" i="248" s="1"/>
  <c r="A462" i="248" s="1"/>
  <c r="G471" i="248"/>
  <c r="C471" i="248" s="1"/>
  <c r="J474" i="248"/>
  <c r="G469" i="248"/>
  <c r="C469" i="248" s="1"/>
  <c r="G468" i="248"/>
  <c r="C468" i="248" s="1"/>
  <c r="G470" i="248"/>
  <c r="C470" i="248" s="1"/>
  <c r="H467" i="248"/>
  <c r="R467" i="248" s="1"/>
  <c r="P468" i="248" s="1"/>
  <c r="G467" i="248"/>
  <c r="C467" i="248" s="1"/>
  <c r="G459" i="249"/>
  <c r="C459" i="249" s="1"/>
  <c r="J462" i="249"/>
  <c r="G457" i="249"/>
  <c r="C457" i="249" s="1"/>
  <c r="G458" i="249"/>
  <c r="C458" i="249" s="1"/>
  <c r="G455" i="249"/>
  <c r="C455" i="249" s="1"/>
  <c r="G456" i="249"/>
  <c r="C456" i="249" s="1"/>
  <c r="H455" i="249"/>
  <c r="R455" i="249" s="1"/>
  <c r="P456" i="249" s="1"/>
  <c r="S456" i="250"/>
  <c r="K457" i="250" s="1"/>
  <c r="A456" i="250" s="1"/>
  <c r="P457" i="250"/>
  <c r="M456" i="250" s="1"/>
  <c r="L450" i="245"/>
  <c r="N450" i="245"/>
  <c r="N444" i="244"/>
  <c r="L444" i="244"/>
  <c r="L444" i="243"/>
  <c r="N444" i="243"/>
  <c r="L450" i="241"/>
  <c r="N450" i="241"/>
  <c r="S456" i="247"/>
  <c r="K457" i="247" s="1"/>
  <c r="A456" i="247" s="1"/>
  <c r="P457" i="247"/>
  <c r="M456" i="247" s="1"/>
  <c r="H461" i="247"/>
  <c r="R461" i="247" s="1"/>
  <c r="P462" i="247" s="1"/>
  <c r="G461" i="247"/>
  <c r="C461" i="247" s="1"/>
  <c r="J468" i="247"/>
  <c r="G465" i="247"/>
  <c r="C465" i="247" s="1"/>
  <c r="G464" i="247"/>
  <c r="C464" i="247" s="1"/>
  <c r="G463" i="247"/>
  <c r="C463" i="247" s="1"/>
  <c r="G462" i="247"/>
  <c r="C462" i="247" s="1"/>
  <c r="G465" i="246"/>
  <c r="C465" i="246" s="1"/>
  <c r="G464" i="246"/>
  <c r="C464" i="246" s="1"/>
  <c r="G461" i="246"/>
  <c r="C461" i="246" s="1"/>
  <c r="J468" i="246"/>
  <c r="G462" i="246"/>
  <c r="C462" i="246" s="1"/>
  <c r="G463" i="246"/>
  <c r="C463" i="246" s="1"/>
  <c r="H461" i="246"/>
  <c r="R461" i="246" s="1"/>
  <c r="P462" i="246" s="1"/>
  <c r="P457" i="246"/>
  <c r="M456" i="246" s="1"/>
  <c r="S456" i="246"/>
  <c r="K457" i="246" s="1"/>
  <c r="A456" i="246" s="1"/>
  <c r="N456" i="252"/>
  <c r="L456" i="252"/>
  <c r="L450" i="253"/>
  <c r="N450" i="253"/>
  <c r="H461" i="242"/>
  <c r="R461" i="242" s="1"/>
  <c r="P462" i="242" s="1"/>
  <c r="J468" i="242"/>
  <c r="G461" i="242"/>
  <c r="C461" i="242" s="1"/>
  <c r="G465" i="242"/>
  <c r="C465" i="242" s="1"/>
  <c r="G464" i="242"/>
  <c r="C464" i="242" s="1"/>
  <c r="G463" i="242"/>
  <c r="C463" i="242" s="1"/>
  <c r="G462" i="242"/>
  <c r="C462" i="242" s="1"/>
  <c r="G463" i="250"/>
  <c r="C463" i="250" s="1"/>
  <c r="G462" i="250"/>
  <c r="C462" i="250" s="1"/>
  <c r="G465" i="250"/>
  <c r="C465" i="250" s="1"/>
  <c r="G461" i="250"/>
  <c r="C461" i="250" s="1"/>
  <c r="G464" i="250"/>
  <c r="C464" i="250" s="1"/>
  <c r="J468" i="250"/>
  <c r="H461" i="250"/>
  <c r="R461" i="250" s="1"/>
  <c r="P462" i="250" s="1"/>
  <c r="L450" i="138"/>
  <c r="N450" i="138"/>
  <c r="P457" i="241"/>
  <c r="M456" i="241" s="1"/>
  <c r="S456" i="241"/>
  <c r="K457" i="241" s="1"/>
  <c r="A456" i="241" s="1"/>
  <c r="G457" i="243"/>
  <c r="C457" i="243" s="1"/>
  <c r="G456" i="243"/>
  <c r="C456" i="243" s="1"/>
  <c r="J462" i="243"/>
  <c r="H455" i="243"/>
  <c r="R455" i="243" s="1"/>
  <c r="P456" i="243" s="1"/>
  <c r="G458" i="243"/>
  <c r="C458" i="243" s="1"/>
  <c r="G459" i="243"/>
  <c r="C459" i="243" s="1"/>
  <c r="G455" i="243"/>
  <c r="C455" i="243" s="1"/>
  <c r="L450" i="246"/>
  <c r="N450" i="246"/>
  <c r="G464" i="245"/>
  <c r="C464" i="245" s="1"/>
  <c r="G465" i="245"/>
  <c r="C465" i="245" s="1"/>
  <c r="H461" i="245"/>
  <c r="R461" i="245" s="1"/>
  <c r="P462" i="245" s="1"/>
  <c r="G462" i="245"/>
  <c r="C462" i="245" s="1"/>
  <c r="G463" i="245"/>
  <c r="C463" i="245" s="1"/>
  <c r="J468" i="245"/>
  <c r="G461" i="245"/>
  <c r="C461" i="245" s="1"/>
  <c r="P463" i="252"/>
  <c r="M462" i="252" s="1"/>
  <c r="S462" i="252"/>
  <c r="K463" i="252" s="1"/>
  <c r="A462" i="252" s="1"/>
  <c r="P457" i="138"/>
  <c r="M456" i="138" s="1"/>
  <c r="S456" i="138"/>
  <c r="K457" i="138" s="1"/>
  <c r="A456" i="138" s="1"/>
  <c r="G464" i="138"/>
  <c r="C464" i="138" s="1"/>
  <c r="G463" i="138"/>
  <c r="C463" i="138" s="1"/>
  <c r="H461" i="138"/>
  <c r="R461" i="138" s="1"/>
  <c r="P462" i="138" s="1"/>
  <c r="G461" i="138"/>
  <c r="C461" i="138" s="1"/>
  <c r="G465" i="138"/>
  <c r="C465" i="138" s="1"/>
  <c r="J468" i="138"/>
  <c r="G462" i="138"/>
  <c r="C462" i="138" s="1"/>
  <c r="G464" i="251"/>
  <c r="C464" i="251" s="1"/>
  <c r="G461" i="251"/>
  <c r="C461" i="251" s="1"/>
  <c r="G462" i="251"/>
  <c r="C462" i="251" s="1"/>
  <c r="H461" i="251"/>
  <c r="R461" i="251" s="1"/>
  <c r="P462" i="251" s="1"/>
  <c r="J468" i="251"/>
  <c r="G465" i="251"/>
  <c r="C465" i="251" s="1"/>
  <c r="G463" i="251"/>
  <c r="C463" i="251" s="1"/>
  <c r="H455" i="244"/>
  <c r="R455" i="244" s="1"/>
  <c r="P456" i="244" s="1"/>
  <c r="G458" i="244"/>
  <c r="C458" i="244" s="1"/>
  <c r="G455" i="244"/>
  <c r="C455" i="244" s="1"/>
  <c r="G459" i="244"/>
  <c r="C459" i="244" s="1"/>
  <c r="J462" i="244"/>
  <c r="G456" i="244"/>
  <c r="C456" i="244" s="1"/>
  <c r="G457" i="244"/>
  <c r="C457" i="244" s="1"/>
  <c r="S456" i="242"/>
  <c r="K457" i="242" s="1"/>
  <c r="A456" i="242" s="1"/>
  <c r="P457" i="242"/>
  <c r="M456" i="242" s="1"/>
  <c r="L462" i="248" l="1"/>
  <c r="N462" i="248"/>
  <c r="N450" i="244"/>
  <c r="L450" i="244"/>
  <c r="N450" i="249"/>
  <c r="L450" i="249"/>
  <c r="S468" i="252"/>
  <c r="K469" i="252" s="1"/>
  <c r="A468" i="252" s="1"/>
  <c r="P469" i="252"/>
  <c r="M468" i="252" s="1"/>
  <c r="H473" i="252"/>
  <c r="R473" i="252" s="1"/>
  <c r="P474" i="252" s="1"/>
  <c r="G473" i="252"/>
  <c r="C473" i="252" s="1"/>
  <c r="J480" i="252"/>
  <c r="G474" i="252"/>
  <c r="C474" i="252" s="1"/>
  <c r="G477" i="252"/>
  <c r="C477" i="252" s="1"/>
  <c r="G475" i="252"/>
  <c r="C475" i="252" s="1"/>
  <c r="G476" i="252"/>
  <c r="C476" i="252" s="1"/>
  <c r="N456" i="245"/>
  <c r="L456" i="245"/>
  <c r="P463" i="253"/>
  <c r="M462" i="253" s="1"/>
  <c r="S462" i="253"/>
  <c r="K463" i="253" s="1"/>
  <c r="A462" i="253" s="1"/>
  <c r="L456" i="242"/>
  <c r="N456" i="242"/>
  <c r="P457" i="244"/>
  <c r="M456" i="244" s="1"/>
  <c r="S456" i="244"/>
  <c r="K457" i="244" s="1"/>
  <c r="A456" i="244" s="1"/>
  <c r="S462" i="138"/>
  <c r="K463" i="138" s="1"/>
  <c r="A462" i="138" s="1"/>
  <c r="P463" i="138"/>
  <c r="M462" i="138" s="1"/>
  <c r="G469" i="245"/>
  <c r="C469" i="245" s="1"/>
  <c r="G471" i="245"/>
  <c r="C471" i="245" s="1"/>
  <c r="J474" i="245"/>
  <c r="G468" i="245"/>
  <c r="C468" i="245" s="1"/>
  <c r="G470" i="245"/>
  <c r="C470" i="245" s="1"/>
  <c r="H467" i="245"/>
  <c r="R467" i="245" s="1"/>
  <c r="P468" i="245" s="1"/>
  <c r="G467" i="245"/>
  <c r="C467" i="245" s="1"/>
  <c r="G462" i="243"/>
  <c r="C462" i="243" s="1"/>
  <c r="G463" i="243"/>
  <c r="C463" i="243" s="1"/>
  <c r="G461" i="243"/>
  <c r="C461" i="243" s="1"/>
  <c r="H461" i="243"/>
  <c r="R461" i="243" s="1"/>
  <c r="P462" i="243" s="1"/>
  <c r="G464" i="243"/>
  <c r="C464" i="243" s="1"/>
  <c r="J468" i="243"/>
  <c r="G465" i="243"/>
  <c r="C465" i="243" s="1"/>
  <c r="N456" i="241"/>
  <c r="L456" i="241"/>
  <c r="G467" i="250"/>
  <c r="C467" i="250" s="1"/>
  <c r="G470" i="250"/>
  <c r="C470" i="250" s="1"/>
  <c r="G468" i="250"/>
  <c r="C468" i="250" s="1"/>
  <c r="G471" i="250"/>
  <c r="C471" i="250" s="1"/>
  <c r="G469" i="250"/>
  <c r="C469" i="250" s="1"/>
  <c r="J474" i="250"/>
  <c r="H467" i="250"/>
  <c r="R467" i="250" s="1"/>
  <c r="P468" i="250" s="1"/>
  <c r="S462" i="247"/>
  <c r="K463" i="247" s="1"/>
  <c r="A462" i="247" s="1"/>
  <c r="P463" i="247"/>
  <c r="M462" i="247" s="1"/>
  <c r="G470" i="138"/>
  <c r="C470" i="138" s="1"/>
  <c r="G469" i="138"/>
  <c r="C469" i="138" s="1"/>
  <c r="G468" i="138"/>
  <c r="C468" i="138" s="1"/>
  <c r="G467" i="138"/>
  <c r="C467" i="138" s="1"/>
  <c r="H467" i="138"/>
  <c r="R467" i="138" s="1"/>
  <c r="P468" i="138" s="1"/>
  <c r="G471" i="138"/>
  <c r="C471" i="138" s="1"/>
  <c r="J474" i="138"/>
  <c r="L456" i="247"/>
  <c r="N456" i="247"/>
  <c r="S456" i="249"/>
  <c r="K457" i="249" s="1"/>
  <c r="A456" i="249" s="1"/>
  <c r="P457" i="249"/>
  <c r="M456" i="249" s="1"/>
  <c r="P469" i="248"/>
  <c r="M468" i="248" s="1"/>
  <c r="S468" i="248"/>
  <c r="K469" i="248" s="1"/>
  <c r="A468" i="248" s="1"/>
  <c r="G476" i="248"/>
  <c r="C476" i="248" s="1"/>
  <c r="H473" i="248"/>
  <c r="R473" i="248" s="1"/>
  <c r="P474" i="248" s="1"/>
  <c r="G474" i="248"/>
  <c r="C474" i="248" s="1"/>
  <c r="G477" i="248"/>
  <c r="C477" i="248" s="1"/>
  <c r="J480" i="248"/>
  <c r="G473" i="248"/>
  <c r="C473" i="248" s="1"/>
  <c r="G475" i="248"/>
  <c r="C475" i="248" s="1"/>
  <c r="G469" i="241"/>
  <c r="C469" i="241" s="1"/>
  <c r="G471" i="241"/>
  <c r="C471" i="241" s="1"/>
  <c r="G468" i="241"/>
  <c r="C468" i="241" s="1"/>
  <c r="G467" i="241"/>
  <c r="C467" i="241" s="1"/>
  <c r="G470" i="241"/>
  <c r="C470" i="241" s="1"/>
  <c r="J474" i="241"/>
  <c r="H467" i="241"/>
  <c r="R467" i="241" s="1"/>
  <c r="P468" i="241" s="1"/>
  <c r="G469" i="253"/>
  <c r="C469" i="253" s="1"/>
  <c r="G470" i="253"/>
  <c r="C470" i="253" s="1"/>
  <c r="G468" i="253"/>
  <c r="C468" i="253" s="1"/>
  <c r="G471" i="253"/>
  <c r="C471" i="253" s="1"/>
  <c r="H467" i="253"/>
  <c r="R467" i="253" s="1"/>
  <c r="P468" i="253" s="1"/>
  <c r="G467" i="253"/>
  <c r="C467" i="253" s="1"/>
  <c r="J474" i="253"/>
  <c r="J468" i="244"/>
  <c r="H461" i="244"/>
  <c r="R461" i="244" s="1"/>
  <c r="P462" i="244" s="1"/>
  <c r="G463" i="244"/>
  <c r="C463" i="244" s="1"/>
  <c r="G462" i="244"/>
  <c r="C462" i="244" s="1"/>
  <c r="G464" i="244"/>
  <c r="C464" i="244" s="1"/>
  <c r="G465" i="244"/>
  <c r="C465" i="244" s="1"/>
  <c r="G461" i="244"/>
  <c r="C461" i="244" s="1"/>
  <c r="P463" i="251"/>
  <c r="M462" i="251" s="1"/>
  <c r="S462" i="251"/>
  <c r="K463" i="251" s="1"/>
  <c r="A462" i="251" s="1"/>
  <c r="N456" i="138"/>
  <c r="L456" i="138"/>
  <c r="P463" i="242"/>
  <c r="M462" i="242" s="1"/>
  <c r="S462" i="242"/>
  <c r="K463" i="242" s="1"/>
  <c r="A462" i="242" s="1"/>
  <c r="N462" i="252"/>
  <c r="L462" i="252"/>
  <c r="L456" i="246"/>
  <c r="N456" i="246"/>
  <c r="G469" i="246"/>
  <c r="C469" i="246" s="1"/>
  <c r="G468" i="246"/>
  <c r="C468" i="246" s="1"/>
  <c r="G467" i="246"/>
  <c r="C467" i="246" s="1"/>
  <c r="G470" i="246"/>
  <c r="C470" i="246" s="1"/>
  <c r="J474" i="246"/>
  <c r="H467" i="246"/>
  <c r="R467" i="246" s="1"/>
  <c r="P468" i="246" s="1"/>
  <c r="G471" i="246"/>
  <c r="C471" i="246" s="1"/>
  <c r="G469" i="247"/>
  <c r="C469" i="247" s="1"/>
  <c r="G471" i="247"/>
  <c r="C471" i="247" s="1"/>
  <c r="G468" i="247"/>
  <c r="C468" i="247" s="1"/>
  <c r="G467" i="247"/>
  <c r="C467" i="247" s="1"/>
  <c r="J474" i="247"/>
  <c r="H467" i="247"/>
  <c r="R467" i="247" s="1"/>
  <c r="P468" i="247" s="1"/>
  <c r="G470" i="247"/>
  <c r="C470" i="247" s="1"/>
  <c r="G465" i="249"/>
  <c r="C465" i="249" s="1"/>
  <c r="J468" i="249"/>
  <c r="H461" i="249"/>
  <c r="R461" i="249" s="1"/>
  <c r="P462" i="249" s="1"/>
  <c r="G461" i="249"/>
  <c r="C461" i="249" s="1"/>
  <c r="G462" i="249"/>
  <c r="C462" i="249" s="1"/>
  <c r="G463" i="249"/>
  <c r="C463" i="249" s="1"/>
  <c r="G464" i="249"/>
  <c r="C464" i="249" s="1"/>
  <c r="G1101" i="181"/>
  <c r="G470" i="251"/>
  <c r="C470" i="251" s="1"/>
  <c r="J474" i="251"/>
  <c r="H467" i="251"/>
  <c r="R467" i="251" s="1"/>
  <c r="P468" i="251" s="1"/>
  <c r="G467" i="251"/>
  <c r="C467" i="251" s="1"/>
  <c r="G469" i="251"/>
  <c r="C469" i="251" s="1"/>
  <c r="G468" i="251"/>
  <c r="C468" i="251" s="1"/>
  <c r="G471" i="251"/>
  <c r="C471" i="251" s="1"/>
  <c r="P463" i="245"/>
  <c r="M462" i="245" s="1"/>
  <c r="S462" i="245"/>
  <c r="K463" i="245" s="1"/>
  <c r="A462" i="245" s="1"/>
  <c r="P457" i="243"/>
  <c r="M456" i="243" s="1"/>
  <c r="S456" i="243"/>
  <c r="K457" i="243" s="1"/>
  <c r="A456" i="243" s="1"/>
  <c r="S462" i="250"/>
  <c r="K463" i="250" s="1"/>
  <c r="A462" i="250" s="1"/>
  <c r="P463" i="250"/>
  <c r="M462" i="250" s="1"/>
  <c r="G467" i="242"/>
  <c r="C467" i="242" s="1"/>
  <c r="J474" i="242"/>
  <c r="G469" i="242"/>
  <c r="C469" i="242" s="1"/>
  <c r="G470" i="242"/>
  <c r="C470" i="242" s="1"/>
  <c r="G471" i="242"/>
  <c r="C471" i="242" s="1"/>
  <c r="H467" i="242"/>
  <c r="R467" i="242" s="1"/>
  <c r="P468" i="242" s="1"/>
  <c r="G468" i="242"/>
  <c r="C468" i="242" s="1"/>
  <c r="P463" i="246"/>
  <c r="M462" i="246" s="1"/>
  <c r="S462" i="246"/>
  <c r="K463" i="246" s="1"/>
  <c r="A462" i="246" s="1"/>
  <c r="N456" i="250"/>
  <c r="L456" i="250"/>
  <c r="S462" i="241"/>
  <c r="K463" i="241" s="1"/>
  <c r="A462" i="241" s="1"/>
  <c r="P463" i="241"/>
  <c r="M462" i="241" s="1"/>
  <c r="L456" i="253"/>
  <c r="N456" i="253"/>
  <c r="N456" i="251"/>
  <c r="L456" i="251"/>
  <c r="N450" i="243"/>
  <c r="L450" i="243"/>
  <c r="S468" i="250" l="1"/>
  <c r="K469" i="250" s="1"/>
  <c r="A468" i="250" s="1"/>
  <c r="P469" i="250"/>
  <c r="M468" i="250" s="1"/>
  <c r="J480" i="245"/>
  <c r="H473" i="245"/>
  <c r="R473" i="245" s="1"/>
  <c r="P474" i="245" s="1"/>
  <c r="G476" i="245"/>
  <c r="C476" i="245" s="1"/>
  <c r="G474" i="245"/>
  <c r="C474" i="245" s="1"/>
  <c r="G477" i="245"/>
  <c r="C477" i="245" s="1"/>
  <c r="G475" i="245"/>
  <c r="C475" i="245" s="1"/>
  <c r="G473" i="245"/>
  <c r="C473" i="245" s="1"/>
  <c r="L468" i="252"/>
  <c r="N468" i="252"/>
  <c r="G474" i="241"/>
  <c r="C474" i="241" s="1"/>
  <c r="J480" i="241"/>
  <c r="H473" i="241"/>
  <c r="R473" i="241" s="1"/>
  <c r="P474" i="241" s="1"/>
  <c r="G477" i="241"/>
  <c r="C477" i="241" s="1"/>
  <c r="G475" i="241"/>
  <c r="C475" i="241" s="1"/>
  <c r="G476" i="241"/>
  <c r="C476" i="241" s="1"/>
  <c r="G473" i="241"/>
  <c r="C473" i="241" s="1"/>
  <c r="G481" i="248"/>
  <c r="C481" i="248" s="1"/>
  <c r="J486" i="248"/>
  <c r="G483" i="248"/>
  <c r="C483" i="248" s="1"/>
  <c r="G479" i="248"/>
  <c r="C479" i="248" s="1"/>
  <c r="H479" i="248"/>
  <c r="R479" i="248" s="1"/>
  <c r="P480" i="248" s="1"/>
  <c r="G480" i="248"/>
  <c r="C480" i="248" s="1"/>
  <c r="G482" i="248"/>
  <c r="C482" i="248" s="1"/>
  <c r="S462" i="243"/>
  <c r="K463" i="243" s="1"/>
  <c r="A462" i="243" s="1"/>
  <c r="P463" i="243"/>
  <c r="M462" i="243" s="1"/>
  <c r="P469" i="138"/>
  <c r="M468" i="138" s="1"/>
  <c r="S468" i="138"/>
  <c r="K469" i="138" s="1"/>
  <c r="A468" i="138" s="1"/>
  <c r="G476" i="250"/>
  <c r="C476" i="250" s="1"/>
  <c r="J480" i="250"/>
  <c r="G477" i="250"/>
  <c r="C477" i="250" s="1"/>
  <c r="G474" i="250"/>
  <c r="C474" i="250" s="1"/>
  <c r="H473" i="250"/>
  <c r="R473" i="250" s="1"/>
  <c r="P474" i="250" s="1"/>
  <c r="G473" i="250"/>
  <c r="C473" i="250" s="1"/>
  <c r="G475" i="250"/>
  <c r="C475" i="250" s="1"/>
  <c r="S468" i="245"/>
  <c r="K469" i="245" s="1"/>
  <c r="A468" i="245" s="1"/>
  <c r="P469" i="245"/>
  <c r="M468" i="245" s="1"/>
  <c r="H479" i="252"/>
  <c r="R479" i="252" s="1"/>
  <c r="P480" i="252" s="1"/>
  <c r="J486" i="252"/>
  <c r="G480" i="252"/>
  <c r="C480" i="252" s="1"/>
  <c r="G479" i="252"/>
  <c r="C479" i="252" s="1"/>
  <c r="G482" i="252"/>
  <c r="C482" i="252" s="1"/>
  <c r="G483" i="252"/>
  <c r="C483" i="252" s="1"/>
  <c r="G481" i="252"/>
  <c r="C481" i="252" s="1"/>
  <c r="N462" i="242"/>
  <c r="L462" i="242"/>
  <c r="H473" i="253"/>
  <c r="R473" i="253" s="1"/>
  <c r="P474" i="253" s="1"/>
  <c r="G477" i="253"/>
  <c r="C477" i="253" s="1"/>
  <c r="J480" i="253"/>
  <c r="G473" i="253"/>
  <c r="C473" i="253" s="1"/>
  <c r="G476" i="253"/>
  <c r="C476" i="253" s="1"/>
  <c r="G475" i="253"/>
  <c r="C475" i="253" s="1"/>
  <c r="G474" i="253"/>
  <c r="C474" i="253" s="1"/>
  <c r="G476" i="242"/>
  <c r="C476" i="242" s="1"/>
  <c r="G473" i="242"/>
  <c r="C473" i="242" s="1"/>
  <c r="J480" i="242"/>
  <c r="G477" i="242"/>
  <c r="C477" i="242" s="1"/>
  <c r="H473" i="242"/>
  <c r="R473" i="242" s="1"/>
  <c r="P474" i="242" s="1"/>
  <c r="G474" i="242"/>
  <c r="C474" i="242" s="1"/>
  <c r="G475" i="242"/>
  <c r="C475" i="242" s="1"/>
  <c r="N462" i="241"/>
  <c r="L462" i="241"/>
  <c r="L456" i="243"/>
  <c r="N456" i="243"/>
  <c r="H473" i="251"/>
  <c r="R473" i="251" s="1"/>
  <c r="P474" i="251" s="1"/>
  <c r="G473" i="251"/>
  <c r="C473" i="251" s="1"/>
  <c r="J480" i="251"/>
  <c r="G474" i="251"/>
  <c r="C474" i="251" s="1"/>
  <c r="G476" i="251"/>
  <c r="C476" i="251" s="1"/>
  <c r="G475" i="251"/>
  <c r="C475" i="251" s="1"/>
  <c r="G477" i="251"/>
  <c r="C477" i="251" s="1"/>
  <c r="S462" i="249"/>
  <c r="K463" i="249" s="1"/>
  <c r="A462" i="249" s="1"/>
  <c r="P463" i="249"/>
  <c r="M462" i="249" s="1"/>
  <c r="S468" i="247"/>
  <c r="K469" i="247" s="1"/>
  <c r="A468" i="247" s="1"/>
  <c r="P469" i="247"/>
  <c r="M468" i="247" s="1"/>
  <c r="G477" i="246"/>
  <c r="C477" i="246" s="1"/>
  <c r="G475" i="246"/>
  <c r="C475" i="246" s="1"/>
  <c r="J480" i="246"/>
  <c r="G474" i="246"/>
  <c r="C474" i="246" s="1"/>
  <c r="G473" i="246"/>
  <c r="C473" i="246" s="1"/>
  <c r="H473" i="246"/>
  <c r="R473" i="246" s="1"/>
  <c r="P474" i="246" s="1"/>
  <c r="G476" i="246"/>
  <c r="C476" i="246" s="1"/>
  <c r="S462" i="244"/>
  <c r="K463" i="244" s="1"/>
  <c r="A462" i="244" s="1"/>
  <c r="P463" i="244"/>
  <c r="M462" i="244" s="1"/>
  <c r="S468" i="253"/>
  <c r="K469" i="253" s="1"/>
  <c r="A468" i="253" s="1"/>
  <c r="P469" i="253"/>
  <c r="M468" i="253" s="1"/>
  <c r="N468" i="248"/>
  <c r="L468" i="248"/>
  <c r="N462" i="247"/>
  <c r="L462" i="247"/>
  <c r="J474" i="243"/>
  <c r="G469" i="243"/>
  <c r="C469" i="243" s="1"/>
  <c r="G470" i="243"/>
  <c r="C470" i="243" s="1"/>
  <c r="G467" i="243"/>
  <c r="C467" i="243" s="1"/>
  <c r="H467" i="243"/>
  <c r="R467" i="243" s="1"/>
  <c r="P468" i="243" s="1"/>
  <c r="G471" i="243"/>
  <c r="C471" i="243" s="1"/>
  <c r="G468" i="243"/>
  <c r="C468" i="243" s="1"/>
  <c r="N456" i="244"/>
  <c r="L456" i="244"/>
  <c r="N462" i="253"/>
  <c r="L462" i="253"/>
  <c r="N462" i="245"/>
  <c r="L462" i="245"/>
  <c r="L462" i="251"/>
  <c r="N462" i="251"/>
  <c r="S468" i="242"/>
  <c r="K469" i="242" s="1"/>
  <c r="A468" i="242" s="1"/>
  <c r="P469" i="242"/>
  <c r="M468" i="242" s="1"/>
  <c r="S468" i="251"/>
  <c r="K469" i="251" s="1"/>
  <c r="A468" i="251" s="1"/>
  <c r="P469" i="251"/>
  <c r="M468" i="251" s="1"/>
  <c r="G1102" i="181"/>
  <c r="P469" i="246"/>
  <c r="M468" i="246" s="1"/>
  <c r="S468" i="246"/>
  <c r="K469" i="246" s="1"/>
  <c r="A468" i="246" s="1"/>
  <c r="L462" i="246"/>
  <c r="N462" i="246"/>
  <c r="N462" i="250"/>
  <c r="L462" i="250"/>
  <c r="G467" i="249"/>
  <c r="C467" i="249" s="1"/>
  <c r="H467" i="249"/>
  <c r="R467" i="249" s="1"/>
  <c r="P468" i="249" s="1"/>
  <c r="J474" i="249"/>
  <c r="G470" i="249"/>
  <c r="C470" i="249" s="1"/>
  <c r="G471" i="249"/>
  <c r="C471" i="249" s="1"/>
  <c r="G468" i="249"/>
  <c r="C468" i="249" s="1"/>
  <c r="G469" i="249"/>
  <c r="C469" i="249" s="1"/>
  <c r="G477" i="247"/>
  <c r="C477" i="247" s="1"/>
  <c r="H473" i="247"/>
  <c r="R473" i="247" s="1"/>
  <c r="P474" i="247" s="1"/>
  <c r="G474" i="247"/>
  <c r="C474" i="247" s="1"/>
  <c r="J480" i="247"/>
  <c r="G476" i="247"/>
  <c r="C476" i="247" s="1"/>
  <c r="G473" i="247"/>
  <c r="C473" i="247" s="1"/>
  <c r="G475" i="247"/>
  <c r="C475" i="247" s="1"/>
  <c r="G469" i="244"/>
  <c r="C469" i="244" s="1"/>
  <c r="G470" i="244"/>
  <c r="C470" i="244" s="1"/>
  <c r="G467" i="244"/>
  <c r="C467" i="244" s="1"/>
  <c r="G471" i="244"/>
  <c r="C471" i="244" s="1"/>
  <c r="J474" i="244"/>
  <c r="G468" i="244"/>
  <c r="C468" i="244" s="1"/>
  <c r="H467" i="244"/>
  <c r="R467" i="244" s="1"/>
  <c r="P468" i="244" s="1"/>
  <c r="S468" i="241"/>
  <c r="K469" i="241" s="1"/>
  <c r="A468" i="241" s="1"/>
  <c r="P469" i="241"/>
  <c r="M468" i="241" s="1"/>
  <c r="S474" i="248"/>
  <c r="K475" i="248" s="1"/>
  <c r="A474" i="248" s="1"/>
  <c r="P475" i="248"/>
  <c r="M474" i="248" s="1"/>
  <c r="L456" i="249"/>
  <c r="N456" i="249"/>
  <c r="J480" i="138"/>
  <c r="G475" i="138"/>
  <c r="C475" i="138" s="1"/>
  <c r="G473" i="138"/>
  <c r="C473" i="138" s="1"/>
  <c r="G474" i="138"/>
  <c r="C474" i="138" s="1"/>
  <c r="G476" i="138"/>
  <c r="C476" i="138" s="1"/>
  <c r="G477" i="138"/>
  <c r="C477" i="138" s="1"/>
  <c r="H473" i="138"/>
  <c r="R473" i="138" s="1"/>
  <c r="P474" i="138" s="1"/>
  <c r="L462" i="138"/>
  <c r="N462" i="138"/>
  <c r="S474" i="252"/>
  <c r="K475" i="252" s="1"/>
  <c r="A474" i="252" s="1"/>
  <c r="P475" i="252"/>
  <c r="M474" i="252" s="1"/>
  <c r="P475" i="138" l="1"/>
  <c r="M474" i="138" s="1"/>
  <c r="S474" i="138"/>
  <c r="K475" i="138" s="1"/>
  <c r="A474" i="138" s="1"/>
  <c r="S468" i="249"/>
  <c r="K469" i="249" s="1"/>
  <c r="A468" i="249" s="1"/>
  <c r="P469" i="249"/>
  <c r="M468" i="249" s="1"/>
  <c r="L468" i="242"/>
  <c r="N468" i="242"/>
  <c r="S468" i="243"/>
  <c r="K469" i="243" s="1"/>
  <c r="A468" i="243" s="1"/>
  <c r="P469" i="243"/>
  <c r="M468" i="243" s="1"/>
  <c r="G475" i="243"/>
  <c r="C475" i="243" s="1"/>
  <c r="G474" i="243"/>
  <c r="C474" i="243" s="1"/>
  <c r="G473" i="243"/>
  <c r="C473" i="243" s="1"/>
  <c r="J480" i="243"/>
  <c r="G476" i="243"/>
  <c r="C476" i="243" s="1"/>
  <c r="H473" i="243"/>
  <c r="R473" i="243" s="1"/>
  <c r="P474" i="243" s="1"/>
  <c r="G477" i="243"/>
  <c r="C477" i="243" s="1"/>
  <c r="N468" i="247"/>
  <c r="L468" i="247"/>
  <c r="G480" i="251"/>
  <c r="C480" i="251" s="1"/>
  <c r="H479" i="251"/>
  <c r="R479" i="251" s="1"/>
  <c r="P480" i="251" s="1"/>
  <c r="G479" i="251"/>
  <c r="C479" i="251" s="1"/>
  <c r="G483" i="251"/>
  <c r="C483" i="251" s="1"/>
  <c r="J486" i="251"/>
  <c r="G481" i="251"/>
  <c r="C481" i="251" s="1"/>
  <c r="G482" i="251"/>
  <c r="C482" i="251" s="1"/>
  <c r="S474" i="253"/>
  <c r="K475" i="253" s="1"/>
  <c r="A474" i="253" s="1"/>
  <c r="P475" i="253"/>
  <c r="M474" i="253" s="1"/>
  <c r="G488" i="252"/>
  <c r="C488" i="252" s="1"/>
  <c r="G486" i="252"/>
  <c r="C486" i="252" s="1"/>
  <c r="G487" i="252"/>
  <c r="C487" i="252" s="1"/>
  <c r="H485" i="252"/>
  <c r="R485" i="252" s="1"/>
  <c r="P486" i="252" s="1"/>
  <c r="G489" i="252"/>
  <c r="C489" i="252" s="1"/>
  <c r="G485" i="252"/>
  <c r="C485" i="252" s="1"/>
  <c r="J492" i="252"/>
  <c r="L468" i="138"/>
  <c r="N468" i="138"/>
  <c r="G489" i="248"/>
  <c r="C489" i="248" s="1"/>
  <c r="G488" i="248"/>
  <c r="C488" i="248" s="1"/>
  <c r="H485" i="248"/>
  <c r="R485" i="248" s="1"/>
  <c r="P486" i="248" s="1"/>
  <c r="G487" i="248"/>
  <c r="C487" i="248" s="1"/>
  <c r="G485" i="248"/>
  <c r="C485" i="248" s="1"/>
  <c r="G486" i="248"/>
  <c r="C486" i="248" s="1"/>
  <c r="J492" i="248"/>
  <c r="P475" i="245"/>
  <c r="M474" i="245" s="1"/>
  <c r="S474" i="245"/>
  <c r="K475" i="245" s="1"/>
  <c r="A474" i="245" s="1"/>
  <c r="L474" i="252"/>
  <c r="N474" i="252"/>
  <c r="P469" i="244"/>
  <c r="M468" i="244" s="1"/>
  <c r="S468" i="244"/>
  <c r="K469" i="244" s="1"/>
  <c r="A468" i="244" s="1"/>
  <c r="S474" i="247"/>
  <c r="K475" i="247" s="1"/>
  <c r="A474" i="247" s="1"/>
  <c r="P475" i="247"/>
  <c r="M474" i="247" s="1"/>
  <c r="G1103" i="181"/>
  <c r="L468" i="253"/>
  <c r="N468" i="253"/>
  <c r="G480" i="246"/>
  <c r="C480" i="246" s="1"/>
  <c r="G481" i="246"/>
  <c r="C481" i="246" s="1"/>
  <c r="J486" i="246"/>
  <c r="G479" i="246"/>
  <c r="C479" i="246" s="1"/>
  <c r="G483" i="246"/>
  <c r="C483" i="246" s="1"/>
  <c r="H479" i="246"/>
  <c r="R479" i="246" s="1"/>
  <c r="P480" i="246" s="1"/>
  <c r="G482" i="246"/>
  <c r="C482" i="246" s="1"/>
  <c r="S474" i="242"/>
  <c r="K475" i="242" s="1"/>
  <c r="A474" i="242" s="1"/>
  <c r="P475" i="242"/>
  <c r="M474" i="242" s="1"/>
  <c r="S480" i="252"/>
  <c r="K481" i="252" s="1"/>
  <c r="A480" i="252" s="1"/>
  <c r="P481" i="252"/>
  <c r="M480" i="252" s="1"/>
  <c r="G480" i="250"/>
  <c r="C480" i="250" s="1"/>
  <c r="G483" i="250"/>
  <c r="C483" i="250" s="1"/>
  <c r="G482" i="250"/>
  <c r="C482" i="250" s="1"/>
  <c r="G479" i="250"/>
  <c r="C479" i="250" s="1"/>
  <c r="G481" i="250"/>
  <c r="C481" i="250" s="1"/>
  <c r="H479" i="250"/>
  <c r="R479" i="250" s="1"/>
  <c r="P480" i="250" s="1"/>
  <c r="J486" i="250"/>
  <c r="N462" i="243"/>
  <c r="L462" i="243"/>
  <c r="S480" i="248"/>
  <c r="K481" i="248" s="1"/>
  <c r="A480" i="248" s="1"/>
  <c r="P481" i="248"/>
  <c r="M480" i="248" s="1"/>
  <c r="H479" i="245"/>
  <c r="R479" i="245" s="1"/>
  <c r="P480" i="245" s="1"/>
  <c r="G480" i="245"/>
  <c r="C480" i="245" s="1"/>
  <c r="J486" i="245"/>
  <c r="G481" i="245"/>
  <c r="C481" i="245" s="1"/>
  <c r="G483" i="245"/>
  <c r="C483" i="245" s="1"/>
  <c r="G479" i="245"/>
  <c r="C479" i="245" s="1"/>
  <c r="G482" i="245"/>
  <c r="C482" i="245" s="1"/>
  <c r="L468" i="251"/>
  <c r="N468" i="251"/>
  <c r="S474" i="246"/>
  <c r="K475" i="246" s="1"/>
  <c r="A474" i="246" s="1"/>
  <c r="P475" i="246"/>
  <c r="M474" i="246" s="1"/>
  <c r="L462" i="249"/>
  <c r="N462" i="249"/>
  <c r="P475" i="251"/>
  <c r="M474" i="251" s="1"/>
  <c r="S474" i="251"/>
  <c r="K475" i="251" s="1"/>
  <c r="A474" i="251" s="1"/>
  <c r="J486" i="253"/>
  <c r="G480" i="253"/>
  <c r="C480" i="253" s="1"/>
  <c r="H479" i="253"/>
  <c r="R479" i="253" s="1"/>
  <c r="P480" i="253" s="1"/>
  <c r="G483" i="253"/>
  <c r="C483" i="253" s="1"/>
  <c r="G479" i="253"/>
  <c r="C479" i="253" s="1"/>
  <c r="G481" i="253"/>
  <c r="C481" i="253" s="1"/>
  <c r="G482" i="253"/>
  <c r="C482" i="253" s="1"/>
  <c r="N468" i="245"/>
  <c r="L468" i="245"/>
  <c r="P475" i="250"/>
  <c r="M474" i="250" s="1"/>
  <c r="S474" i="250"/>
  <c r="K475" i="250" s="1"/>
  <c r="A474" i="250" s="1"/>
  <c r="P475" i="241"/>
  <c r="M474" i="241" s="1"/>
  <c r="S474" i="241"/>
  <c r="K475" i="241" s="1"/>
  <c r="A474" i="241" s="1"/>
  <c r="L468" i="250"/>
  <c r="N468" i="250"/>
  <c r="L474" i="248"/>
  <c r="N474" i="248"/>
  <c r="G479" i="138"/>
  <c r="C479" i="138" s="1"/>
  <c r="G482" i="138"/>
  <c r="C482" i="138" s="1"/>
  <c r="G483" i="138"/>
  <c r="C483" i="138" s="1"/>
  <c r="G481" i="138"/>
  <c r="C481" i="138" s="1"/>
  <c r="J486" i="138"/>
  <c r="H479" i="138"/>
  <c r="R479" i="138" s="1"/>
  <c r="P480" i="138" s="1"/>
  <c r="G480" i="138"/>
  <c r="C480" i="138" s="1"/>
  <c r="L468" i="241"/>
  <c r="N468" i="241"/>
  <c r="G477" i="244"/>
  <c r="C477" i="244" s="1"/>
  <c r="G475" i="244"/>
  <c r="C475" i="244" s="1"/>
  <c r="G474" i="244"/>
  <c r="C474" i="244" s="1"/>
  <c r="G473" i="244"/>
  <c r="C473" i="244" s="1"/>
  <c r="J480" i="244"/>
  <c r="H473" i="244"/>
  <c r="R473" i="244" s="1"/>
  <c r="P474" i="244" s="1"/>
  <c r="G476" i="244"/>
  <c r="C476" i="244" s="1"/>
  <c r="G483" i="247"/>
  <c r="C483" i="247" s="1"/>
  <c r="G481" i="247"/>
  <c r="C481" i="247" s="1"/>
  <c r="G482" i="247"/>
  <c r="C482" i="247" s="1"/>
  <c r="J486" i="247"/>
  <c r="H479" i="247"/>
  <c r="R479" i="247" s="1"/>
  <c r="P480" i="247" s="1"/>
  <c r="G480" i="247"/>
  <c r="C480" i="247" s="1"/>
  <c r="G479" i="247"/>
  <c r="C479" i="247" s="1"/>
  <c r="G473" i="249"/>
  <c r="C473" i="249" s="1"/>
  <c r="G475" i="249"/>
  <c r="C475" i="249" s="1"/>
  <c r="J480" i="249"/>
  <c r="G477" i="249"/>
  <c r="C477" i="249" s="1"/>
  <c r="G476" i="249"/>
  <c r="C476" i="249" s="1"/>
  <c r="G474" i="249"/>
  <c r="C474" i="249" s="1"/>
  <c r="H473" i="249"/>
  <c r="R473" i="249" s="1"/>
  <c r="P474" i="249" s="1"/>
  <c r="L468" i="246"/>
  <c r="N468" i="246"/>
  <c r="N462" i="244"/>
  <c r="L462" i="244"/>
  <c r="H479" i="242"/>
  <c r="R479" i="242" s="1"/>
  <c r="P480" i="242" s="1"/>
  <c r="J486" i="242"/>
  <c r="G483" i="242"/>
  <c r="C483" i="242" s="1"/>
  <c r="G482" i="242"/>
  <c r="C482" i="242" s="1"/>
  <c r="G480" i="242"/>
  <c r="C480" i="242" s="1"/>
  <c r="G479" i="242"/>
  <c r="C479" i="242" s="1"/>
  <c r="G481" i="242"/>
  <c r="C481" i="242" s="1"/>
  <c r="G483" i="241"/>
  <c r="C483" i="241" s="1"/>
  <c r="G479" i="241"/>
  <c r="C479" i="241" s="1"/>
  <c r="G481" i="241"/>
  <c r="C481" i="241" s="1"/>
  <c r="G480" i="241"/>
  <c r="C480" i="241" s="1"/>
  <c r="H479" i="241"/>
  <c r="R479" i="241" s="1"/>
  <c r="P480" i="241" s="1"/>
  <c r="J486" i="241"/>
  <c r="G482" i="241"/>
  <c r="C482" i="241" s="1"/>
  <c r="P481" i="241" l="1"/>
  <c r="M480" i="241" s="1"/>
  <c r="S480" i="241"/>
  <c r="K481" i="241" s="1"/>
  <c r="A480" i="241" s="1"/>
  <c r="G487" i="242"/>
  <c r="C487" i="242" s="1"/>
  <c r="G488" i="242"/>
  <c r="C488" i="242" s="1"/>
  <c r="G489" i="242"/>
  <c r="C489" i="242" s="1"/>
  <c r="G485" i="242"/>
  <c r="C485" i="242" s="1"/>
  <c r="G486" i="242"/>
  <c r="C486" i="242" s="1"/>
  <c r="H485" i="242"/>
  <c r="R485" i="242" s="1"/>
  <c r="P486" i="242" s="1"/>
  <c r="J492" i="242"/>
  <c r="G487" i="247"/>
  <c r="C487" i="247" s="1"/>
  <c r="G486" i="247"/>
  <c r="C486" i="247" s="1"/>
  <c r="G485" i="247"/>
  <c r="C485" i="247" s="1"/>
  <c r="G488" i="247"/>
  <c r="C488" i="247" s="1"/>
  <c r="G489" i="247"/>
  <c r="C489" i="247" s="1"/>
  <c r="J492" i="247"/>
  <c r="H485" i="247"/>
  <c r="R485" i="247" s="1"/>
  <c r="P486" i="247" s="1"/>
  <c r="H485" i="253"/>
  <c r="R485" i="253" s="1"/>
  <c r="P486" i="253" s="1"/>
  <c r="J492" i="253"/>
  <c r="G489" i="253"/>
  <c r="C489" i="253" s="1"/>
  <c r="G487" i="253"/>
  <c r="C487" i="253" s="1"/>
  <c r="G486" i="253"/>
  <c r="C486" i="253" s="1"/>
  <c r="G488" i="253"/>
  <c r="C488" i="253" s="1"/>
  <c r="G485" i="253"/>
  <c r="C485" i="253" s="1"/>
  <c r="N480" i="248"/>
  <c r="L480" i="248"/>
  <c r="H485" i="250"/>
  <c r="R485" i="250" s="1"/>
  <c r="P486" i="250" s="1"/>
  <c r="G487" i="250"/>
  <c r="C487" i="250" s="1"/>
  <c r="G485" i="250"/>
  <c r="C485" i="250" s="1"/>
  <c r="G488" i="250"/>
  <c r="C488" i="250" s="1"/>
  <c r="G486" i="250"/>
  <c r="C486" i="250" s="1"/>
  <c r="J492" i="250"/>
  <c r="G489" i="250"/>
  <c r="C489" i="250" s="1"/>
  <c r="P481" i="246"/>
  <c r="M480" i="246" s="1"/>
  <c r="S480" i="246"/>
  <c r="K481" i="246" s="1"/>
  <c r="A480" i="246" s="1"/>
  <c r="J486" i="243"/>
  <c r="G480" i="243"/>
  <c r="C480" i="243" s="1"/>
  <c r="G481" i="243"/>
  <c r="C481" i="243" s="1"/>
  <c r="G479" i="243"/>
  <c r="C479" i="243" s="1"/>
  <c r="G482" i="243"/>
  <c r="C482" i="243" s="1"/>
  <c r="G483" i="243"/>
  <c r="C483" i="243" s="1"/>
  <c r="H479" i="243"/>
  <c r="R479" i="243" s="1"/>
  <c r="P480" i="243" s="1"/>
  <c r="N468" i="243"/>
  <c r="L468" i="243"/>
  <c r="L468" i="249"/>
  <c r="N468" i="249"/>
  <c r="S480" i="242"/>
  <c r="K481" i="242" s="1"/>
  <c r="A480" i="242" s="1"/>
  <c r="P481" i="242"/>
  <c r="M480" i="242" s="1"/>
  <c r="P475" i="244"/>
  <c r="M474" i="244" s="1"/>
  <c r="S474" i="244"/>
  <c r="K475" i="244" s="1"/>
  <c r="A474" i="244" s="1"/>
  <c r="N474" i="241"/>
  <c r="L474" i="241"/>
  <c r="L474" i="246"/>
  <c r="N474" i="246"/>
  <c r="G485" i="245"/>
  <c r="C485" i="245" s="1"/>
  <c r="G486" i="245"/>
  <c r="C486" i="245" s="1"/>
  <c r="G487" i="245"/>
  <c r="C487" i="245" s="1"/>
  <c r="J492" i="245"/>
  <c r="H485" i="245"/>
  <c r="R485" i="245" s="1"/>
  <c r="P486" i="245" s="1"/>
  <c r="G489" i="245"/>
  <c r="C489" i="245" s="1"/>
  <c r="G488" i="245"/>
  <c r="C488" i="245" s="1"/>
  <c r="P481" i="250"/>
  <c r="M480" i="250" s="1"/>
  <c r="S480" i="250"/>
  <c r="K481" i="250" s="1"/>
  <c r="A480" i="250" s="1"/>
  <c r="N474" i="242"/>
  <c r="L474" i="242"/>
  <c r="G1104" i="181"/>
  <c r="L468" i="244"/>
  <c r="N468" i="244"/>
  <c r="N474" i="245"/>
  <c r="L474" i="245"/>
  <c r="P481" i="251"/>
  <c r="M480" i="251" s="1"/>
  <c r="S480" i="251"/>
  <c r="K481" i="251" s="1"/>
  <c r="A480" i="251" s="1"/>
  <c r="J492" i="241"/>
  <c r="G486" i="241"/>
  <c r="C486" i="241" s="1"/>
  <c r="G485" i="241"/>
  <c r="C485" i="241" s="1"/>
  <c r="G487" i="241"/>
  <c r="C487" i="241" s="1"/>
  <c r="G488" i="241"/>
  <c r="C488" i="241" s="1"/>
  <c r="H485" i="241"/>
  <c r="R485" i="241" s="1"/>
  <c r="P486" i="241" s="1"/>
  <c r="G489" i="241"/>
  <c r="C489" i="241" s="1"/>
  <c r="S474" i="249"/>
  <c r="K475" i="249" s="1"/>
  <c r="A474" i="249" s="1"/>
  <c r="P475" i="249"/>
  <c r="M474" i="249" s="1"/>
  <c r="G481" i="249"/>
  <c r="C481" i="249" s="1"/>
  <c r="G479" i="249"/>
  <c r="C479" i="249" s="1"/>
  <c r="J486" i="249"/>
  <c r="H479" i="249"/>
  <c r="R479" i="249" s="1"/>
  <c r="P480" i="249" s="1"/>
  <c r="G482" i="249"/>
  <c r="C482" i="249" s="1"/>
  <c r="G480" i="249"/>
  <c r="C480" i="249" s="1"/>
  <c r="G483" i="249"/>
  <c r="C483" i="249" s="1"/>
  <c r="G482" i="244"/>
  <c r="C482" i="244" s="1"/>
  <c r="G483" i="244"/>
  <c r="C483" i="244" s="1"/>
  <c r="J486" i="244"/>
  <c r="G480" i="244"/>
  <c r="C480" i="244" s="1"/>
  <c r="H479" i="244"/>
  <c r="R479" i="244" s="1"/>
  <c r="P480" i="244" s="1"/>
  <c r="G481" i="244"/>
  <c r="C481" i="244" s="1"/>
  <c r="G479" i="244"/>
  <c r="C479" i="244" s="1"/>
  <c r="P481" i="138"/>
  <c r="M480" i="138" s="1"/>
  <c r="S480" i="138"/>
  <c r="K481" i="138" s="1"/>
  <c r="A480" i="138" s="1"/>
  <c r="P481" i="253"/>
  <c r="M480" i="253" s="1"/>
  <c r="S480" i="253"/>
  <c r="K481" i="253" s="1"/>
  <c r="A480" i="253" s="1"/>
  <c r="L474" i="251"/>
  <c r="N474" i="251"/>
  <c r="N474" i="247"/>
  <c r="L474" i="247"/>
  <c r="G494" i="248"/>
  <c r="C494" i="248" s="1"/>
  <c r="G493" i="248"/>
  <c r="C493" i="248" s="1"/>
  <c r="G492" i="248"/>
  <c r="C492" i="248" s="1"/>
  <c r="G495" i="248"/>
  <c r="C495" i="248" s="1"/>
  <c r="H491" i="248"/>
  <c r="R491" i="248" s="1"/>
  <c r="P492" i="248" s="1"/>
  <c r="J498" i="248"/>
  <c r="G491" i="248"/>
  <c r="C491" i="248" s="1"/>
  <c r="P487" i="248"/>
  <c r="M486" i="248" s="1"/>
  <c r="S486" i="248"/>
  <c r="K487" i="248" s="1"/>
  <c r="A486" i="248" s="1"/>
  <c r="S486" i="252"/>
  <c r="K487" i="252" s="1"/>
  <c r="A486" i="252" s="1"/>
  <c r="P487" i="252"/>
  <c r="M486" i="252" s="1"/>
  <c r="L474" i="253"/>
  <c r="N474" i="253"/>
  <c r="G485" i="251"/>
  <c r="C485" i="251" s="1"/>
  <c r="J492" i="251"/>
  <c r="G489" i="251"/>
  <c r="C489" i="251" s="1"/>
  <c r="G487" i="251"/>
  <c r="C487" i="251" s="1"/>
  <c r="G488" i="251"/>
  <c r="C488" i="251" s="1"/>
  <c r="G486" i="251"/>
  <c r="C486" i="251" s="1"/>
  <c r="H485" i="251"/>
  <c r="R485" i="251" s="1"/>
  <c r="P486" i="251" s="1"/>
  <c r="P475" i="243"/>
  <c r="M474" i="243" s="1"/>
  <c r="S474" i="243"/>
  <c r="K475" i="243" s="1"/>
  <c r="A474" i="243" s="1"/>
  <c r="S480" i="247"/>
  <c r="K481" i="247" s="1"/>
  <c r="A480" i="247" s="1"/>
  <c r="P481" i="247"/>
  <c r="M480" i="247" s="1"/>
  <c r="G489" i="138"/>
  <c r="C489" i="138" s="1"/>
  <c r="G485" i="138"/>
  <c r="C485" i="138" s="1"/>
  <c r="G488" i="138"/>
  <c r="C488" i="138" s="1"/>
  <c r="G486" i="138"/>
  <c r="C486" i="138" s="1"/>
  <c r="H485" i="138"/>
  <c r="R485" i="138" s="1"/>
  <c r="P486" i="138" s="1"/>
  <c r="J492" i="138"/>
  <c r="G487" i="138"/>
  <c r="C487" i="138" s="1"/>
  <c r="N474" i="250"/>
  <c r="L474" i="250"/>
  <c r="P481" i="245"/>
  <c r="M480" i="245" s="1"/>
  <c r="S480" i="245"/>
  <c r="K481" i="245" s="1"/>
  <c r="A480" i="245" s="1"/>
  <c r="L480" i="252"/>
  <c r="N480" i="252"/>
  <c r="G487" i="246"/>
  <c r="C487" i="246" s="1"/>
  <c r="G488" i="246"/>
  <c r="C488" i="246" s="1"/>
  <c r="G486" i="246"/>
  <c r="C486" i="246" s="1"/>
  <c r="G489" i="246"/>
  <c r="C489" i="246" s="1"/>
  <c r="J492" i="246"/>
  <c r="H485" i="246"/>
  <c r="R485" i="246" s="1"/>
  <c r="P486" i="246" s="1"/>
  <c r="G485" i="246"/>
  <c r="C485" i="246" s="1"/>
  <c r="H491" i="252"/>
  <c r="R491" i="252" s="1"/>
  <c r="P492" i="252" s="1"/>
  <c r="G491" i="252"/>
  <c r="C491" i="252" s="1"/>
  <c r="G492" i="252"/>
  <c r="C492" i="252" s="1"/>
  <c r="G494" i="252"/>
  <c r="C494" i="252" s="1"/>
  <c r="G495" i="252"/>
  <c r="C495" i="252" s="1"/>
  <c r="J498" i="252"/>
  <c r="G493" i="252"/>
  <c r="C493" i="252" s="1"/>
  <c r="L474" i="138"/>
  <c r="N474" i="138"/>
  <c r="G497" i="252" l="1"/>
  <c r="C497" i="252" s="1"/>
  <c r="H497" i="252"/>
  <c r="R497" i="252" s="1"/>
  <c r="P498" i="252" s="1"/>
  <c r="G501" i="252"/>
  <c r="C501" i="252" s="1"/>
  <c r="J504" i="252"/>
  <c r="G499" i="252"/>
  <c r="C499" i="252" s="1"/>
  <c r="G498" i="252"/>
  <c r="C498" i="252" s="1"/>
  <c r="G500" i="252"/>
  <c r="C500" i="252" s="1"/>
  <c r="G493" i="246"/>
  <c r="C493" i="246" s="1"/>
  <c r="J498" i="246"/>
  <c r="G491" i="246"/>
  <c r="C491" i="246" s="1"/>
  <c r="G492" i="246"/>
  <c r="C492" i="246" s="1"/>
  <c r="G495" i="246"/>
  <c r="C495" i="246" s="1"/>
  <c r="G494" i="246"/>
  <c r="C494" i="246" s="1"/>
  <c r="H491" i="246"/>
  <c r="R491" i="246" s="1"/>
  <c r="P492" i="246" s="1"/>
  <c r="L480" i="245"/>
  <c r="N480" i="245"/>
  <c r="P481" i="244"/>
  <c r="M480" i="244" s="1"/>
  <c r="S480" i="244"/>
  <c r="K481" i="244" s="1"/>
  <c r="A480" i="244" s="1"/>
  <c r="H491" i="245"/>
  <c r="R491" i="245" s="1"/>
  <c r="P492" i="245" s="1"/>
  <c r="G493" i="245"/>
  <c r="C493" i="245" s="1"/>
  <c r="G491" i="245"/>
  <c r="C491" i="245" s="1"/>
  <c r="G492" i="245"/>
  <c r="C492" i="245" s="1"/>
  <c r="G495" i="245"/>
  <c r="C495" i="245" s="1"/>
  <c r="J498" i="245"/>
  <c r="G494" i="245"/>
  <c r="C494" i="245" s="1"/>
  <c r="S492" i="252"/>
  <c r="K493" i="252" s="1"/>
  <c r="A492" i="252" s="1"/>
  <c r="P493" i="252"/>
  <c r="M492" i="252" s="1"/>
  <c r="P493" i="248"/>
  <c r="M492" i="248" s="1"/>
  <c r="S492" i="248"/>
  <c r="K493" i="248" s="1"/>
  <c r="A492" i="248" s="1"/>
  <c r="L480" i="138"/>
  <c r="N480" i="138"/>
  <c r="G486" i="249"/>
  <c r="C486" i="249" s="1"/>
  <c r="H485" i="249"/>
  <c r="R485" i="249" s="1"/>
  <c r="P486" i="249" s="1"/>
  <c r="G487" i="249"/>
  <c r="C487" i="249" s="1"/>
  <c r="G485" i="249"/>
  <c r="C485" i="249" s="1"/>
  <c r="J492" i="249"/>
  <c r="G488" i="249"/>
  <c r="C488" i="249" s="1"/>
  <c r="G489" i="249"/>
  <c r="C489" i="249" s="1"/>
  <c r="N474" i="244"/>
  <c r="L474" i="244"/>
  <c r="S486" i="247"/>
  <c r="K487" i="247" s="1"/>
  <c r="A486" i="247" s="1"/>
  <c r="P487" i="247"/>
  <c r="M486" i="247" s="1"/>
  <c r="S486" i="242"/>
  <c r="K487" i="242" s="1"/>
  <c r="A486" i="242" s="1"/>
  <c r="P487" i="242"/>
  <c r="M486" i="242" s="1"/>
  <c r="G491" i="241"/>
  <c r="C491" i="241" s="1"/>
  <c r="H491" i="241"/>
  <c r="R491" i="241" s="1"/>
  <c r="P492" i="241" s="1"/>
  <c r="G493" i="241"/>
  <c r="C493" i="241" s="1"/>
  <c r="J498" i="241"/>
  <c r="G492" i="241"/>
  <c r="C492" i="241" s="1"/>
  <c r="G495" i="241"/>
  <c r="C495" i="241" s="1"/>
  <c r="G494" i="241"/>
  <c r="C494" i="241" s="1"/>
  <c r="G1105" i="181"/>
  <c r="L480" i="250"/>
  <c r="N480" i="250"/>
  <c r="N480" i="246"/>
  <c r="L480" i="246"/>
  <c r="S486" i="138"/>
  <c r="K487" i="138" s="1"/>
  <c r="A486" i="138" s="1"/>
  <c r="P487" i="138"/>
  <c r="M486" i="138" s="1"/>
  <c r="L474" i="243"/>
  <c r="N474" i="243"/>
  <c r="L480" i="247"/>
  <c r="N480" i="247"/>
  <c r="S486" i="251"/>
  <c r="K487" i="251" s="1"/>
  <c r="A486" i="251" s="1"/>
  <c r="P487" i="251"/>
  <c r="M486" i="251" s="1"/>
  <c r="L486" i="248"/>
  <c r="N486" i="248"/>
  <c r="G485" i="244"/>
  <c r="C485" i="244" s="1"/>
  <c r="G488" i="244"/>
  <c r="C488" i="244" s="1"/>
  <c r="J492" i="244"/>
  <c r="G489" i="244"/>
  <c r="C489" i="244" s="1"/>
  <c r="G487" i="244"/>
  <c r="C487" i="244" s="1"/>
  <c r="G486" i="244"/>
  <c r="C486" i="244" s="1"/>
  <c r="H485" i="244"/>
  <c r="R485" i="244" s="1"/>
  <c r="P486" i="244" s="1"/>
  <c r="L480" i="251"/>
  <c r="N480" i="251"/>
  <c r="L480" i="242"/>
  <c r="N480" i="242"/>
  <c r="G487" i="243"/>
  <c r="C487" i="243" s="1"/>
  <c r="J492" i="243"/>
  <c r="H485" i="243"/>
  <c r="R485" i="243" s="1"/>
  <c r="P486" i="243" s="1"/>
  <c r="G486" i="243"/>
  <c r="C486" i="243" s="1"/>
  <c r="G489" i="243"/>
  <c r="C489" i="243" s="1"/>
  <c r="G488" i="243"/>
  <c r="C488" i="243" s="1"/>
  <c r="G485" i="243"/>
  <c r="C485" i="243" s="1"/>
  <c r="G493" i="250"/>
  <c r="C493" i="250" s="1"/>
  <c r="H491" i="250"/>
  <c r="R491" i="250" s="1"/>
  <c r="P492" i="250" s="1"/>
  <c r="G494" i="250"/>
  <c r="C494" i="250" s="1"/>
  <c r="G492" i="250"/>
  <c r="C492" i="250" s="1"/>
  <c r="J498" i="250"/>
  <c r="G491" i="250"/>
  <c r="C491" i="250" s="1"/>
  <c r="G495" i="250"/>
  <c r="C495" i="250" s="1"/>
  <c r="G494" i="247"/>
  <c r="C494" i="247" s="1"/>
  <c r="H491" i="247"/>
  <c r="R491" i="247" s="1"/>
  <c r="P492" i="247" s="1"/>
  <c r="J498" i="247"/>
  <c r="G492" i="247"/>
  <c r="C492" i="247" s="1"/>
  <c r="G491" i="247"/>
  <c r="C491" i="247" s="1"/>
  <c r="G495" i="247"/>
  <c r="C495" i="247" s="1"/>
  <c r="G493" i="247"/>
  <c r="C493" i="247" s="1"/>
  <c r="G495" i="138"/>
  <c r="C495" i="138" s="1"/>
  <c r="H491" i="138"/>
  <c r="R491" i="138" s="1"/>
  <c r="P492" i="138" s="1"/>
  <c r="G491" i="138"/>
  <c r="C491" i="138" s="1"/>
  <c r="G492" i="138"/>
  <c r="C492" i="138" s="1"/>
  <c r="G494" i="138"/>
  <c r="C494" i="138" s="1"/>
  <c r="G493" i="138"/>
  <c r="C493" i="138" s="1"/>
  <c r="J498" i="138"/>
  <c r="G499" i="248"/>
  <c r="C499" i="248" s="1"/>
  <c r="G501" i="248"/>
  <c r="C501" i="248" s="1"/>
  <c r="H497" i="248"/>
  <c r="R497" i="248" s="1"/>
  <c r="P498" i="248" s="1"/>
  <c r="G497" i="248"/>
  <c r="C497" i="248" s="1"/>
  <c r="J504" i="248"/>
  <c r="G498" i="248"/>
  <c r="C498" i="248" s="1"/>
  <c r="G500" i="248"/>
  <c r="C500" i="248" s="1"/>
  <c r="S480" i="249"/>
  <c r="K481" i="249" s="1"/>
  <c r="A480" i="249" s="1"/>
  <c r="P481" i="249"/>
  <c r="M480" i="249" s="1"/>
  <c r="L474" i="249"/>
  <c r="N474" i="249"/>
  <c r="P481" i="243"/>
  <c r="M480" i="243" s="1"/>
  <c r="S480" i="243"/>
  <c r="K481" i="243" s="1"/>
  <c r="A480" i="243" s="1"/>
  <c r="P487" i="246"/>
  <c r="M486" i="246" s="1"/>
  <c r="S486" i="246"/>
  <c r="K487" i="246" s="1"/>
  <c r="A486" i="246" s="1"/>
  <c r="G494" i="251"/>
  <c r="C494" i="251" s="1"/>
  <c r="H491" i="251"/>
  <c r="R491" i="251" s="1"/>
  <c r="P492" i="251" s="1"/>
  <c r="G495" i="251"/>
  <c r="C495" i="251" s="1"/>
  <c r="G492" i="251"/>
  <c r="C492" i="251" s="1"/>
  <c r="G493" i="251"/>
  <c r="C493" i="251" s="1"/>
  <c r="J498" i="251"/>
  <c r="G491" i="251"/>
  <c r="C491" i="251" s="1"/>
  <c r="N486" i="252"/>
  <c r="L486" i="252"/>
  <c r="N480" i="253"/>
  <c r="L480" i="253"/>
  <c r="S486" i="241"/>
  <c r="K487" i="241" s="1"/>
  <c r="A486" i="241" s="1"/>
  <c r="P487" i="241"/>
  <c r="M486" i="241" s="1"/>
  <c r="S486" i="245"/>
  <c r="K487" i="245" s="1"/>
  <c r="A486" i="245" s="1"/>
  <c r="P487" i="245"/>
  <c r="M486" i="245" s="1"/>
  <c r="S486" i="250"/>
  <c r="K487" i="250" s="1"/>
  <c r="A486" i="250" s="1"/>
  <c r="P487" i="250"/>
  <c r="M486" i="250" s="1"/>
  <c r="G492" i="253"/>
  <c r="C492" i="253" s="1"/>
  <c r="G493" i="253"/>
  <c r="C493" i="253" s="1"/>
  <c r="G494" i="253"/>
  <c r="C494" i="253" s="1"/>
  <c r="G495" i="253"/>
  <c r="C495" i="253" s="1"/>
  <c r="J498" i="253"/>
  <c r="G491" i="253"/>
  <c r="C491" i="253" s="1"/>
  <c r="H491" i="253"/>
  <c r="R491" i="253" s="1"/>
  <c r="P492" i="253" s="1"/>
  <c r="S486" i="253"/>
  <c r="K487" i="253" s="1"/>
  <c r="A486" i="253" s="1"/>
  <c r="P487" i="253"/>
  <c r="M486" i="253" s="1"/>
  <c r="G492" i="242"/>
  <c r="C492" i="242" s="1"/>
  <c r="G493" i="242"/>
  <c r="C493" i="242" s="1"/>
  <c r="G491" i="242"/>
  <c r="C491" i="242" s="1"/>
  <c r="H491" i="242"/>
  <c r="R491" i="242" s="1"/>
  <c r="P492" i="242" s="1"/>
  <c r="G494" i="242"/>
  <c r="C494" i="242" s="1"/>
  <c r="G495" i="242"/>
  <c r="C495" i="242" s="1"/>
  <c r="J498" i="242"/>
  <c r="N480" i="241"/>
  <c r="L480" i="241"/>
  <c r="L480" i="243" l="1"/>
  <c r="N480" i="243"/>
  <c r="G1106" i="181"/>
  <c r="G498" i="241"/>
  <c r="C498" i="241" s="1"/>
  <c r="G501" i="241"/>
  <c r="C501" i="241" s="1"/>
  <c r="J504" i="241"/>
  <c r="H497" i="241"/>
  <c r="R497" i="241" s="1"/>
  <c r="P498" i="241" s="1"/>
  <c r="G499" i="241"/>
  <c r="C499" i="241" s="1"/>
  <c r="G497" i="241"/>
  <c r="C497" i="241" s="1"/>
  <c r="G500" i="241"/>
  <c r="C500" i="241" s="1"/>
  <c r="N486" i="242"/>
  <c r="L486" i="242"/>
  <c r="J498" i="249"/>
  <c r="G491" i="249"/>
  <c r="C491" i="249" s="1"/>
  <c r="G494" i="249"/>
  <c r="C494" i="249" s="1"/>
  <c r="H491" i="249"/>
  <c r="R491" i="249" s="1"/>
  <c r="P492" i="249" s="1"/>
  <c r="G492" i="249"/>
  <c r="C492" i="249" s="1"/>
  <c r="G493" i="249"/>
  <c r="C493" i="249" s="1"/>
  <c r="G495" i="249"/>
  <c r="C495" i="249" s="1"/>
  <c r="N492" i="248"/>
  <c r="L492" i="248"/>
  <c r="H497" i="245"/>
  <c r="R497" i="245" s="1"/>
  <c r="P498" i="245" s="1"/>
  <c r="G497" i="245"/>
  <c r="C497" i="245" s="1"/>
  <c r="G499" i="245"/>
  <c r="C499" i="245" s="1"/>
  <c r="G498" i="245"/>
  <c r="C498" i="245" s="1"/>
  <c r="G500" i="245"/>
  <c r="C500" i="245" s="1"/>
  <c r="G501" i="245"/>
  <c r="C501" i="245" s="1"/>
  <c r="J504" i="245"/>
  <c r="G505" i="252"/>
  <c r="C505" i="252" s="1"/>
  <c r="G503" i="252"/>
  <c r="C503" i="252" s="1"/>
  <c r="J510" i="252"/>
  <c r="G506" i="252"/>
  <c r="C506" i="252" s="1"/>
  <c r="G507" i="252"/>
  <c r="C507" i="252" s="1"/>
  <c r="G504" i="252"/>
  <c r="C504" i="252" s="1"/>
  <c r="H503" i="252"/>
  <c r="R503" i="252" s="1"/>
  <c r="P504" i="252" s="1"/>
  <c r="N486" i="250"/>
  <c r="L486" i="250"/>
  <c r="H497" i="138"/>
  <c r="R497" i="138" s="1"/>
  <c r="P498" i="138" s="1"/>
  <c r="J504" i="138"/>
  <c r="G501" i="138"/>
  <c r="C501" i="138" s="1"/>
  <c r="G498" i="138"/>
  <c r="C498" i="138" s="1"/>
  <c r="G497" i="138"/>
  <c r="C497" i="138" s="1"/>
  <c r="G499" i="138"/>
  <c r="C499" i="138" s="1"/>
  <c r="G500" i="138"/>
  <c r="C500" i="138" s="1"/>
  <c r="L486" i="245"/>
  <c r="N486" i="245"/>
  <c r="N486" i="246"/>
  <c r="L486" i="246"/>
  <c r="G494" i="243"/>
  <c r="C494" i="243" s="1"/>
  <c r="H491" i="243"/>
  <c r="R491" i="243" s="1"/>
  <c r="P492" i="243" s="1"/>
  <c r="G491" i="243"/>
  <c r="C491" i="243" s="1"/>
  <c r="G493" i="243"/>
  <c r="C493" i="243" s="1"/>
  <c r="J498" i="243"/>
  <c r="G495" i="243"/>
  <c r="C495" i="243" s="1"/>
  <c r="G492" i="243"/>
  <c r="C492" i="243" s="1"/>
  <c r="S492" i="242"/>
  <c r="K493" i="242" s="1"/>
  <c r="A492" i="242" s="1"/>
  <c r="P493" i="242"/>
  <c r="M492" i="242" s="1"/>
  <c r="N486" i="253"/>
  <c r="L486" i="253"/>
  <c r="J504" i="253"/>
  <c r="G498" i="253"/>
  <c r="C498" i="253" s="1"/>
  <c r="G499" i="253"/>
  <c r="C499" i="253" s="1"/>
  <c r="G500" i="253"/>
  <c r="C500" i="253" s="1"/>
  <c r="H497" i="253"/>
  <c r="R497" i="253" s="1"/>
  <c r="P498" i="253" s="1"/>
  <c r="G501" i="253"/>
  <c r="C501" i="253" s="1"/>
  <c r="G497" i="253"/>
  <c r="C497" i="253" s="1"/>
  <c r="G501" i="251"/>
  <c r="C501" i="251" s="1"/>
  <c r="G498" i="251"/>
  <c r="C498" i="251" s="1"/>
  <c r="G497" i="251"/>
  <c r="C497" i="251" s="1"/>
  <c r="G500" i="251"/>
  <c r="C500" i="251" s="1"/>
  <c r="G499" i="251"/>
  <c r="C499" i="251" s="1"/>
  <c r="J504" i="251"/>
  <c r="H497" i="251"/>
  <c r="R497" i="251" s="1"/>
  <c r="P498" i="251" s="1"/>
  <c r="S492" i="251"/>
  <c r="K493" i="251" s="1"/>
  <c r="A492" i="251" s="1"/>
  <c r="P493" i="251"/>
  <c r="M492" i="251" s="1"/>
  <c r="L480" i="249"/>
  <c r="N480" i="249"/>
  <c r="G505" i="248"/>
  <c r="C505" i="248" s="1"/>
  <c r="G503" i="248"/>
  <c r="C503" i="248" s="1"/>
  <c r="G507" i="248"/>
  <c r="C507" i="248" s="1"/>
  <c r="H503" i="248"/>
  <c r="R503" i="248" s="1"/>
  <c r="P504" i="248" s="1"/>
  <c r="J510" i="248"/>
  <c r="G504" i="248"/>
  <c r="C504" i="248" s="1"/>
  <c r="G506" i="248"/>
  <c r="C506" i="248" s="1"/>
  <c r="G497" i="247"/>
  <c r="C497" i="247" s="1"/>
  <c r="H497" i="247"/>
  <c r="R497" i="247" s="1"/>
  <c r="P498" i="247" s="1"/>
  <c r="G501" i="247"/>
  <c r="C501" i="247" s="1"/>
  <c r="G500" i="247"/>
  <c r="C500" i="247" s="1"/>
  <c r="G498" i="247"/>
  <c r="C498" i="247" s="1"/>
  <c r="J504" i="247"/>
  <c r="G499" i="247"/>
  <c r="C499" i="247" s="1"/>
  <c r="S492" i="250"/>
  <c r="K493" i="250" s="1"/>
  <c r="A492" i="250" s="1"/>
  <c r="P493" i="250"/>
  <c r="M492" i="250" s="1"/>
  <c r="N486" i="138"/>
  <c r="L486" i="138"/>
  <c r="L492" i="252"/>
  <c r="N492" i="252"/>
  <c r="S492" i="245"/>
  <c r="K493" i="245" s="1"/>
  <c r="A492" i="245" s="1"/>
  <c r="P493" i="245"/>
  <c r="M492" i="245" s="1"/>
  <c r="G500" i="242"/>
  <c r="C500" i="242" s="1"/>
  <c r="G498" i="242"/>
  <c r="C498" i="242" s="1"/>
  <c r="G501" i="242"/>
  <c r="C501" i="242" s="1"/>
  <c r="J504" i="242"/>
  <c r="G499" i="242"/>
  <c r="C499" i="242" s="1"/>
  <c r="H497" i="242"/>
  <c r="R497" i="242" s="1"/>
  <c r="P498" i="242" s="1"/>
  <c r="G497" i="242"/>
  <c r="C497" i="242" s="1"/>
  <c r="P487" i="244"/>
  <c r="M486" i="244" s="1"/>
  <c r="S486" i="244"/>
  <c r="K487" i="244" s="1"/>
  <c r="A486" i="244" s="1"/>
  <c r="H491" i="244"/>
  <c r="R491" i="244" s="1"/>
  <c r="P492" i="244" s="1"/>
  <c r="G491" i="244"/>
  <c r="C491" i="244" s="1"/>
  <c r="G495" i="244"/>
  <c r="C495" i="244" s="1"/>
  <c r="G492" i="244"/>
  <c r="C492" i="244" s="1"/>
  <c r="G493" i="244"/>
  <c r="C493" i="244" s="1"/>
  <c r="J498" i="244"/>
  <c r="G494" i="244"/>
  <c r="C494" i="244" s="1"/>
  <c r="P493" i="241"/>
  <c r="M492" i="241" s="1"/>
  <c r="S492" i="241"/>
  <c r="K493" i="241" s="1"/>
  <c r="A492" i="241" s="1"/>
  <c r="N486" i="247"/>
  <c r="L486" i="247"/>
  <c r="P493" i="246"/>
  <c r="M492" i="246" s="1"/>
  <c r="S492" i="246"/>
  <c r="K493" i="246" s="1"/>
  <c r="A492" i="246" s="1"/>
  <c r="S498" i="252"/>
  <c r="K499" i="252" s="1"/>
  <c r="A498" i="252" s="1"/>
  <c r="P499" i="252"/>
  <c r="M498" i="252" s="1"/>
  <c r="N486" i="241"/>
  <c r="L486" i="241"/>
  <c r="S492" i="247"/>
  <c r="K493" i="247" s="1"/>
  <c r="A492" i="247" s="1"/>
  <c r="P493" i="247"/>
  <c r="M492" i="247" s="1"/>
  <c r="G500" i="250"/>
  <c r="C500" i="250" s="1"/>
  <c r="G499" i="250"/>
  <c r="C499" i="250" s="1"/>
  <c r="H497" i="250"/>
  <c r="R497" i="250" s="1"/>
  <c r="P498" i="250" s="1"/>
  <c r="J504" i="250"/>
  <c r="G497" i="250"/>
  <c r="C497" i="250" s="1"/>
  <c r="G501" i="250"/>
  <c r="C501" i="250" s="1"/>
  <c r="G498" i="250"/>
  <c r="C498" i="250" s="1"/>
  <c r="P493" i="253"/>
  <c r="M492" i="253" s="1"/>
  <c r="S492" i="253"/>
  <c r="K493" i="253" s="1"/>
  <c r="A492" i="253" s="1"/>
  <c r="P499" i="248"/>
  <c r="M498" i="248" s="1"/>
  <c r="S498" i="248"/>
  <c r="K499" i="248" s="1"/>
  <c r="A498" i="248" s="1"/>
  <c r="P493" i="138"/>
  <c r="M492" i="138" s="1"/>
  <c r="S492" i="138"/>
  <c r="K493" i="138" s="1"/>
  <c r="A492" i="138" s="1"/>
  <c r="P487" i="243"/>
  <c r="M486" i="243" s="1"/>
  <c r="S486" i="243"/>
  <c r="K487" i="243" s="1"/>
  <c r="A486" i="243" s="1"/>
  <c r="L486" i="251"/>
  <c r="N486" i="251"/>
  <c r="P487" i="249"/>
  <c r="M486" i="249" s="1"/>
  <c r="S486" i="249"/>
  <c r="K487" i="249" s="1"/>
  <c r="A486" i="249" s="1"/>
  <c r="L480" i="244"/>
  <c r="N480" i="244"/>
  <c r="G501" i="246"/>
  <c r="C501" i="246" s="1"/>
  <c r="J504" i="246"/>
  <c r="G497" i="246"/>
  <c r="C497" i="246" s="1"/>
  <c r="G500" i="246"/>
  <c r="C500" i="246" s="1"/>
  <c r="H497" i="246"/>
  <c r="R497" i="246" s="1"/>
  <c r="P498" i="246" s="1"/>
  <c r="G498" i="246"/>
  <c r="C498" i="246" s="1"/>
  <c r="G499" i="246"/>
  <c r="C499" i="246" s="1"/>
  <c r="S498" i="250" l="1"/>
  <c r="K499" i="250" s="1"/>
  <c r="A498" i="250" s="1"/>
  <c r="P499" i="250"/>
  <c r="M498" i="250" s="1"/>
  <c r="L492" i="138"/>
  <c r="N492" i="138"/>
  <c r="N492" i="253"/>
  <c r="L492" i="253"/>
  <c r="G505" i="250"/>
  <c r="C505" i="250" s="1"/>
  <c r="J510" i="250"/>
  <c r="H503" i="250"/>
  <c r="R503" i="250" s="1"/>
  <c r="P504" i="250" s="1"/>
  <c r="G503" i="250"/>
  <c r="C503" i="250" s="1"/>
  <c r="G504" i="250"/>
  <c r="C504" i="250" s="1"/>
  <c r="G506" i="250"/>
  <c r="C506" i="250" s="1"/>
  <c r="G507" i="250"/>
  <c r="C507" i="250" s="1"/>
  <c r="L492" i="247"/>
  <c r="N492" i="247"/>
  <c r="N498" i="252"/>
  <c r="L498" i="252"/>
  <c r="L486" i="244"/>
  <c r="N486" i="244"/>
  <c r="G507" i="242"/>
  <c r="C507" i="242" s="1"/>
  <c r="G506" i="242"/>
  <c r="C506" i="242" s="1"/>
  <c r="H503" i="242"/>
  <c r="R503" i="242" s="1"/>
  <c r="P504" i="242" s="1"/>
  <c r="G503" i="242"/>
  <c r="C503" i="242" s="1"/>
  <c r="J510" i="242"/>
  <c r="G505" i="242"/>
  <c r="C505" i="242" s="1"/>
  <c r="G504" i="242"/>
  <c r="C504" i="242" s="1"/>
  <c r="L492" i="245"/>
  <c r="N492" i="245"/>
  <c r="N492" i="251"/>
  <c r="L492" i="251"/>
  <c r="G505" i="138"/>
  <c r="C505" i="138" s="1"/>
  <c r="J510" i="138"/>
  <c r="G507" i="138"/>
  <c r="C507" i="138" s="1"/>
  <c r="H503" i="138"/>
  <c r="R503" i="138" s="1"/>
  <c r="P504" i="138" s="1"/>
  <c r="G506" i="138"/>
  <c r="C506" i="138" s="1"/>
  <c r="G503" i="138"/>
  <c r="C503" i="138" s="1"/>
  <c r="G504" i="138"/>
  <c r="C504" i="138" s="1"/>
  <c r="P505" i="252"/>
  <c r="M504" i="252" s="1"/>
  <c r="S504" i="252"/>
  <c r="K505" i="252" s="1"/>
  <c r="A504" i="252" s="1"/>
  <c r="H509" i="252"/>
  <c r="R509" i="252" s="1"/>
  <c r="P510" i="252" s="1"/>
  <c r="G509" i="252"/>
  <c r="C509" i="252" s="1"/>
  <c r="G511" i="252"/>
  <c r="C511" i="252" s="1"/>
  <c r="J516" i="252"/>
  <c r="G513" i="252"/>
  <c r="C513" i="252" s="1"/>
  <c r="G510" i="252"/>
  <c r="C510" i="252" s="1"/>
  <c r="G512" i="252"/>
  <c r="C512" i="252" s="1"/>
  <c r="P499" i="241"/>
  <c r="M498" i="241" s="1"/>
  <c r="S498" i="241"/>
  <c r="K499" i="241" s="1"/>
  <c r="A498" i="241" s="1"/>
  <c r="J504" i="244"/>
  <c r="G500" i="244"/>
  <c r="C500" i="244" s="1"/>
  <c r="H497" i="244"/>
  <c r="R497" i="244" s="1"/>
  <c r="P498" i="244" s="1"/>
  <c r="G501" i="244"/>
  <c r="C501" i="244" s="1"/>
  <c r="G498" i="244"/>
  <c r="C498" i="244" s="1"/>
  <c r="G497" i="244"/>
  <c r="C497" i="244" s="1"/>
  <c r="G499" i="244"/>
  <c r="C499" i="244" s="1"/>
  <c r="G504" i="247"/>
  <c r="C504" i="247" s="1"/>
  <c r="G503" i="247"/>
  <c r="C503" i="247" s="1"/>
  <c r="J510" i="247"/>
  <c r="H503" i="247"/>
  <c r="R503" i="247" s="1"/>
  <c r="P504" i="247" s="1"/>
  <c r="G507" i="247"/>
  <c r="C507" i="247" s="1"/>
  <c r="G505" i="247"/>
  <c r="C505" i="247" s="1"/>
  <c r="G506" i="247"/>
  <c r="C506" i="247" s="1"/>
  <c r="P499" i="247"/>
  <c r="M498" i="247" s="1"/>
  <c r="S498" i="247"/>
  <c r="K499" i="247" s="1"/>
  <c r="A498" i="247" s="1"/>
  <c r="G510" i="248"/>
  <c r="C510" i="248" s="1"/>
  <c r="G513" i="248"/>
  <c r="C513" i="248" s="1"/>
  <c r="J516" i="248"/>
  <c r="H509" i="248"/>
  <c r="R509" i="248" s="1"/>
  <c r="P510" i="248" s="1"/>
  <c r="G512" i="248"/>
  <c r="C512" i="248" s="1"/>
  <c r="G511" i="248"/>
  <c r="C511" i="248" s="1"/>
  <c r="G509" i="248"/>
  <c r="C509" i="248" s="1"/>
  <c r="P493" i="243"/>
  <c r="M492" i="243" s="1"/>
  <c r="S492" i="243"/>
  <c r="K493" i="243" s="1"/>
  <c r="A492" i="243" s="1"/>
  <c r="S498" i="138"/>
  <c r="K499" i="138" s="1"/>
  <c r="A498" i="138" s="1"/>
  <c r="P499" i="138"/>
  <c r="M498" i="138" s="1"/>
  <c r="P499" i="245"/>
  <c r="M498" i="245" s="1"/>
  <c r="S498" i="245"/>
  <c r="K499" i="245" s="1"/>
  <c r="A498" i="245" s="1"/>
  <c r="G505" i="241"/>
  <c r="C505" i="241" s="1"/>
  <c r="H503" i="241"/>
  <c r="R503" i="241" s="1"/>
  <c r="P504" i="241" s="1"/>
  <c r="J510" i="241"/>
  <c r="G503" i="241"/>
  <c r="C503" i="241" s="1"/>
  <c r="G504" i="241"/>
  <c r="C504" i="241" s="1"/>
  <c r="G506" i="241"/>
  <c r="C506" i="241" s="1"/>
  <c r="G507" i="241"/>
  <c r="C507" i="241" s="1"/>
  <c r="G1107" i="181"/>
  <c r="S498" i="246"/>
  <c r="K499" i="246" s="1"/>
  <c r="A498" i="246" s="1"/>
  <c r="P499" i="246"/>
  <c r="M498" i="246" s="1"/>
  <c r="L486" i="249"/>
  <c r="N486" i="249"/>
  <c r="P493" i="244"/>
  <c r="M492" i="244" s="1"/>
  <c r="S492" i="244"/>
  <c r="K493" i="244" s="1"/>
  <c r="A492" i="244" s="1"/>
  <c r="P499" i="242"/>
  <c r="M498" i="242" s="1"/>
  <c r="S498" i="242"/>
  <c r="K499" i="242" s="1"/>
  <c r="A498" i="242" s="1"/>
  <c r="N492" i="250"/>
  <c r="L492" i="250"/>
  <c r="P505" i="248"/>
  <c r="M504" i="248" s="1"/>
  <c r="S504" i="248"/>
  <c r="K505" i="248" s="1"/>
  <c r="A504" i="248" s="1"/>
  <c r="S498" i="251"/>
  <c r="K499" i="251" s="1"/>
  <c r="A498" i="251" s="1"/>
  <c r="P499" i="251"/>
  <c r="M498" i="251" s="1"/>
  <c r="N492" i="242"/>
  <c r="L492" i="242"/>
  <c r="G501" i="243"/>
  <c r="C501" i="243" s="1"/>
  <c r="J504" i="243"/>
  <c r="H497" i="243"/>
  <c r="R497" i="243" s="1"/>
  <c r="P498" i="243" s="1"/>
  <c r="G500" i="243"/>
  <c r="C500" i="243" s="1"/>
  <c r="G498" i="243"/>
  <c r="C498" i="243" s="1"/>
  <c r="G497" i="243"/>
  <c r="C497" i="243" s="1"/>
  <c r="G499" i="243"/>
  <c r="C499" i="243" s="1"/>
  <c r="G499" i="249"/>
  <c r="C499" i="249" s="1"/>
  <c r="G498" i="249"/>
  <c r="C498" i="249" s="1"/>
  <c r="H497" i="249"/>
  <c r="R497" i="249" s="1"/>
  <c r="P498" i="249" s="1"/>
  <c r="G501" i="249"/>
  <c r="C501" i="249" s="1"/>
  <c r="G497" i="249"/>
  <c r="C497" i="249" s="1"/>
  <c r="J504" i="249"/>
  <c r="G500" i="249"/>
  <c r="C500" i="249" s="1"/>
  <c r="J510" i="246"/>
  <c r="H503" i="246"/>
  <c r="R503" i="246" s="1"/>
  <c r="P504" i="246" s="1"/>
  <c r="G504" i="246"/>
  <c r="C504" i="246" s="1"/>
  <c r="G507" i="246"/>
  <c r="C507" i="246" s="1"/>
  <c r="G505" i="246"/>
  <c r="C505" i="246" s="1"/>
  <c r="G506" i="246"/>
  <c r="C506" i="246" s="1"/>
  <c r="G503" i="246"/>
  <c r="C503" i="246" s="1"/>
  <c r="L486" i="243"/>
  <c r="N486" i="243"/>
  <c r="N498" i="248"/>
  <c r="L498" i="248"/>
  <c r="N492" i="246"/>
  <c r="L492" i="246"/>
  <c r="N492" i="241"/>
  <c r="L492" i="241"/>
  <c r="G503" i="251"/>
  <c r="C503" i="251" s="1"/>
  <c r="J510" i="251"/>
  <c r="H503" i="251"/>
  <c r="R503" i="251" s="1"/>
  <c r="P504" i="251" s="1"/>
  <c r="G506" i="251"/>
  <c r="C506" i="251" s="1"/>
  <c r="G507" i="251"/>
  <c r="C507" i="251" s="1"/>
  <c r="G505" i="251"/>
  <c r="C505" i="251" s="1"/>
  <c r="G504" i="251"/>
  <c r="C504" i="251" s="1"/>
  <c r="S498" i="253"/>
  <c r="K499" i="253" s="1"/>
  <c r="A498" i="253" s="1"/>
  <c r="P499" i="253"/>
  <c r="M498" i="253" s="1"/>
  <c r="G504" i="253"/>
  <c r="C504" i="253" s="1"/>
  <c r="G507" i="253"/>
  <c r="C507" i="253" s="1"/>
  <c r="G505" i="253"/>
  <c r="C505" i="253" s="1"/>
  <c r="J510" i="253"/>
  <c r="G503" i="253"/>
  <c r="C503" i="253" s="1"/>
  <c r="G506" i="253"/>
  <c r="C506" i="253" s="1"/>
  <c r="H503" i="253"/>
  <c r="R503" i="253" s="1"/>
  <c r="P504" i="253" s="1"/>
  <c r="J510" i="245"/>
  <c r="G506" i="245"/>
  <c r="C506" i="245" s="1"/>
  <c r="H503" i="245"/>
  <c r="R503" i="245" s="1"/>
  <c r="P504" i="245" s="1"/>
  <c r="G503" i="245"/>
  <c r="C503" i="245" s="1"/>
  <c r="G507" i="245"/>
  <c r="C507" i="245" s="1"/>
  <c r="G505" i="245"/>
  <c r="C505" i="245" s="1"/>
  <c r="G504" i="245"/>
  <c r="C504" i="245" s="1"/>
  <c r="S492" i="249"/>
  <c r="K493" i="249" s="1"/>
  <c r="A492" i="249" s="1"/>
  <c r="P493" i="249"/>
  <c r="M492" i="249" s="1"/>
  <c r="L492" i="249" l="1"/>
  <c r="N492" i="249"/>
  <c r="G512" i="245"/>
  <c r="C512" i="245" s="1"/>
  <c r="G510" i="245"/>
  <c r="C510" i="245" s="1"/>
  <c r="G509" i="245"/>
  <c r="C509" i="245" s="1"/>
  <c r="G511" i="245"/>
  <c r="C511" i="245" s="1"/>
  <c r="H509" i="245"/>
  <c r="R509" i="245" s="1"/>
  <c r="P510" i="245" s="1"/>
  <c r="G513" i="245"/>
  <c r="C513" i="245" s="1"/>
  <c r="J516" i="245"/>
  <c r="H509" i="253"/>
  <c r="R509" i="253" s="1"/>
  <c r="P510" i="253" s="1"/>
  <c r="J516" i="253"/>
  <c r="G510" i="253"/>
  <c r="C510" i="253" s="1"/>
  <c r="G511" i="253"/>
  <c r="C511" i="253" s="1"/>
  <c r="G512" i="253"/>
  <c r="C512" i="253" s="1"/>
  <c r="G509" i="253"/>
  <c r="C509" i="253" s="1"/>
  <c r="G513" i="253"/>
  <c r="C513" i="253" s="1"/>
  <c r="L498" i="253"/>
  <c r="N498" i="253"/>
  <c r="P499" i="249"/>
  <c r="M498" i="249" s="1"/>
  <c r="S498" i="249"/>
  <c r="K499" i="249" s="1"/>
  <c r="A498" i="249" s="1"/>
  <c r="G505" i="243"/>
  <c r="C505" i="243" s="1"/>
  <c r="H503" i="243"/>
  <c r="R503" i="243" s="1"/>
  <c r="P504" i="243" s="1"/>
  <c r="J510" i="243"/>
  <c r="G504" i="243"/>
  <c r="C504" i="243" s="1"/>
  <c r="G507" i="243"/>
  <c r="C507" i="243" s="1"/>
  <c r="G506" i="243"/>
  <c r="C506" i="243" s="1"/>
  <c r="G503" i="243"/>
  <c r="C503" i="243" s="1"/>
  <c r="N498" i="251"/>
  <c r="L498" i="251"/>
  <c r="N498" i="246"/>
  <c r="L498" i="246"/>
  <c r="G510" i="241"/>
  <c r="C510" i="241" s="1"/>
  <c r="G512" i="241"/>
  <c r="C512" i="241" s="1"/>
  <c r="G513" i="241"/>
  <c r="C513" i="241" s="1"/>
  <c r="G509" i="241"/>
  <c r="C509" i="241" s="1"/>
  <c r="G511" i="241"/>
  <c r="C511" i="241" s="1"/>
  <c r="H509" i="241"/>
  <c r="R509" i="241" s="1"/>
  <c r="P510" i="241" s="1"/>
  <c r="J516" i="241"/>
  <c r="L498" i="245"/>
  <c r="N498" i="245"/>
  <c r="L492" i="243"/>
  <c r="N492" i="243"/>
  <c r="S510" i="248"/>
  <c r="K511" i="248" s="1"/>
  <c r="A510" i="248" s="1"/>
  <c r="P511" i="248"/>
  <c r="M510" i="248" s="1"/>
  <c r="S510" i="252"/>
  <c r="K511" i="252" s="1"/>
  <c r="A510" i="252" s="1"/>
  <c r="P511" i="252"/>
  <c r="M510" i="252" s="1"/>
  <c r="H509" i="138"/>
  <c r="R509" i="138" s="1"/>
  <c r="P510" i="138" s="1"/>
  <c r="G509" i="138"/>
  <c r="C509" i="138" s="1"/>
  <c r="G511" i="138"/>
  <c r="C511" i="138" s="1"/>
  <c r="G513" i="138"/>
  <c r="C513" i="138" s="1"/>
  <c r="G512" i="138"/>
  <c r="C512" i="138" s="1"/>
  <c r="G510" i="138"/>
  <c r="C510" i="138" s="1"/>
  <c r="J516" i="138"/>
  <c r="H509" i="242"/>
  <c r="R509" i="242" s="1"/>
  <c r="P510" i="242" s="1"/>
  <c r="G513" i="242"/>
  <c r="C513" i="242" s="1"/>
  <c r="G512" i="242"/>
  <c r="C512" i="242" s="1"/>
  <c r="G509" i="242"/>
  <c r="C509" i="242" s="1"/>
  <c r="J516" i="242"/>
  <c r="G510" i="242"/>
  <c r="C510" i="242" s="1"/>
  <c r="G511" i="242"/>
  <c r="C511" i="242" s="1"/>
  <c r="G511" i="250"/>
  <c r="C511" i="250" s="1"/>
  <c r="G513" i="250"/>
  <c r="C513" i="250" s="1"/>
  <c r="G510" i="250"/>
  <c r="C510" i="250" s="1"/>
  <c r="G512" i="250"/>
  <c r="C512" i="250" s="1"/>
  <c r="H509" i="250"/>
  <c r="R509" i="250" s="1"/>
  <c r="P510" i="250" s="1"/>
  <c r="J516" i="250"/>
  <c r="G509" i="250"/>
  <c r="C509" i="250" s="1"/>
  <c r="P505" i="253"/>
  <c r="M504" i="253" s="1"/>
  <c r="S504" i="253"/>
  <c r="K505" i="253" s="1"/>
  <c r="A504" i="253" s="1"/>
  <c r="G503" i="249"/>
  <c r="C503" i="249" s="1"/>
  <c r="G507" i="249"/>
  <c r="C507" i="249" s="1"/>
  <c r="G504" i="249"/>
  <c r="C504" i="249" s="1"/>
  <c r="G505" i="249"/>
  <c r="C505" i="249" s="1"/>
  <c r="H503" i="249"/>
  <c r="R503" i="249" s="1"/>
  <c r="P504" i="249" s="1"/>
  <c r="J510" i="249"/>
  <c r="G506" i="249"/>
  <c r="C506" i="249" s="1"/>
  <c r="L492" i="244"/>
  <c r="N492" i="244"/>
  <c r="S504" i="241"/>
  <c r="K505" i="241" s="1"/>
  <c r="A504" i="241" s="1"/>
  <c r="P505" i="241"/>
  <c r="M504" i="241" s="1"/>
  <c r="L498" i="138"/>
  <c r="N498" i="138"/>
  <c r="G515" i="248"/>
  <c r="C515" i="248" s="1"/>
  <c r="H515" i="248"/>
  <c r="R515" i="248" s="1"/>
  <c r="P516" i="248" s="1"/>
  <c r="G518" i="248"/>
  <c r="C518" i="248" s="1"/>
  <c r="G517" i="248"/>
  <c r="C517" i="248" s="1"/>
  <c r="G519" i="248"/>
  <c r="C519" i="248" s="1"/>
  <c r="J522" i="248"/>
  <c r="G516" i="248"/>
  <c r="C516" i="248" s="1"/>
  <c r="L498" i="247"/>
  <c r="N498" i="247"/>
  <c r="P505" i="247"/>
  <c r="M504" i="247" s="1"/>
  <c r="S504" i="247"/>
  <c r="K505" i="247" s="1"/>
  <c r="A504" i="247" s="1"/>
  <c r="P499" i="244"/>
  <c r="M498" i="244" s="1"/>
  <c r="S498" i="244"/>
  <c r="K499" i="244" s="1"/>
  <c r="A498" i="244" s="1"/>
  <c r="L498" i="241"/>
  <c r="N498" i="241"/>
  <c r="J522" i="252"/>
  <c r="G516" i="252"/>
  <c r="C516" i="252" s="1"/>
  <c r="G518" i="252"/>
  <c r="C518" i="252" s="1"/>
  <c r="G519" i="252"/>
  <c r="C519" i="252" s="1"/>
  <c r="G517" i="252"/>
  <c r="C517" i="252" s="1"/>
  <c r="G515" i="252"/>
  <c r="C515" i="252" s="1"/>
  <c r="H515" i="252"/>
  <c r="R515" i="252" s="1"/>
  <c r="P516" i="252" s="1"/>
  <c r="P505" i="245"/>
  <c r="M504" i="245" s="1"/>
  <c r="S504" i="245"/>
  <c r="K505" i="245" s="1"/>
  <c r="A504" i="245" s="1"/>
  <c r="P505" i="251"/>
  <c r="M504" i="251" s="1"/>
  <c r="S504" i="251"/>
  <c r="K505" i="251" s="1"/>
  <c r="A504" i="251" s="1"/>
  <c r="P505" i="246"/>
  <c r="M504" i="246" s="1"/>
  <c r="S504" i="246"/>
  <c r="K505" i="246" s="1"/>
  <c r="A504" i="246" s="1"/>
  <c r="G510" i="247"/>
  <c r="C510" i="247" s="1"/>
  <c r="G513" i="247"/>
  <c r="C513" i="247" s="1"/>
  <c r="H509" i="247"/>
  <c r="R509" i="247" s="1"/>
  <c r="P510" i="247" s="1"/>
  <c r="J516" i="247"/>
  <c r="G509" i="247"/>
  <c r="C509" i="247" s="1"/>
  <c r="G512" i="247"/>
  <c r="C512" i="247" s="1"/>
  <c r="G511" i="247"/>
  <c r="C511" i="247" s="1"/>
  <c r="L504" i="252"/>
  <c r="N504" i="252"/>
  <c r="S504" i="138"/>
  <c r="K505" i="138" s="1"/>
  <c r="A504" i="138" s="1"/>
  <c r="P505" i="138"/>
  <c r="M504" i="138" s="1"/>
  <c r="S504" i="242"/>
  <c r="K505" i="242" s="1"/>
  <c r="A504" i="242" s="1"/>
  <c r="P505" i="242"/>
  <c r="M504" i="242" s="1"/>
  <c r="N498" i="250"/>
  <c r="L498" i="250"/>
  <c r="H509" i="251"/>
  <c r="R509" i="251" s="1"/>
  <c r="P510" i="251" s="1"/>
  <c r="G511" i="251"/>
  <c r="C511" i="251" s="1"/>
  <c r="G510" i="251"/>
  <c r="C510" i="251" s="1"/>
  <c r="G512" i="251"/>
  <c r="C512" i="251" s="1"/>
  <c r="G509" i="251"/>
  <c r="C509" i="251" s="1"/>
  <c r="J516" i="251"/>
  <c r="G513" i="251"/>
  <c r="C513" i="251" s="1"/>
  <c r="G512" i="246"/>
  <c r="C512" i="246" s="1"/>
  <c r="G511" i="246"/>
  <c r="C511" i="246" s="1"/>
  <c r="J516" i="246"/>
  <c r="G510" i="246"/>
  <c r="C510" i="246" s="1"/>
  <c r="G513" i="246"/>
  <c r="C513" i="246" s="1"/>
  <c r="H509" i="246"/>
  <c r="R509" i="246" s="1"/>
  <c r="P510" i="246" s="1"/>
  <c r="G509" i="246"/>
  <c r="C509" i="246" s="1"/>
  <c r="P499" i="243"/>
  <c r="M498" i="243" s="1"/>
  <c r="S498" i="243"/>
  <c r="K499" i="243" s="1"/>
  <c r="A498" i="243" s="1"/>
  <c r="N504" i="248"/>
  <c r="L504" i="248"/>
  <c r="L498" i="242"/>
  <c r="N498" i="242"/>
  <c r="G1108" i="181"/>
  <c r="G504" i="244"/>
  <c r="C504" i="244" s="1"/>
  <c r="G507" i="244"/>
  <c r="C507" i="244" s="1"/>
  <c r="H503" i="244"/>
  <c r="R503" i="244" s="1"/>
  <c r="P504" i="244" s="1"/>
  <c r="G505" i="244"/>
  <c r="C505" i="244" s="1"/>
  <c r="J510" i="244"/>
  <c r="G506" i="244"/>
  <c r="C506" i="244" s="1"/>
  <c r="G503" i="244"/>
  <c r="C503" i="244" s="1"/>
  <c r="S504" i="250"/>
  <c r="K505" i="250" s="1"/>
  <c r="A504" i="250" s="1"/>
  <c r="P505" i="250"/>
  <c r="M504" i="250" s="1"/>
  <c r="L504" i="247" l="1"/>
  <c r="N504" i="247"/>
  <c r="L504" i="250"/>
  <c r="N504" i="250"/>
  <c r="P517" i="248"/>
  <c r="M516" i="248" s="1"/>
  <c r="S516" i="248"/>
  <c r="K517" i="248" s="1"/>
  <c r="A516" i="248" s="1"/>
  <c r="L504" i="253"/>
  <c r="N504" i="253"/>
  <c r="H515" i="246"/>
  <c r="R515" i="246" s="1"/>
  <c r="P516" i="246" s="1"/>
  <c r="G515" i="246"/>
  <c r="C515" i="246" s="1"/>
  <c r="G517" i="246"/>
  <c r="C517" i="246" s="1"/>
  <c r="G516" i="246"/>
  <c r="C516" i="246" s="1"/>
  <c r="G518" i="246"/>
  <c r="C518" i="246" s="1"/>
  <c r="J522" i="246"/>
  <c r="G519" i="246"/>
  <c r="C519" i="246" s="1"/>
  <c r="G518" i="251"/>
  <c r="C518" i="251" s="1"/>
  <c r="G519" i="251"/>
  <c r="C519" i="251" s="1"/>
  <c r="G517" i="251"/>
  <c r="C517" i="251" s="1"/>
  <c r="G516" i="251"/>
  <c r="C516" i="251" s="1"/>
  <c r="G515" i="251"/>
  <c r="C515" i="251" s="1"/>
  <c r="H515" i="251"/>
  <c r="R515" i="251" s="1"/>
  <c r="P516" i="251" s="1"/>
  <c r="J522" i="251"/>
  <c r="N504" i="242"/>
  <c r="L504" i="242"/>
  <c r="L504" i="251"/>
  <c r="N504" i="251"/>
  <c r="J516" i="249"/>
  <c r="G511" i="249"/>
  <c r="C511" i="249" s="1"/>
  <c r="G509" i="249"/>
  <c r="C509" i="249" s="1"/>
  <c r="G512" i="249"/>
  <c r="C512" i="249" s="1"/>
  <c r="G513" i="249"/>
  <c r="C513" i="249" s="1"/>
  <c r="H509" i="249"/>
  <c r="R509" i="249" s="1"/>
  <c r="P510" i="249" s="1"/>
  <c r="G510" i="249"/>
  <c r="C510" i="249" s="1"/>
  <c r="S510" i="138"/>
  <c r="K511" i="138" s="1"/>
  <c r="A510" i="138" s="1"/>
  <c r="P511" i="138"/>
  <c r="M510" i="138" s="1"/>
  <c r="J516" i="243"/>
  <c r="G513" i="243"/>
  <c r="C513" i="243" s="1"/>
  <c r="G509" i="243"/>
  <c r="C509" i="243" s="1"/>
  <c r="G511" i="243"/>
  <c r="C511" i="243" s="1"/>
  <c r="H509" i="243"/>
  <c r="R509" i="243" s="1"/>
  <c r="P510" i="243" s="1"/>
  <c r="G512" i="243"/>
  <c r="C512" i="243" s="1"/>
  <c r="G510" i="243"/>
  <c r="C510" i="243" s="1"/>
  <c r="N498" i="249"/>
  <c r="L498" i="249"/>
  <c r="G518" i="253"/>
  <c r="C518" i="253" s="1"/>
  <c r="G517" i="253"/>
  <c r="C517" i="253" s="1"/>
  <c r="H515" i="253"/>
  <c r="R515" i="253" s="1"/>
  <c r="P516" i="253" s="1"/>
  <c r="G519" i="253"/>
  <c r="C519" i="253" s="1"/>
  <c r="G515" i="253"/>
  <c r="C515" i="253" s="1"/>
  <c r="G516" i="253"/>
  <c r="C516" i="253" s="1"/>
  <c r="J522" i="253"/>
  <c r="P511" i="245"/>
  <c r="M510" i="245" s="1"/>
  <c r="S510" i="245"/>
  <c r="K511" i="245" s="1"/>
  <c r="A510" i="245" s="1"/>
  <c r="N498" i="243"/>
  <c r="L498" i="243"/>
  <c r="P517" i="252"/>
  <c r="M516" i="252" s="1"/>
  <c r="S516" i="252"/>
  <c r="K517" i="252" s="1"/>
  <c r="A516" i="252" s="1"/>
  <c r="N510" i="248"/>
  <c r="L510" i="248"/>
  <c r="P505" i="244"/>
  <c r="M504" i="244" s="1"/>
  <c r="S504" i="244"/>
  <c r="K505" i="244" s="1"/>
  <c r="A504" i="244" s="1"/>
  <c r="G1109" i="181"/>
  <c r="P511" i="246"/>
  <c r="M510" i="246" s="1"/>
  <c r="S510" i="246"/>
  <c r="K511" i="246" s="1"/>
  <c r="A510" i="246" s="1"/>
  <c r="S510" i="251"/>
  <c r="K511" i="251" s="1"/>
  <c r="A510" i="251" s="1"/>
  <c r="P511" i="251"/>
  <c r="M510" i="251" s="1"/>
  <c r="H515" i="247"/>
  <c r="R515" i="247" s="1"/>
  <c r="P516" i="247" s="1"/>
  <c r="J522" i="247"/>
  <c r="G517" i="247"/>
  <c r="C517" i="247" s="1"/>
  <c r="G518" i="247"/>
  <c r="C518" i="247" s="1"/>
  <c r="G515" i="247"/>
  <c r="C515" i="247" s="1"/>
  <c r="G519" i="247"/>
  <c r="C519" i="247" s="1"/>
  <c r="G516" i="247"/>
  <c r="C516" i="247" s="1"/>
  <c r="G522" i="252"/>
  <c r="C522" i="252" s="1"/>
  <c r="J528" i="252"/>
  <c r="H521" i="252"/>
  <c r="R521" i="252" s="1"/>
  <c r="P522" i="252" s="1"/>
  <c r="G521" i="252"/>
  <c r="C521" i="252" s="1"/>
  <c r="G523" i="252"/>
  <c r="C523" i="252" s="1"/>
  <c r="G524" i="252"/>
  <c r="C524" i="252" s="1"/>
  <c r="G525" i="252"/>
  <c r="C525" i="252" s="1"/>
  <c r="N498" i="244"/>
  <c r="L498" i="244"/>
  <c r="P505" i="249"/>
  <c r="M504" i="249" s="1"/>
  <c r="S504" i="249"/>
  <c r="K505" i="249" s="1"/>
  <c r="A504" i="249" s="1"/>
  <c r="H515" i="250"/>
  <c r="R515" i="250" s="1"/>
  <c r="P516" i="250" s="1"/>
  <c r="G518" i="250"/>
  <c r="C518" i="250" s="1"/>
  <c r="G517" i="250"/>
  <c r="C517" i="250" s="1"/>
  <c r="G516" i="250"/>
  <c r="C516" i="250" s="1"/>
  <c r="G515" i="250"/>
  <c r="C515" i="250" s="1"/>
  <c r="G519" i="250"/>
  <c r="C519" i="250" s="1"/>
  <c r="J522" i="250"/>
  <c r="G519" i="242"/>
  <c r="C519" i="242" s="1"/>
  <c r="J522" i="242"/>
  <c r="H515" i="242"/>
  <c r="R515" i="242" s="1"/>
  <c r="P516" i="242" s="1"/>
  <c r="G515" i="242"/>
  <c r="C515" i="242" s="1"/>
  <c r="G516" i="242"/>
  <c r="C516" i="242" s="1"/>
  <c r="G518" i="242"/>
  <c r="C518" i="242" s="1"/>
  <c r="G517" i="242"/>
  <c r="C517" i="242" s="1"/>
  <c r="S510" i="242"/>
  <c r="K511" i="242" s="1"/>
  <c r="A510" i="242" s="1"/>
  <c r="P511" i="242"/>
  <c r="M510" i="242" s="1"/>
  <c r="L510" i="252"/>
  <c r="N510" i="252"/>
  <c r="H515" i="241"/>
  <c r="R515" i="241" s="1"/>
  <c r="P516" i="241" s="1"/>
  <c r="G515" i="241"/>
  <c r="C515" i="241" s="1"/>
  <c r="J522" i="241"/>
  <c r="G519" i="241"/>
  <c r="C519" i="241" s="1"/>
  <c r="G516" i="241"/>
  <c r="C516" i="241" s="1"/>
  <c r="G517" i="241"/>
  <c r="C517" i="241" s="1"/>
  <c r="G518" i="241"/>
  <c r="C518" i="241" s="1"/>
  <c r="S504" i="243"/>
  <c r="K505" i="243" s="1"/>
  <c r="A504" i="243" s="1"/>
  <c r="P505" i="243"/>
  <c r="M504" i="243" s="1"/>
  <c r="S510" i="253"/>
  <c r="K511" i="253" s="1"/>
  <c r="A510" i="253" s="1"/>
  <c r="P511" i="253"/>
  <c r="M510" i="253" s="1"/>
  <c r="G510" i="244"/>
  <c r="C510" i="244" s="1"/>
  <c r="G513" i="244"/>
  <c r="C513" i="244" s="1"/>
  <c r="H509" i="244"/>
  <c r="R509" i="244" s="1"/>
  <c r="P510" i="244" s="1"/>
  <c r="G512" i="244"/>
  <c r="C512" i="244" s="1"/>
  <c r="G511" i="244"/>
  <c r="C511" i="244" s="1"/>
  <c r="J516" i="244"/>
  <c r="G509" i="244"/>
  <c r="C509" i="244" s="1"/>
  <c r="J528" i="248"/>
  <c r="G521" i="248"/>
  <c r="C521" i="248" s="1"/>
  <c r="G525" i="248"/>
  <c r="C525" i="248" s="1"/>
  <c r="G524" i="248"/>
  <c r="C524" i="248" s="1"/>
  <c r="G523" i="248"/>
  <c r="C523" i="248" s="1"/>
  <c r="H521" i="248"/>
  <c r="R521" i="248" s="1"/>
  <c r="P522" i="248" s="1"/>
  <c r="G522" i="248"/>
  <c r="C522" i="248" s="1"/>
  <c r="N504" i="241"/>
  <c r="L504" i="241"/>
  <c r="N504" i="138"/>
  <c r="L504" i="138"/>
  <c r="S510" i="247"/>
  <c r="K511" i="247" s="1"/>
  <c r="A510" i="247" s="1"/>
  <c r="P511" i="247"/>
  <c r="M510" i="247" s="1"/>
  <c r="L504" i="246"/>
  <c r="N504" i="246"/>
  <c r="L504" i="245"/>
  <c r="N504" i="245"/>
  <c r="P511" i="250"/>
  <c r="M510" i="250" s="1"/>
  <c r="S510" i="250"/>
  <c r="K511" i="250" s="1"/>
  <c r="A510" i="250" s="1"/>
  <c r="G516" i="138"/>
  <c r="C516" i="138" s="1"/>
  <c r="J522" i="138"/>
  <c r="G518" i="138"/>
  <c r="C518" i="138" s="1"/>
  <c r="G517" i="138"/>
  <c r="C517" i="138" s="1"/>
  <c r="G515" i="138"/>
  <c r="C515" i="138" s="1"/>
  <c r="H515" i="138"/>
  <c r="R515" i="138" s="1"/>
  <c r="P516" i="138" s="1"/>
  <c r="G519" i="138"/>
  <c r="C519" i="138" s="1"/>
  <c r="S510" i="241"/>
  <c r="K511" i="241" s="1"/>
  <c r="A510" i="241" s="1"/>
  <c r="P511" i="241"/>
  <c r="M510" i="241" s="1"/>
  <c r="G517" i="245"/>
  <c r="C517" i="245" s="1"/>
  <c r="G519" i="245"/>
  <c r="C519" i="245" s="1"/>
  <c r="G518" i="245"/>
  <c r="C518" i="245" s="1"/>
  <c r="G515" i="245"/>
  <c r="C515" i="245" s="1"/>
  <c r="G516" i="245"/>
  <c r="C516" i="245" s="1"/>
  <c r="J522" i="245"/>
  <c r="H515" i="245"/>
  <c r="R515" i="245" s="1"/>
  <c r="P516" i="245" s="1"/>
  <c r="S516" i="245" l="1"/>
  <c r="K517" i="245" s="1"/>
  <c r="A516" i="245" s="1"/>
  <c r="P517" i="245"/>
  <c r="M516" i="245" s="1"/>
  <c r="G518" i="244"/>
  <c r="C518" i="244" s="1"/>
  <c r="G515" i="244"/>
  <c r="C515" i="244" s="1"/>
  <c r="G517" i="244"/>
  <c r="C517" i="244" s="1"/>
  <c r="G519" i="244"/>
  <c r="C519" i="244" s="1"/>
  <c r="J522" i="244"/>
  <c r="G516" i="244"/>
  <c r="C516" i="244" s="1"/>
  <c r="H515" i="244"/>
  <c r="R515" i="244" s="1"/>
  <c r="P516" i="244" s="1"/>
  <c r="N504" i="243"/>
  <c r="L504" i="243"/>
  <c r="S516" i="241"/>
  <c r="K517" i="241" s="1"/>
  <c r="A516" i="241" s="1"/>
  <c r="P517" i="241"/>
  <c r="M516" i="241" s="1"/>
  <c r="H521" i="250"/>
  <c r="R521" i="250" s="1"/>
  <c r="P522" i="250" s="1"/>
  <c r="G521" i="250"/>
  <c r="C521" i="250" s="1"/>
  <c r="J528" i="250"/>
  <c r="G524" i="250"/>
  <c r="C524" i="250" s="1"/>
  <c r="G522" i="250"/>
  <c r="C522" i="250" s="1"/>
  <c r="G525" i="250"/>
  <c r="C525" i="250" s="1"/>
  <c r="G523" i="250"/>
  <c r="C523" i="250" s="1"/>
  <c r="L504" i="249"/>
  <c r="N504" i="249"/>
  <c r="H527" i="252"/>
  <c r="R527" i="252" s="1"/>
  <c r="P528" i="252" s="1"/>
  <c r="J534" i="252"/>
  <c r="G529" i="252"/>
  <c r="C529" i="252" s="1"/>
  <c r="G530" i="252"/>
  <c r="C530" i="252" s="1"/>
  <c r="G531" i="252"/>
  <c r="C531" i="252" s="1"/>
  <c r="G528" i="252"/>
  <c r="C528" i="252" s="1"/>
  <c r="G527" i="252"/>
  <c r="C527" i="252" s="1"/>
  <c r="P517" i="247"/>
  <c r="M516" i="247" s="1"/>
  <c r="S516" i="247"/>
  <c r="K517" i="247" s="1"/>
  <c r="A516" i="247" s="1"/>
  <c r="L510" i="246"/>
  <c r="N510" i="246"/>
  <c r="L504" i="244"/>
  <c r="N504" i="244"/>
  <c r="L516" i="252"/>
  <c r="N516" i="252"/>
  <c r="N510" i="245"/>
  <c r="L510" i="245"/>
  <c r="P511" i="243"/>
  <c r="M510" i="243" s="1"/>
  <c r="S510" i="243"/>
  <c r="K511" i="243" s="1"/>
  <c r="A510" i="243" s="1"/>
  <c r="G517" i="243"/>
  <c r="C517" i="243" s="1"/>
  <c r="J522" i="243"/>
  <c r="G519" i="243"/>
  <c r="C519" i="243" s="1"/>
  <c r="G518" i="243"/>
  <c r="C518" i="243" s="1"/>
  <c r="H515" i="243"/>
  <c r="R515" i="243" s="1"/>
  <c r="P516" i="243" s="1"/>
  <c r="G515" i="243"/>
  <c r="C515" i="243" s="1"/>
  <c r="G516" i="243"/>
  <c r="C516" i="243" s="1"/>
  <c r="S510" i="249"/>
  <c r="K511" i="249" s="1"/>
  <c r="A510" i="249" s="1"/>
  <c r="P511" i="249"/>
  <c r="M510" i="249" s="1"/>
  <c r="N510" i="250"/>
  <c r="L510" i="250"/>
  <c r="S522" i="248"/>
  <c r="K523" i="248" s="1"/>
  <c r="A522" i="248" s="1"/>
  <c r="P523" i="248"/>
  <c r="M522" i="248" s="1"/>
  <c r="P517" i="242"/>
  <c r="M516" i="242" s="1"/>
  <c r="S516" i="242"/>
  <c r="K517" i="242" s="1"/>
  <c r="A516" i="242" s="1"/>
  <c r="N510" i="251"/>
  <c r="L510" i="251"/>
  <c r="G523" i="253"/>
  <c r="C523" i="253" s="1"/>
  <c r="G524" i="253"/>
  <c r="C524" i="253" s="1"/>
  <c r="G522" i="253"/>
  <c r="C522" i="253" s="1"/>
  <c r="J528" i="253"/>
  <c r="H521" i="253"/>
  <c r="R521" i="253" s="1"/>
  <c r="P522" i="253" s="1"/>
  <c r="G521" i="253"/>
  <c r="C521" i="253" s="1"/>
  <c r="G525" i="253"/>
  <c r="C525" i="253" s="1"/>
  <c r="S516" i="253"/>
  <c r="K517" i="253" s="1"/>
  <c r="A516" i="253" s="1"/>
  <c r="P517" i="253"/>
  <c r="M516" i="253" s="1"/>
  <c r="N510" i="138"/>
  <c r="L510" i="138"/>
  <c r="G518" i="249"/>
  <c r="C518" i="249" s="1"/>
  <c r="G515" i="249"/>
  <c r="C515" i="249" s="1"/>
  <c r="H515" i="249"/>
  <c r="R515" i="249" s="1"/>
  <c r="P516" i="249" s="1"/>
  <c r="G519" i="249"/>
  <c r="C519" i="249" s="1"/>
  <c r="G517" i="249"/>
  <c r="C517" i="249" s="1"/>
  <c r="J522" i="249"/>
  <c r="G516" i="249"/>
  <c r="C516" i="249" s="1"/>
  <c r="G523" i="245"/>
  <c r="C523" i="245" s="1"/>
  <c r="H521" i="245"/>
  <c r="R521" i="245" s="1"/>
  <c r="P522" i="245" s="1"/>
  <c r="G524" i="245"/>
  <c r="C524" i="245" s="1"/>
  <c r="G521" i="245"/>
  <c r="C521" i="245" s="1"/>
  <c r="G522" i="245"/>
  <c r="C522" i="245" s="1"/>
  <c r="G525" i="245"/>
  <c r="C525" i="245" s="1"/>
  <c r="J528" i="245"/>
  <c r="S516" i="138"/>
  <c r="K517" i="138" s="1"/>
  <c r="A516" i="138" s="1"/>
  <c r="P517" i="138"/>
  <c r="M516" i="138" s="1"/>
  <c r="G522" i="138"/>
  <c r="C522" i="138" s="1"/>
  <c r="G525" i="138"/>
  <c r="C525" i="138" s="1"/>
  <c r="G523" i="138"/>
  <c r="C523" i="138" s="1"/>
  <c r="G524" i="138"/>
  <c r="C524" i="138" s="1"/>
  <c r="J528" i="138"/>
  <c r="G521" i="138"/>
  <c r="C521" i="138" s="1"/>
  <c r="H521" i="138"/>
  <c r="R521" i="138" s="1"/>
  <c r="P522" i="138" s="1"/>
  <c r="N510" i="247"/>
  <c r="L510" i="247"/>
  <c r="G527" i="248"/>
  <c r="C527" i="248" s="1"/>
  <c r="G531" i="248"/>
  <c r="C531" i="248" s="1"/>
  <c r="H527" i="248"/>
  <c r="R527" i="248" s="1"/>
  <c r="P528" i="248" s="1"/>
  <c r="G529" i="248"/>
  <c r="C529" i="248" s="1"/>
  <c r="G528" i="248"/>
  <c r="C528" i="248" s="1"/>
  <c r="G530" i="248"/>
  <c r="C530" i="248" s="1"/>
  <c r="J534" i="248"/>
  <c r="N510" i="253"/>
  <c r="L510" i="253"/>
  <c r="H521" i="241"/>
  <c r="R521" i="241" s="1"/>
  <c r="P522" i="241" s="1"/>
  <c r="G524" i="241"/>
  <c r="C524" i="241" s="1"/>
  <c r="G521" i="241"/>
  <c r="C521" i="241" s="1"/>
  <c r="G525" i="241"/>
  <c r="C525" i="241" s="1"/>
  <c r="J528" i="241"/>
  <c r="G522" i="241"/>
  <c r="C522" i="241" s="1"/>
  <c r="G523" i="241"/>
  <c r="C523" i="241" s="1"/>
  <c r="G525" i="242"/>
  <c r="C525" i="242" s="1"/>
  <c r="H521" i="242"/>
  <c r="R521" i="242" s="1"/>
  <c r="P522" i="242" s="1"/>
  <c r="G523" i="242"/>
  <c r="C523" i="242" s="1"/>
  <c r="J528" i="242"/>
  <c r="G524" i="242"/>
  <c r="C524" i="242" s="1"/>
  <c r="G522" i="242"/>
  <c r="C522" i="242" s="1"/>
  <c r="G521" i="242"/>
  <c r="C521" i="242" s="1"/>
  <c r="P517" i="250"/>
  <c r="M516" i="250" s="1"/>
  <c r="S516" i="250"/>
  <c r="K517" i="250" s="1"/>
  <c r="A516" i="250" s="1"/>
  <c r="G1110" i="181"/>
  <c r="G522" i="251"/>
  <c r="C522" i="251" s="1"/>
  <c r="G524" i="251"/>
  <c r="C524" i="251" s="1"/>
  <c r="G525" i="251"/>
  <c r="C525" i="251" s="1"/>
  <c r="H521" i="251"/>
  <c r="R521" i="251" s="1"/>
  <c r="P522" i="251" s="1"/>
  <c r="G521" i="251"/>
  <c r="C521" i="251" s="1"/>
  <c r="J528" i="251"/>
  <c r="G523" i="251"/>
  <c r="C523" i="251" s="1"/>
  <c r="G524" i="246"/>
  <c r="C524" i="246" s="1"/>
  <c r="G525" i="246"/>
  <c r="C525" i="246" s="1"/>
  <c r="J528" i="246"/>
  <c r="G521" i="246"/>
  <c r="C521" i="246" s="1"/>
  <c r="G522" i="246"/>
  <c r="C522" i="246" s="1"/>
  <c r="H521" i="246"/>
  <c r="R521" i="246" s="1"/>
  <c r="P522" i="246" s="1"/>
  <c r="G523" i="246"/>
  <c r="C523" i="246" s="1"/>
  <c r="L510" i="241"/>
  <c r="N510" i="241"/>
  <c r="S510" i="244"/>
  <c r="K511" i="244" s="1"/>
  <c r="A510" i="244" s="1"/>
  <c r="P511" i="244"/>
  <c r="M510" i="244" s="1"/>
  <c r="N510" i="242"/>
  <c r="L510" i="242"/>
  <c r="S522" i="252"/>
  <c r="K523" i="252" s="1"/>
  <c r="A522" i="252" s="1"/>
  <c r="P523" i="252"/>
  <c r="M522" i="252" s="1"/>
  <c r="H521" i="247"/>
  <c r="R521" i="247" s="1"/>
  <c r="P522" i="247" s="1"/>
  <c r="G523" i="247"/>
  <c r="C523" i="247" s="1"/>
  <c r="G521" i="247"/>
  <c r="C521" i="247" s="1"/>
  <c r="G525" i="247"/>
  <c r="C525" i="247" s="1"/>
  <c r="G524" i="247"/>
  <c r="C524" i="247" s="1"/>
  <c r="J528" i="247"/>
  <c r="G522" i="247"/>
  <c r="C522" i="247" s="1"/>
  <c r="P517" i="251"/>
  <c r="M516" i="251" s="1"/>
  <c r="S516" i="251"/>
  <c r="K517" i="251" s="1"/>
  <c r="A516" i="251" s="1"/>
  <c r="P517" i="246"/>
  <c r="M516" i="246" s="1"/>
  <c r="S516" i="246"/>
  <c r="K517" i="246" s="1"/>
  <c r="A516" i="246" s="1"/>
  <c r="N516" i="248"/>
  <c r="L516" i="248"/>
  <c r="S522" i="247" l="1"/>
  <c r="K523" i="247" s="1"/>
  <c r="A522" i="247" s="1"/>
  <c r="P523" i="247"/>
  <c r="M522" i="247" s="1"/>
  <c r="G1111" i="181"/>
  <c r="S522" i="242"/>
  <c r="K523" i="242" s="1"/>
  <c r="A522" i="242" s="1"/>
  <c r="P523" i="242"/>
  <c r="M522" i="242" s="1"/>
  <c r="G529" i="241"/>
  <c r="C529" i="241" s="1"/>
  <c r="J534" i="241"/>
  <c r="H527" i="241"/>
  <c r="R527" i="241" s="1"/>
  <c r="P528" i="241" s="1"/>
  <c r="G527" i="241"/>
  <c r="C527" i="241" s="1"/>
  <c r="G531" i="241"/>
  <c r="C531" i="241" s="1"/>
  <c r="G530" i="241"/>
  <c r="C530" i="241" s="1"/>
  <c r="G528" i="241"/>
  <c r="C528" i="241" s="1"/>
  <c r="P523" i="241"/>
  <c r="M522" i="241" s="1"/>
  <c r="S522" i="241"/>
  <c r="K523" i="241" s="1"/>
  <c r="A522" i="241" s="1"/>
  <c r="S522" i="138"/>
  <c r="K523" i="138" s="1"/>
  <c r="A522" i="138" s="1"/>
  <c r="P523" i="138"/>
  <c r="M522" i="138" s="1"/>
  <c r="S516" i="249"/>
  <c r="K517" i="249" s="1"/>
  <c r="A516" i="249" s="1"/>
  <c r="P517" i="249"/>
  <c r="M516" i="249" s="1"/>
  <c r="L510" i="243"/>
  <c r="N510" i="243"/>
  <c r="G535" i="252"/>
  <c r="C535" i="252" s="1"/>
  <c r="J540" i="252"/>
  <c r="G534" i="252"/>
  <c r="C534" i="252" s="1"/>
  <c r="G533" i="252"/>
  <c r="C533" i="252" s="1"/>
  <c r="H533" i="252"/>
  <c r="R533" i="252" s="1"/>
  <c r="P534" i="252" s="1"/>
  <c r="G537" i="252"/>
  <c r="C537" i="252" s="1"/>
  <c r="G536" i="252"/>
  <c r="C536" i="252" s="1"/>
  <c r="G528" i="250"/>
  <c r="C528" i="250" s="1"/>
  <c r="J534" i="250"/>
  <c r="G530" i="250"/>
  <c r="C530" i="250" s="1"/>
  <c r="G531" i="250"/>
  <c r="C531" i="250" s="1"/>
  <c r="G527" i="250"/>
  <c r="C527" i="250" s="1"/>
  <c r="H527" i="250"/>
  <c r="R527" i="250" s="1"/>
  <c r="P528" i="250" s="1"/>
  <c r="G529" i="250"/>
  <c r="C529" i="250" s="1"/>
  <c r="L516" i="251"/>
  <c r="N516" i="251"/>
  <c r="L522" i="252"/>
  <c r="N522" i="252"/>
  <c r="L510" i="244"/>
  <c r="N510" i="244"/>
  <c r="G531" i="246"/>
  <c r="C531" i="246" s="1"/>
  <c r="H527" i="246"/>
  <c r="R527" i="246" s="1"/>
  <c r="P528" i="246" s="1"/>
  <c r="G529" i="246"/>
  <c r="C529" i="246" s="1"/>
  <c r="J534" i="246"/>
  <c r="G530" i="246"/>
  <c r="C530" i="246" s="1"/>
  <c r="G528" i="246"/>
  <c r="C528" i="246" s="1"/>
  <c r="G527" i="246"/>
  <c r="C527" i="246" s="1"/>
  <c r="H527" i="251"/>
  <c r="R527" i="251" s="1"/>
  <c r="P528" i="251" s="1"/>
  <c r="G530" i="251"/>
  <c r="C530" i="251" s="1"/>
  <c r="G529" i="251"/>
  <c r="C529" i="251" s="1"/>
  <c r="G527" i="251"/>
  <c r="C527" i="251" s="1"/>
  <c r="G528" i="251"/>
  <c r="C528" i="251" s="1"/>
  <c r="J534" i="251"/>
  <c r="G531" i="251"/>
  <c r="C531" i="251" s="1"/>
  <c r="H527" i="245"/>
  <c r="R527" i="245" s="1"/>
  <c r="P528" i="245" s="1"/>
  <c r="G528" i="245"/>
  <c r="C528" i="245" s="1"/>
  <c r="G529" i="245"/>
  <c r="C529" i="245" s="1"/>
  <c r="G530" i="245"/>
  <c r="C530" i="245" s="1"/>
  <c r="G527" i="245"/>
  <c r="C527" i="245" s="1"/>
  <c r="J534" i="245"/>
  <c r="G531" i="245"/>
  <c r="C531" i="245" s="1"/>
  <c r="G521" i="249"/>
  <c r="C521" i="249" s="1"/>
  <c r="G525" i="249"/>
  <c r="C525" i="249" s="1"/>
  <c r="H521" i="249"/>
  <c r="R521" i="249" s="1"/>
  <c r="P522" i="249" s="1"/>
  <c r="G524" i="249"/>
  <c r="C524" i="249" s="1"/>
  <c r="G523" i="249"/>
  <c r="C523" i="249" s="1"/>
  <c r="G522" i="249"/>
  <c r="C522" i="249" s="1"/>
  <c r="J528" i="249"/>
  <c r="N516" i="253"/>
  <c r="L516" i="253"/>
  <c r="P523" i="253"/>
  <c r="M522" i="253" s="1"/>
  <c r="S522" i="253"/>
  <c r="K523" i="253" s="1"/>
  <c r="A522" i="253" s="1"/>
  <c r="L516" i="242"/>
  <c r="N516" i="242"/>
  <c r="J528" i="243"/>
  <c r="G521" i="243"/>
  <c r="C521" i="243" s="1"/>
  <c r="G525" i="243"/>
  <c r="C525" i="243" s="1"/>
  <c r="G523" i="243"/>
  <c r="C523" i="243" s="1"/>
  <c r="H521" i="243"/>
  <c r="R521" i="243" s="1"/>
  <c r="P522" i="243" s="1"/>
  <c r="G522" i="243"/>
  <c r="C522" i="243" s="1"/>
  <c r="G524" i="243"/>
  <c r="C524" i="243" s="1"/>
  <c r="S528" i="252"/>
  <c r="K529" i="252" s="1"/>
  <c r="A528" i="252" s="1"/>
  <c r="P529" i="252"/>
  <c r="M528" i="252" s="1"/>
  <c r="G522" i="244"/>
  <c r="C522" i="244" s="1"/>
  <c r="G524" i="244"/>
  <c r="C524" i="244" s="1"/>
  <c r="G521" i="244"/>
  <c r="C521" i="244" s="1"/>
  <c r="G523" i="244"/>
  <c r="C523" i="244" s="1"/>
  <c r="H521" i="244"/>
  <c r="R521" i="244" s="1"/>
  <c r="P522" i="244" s="1"/>
  <c r="G525" i="244"/>
  <c r="C525" i="244" s="1"/>
  <c r="J528" i="244"/>
  <c r="P523" i="246"/>
  <c r="M522" i="246" s="1"/>
  <c r="S522" i="246"/>
  <c r="K523" i="246" s="1"/>
  <c r="A522" i="246" s="1"/>
  <c r="N516" i="250"/>
  <c r="L516" i="250"/>
  <c r="J534" i="242"/>
  <c r="G528" i="242"/>
  <c r="C528" i="242" s="1"/>
  <c r="G530" i="242"/>
  <c r="C530" i="242" s="1"/>
  <c r="G529" i="242"/>
  <c r="C529" i="242" s="1"/>
  <c r="G527" i="242"/>
  <c r="C527" i="242" s="1"/>
  <c r="G531" i="242"/>
  <c r="C531" i="242" s="1"/>
  <c r="H527" i="242"/>
  <c r="R527" i="242" s="1"/>
  <c r="P528" i="242" s="1"/>
  <c r="G529" i="138"/>
  <c r="C529" i="138" s="1"/>
  <c r="G531" i="138"/>
  <c r="C531" i="138" s="1"/>
  <c r="G528" i="138"/>
  <c r="C528" i="138" s="1"/>
  <c r="H527" i="138"/>
  <c r="R527" i="138" s="1"/>
  <c r="P528" i="138" s="1"/>
  <c r="G527" i="138"/>
  <c r="C527" i="138" s="1"/>
  <c r="G530" i="138"/>
  <c r="C530" i="138" s="1"/>
  <c r="J534" i="138"/>
  <c r="S522" i="245"/>
  <c r="K523" i="245" s="1"/>
  <c r="A522" i="245" s="1"/>
  <c r="P523" i="245"/>
  <c r="M522" i="245" s="1"/>
  <c r="J534" i="253"/>
  <c r="G527" i="253"/>
  <c r="C527" i="253" s="1"/>
  <c r="G528" i="253"/>
  <c r="C528" i="253" s="1"/>
  <c r="G531" i="253"/>
  <c r="C531" i="253" s="1"/>
  <c r="H527" i="253"/>
  <c r="R527" i="253" s="1"/>
  <c r="P528" i="253" s="1"/>
  <c r="G529" i="253"/>
  <c r="C529" i="253" s="1"/>
  <c r="G530" i="253"/>
  <c r="C530" i="253" s="1"/>
  <c r="L522" i="248"/>
  <c r="N522" i="248"/>
  <c r="L510" i="249"/>
  <c r="N510" i="249"/>
  <c r="P517" i="243"/>
  <c r="M516" i="243" s="1"/>
  <c r="S516" i="243"/>
  <c r="K517" i="243" s="1"/>
  <c r="A516" i="243" s="1"/>
  <c r="L516" i="247"/>
  <c r="N516" i="247"/>
  <c r="P523" i="250"/>
  <c r="M522" i="250" s="1"/>
  <c r="S522" i="250"/>
  <c r="K523" i="250" s="1"/>
  <c r="A522" i="250" s="1"/>
  <c r="L516" i="245"/>
  <c r="N516" i="245"/>
  <c r="L516" i="246"/>
  <c r="N516" i="246"/>
  <c r="J534" i="247"/>
  <c r="G529" i="247"/>
  <c r="C529" i="247" s="1"/>
  <c r="G527" i="247"/>
  <c r="C527" i="247" s="1"/>
  <c r="G530" i="247"/>
  <c r="C530" i="247" s="1"/>
  <c r="G531" i="247"/>
  <c r="C531" i="247" s="1"/>
  <c r="G528" i="247"/>
  <c r="C528" i="247" s="1"/>
  <c r="H527" i="247"/>
  <c r="R527" i="247" s="1"/>
  <c r="P528" i="247" s="1"/>
  <c r="P523" i="251"/>
  <c r="M522" i="251" s="1"/>
  <c r="S522" i="251"/>
  <c r="K523" i="251" s="1"/>
  <c r="A522" i="251" s="1"/>
  <c r="G535" i="248"/>
  <c r="C535" i="248" s="1"/>
  <c r="G536" i="248"/>
  <c r="C536" i="248" s="1"/>
  <c r="G534" i="248"/>
  <c r="C534" i="248" s="1"/>
  <c r="G533" i="248"/>
  <c r="C533" i="248" s="1"/>
  <c r="H533" i="248"/>
  <c r="R533" i="248" s="1"/>
  <c r="P534" i="248" s="1"/>
  <c r="J540" i="248"/>
  <c r="G537" i="248"/>
  <c r="C537" i="248" s="1"/>
  <c r="P529" i="248"/>
  <c r="M528" i="248" s="1"/>
  <c r="S528" i="248"/>
  <c r="K529" i="248" s="1"/>
  <c r="A528" i="248" s="1"/>
  <c r="L516" i="138"/>
  <c r="N516" i="138"/>
  <c r="L516" i="241"/>
  <c r="N516" i="241"/>
  <c r="P517" i="244"/>
  <c r="M516" i="244" s="1"/>
  <c r="S516" i="244"/>
  <c r="K517" i="244" s="1"/>
  <c r="A516" i="244" s="1"/>
  <c r="S528" i="138" l="1"/>
  <c r="K529" i="138" s="1"/>
  <c r="A528" i="138" s="1"/>
  <c r="P529" i="138"/>
  <c r="M528" i="138" s="1"/>
  <c r="P529" i="253"/>
  <c r="M528" i="253" s="1"/>
  <c r="S528" i="253"/>
  <c r="K529" i="253" s="1"/>
  <c r="A528" i="253" s="1"/>
  <c r="J540" i="242"/>
  <c r="H533" i="242"/>
  <c r="R533" i="242" s="1"/>
  <c r="P534" i="242" s="1"/>
  <c r="G534" i="242"/>
  <c r="C534" i="242" s="1"/>
  <c r="G536" i="242"/>
  <c r="C536" i="242" s="1"/>
  <c r="G537" i="242"/>
  <c r="C537" i="242" s="1"/>
  <c r="G535" i="242"/>
  <c r="C535" i="242" s="1"/>
  <c r="G533" i="242"/>
  <c r="C533" i="242" s="1"/>
  <c r="N522" i="246"/>
  <c r="L522" i="246"/>
  <c r="N528" i="252"/>
  <c r="L528" i="252"/>
  <c r="P523" i="243"/>
  <c r="M522" i="243" s="1"/>
  <c r="S522" i="243"/>
  <c r="K523" i="243" s="1"/>
  <c r="A522" i="243" s="1"/>
  <c r="G531" i="243"/>
  <c r="C531" i="243" s="1"/>
  <c r="G529" i="243"/>
  <c r="C529" i="243" s="1"/>
  <c r="J534" i="243"/>
  <c r="G528" i="243"/>
  <c r="C528" i="243" s="1"/>
  <c r="G527" i="243"/>
  <c r="C527" i="243" s="1"/>
  <c r="H527" i="243"/>
  <c r="R527" i="243" s="1"/>
  <c r="P528" i="243" s="1"/>
  <c r="G530" i="243"/>
  <c r="C530" i="243" s="1"/>
  <c r="L522" i="253"/>
  <c r="N522" i="253"/>
  <c r="S528" i="245"/>
  <c r="K529" i="245" s="1"/>
  <c r="A528" i="245" s="1"/>
  <c r="P529" i="245"/>
  <c r="M528" i="245" s="1"/>
  <c r="G535" i="241"/>
  <c r="C535" i="241" s="1"/>
  <c r="G537" i="241"/>
  <c r="C537" i="241" s="1"/>
  <c r="J540" i="241"/>
  <c r="G533" i="241"/>
  <c r="C533" i="241" s="1"/>
  <c r="G536" i="241"/>
  <c r="C536" i="241" s="1"/>
  <c r="H533" i="241"/>
  <c r="R533" i="241" s="1"/>
  <c r="P534" i="241" s="1"/>
  <c r="G534" i="241"/>
  <c r="C534" i="241" s="1"/>
  <c r="S528" i="242"/>
  <c r="K529" i="242" s="1"/>
  <c r="A528" i="242" s="1"/>
  <c r="P529" i="242"/>
  <c r="M528" i="242" s="1"/>
  <c r="L522" i="251"/>
  <c r="N522" i="251"/>
  <c r="G535" i="253"/>
  <c r="C535" i="253" s="1"/>
  <c r="G537" i="253"/>
  <c r="C537" i="253" s="1"/>
  <c r="G536" i="253"/>
  <c r="C536" i="253" s="1"/>
  <c r="H533" i="253"/>
  <c r="R533" i="253" s="1"/>
  <c r="P534" i="253" s="1"/>
  <c r="G533" i="253"/>
  <c r="C533" i="253" s="1"/>
  <c r="G534" i="253"/>
  <c r="C534" i="253" s="1"/>
  <c r="J540" i="253"/>
  <c r="L516" i="244"/>
  <c r="N516" i="244"/>
  <c r="G539" i="248"/>
  <c r="C539" i="248" s="1"/>
  <c r="J546" i="248"/>
  <c r="G540" i="248"/>
  <c r="C540" i="248" s="1"/>
  <c r="G541" i="248"/>
  <c r="C541" i="248" s="1"/>
  <c r="G543" i="248"/>
  <c r="C543" i="248" s="1"/>
  <c r="H539" i="248"/>
  <c r="R539" i="248" s="1"/>
  <c r="P540" i="248" s="1"/>
  <c r="G542" i="248"/>
  <c r="C542" i="248" s="1"/>
  <c r="P529" i="247"/>
  <c r="M528" i="247" s="1"/>
  <c r="S528" i="247"/>
  <c r="K529" i="247" s="1"/>
  <c r="A528" i="247" s="1"/>
  <c r="L522" i="250"/>
  <c r="N522" i="250"/>
  <c r="L516" i="243"/>
  <c r="N516" i="243"/>
  <c r="N522" i="245"/>
  <c r="L522" i="245"/>
  <c r="H527" i="244"/>
  <c r="R527" i="244" s="1"/>
  <c r="P528" i="244" s="1"/>
  <c r="G530" i="244"/>
  <c r="C530" i="244" s="1"/>
  <c r="J534" i="244"/>
  <c r="G528" i="244"/>
  <c r="C528" i="244" s="1"/>
  <c r="G531" i="244"/>
  <c r="C531" i="244" s="1"/>
  <c r="G529" i="244"/>
  <c r="C529" i="244" s="1"/>
  <c r="G527" i="244"/>
  <c r="C527" i="244" s="1"/>
  <c r="P529" i="246"/>
  <c r="M528" i="246" s="1"/>
  <c r="S528" i="246"/>
  <c r="K529" i="246" s="1"/>
  <c r="A528" i="246" s="1"/>
  <c r="J546" i="252"/>
  <c r="G540" i="252"/>
  <c r="C540" i="252" s="1"/>
  <c r="H539" i="252"/>
  <c r="R539" i="252" s="1"/>
  <c r="P540" i="252" s="1"/>
  <c r="G541" i="252"/>
  <c r="C541" i="252" s="1"/>
  <c r="G539" i="252"/>
  <c r="C539" i="252" s="1"/>
  <c r="G542" i="252"/>
  <c r="C542" i="252" s="1"/>
  <c r="G543" i="252"/>
  <c r="C543" i="252" s="1"/>
  <c r="L516" i="249"/>
  <c r="N516" i="249"/>
  <c r="G1112" i="181"/>
  <c r="G537" i="251"/>
  <c r="C537" i="251" s="1"/>
  <c r="G534" i="251"/>
  <c r="C534" i="251" s="1"/>
  <c r="G536" i="251"/>
  <c r="C536" i="251" s="1"/>
  <c r="G535" i="251"/>
  <c r="C535" i="251" s="1"/>
  <c r="J540" i="251"/>
  <c r="H533" i="251"/>
  <c r="R533" i="251" s="1"/>
  <c r="P534" i="251" s="1"/>
  <c r="G533" i="251"/>
  <c r="C533" i="251" s="1"/>
  <c r="P529" i="250"/>
  <c r="M528" i="250" s="1"/>
  <c r="S528" i="250"/>
  <c r="K529" i="250" s="1"/>
  <c r="A528" i="250" s="1"/>
  <c r="G537" i="250"/>
  <c r="C537" i="250" s="1"/>
  <c r="G536" i="250"/>
  <c r="C536" i="250" s="1"/>
  <c r="G534" i="250"/>
  <c r="C534" i="250" s="1"/>
  <c r="H533" i="250"/>
  <c r="R533" i="250" s="1"/>
  <c r="P534" i="250" s="1"/>
  <c r="J540" i="250"/>
  <c r="G533" i="250"/>
  <c r="C533" i="250" s="1"/>
  <c r="G535" i="250"/>
  <c r="C535" i="250" s="1"/>
  <c r="P535" i="252"/>
  <c r="M534" i="252" s="1"/>
  <c r="S534" i="252"/>
  <c r="K535" i="252" s="1"/>
  <c r="A534" i="252" s="1"/>
  <c r="L522" i="241"/>
  <c r="N522" i="241"/>
  <c r="N522" i="242"/>
  <c r="L522" i="242"/>
  <c r="N522" i="247"/>
  <c r="L522" i="247"/>
  <c r="P535" i="248"/>
  <c r="M534" i="248" s="1"/>
  <c r="S534" i="248"/>
  <c r="K535" i="248" s="1"/>
  <c r="A534" i="248" s="1"/>
  <c r="N528" i="248"/>
  <c r="L528" i="248"/>
  <c r="G534" i="247"/>
  <c r="C534" i="247" s="1"/>
  <c r="J540" i="247"/>
  <c r="H533" i="247"/>
  <c r="R533" i="247" s="1"/>
  <c r="P534" i="247" s="1"/>
  <c r="G536" i="247"/>
  <c r="C536" i="247" s="1"/>
  <c r="G533" i="247"/>
  <c r="C533" i="247" s="1"/>
  <c r="G535" i="247"/>
  <c r="C535" i="247" s="1"/>
  <c r="G537" i="247"/>
  <c r="C537" i="247" s="1"/>
  <c r="G533" i="138"/>
  <c r="C533" i="138" s="1"/>
  <c r="J540" i="138"/>
  <c r="G534" i="138"/>
  <c r="C534" i="138" s="1"/>
  <c r="G536" i="138"/>
  <c r="C536" i="138" s="1"/>
  <c r="H533" i="138"/>
  <c r="R533" i="138" s="1"/>
  <c r="P534" i="138" s="1"/>
  <c r="G535" i="138"/>
  <c r="C535" i="138" s="1"/>
  <c r="G537" i="138"/>
  <c r="C537" i="138" s="1"/>
  <c r="S522" i="244"/>
  <c r="K523" i="244" s="1"/>
  <c r="A522" i="244" s="1"/>
  <c r="P523" i="244"/>
  <c r="M522" i="244" s="1"/>
  <c r="G527" i="249"/>
  <c r="C527" i="249" s="1"/>
  <c r="G531" i="249"/>
  <c r="C531" i="249" s="1"/>
  <c r="G528" i="249"/>
  <c r="C528" i="249" s="1"/>
  <c r="H527" i="249"/>
  <c r="R527" i="249" s="1"/>
  <c r="P528" i="249" s="1"/>
  <c r="J534" i="249"/>
  <c r="G530" i="249"/>
  <c r="C530" i="249" s="1"/>
  <c r="G529" i="249"/>
  <c r="C529" i="249" s="1"/>
  <c r="S522" i="249"/>
  <c r="K523" i="249" s="1"/>
  <c r="A522" i="249" s="1"/>
  <c r="P523" i="249"/>
  <c r="M522" i="249" s="1"/>
  <c r="G535" i="245"/>
  <c r="C535" i="245" s="1"/>
  <c r="G537" i="245"/>
  <c r="C537" i="245" s="1"/>
  <c r="G533" i="245"/>
  <c r="C533" i="245" s="1"/>
  <c r="J540" i="245"/>
  <c r="H533" i="245"/>
  <c r="R533" i="245" s="1"/>
  <c r="P534" i="245" s="1"/>
  <c r="G536" i="245"/>
  <c r="C536" i="245" s="1"/>
  <c r="G534" i="245"/>
  <c r="C534" i="245" s="1"/>
  <c r="P529" i="251"/>
  <c r="M528" i="251" s="1"/>
  <c r="S528" i="251"/>
  <c r="K529" i="251" s="1"/>
  <c r="A528" i="251" s="1"/>
  <c r="G536" i="246"/>
  <c r="C536" i="246" s="1"/>
  <c r="G535" i="246"/>
  <c r="C535" i="246" s="1"/>
  <c r="H533" i="246"/>
  <c r="R533" i="246" s="1"/>
  <c r="P534" i="246" s="1"/>
  <c r="G537" i="246"/>
  <c r="C537" i="246" s="1"/>
  <c r="J540" i="246"/>
  <c r="G534" i="246"/>
  <c r="C534" i="246" s="1"/>
  <c r="G533" i="246"/>
  <c r="C533" i="246" s="1"/>
  <c r="N522" i="138"/>
  <c r="L522" i="138"/>
  <c r="S528" i="241"/>
  <c r="K529" i="241" s="1"/>
  <c r="A528" i="241" s="1"/>
  <c r="P529" i="241"/>
  <c r="M528" i="241" s="1"/>
  <c r="G541" i="245" l="1"/>
  <c r="C541" i="245" s="1"/>
  <c r="G540" i="245"/>
  <c r="C540" i="245" s="1"/>
  <c r="G539" i="245"/>
  <c r="C539" i="245" s="1"/>
  <c r="G542" i="245"/>
  <c r="C542" i="245" s="1"/>
  <c r="H539" i="245"/>
  <c r="R539" i="245" s="1"/>
  <c r="P540" i="245" s="1"/>
  <c r="J546" i="245"/>
  <c r="G543" i="245"/>
  <c r="C543" i="245" s="1"/>
  <c r="G533" i="249"/>
  <c r="C533" i="249" s="1"/>
  <c r="G537" i="249"/>
  <c r="C537" i="249" s="1"/>
  <c r="H533" i="249"/>
  <c r="R533" i="249" s="1"/>
  <c r="P534" i="249" s="1"/>
  <c r="G534" i="249"/>
  <c r="C534" i="249" s="1"/>
  <c r="G535" i="249"/>
  <c r="C535" i="249" s="1"/>
  <c r="G536" i="249"/>
  <c r="C536" i="249" s="1"/>
  <c r="J540" i="249"/>
  <c r="S534" i="250"/>
  <c r="K535" i="250" s="1"/>
  <c r="A534" i="250" s="1"/>
  <c r="P535" i="250"/>
  <c r="M534" i="250" s="1"/>
  <c r="P529" i="244"/>
  <c r="M528" i="244" s="1"/>
  <c r="S528" i="244"/>
  <c r="K529" i="244" s="1"/>
  <c r="A528" i="244" s="1"/>
  <c r="L528" i="247"/>
  <c r="N528" i="247"/>
  <c r="N528" i="245"/>
  <c r="L528" i="245"/>
  <c r="H533" i="243"/>
  <c r="R533" i="243" s="1"/>
  <c r="P534" i="243" s="1"/>
  <c r="G535" i="243"/>
  <c r="C535" i="243" s="1"/>
  <c r="G534" i="243"/>
  <c r="C534" i="243" s="1"/>
  <c r="J540" i="243"/>
  <c r="G533" i="243"/>
  <c r="C533" i="243" s="1"/>
  <c r="G537" i="243"/>
  <c r="C537" i="243" s="1"/>
  <c r="G536" i="243"/>
  <c r="C536" i="243" s="1"/>
  <c r="L522" i="243"/>
  <c r="N522" i="243"/>
  <c r="N528" i="251"/>
  <c r="L528" i="251"/>
  <c r="L534" i="248"/>
  <c r="N534" i="248"/>
  <c r="N534" i="252"/>
  <c r="L534" i="252"/>
  <c r="H539" i="251"/>
  <c r="R539" i="251" s="1"/>
  <c r="P540" i="251" s="1"/>
  <c r="G543" i="251"/>
  <c r="C543" i="251" s="1"/>
  <c r="G542" i="251"/>
  <c r="C542" i="251" s="1"/>
  <c r="G539" i="251"/>
  <c r="C539" i="251" s="1"/>
  <c r="J546" i="251"/>
  <c r="G541" i="251"/>
  <c r="C541" i="251" s="1"/>
  <c r="G540" i="251"/>
  <c r="C540" i="251" s="1"/>
  <c r="P529" i="249"/>
  <c r="M528" i="249" s="1"/>
  <c r="S528" i="249"/>
  <c r="K529" i="249" s="1"/>
  <c r="A528" i="249" s="1"/>
  <c r="N522" i="244"/>
  <c r="L522" i="244"/>
  <c r="S534" i="138"/>
  <c r="K535" i="138" s="1"/>
  <c r="A534" i="138" s="1"/>
  <c r="P535" i="138"/>
  <c r="M534" i="138" s="1"/>
  <c r="L528" i="250"/>
  <c r="N528" i="250"/>
  <c r="S540" i="252"/>
  <c r="K541" i="252" s="1"/>
  <c r="A540" i="252" s="1"/>
  <c r="P541" i="252"/>
  <c r="M540" i="252" s="1"/>
  <c r="L528" i="246"/>
  <c r="N528" i="246"/>
  <c r="S534" i="253"/>
  <c r="K535" i="253" s="1"/>
  <c r="A534" i="253" s="1"/>
  <c r="P535" i="253"/>
  <c r="M534" i="253" s="1"/>
  <c r="G540" i="241"/>
  <c r="C540" i="241" s="1"/>
  <c r="G543" i="241"/>
  <c r="C543" i="241" s="1"/>
  <c r="G542" i="241"/>
  <c r="C542" i="241" s="1"/>
  <c r="G539" i="241"/>
  <c r="C539" i="241" s="1"/>
  <c r="J546" i="241"/>
  <c r="H539" i="241"/>
  <c r="R539" i="241" s="1"/>
  <c r="P540" i="241" s="1"/>
  <c r="G541" i="241"/>
  <c r="C541" i="241" s="1"/>
  <c r="S528" i="243"/>
  <c r="K529" i="243" s="1"/>
  <c r="A528" i="243" s="1"/>
  <c r="P529" i="243"/>
  <c r="M528" i="243" s="1"/>
  <c r="N528" i="253"/>
  <c r="L528" i="253"/>
  <c r="N528" i="241"/>
  <c r="L528" i="241"/>
  <c r="G540" i="138"/>
  <c r="C540" i="138" s="1"/>
  <c r="J546" i="138"/>
  <c r="G543" i="138"/>
  <c r="C543" i="138" s="1"/>
  <c r="G539" i="138"/>
  <c r="C539" i="138" s="1"/>
  <c r="H539" i="138"/>
  <c r="R539" i="138" s="1"/>
  <c r="P540" i="138" s="1"/>
  <c r="G541" i="138"/>
  <c r="C541" i="138" s="1"/>
  <c r="G542" i="138"/>
  <c r="C542" i="138" s="1"/>
  <c r="G533" i="244"/>
  <c r="C533" i="244" s="1"/>
  <c r="H533" i="244"/>
  <c r="R533" i="244" s="1"/>
  <c r="P534" i="244" s="1"/>
  <c r="G535" i="244"/>
  <c r="C535" i="244" s="1"/>
  <c r="G537" i="244"/>
  <c r="C537" i="244" s="1"/>
  <c r="G536" i="244"/>
  <c r="C536" i="244" s="1"/>
  <c r="J540" i="244"/>
  <c r="G534" i="244"/>
  <c r="C534" i="244" s="1"/>
  <c r="S540" i="248"/>
  <c r="K541" i="248" s="1"/>
  <c r="A540" i="248" s="1"/>
  <c r="P541" i="248"/>
  <c r="M540" i="248" s="1"/>
  <c r="G547" i="248"/>
  <c r="C547" i="248" s="1"/>
  <c r="H545" i="248"/>
  <c r="R545" i="248" s="1"/>
  <c r="P546" i="248" s="1"/>
  <c r="G548" i="248"/>
  <c r="C548" i="248" s="1"/>
  <c r="G549" i="248"/>
  <c r="C549" i="248" s="1"/>
  <c r="J552" i="248"/>
  <c r="G545" i="248"/>
  <c r="C545" i="248" s="1"/>
  <c r="G546" i="248"/>
  <c r="C546" i="248" s="1"/>
  <c r="G539" i="253"/>
  <c r="C539" i="253" s="1"/>
  <c r="G540" i="253"/>
  <c r="C540" i="253" s="1"/>
  <c r="G542" i="253"/>
  <c r="C542" i="253" s="1"/>
  <c r="G541" i="253"/>
  <c r="C541" i="253" s="1"/>
  <c r="H539" i="253"/>
  <c r="R539" i="253" s="1"/>
  <c r="P540" i="253" s="1"/>
  <c r="J546" i="253"/>
  <c r="G543" i="253"/>
  <c r="C543" i="253" s="1"/>
  <c r="P535" i="241"/>
  <c r="M534" i="241" s="1"/>
  <c r="S534" i="241"/>
  <c r="K535" i="241" s="1"/>
  <c r="A534" i="241" s="1"/>
  <c r="P535" i="242"/>
  <c r="M534" i="242" s="1"/>
  <c r="S534" i="242"/>
  <c r="K535" i="242" s="1"/>
  <c r="A534" i="242" s="1"/>
  <c r="L528" i="138"/>
  <c r="N528" i="138"/>
  <c r="S534" i="246"/>
  <c r="K535" i="246" s="1"/>
  <c r="A534" i="246" s="1"/>
  <c r="P535" i="246"/>
  <c r="M534" i="246" s="1"/>
  <c r="L522" i="249"/>
  <c r="N522" i="249"/>
  <c r="J546" i="246"/>
  <c r="G539" i="246"/>
  <c r="C539" i="246" s="1"/>
  <c r="H539" i="246"/>
  <c r="R539" i="246" s="1"/>
  <c r="P540" i="246" s="1"/>
  <c r="G543" i="246"/>
  <c r="C543" i="246" s="1"/>
  <c r="G540" i="246"/>
  <c r="C540" i="246" s="1"/>
  <c r="G542" i="246"/>
  <c r="C542" i="246" s="1"/>
  <c r="G541" i="246"/>
  <c r="C541" i="246" s="1"/>
  <c r="P535" i="247"/>
  <c r="M534" i="247" s="1"/>
  <c r="S534" i="247"/>
  <c r="K535" i="247" s="1"/>
  <c r="A534" i="247" s="1"/>
  <c r="G1113" i="181"/>
  <c r="P535" i="245"/>
  <c r="M534" i="245" s="1"/>
  <c r="S534" i="245"/>
  <c r="K535" i="245" s="1"/>
  <c r="A534" i="245" s="1"/>
  <c r="G541" i="247"/>
  <c r="C541" i="247" s="1"/>
  <c r="G540" i="247"/>
  <c r="C540" i="247" s="1"/>
  <c r="G542" i="247"/>
  <c r="C542" i="247" s="1"/>
  <c r="G539" i="247"/>
  <c r="C539" i="247" s="1"/>
  <c r="H539" i="247"/>
  <c r="R539" i="247" s="1"/>
  <c r="P540" i="247" s="1"/>
  <c r="G543" i="247"/>
  <c r="C543" i="247" s="1"/>
  <c r="J546" i="247"/>
  <c r="G540" i="250"/>
  <c r="C540" i="250" s="1"/>
  <c r="G543" i="250"/>
  <c r="C543" i="250" s="1"/>
  <c r="G541" i="250"/>
  <c r="C541" i="250" s="1"/>
  <c r="J546" i="250"/>
  <c r="H539" i="250"/>
  <c r="R539" i="250" s="1"/>
  <c r="P540" i="250" s="1"/>
  <c r="G539" i="250"/>
  <c r="C539" i="250" s="1"/>
  <c r="G542" i="250"/>
  <c r="C542" i="250" s="1"/>
  <c r="S534" i="251"/>
  <c r="K535" i="251" s="1"/>
  <c r="A534" i="251" s="1"/>
  <c r="P535" i="251"/>
  <c r="M534" i="251" s="1"/>
  <c r="G545" i="252"/>
  <c r="C545" i="252" s="1"/>
  <c r="G549" i="252"/>
  <c r="C549" i="252" s="1"/>
  <c r="G548" i="252"/>
  <c r="C548" i="252" s="1"/>
  <c r="J552" i="252"/>
  <c r="H545" i="252"/>
  <c r="R545" i="252" s="1"/>
  <c r="P546" i="252" s="1"/>
  <c r="G546" i="252"/>
  <c r="C546" i="252" s="1"/>
  <c r="G547" i="252"/>
  <c r="C547" i="252" s="1"/>
  <c r="L528" i="242"/>
  <c r="N528" i="242"/>
  <c r="G541" i="242"/>
  <c r="C541" i="242" s="1"/>
  <c r="H539" i="242"/>
  <c r="R539" i="242" s="1"/>
  <c r="P540" i="242" s="1"/>
  <c r="G540" i="242"/>
  <c r="C540" i="242" s="1"/>
  <c r="G542" i="242"/>
  <c r="C542" i="242" s="1"/>
  <c r="J546" i="242"/>
  <c r="G543" i="242"/>
  <c r="C543" i="242" s="1"/>
  <c r="G539" i="242"/>
  <c r="C539" i="242" s="1"/>
  <c r="J552" i="242" l="1"/>
  <c r="G548" i="242"/>
  <c r="C548" i="242" s="1"/>
  <c r="G549" i="242"/>
  <c r="C549" i="242" s="1"/>
  <c r="H545" i="242"/>
  <c r="R545" i="242" s="1"/>
  <c r="P546" i="242" s="1"/>
  <c r="G545" i="242"/>
  <c r="C545" i="242" s="1"/>
  <c r="G547" i="242"/>
  <c r="C547" i="242" s="1"/>
  <c r="G546" i="242"/>
  <c r="C546" i="242" s="1"/>
  <c r="G551" i="252"/>
  <c r="C551" i="252" s="1"/>
  <c r="G555" i="252"/>
  <c r="C555" i="252" s="1"/>
  <c r="J558" i="252"/>
  <c r="H551" i="252"/>
  <c r="R551" i="252" s="1"/>
  <c r="P552" i="252" s="1"/>
  <c r="G552" i="252"/>
  <c r="C552" i="252" s="1"/>
  <c r="G553" i="252"/>
  <c r="C553" i="252" s="1"/>
  <c r="G554" i="252"/>
  <c r="C554" i="252" s="1"/>
  <c r="L534" i="251"/>
  <c r="N534" i="251"/>
  <c r="P541" i="250"/>
  <c r="M540" i="250" s="1"/>
  <c r="S540" i="250"/>
  <c r="K541" i="250" s="1"/>
  <c r="A540" i="250" s="1"/>
  <c r="G549" i="246"/>
  <c r="C549" i="246" s="1"/>
  <c r="G546" i="246"/>
  <c r="C546" i="246" s="1"/>
  <c r="G545" i="246"/>
  <c r="C545" i="246" s="1"/>
  <c r="G548" i="246"/>
  <c r="C548" i="246" s="1"/>
  <c r="G547" i="246"/>
  <c r="C547" i="246" s="1"/>
  <c r="H545" i="246"/>
  <c r="R545" i="246" s="1"/>
  <c r="P546" i="246" s="1"/>
  <c r="J552" i="246"/>
  <c r="L534" i="242"/>
  <c r="N534" i="242"/>
  <c r="G546" i="253"/>
  <c r="C546" i="253" s="1"/>
  <c r="G549" i="253"/>
  <c r="C549" i="253" s="1"/>
  <c r="G548" i="253"/>
  <c r="C548" i="253" s="1"/>
  <c r="G545" i="253"/>
  <c r="C545" i="253" s="1"/>
  <c r="J552" i="253"/>
  <c r="G547" i="253"/>
  <c r="C547" i="253" s="1"/>
  <c r="H545" i="253"/>
  <c r="R545" i="253" s="1"/>
  <c r="P546" i="253" s="1"/>
  <c r="G554" i="248"/>
  <c r="C554" i="248" s="1"/>
  <c r="H551" i="248"/>
  <c r="R551" i="248" s="1"/>
  <c r="P552" i="248" s="1"/>
  <c r="G555" i="248"/>
  <c r="C555" i="248" s="1"/>
  <c r="G551" i="248"/>
  <c r="C551" i="248" s="1"/>
  <c r="G553" i="248"/>
  <c r="C553" i="248" s="1"/>
  <c r="G552" i="248"/>
  <c r="C552" i="248" s="1"/>
  <c r="J558" i="248"/>
  <c r="H539" i="244"/>
  <c r="R539" i="244" s="1"/>
  <c r="P540" i="244" s="1"/>
  <c r="G542" i="244"/>
  <c r="C542" i="244" s="1"/>
  <c r="G540" i="244"/>
  <c r="C540" i="244" s="1"/>
  <c r="J546" i="244"/>
  <c r="G539" i="244"/>
  <c r="C539" i="244" s="1"/>
  <c r="G543" i="244"/>
  <c r="C543" i="244" s="1"/>
  <c r="G541" i="244"/>
  <c r="C541" i="244" s="1"/>
  <c r="P535" i="244"/>
  <c r="M534" i="244" s="1"/>
  <c r="S534" i="244"/>
  <c r="K535" i="244" s="1"/>
  <c r="A534" i="244" s="1"/>
  <c r="S540" i="138"/>
  <c r="K541" i="138" s="1"/>
  <c r="A540" i="138" s="1"/>
  <c r="P541" i="138"/>
  <c r="M540" i="138" s="1"/>
  <c r="P541" i="241"/>
  <c r="M540" i="241" s="1"/>
  <c r="S540" i="241"/>
  <c r="K541" i="241" s="1"/>
  <c r="A540" i="241" s="1"/>
  <c r="L534" i="250"/>
  <c r="N534" i="250"/>
  <c r="P541" i="242"/>
  <c r="M540" i="242" s="1"/>
  <c r="S540" i="242"/>
  <c r="K541" i="242" s="1"/>
  <c r="A540" i="242" s="1"/>
  <c r="G547" i="250"/>
  <c r="C547" i="250" s="1"/>
  <c r="G549" i="250"/>
  <c r="C549" i="250" s="1"/>
  <c r="J552" i="250"/>
  <c r="G546" i="250"/>
  <c r="C546" i="250" s="1"/>
  <c r="G545" i="250"/>
  <c r="C545" i="250" s="1"/>
  <c r="H545" i="250"/>
  <c r="R545" i="250" s="1"/>
  <c r="P546" i="250" s="1"/>
  <c r="G548" i="250"/>
  <c r="C548" i="250" s="1"/>
  <c r="G549" i="247"/>
  <c r="C549" i="247" s="1"/>
  <c r="J552" i="247"/>
  <c r="G545" i="247"/>
  <c r="C545" i="247" s="1"/>
  <c r="H545" i="247"/>
  <c r="R545" i="247" s="1"/>
  <c r="P546" i="247" s="1"/>
  <c r="G548" i="247"/>
  <c r="C548" i="247" s="1"/>
  <c r="G547" i="247"/>
  <c r="C547" i="247" s="1"/>
  <c r="G546" i="247"/>
  <c r="C546" i="247" s="1"/>
  <c r="N534" i="245"/>
  <c r="L534" i="245"/>
  <c r="L534" i="247"/>
  <c r="N534" i="247"/>
  <c r="S540" i="253"/>
  <c r="K541" i="253" s="1"/>
  <c r="A540" i="253" s="1"/>
  <c r="P541" i="253"/>
  <c r="M540" i="253" s="1"/>
  <c r="L540" i="248"/>
  <c r="N540" i="248"/>
  <c r="L528" i="243"/>
  <c r="N528" i="243"/>
  <c r="J552" i="241"/>
  <c r="G547" i="241"/>
  <c r="C547" i="241" s="1"/>
  <c r="G545" i="241"/>
  <c r="C545" i="241" s="1"/>
  <c r="G549" i="241"/>
  <c r="C549" i="241" s="1"/>
  <c r="G548" i="241"/>
  <c r="C548" i="241" s="1"/>
  <c r="H545" i="241"/>
  <c r="R545" i="241" s="1"/>
  <c r="P546" i="241" s="1"/>
  <c r="G546" i="241"/>
  <c r="C546" i="241" s="1"/>
  <c r="P535" i="243"/>
  <c r="M534" i="243" s="1"/>
  <c r="S534" i="243"/>
  <c r="K535" i="243" s="1"/>
  <c r="A534" i="243" s="1"/>
  <c r="P541" i="246"/>
  <c r="M540" i="246" s="1"/>
  <c r="S540" i="246"/>
  <c r="K541" i="246" s="1"/>
  <c r="A540" i="246" s="1"/>
  <c r="L534" i="241"/>
  <c r="N534" i="241"/>
  <c r="L534" i="253"/>
  <c r="N534" i="253"/>
  <c r="N540" i="252"/>
  <c r="L540" i="252"/>
  <c r="L534" i="138"/>
  <c r="N534" i="138"/>
  <c r="G548" i="251"/>
  <c r="C548" i="251" s="1"/>
  <c r="G545" i="251"/>
  <c r="C545" i="251" s="1"/>
  <c r="J552" i="251"/>
  <c r="G546" i="251"/>
  <c r="C546" i="251" s="1"/>
  <c r="G547" i="251"/>
  <c r="C547" i="251" s="1"/>
  <c r="G549" i="251"/>
  <c r="C549" i="251" s="1"/>
  <c r="H545" i="251"/>
  <c r="R545" i="251" s="1"/>
  <c r="P546" i="251" s="1"/>
  <c r="P541" i="251"/>
  <c r="M540" i="251" s="1"/>
  <c r="S540" i="251"/>
  <c r="K541" i="251" s="1"/>
  <c r="A540" i="251" s="1"/>
  <c r="H539" i="243"/>
  <c r="R539" i="243" s="1"/>
  <c r="P540" i="243" s="1"/>
  <c r="G543" i="243"/>
  <c r="C543" i="243" s="1"/>
  <c r="G541" i="243"/>
  <c r="C541" i="243" s="1"/>
  <c r="J546" i="243"/>
  <c r="G542" i="243"/>
  <c r="C542" i="243" s="1"/>
  <c r="G540" i="243"/>
  <c r="C540" i="243" s="1"/>
  <c r="G539" i="243"/>
  <c r="C539" i="243" s="1"/>
  <c r="G543" i="249"/>
  <c r="C543" i="249" s="1"/>
  <c r="G540" i="249"/>
  <c r="C540" i="249" s="1"/>
  <c r="G541" i="249"/>
  <c r="C541" i="249" s="1"/>
  <c r="J546" i="249"/>
  <c r="G542" i="249"/>
  <c r="C542" i="249" s="1"/>
  <c r="G539" i="249"/>
  <c r="C539" i="249" s="1"/>
  <c r="H539" i="249"/>
  <c r="R539" i="249" s="1"/>
  <c r="P540" i="249" s="1"/>
  <c r="S534" i="249"/>
  <c r="K535" i="249" s="1"/>
  <c r="A534" i="249" s="1"/>
  <c r="P535" i="249"/>
  <c r="M534" i="249" s="1"/>
  <c r="H545" i="245"/>
  <c r="R545" i="245" s="1"/>
  <c r="P546" i="245" s="1"/>
  <c r="J552" i="245"/>
  <c r="G547" i="245"/>
  <c r="C547" i="245" s="1"/>
  <c r="G549" i="245"/>
  <c r="C549" i="245" s="1"/>
  <c r="G548" i="245"/>
  <c r="C548" i="245" s="1"/>
  <c r="G546" i="245"/>
  <c r="C546" i="245" s="1"/>
  <c r="G545" i="245"/>
  <c r="C545" i="245" s="1"/>
  <c r="P547" i="252"/>
  <c r="M546" i="252" s="1"/>
  <c r="S546" i="252"/>
  <c r="K547" i="252" s="1"/>
  <c r="A546" i="252" s="1"/>
  <c r="P541" i="247"/>
  <c r="M540" i="247" s="1"/>
  <c r="S540" i="247"/>
  <c r="K541" i="247" s="1"/>
  <c r="A540" i="247" s="1"/>
  <c r="G1114" i="181"/>
  <c r="L534" i="246"/>
  <c r="N534" i="246"/>
  <c r="S546" i="248"/>
  <c r="K547" i="248" s="1"/>
  <c r="A546" i="248" s="1"/>
  <c r="P547" i="248"/>
  <c r="M546" i="248" s="1"/>
  <c r="G546" i="138"/>
  <c r="C546" i="138" s="1"/>
  <c r="H545" i="138"/>
  <c r="R545" i="138" s="1"/>
  <c r="P546" i="138" s="1"/>
  <c r="J552" i="138"/>
  <c r="G549" i="138"/>
  <c r="C549" i="138" s="1"/>
  <c r="G545" i="138"/>
  <c r="C545" i="138" s="1"/>
  <c r="G548" i="138"/>
  <c r="C548" i="138" s="1"/>
  <c r="G547" i="138"/>
  <c r="C547" i="138" s="1"/>
  <c r="N528" i="249"/>
  <c r="L528" i="249"/>
  <c r="L528" i="244"/>
  <c r="N528" i="244"/>
  <c r="P541" i="245"/>
  <c r="M540" i="245" s="1"/>
  <c r="S540" i="245"/>
  <c r="K541" i="245" s="1"/>
  <c r="A540" i="245" s="1"/>
  <c r="P541" i="249" l="1"/>
  <c r="M540" i="249" s="1"/>
  <c r="S540" i="249"/>
  <c r="K541" i="249" s="1"/>
  <c r="A540" i="249" s="1"/>
  <c r="S546" i="251"/>
  <c r="K547" i="251" s="1"/>
  <c r="A546" i="251" s="1"/>
  <c r="P547" i="251"/>
  <c r="M546" i="251" s="1"/>
  <c r="G555" i="251"/>
  <c r="C555" i="251" s="1"/>
  <c r="G554" i="251"/>
  <c r="C554" i="251" s="1"/>
  <c r="H551" i="251"/>
  <c r="R551" i="251" s="1"/>
  <c r="P552" i="251" s="1"/>
  <c r="J558" i="251"/>
  <c r="G551" i="251"/>
  <c r="C551" i="251" s="1"/>
  <c r="G553" i="251"/>
  <c r="C553" i="251" s="1"/>
  <c r="G552" i="251"/>
  <c r="C552" i="251" s="1"/>
  <c r="L540" i="246"/>
  <c r="N540" i="246"/>
  <c r="P547" i="241"/>
  <c r="M546" i="241" s="1"/>
  <c r="S546" i="241"/>
  <c r="K547" i="241" s="1"/>
  <c r="A546" i="241" s="1"/>
  <c r="P547" i="250"/>
  <c r="M546" i="250" s="1"/>
  <c r="S546" i="250"/>
  <c r="K547" i="250" s="1"/>
  <c r="A546" i="250" s="1"/>
  <c r="L540" i="138"/>
  <c r="N540" i="138"/>
  <c r="S552" i="248"/>
  <c r="K553" i="248" s="1"/>
  <c r="A552" i="248" s="1"/>
  <c r="P553" i="248"/>
  <c r="M552" i="248" s="1"/>
  <c r="H551" i="253"/>
  <c r="R551" i="253" s="1"/>
  <c r="P552" i="253" s="1"/>
  <c r="J558" i="253"/>
  <c r="G555" i="253"/>
  <c r="C555" i="253" s="1"/>
  <c r="G551" i="253"/>
  <c r="C551" i="253" s="1"/>
  <c r="G553" i="253"/>
  <c r="C553" i="253" s="1"/>
  <c r="G554" i="253"/>
  <c r="C554" i="253" s="1"/>
  <c r="G552" i="253"/>
  <c r="C552" i="253" s="1"/>
  <c r="S546" i="246"/>
  <c r="K547" i="246" s="1"/>
  <c r="A546" i="246" s="1"/>
  <c r="P547" i="246"/>
  <c r="M546" i="246" s="1"/>
  <c r="P547" i="242"/>
  <c r="M546" i="242" s="1"/>
  <c r="S546" i="242"/>
  <c r="K547" i="242" s="1"/>
  <c r="A546" i="242" s="1"/>
  <c r="P547" i="245"/>
  <c r="M546" i="245" s="1"/>
  <c r="S546" i="245"/>
  <c r="K547" i="245" s="1"/>
  <c r="A546" i="245" s="1"/>
  <c r="P541" i="243"/>
  <c r="M540" i="243" s="1"/>
  <c r="S540" i="243"/>
  <c r="K541" i="243" s="1"/>
  <c r="A540" i="243" s="1"/>
  <c r="G551" i="241"/>
  <c r="C551" i="241" s="1"/>
  <c r="G554" i="241"/>
  <c r="C554" i="241" s="1"/>
  <c r="G552" i="241"/>
  <c r="C552" i="241" s="1"/>
  <c r="H551" i="241"/>
  <c r="R551" i="241" s="1"/>
  <c r="P552" i="241" s="1"/>
  <c r="G553" i="241"/>
  <c r="C553" i="241" s="1"/>
  <c r="J558" i="241"/>
  <c r="G555" i="241"/>
  <c r="C555" i="241" s="1"/>
  <c r="G554" i="247"/>
  <c r="C554" i="247" s="1"/>
  <c r="G553" i="247"/>
  <c r="C553" i="247" s="1"/>
  <c r="G555" i="247"/>
  <c r="C555" i="247" s="1"/>
  <c r="J558" i="247"/>
  <c r="G551" i="247"/>
  <c r="C551" i="247" s="1"/>
  <c r="H551" i="247"/>
  <c r="R551" i="247" s="1"/>
  <c r="P552" i="247" s="1"/>
  <c r="G552" i="247"/>
  <c r="C552" i="247" s="1"/>
  <c r="S552" i="252"/>
  <c r="K553" i="252" s="1"/>
  <c r="A552" i="252" s="1"/>
  <c r="P553" i="252"/>
  <c r="M552" i="252" s="1"/>
  <c r="L540" i="247"/>
  <c r="N540" i="247"/>
  <c r="G554" i="138"/>
  <c r="C554" i="138" s="1"/>
  <c r="G553" i="138"/>
  <c r="C553" i="138" s="1"/>
  <c r="G551" i="138"/>
  <c r="C551" i="138" s="1"/>
  <c r="H551" i="138"/>
  <c r="R551" i="138" s="1"/>
  <c r="P552" i="138" s="1"/>
  <c r="J558" i="138"/>
  <c r="G555" i="138"/>
  <c r="C555" i="138" s="1"/>
  <c r="G552" i="138"/>
  <c r="C552" i="138" s="1"/>
  <c r="G1115" i="181"/>
  <c r="N546" i="252"/>
  <c r="L546" i="252"/>
  <c r="L534" i="249"/>
  <c r="N534" i="249"/>
  <c r="G546" i="243"/>
  <c r="C546" i="243" s="1"/>
  <c r="J552" i="243"/>
  <c r="G549" i="243"/>
  <c r="C549" i="243" s="1"/>
  <c r="G545" i="243"/>
  <c r="C545" i="243" s="1"/>
  <c r="H545" i="243"/>
  <c r="R545" i="243" s="1"/>
  <c r="P546" i="243" s="1"/>
  <c r="G547" i="243"/>
  <c r="C547" i="243" s="1"/>
  <c r="G548" i="243"/>
  <c r="C548" i="243" s="1"/>
  <c r="N534" i="243"/>
  <c r="L534" i="243"/>
  <c r="L540" i="253"/>
  <c r="N540" i="253"/>
  <c r="S540" i="244"/>
  <c r="K541" i="244" s="1"/>
  <c r="A540" i="244" s="1"/>
  <c r="P541" i="244"/>
  <c r="M540" i="244" s="1"/>
  <c r="S546" i="253"/>
  <c r="K547" i="253" s="1"/>
  <c r="A546" i="253" s="1"/>
  <c r="P547" i="253"/>
  <c r="M546" i="253" s="1"/>
  <c r="G558" i="252"/>
  <c r="C558" i="252" s="1"/>
  <c r="G561" i="252"/>
  <c r="C561" i="252" s="1"/>
  <c r="H557" i="252"/>
  <c r="R557" i="252" s="1"/>
  <c r="P558" i="252" s="1"/>
  <c r="G559" i="252"/>
  <c r="C559" i="252" s="1"/>
  <c r="G557" i="252"/>
  <c r="C557" i="252" s="1"/>
  <c r="J564" i="252"/>
  <c r="G560" i="252"/>
  <c r="C560" i="252" s="1"/>
  <c r="G554" i="245"/>
  <c r="C554" i="245" s="1"/>
  <c r="G551" i="245"/>
  <c r="C551" i="245" s="1"/>
  <c r="G555" i="245"/>
  <c r="C555" i="245" s="1"/>
  <c r="G553" i="245"/>
  <c r="C553" i="245" s="1"/>
  <c r="J558" i="245"/>
  <c r="H551" i="245"/>
  <c r="R551" i="245" s="1"/>
  <c r="P552" i="245" s="1"/>
  <c r="G552" i="245"/>
  <c r="C552" i="245" s="1"/>
  <c r="L540" i="245"/>
  <c r="N540" i="245"/>
  <c r="N546" i="248"/>
  <c r="L546" i="248"/>
  <c r="P547" i="138"/>
  <c r="M546" i="138" s="1"/>
  <c r="S546" i="138"/>
  <c r="K547" i="138" s="1"/>
  <c r="A546" i="138" s="1"/>
  <c r="G549" i="249"/>
  <c r="C549" i="249" s="1"/>
  <c r="G545" i="249"/>
  <c r="C545" i="249" s="1"/>
  <c r="G548" i="249"/>
  <c r="C548" i="249" s="1"/>
  <c r="J552" i="249"/>
  <c r="H545" i="249"/>
  <c r="R545" i="249" s="1"/>
  <c r="P546" i="249" s="1"/>
  <c r="G546" i="249"/>
  <c r="C546" i="249" s="1"/>
  <c r="G547" i="249"/>
  <c r="C547" i="249" s="1"/>
  <c r="N540" i="251"/>
  <c r="L540" i="251"/>
  <c r="P547" i="247"/>
  <c r="M546" i="247" s="1"/>
  <c r="S546" i="247"/>
  <c r="K547" i="247" s="1"/>
  <c r="A546" i="247" s="1"/>
  <c r="G553" i="250"/>
  <c r="C553" i="250" s="1"/>
  <c r="G555" i="250"/>
  <c r="C555" i="250" s="1"/>
  <c r="J558" i="250"/>
  <c r="G552" i="250"/>
  <c r="C552" i="250" s="1"/>
  <c r="G554" i="250"/>
  <c r="C554" i="250" s="1"/>
  <c r="H551" i="250"/>
  <c r="R551" i="250" s="1"/>
  <c r="P552" i="250" s="1"/>
  <c r="G551" i="250"/>
  <c r="C551" i="250" s="1"/>
  <c r="L540" i="242"/>
  <c r="N540" i="242"/>
  <c r="N540" i="241"/>
  <c r="L540" i="241"/>
  <c r="N534" i="244"/>
  <c r="L534" i="244"/>
  <c r="J552" i="244"/>
  <c r="G547" i="244"/>
  <c r="C547" i="244" s="1"/>
  <c r="G546" i="244"/>
  <c r="C546" i="244" s="1"/>
  <c r="G549" i="244"/>
  <c r="C549" i="244" s="1"/>
  <c r="G548" i="244"/>
  <c r="C548" i="244" s="1"/>
  <c r="H545" i="244"/>
  <c r="R545" i="244" s="1"/>
  <c r="P546" i="244" s="1"/>
  <c r="G545" i="244"/>
  <c r="C545" i="244" s="1"/>
  <c r="G558" i="248"/>
  <c r="C558" i="248" s="1"/>
  <c r="G561" i="248"/>
  <c r="C561" i="248" s="1"/>
  <c r="G557" i="248"/>
  <c r="C557" i="248" s="1"/>
  <c r="H557" i="248"/>
  <c r="R557" i="248" s="1"/>
  <c r="P558" i="248" s="1"/>
  <c r="G560" i="248"/>
  <c r="C560" i="248" s="1"/>
  <c r="G559" i="248"/>
  <c r="C559" i="248" s="1"/>
  <c r="J564" i="248"/>
  <c r="G551" i="246"/>
  <c r="C551" i="246" s="1"/>
  <c r="G555" i="246"/>
  <c r="C555" i="246" s="1"/>
  <c r="H551" i="246"/>
  <c r="R551" i="246" s="1"/>
  <c r="P552" i="246" s="1"/>
  <c r="G553" i="246"/>
  <c r="C553" i="246" s="1"/>
  <c r="G554" i="246"/>
  <c r="C554" i="246" s="1"/>
  <c r="J558" i="246"/>
  <c r="G552" i="246"/>
  <c r="C552" i="246" s="1"/>
  <c r="N540" i="250"/>
  <c r="L540" i="250"/>
  <c r="G551" i="242"/>
  <c r="C551" i="242" s="1"/>
  <c r="G554" i="242"/>
  <c r="C554" i="242" s="1"/>
  <c r="G552" i="242"/>
  <c r="C552" i="242" s="1"/>
  <c r="J558" i="242"/>
  <c r="G555" i="242"/>
  <c r="C555" i="242" s="1"/>
  <c r="G553" i="242"/>
  <c r="C553" i="242" s="1"/>
  <c r="H551" i="242"/>
  <c r="R551" i="242" s="1"/>
  <c r="P552" i="242" s="1"/>
  <c r="N546" i="253" l="1"/>
  <c r="L546" i="253"/>
  <c r="S552" i="242"/>
  <c r="K553" i="242" s="1"/>
  <c r="A552" i="242" s="1"/>
  <c r="P553" i="242"/>
  <c r="M552" i="242" s="1"/>
  <c r="H563" i="248"/>
  <c r="R563" i="248" s="1"/>
  <c r="P564" i="248" s="1"/>
  <c r="G567" i="248"/>
  <c r="C567" i="248" s="1"/>
  <c r="J570" i="248"/>
  <c r="G564" i="248"/>
  <c r="C564" i="248" s="1"/>
  <c r="G565" i="248"/>
  <c r="C565" i="248" s="1"/>
  <c r="G563" i="248"/>
  <c r="C563" i="248" s="1"/>
  <c r="G566" i="248"/>
  <c r="C566" i="248" s="1"/>
  <c r="S546" i="244"/>
  <c r="K547" i="244" s="1"/>
  <c r="A546" i="244" s="1"/>
  <c r="P547" i="244"/>
  <c r="M546" i="244" s="1"/>
  <c r="G558" i="250"/>
  <c r="C558" i="250" s="1"/>
  <c r="G557" i="250"/>
  <c r="C557" i="250" s="1"/>
  <c r="G561" i="250"/>
  <c r="C561" i="250" s="1"/>
  <c r="J564" i="250"/>
  <c r="G560" i="250"/>
  <c r="C560" i="250" s="1"/>
  <c r="H557" i="250"/>
  <c r="R557" i="250" s="1"/>
  <c r="P558" i="250" s="1"/>
  <c r="G559" i="250"/>
  <c r="C559" i="250" s="1"/>
  <c r="L546" i="247"/>
  <c r="N546" i="247"/>
  <c r="G563" i="252"/>
  <c r="C563" i="252" s="1"/>
  <c r="G565" i="252"/>
  <c r="C565" i="252" s="1"/>
  <c r="G567" i="252"/>
  <c r="C567" i="252" s="1"/>
  <c r="H563" i="252"/>
  <c r="R563" i="252" s="1"/>
  <c r="P564" i="252" s="1"/>
  <c r="J570" i="252"/>
  <c r="G566" i="252"/>
  <c r="C566" i="252" s="1"/>
  <c r="G564" i="252"/>
  <c r="C564" i="252" s="1"/>
  <c r="L540" i="244"/>
  <c r="N540" i="244"/>
  <c r="S546" i="243"/>
  <c r="K547" i="243" s="1"/>
  <c r="A546" i="243" s="1"/>
  <c r="P547" i="243"/>
  <c r="M546" i="243" s="1"/>
  <c r="N552" i="252"/>
  <c r="L552" i="252"/>
  <c r="P553" i="241"/>
  <c r="M552" i="241" s="1"/>
  <c r="S552" i="241"/>
  <c r="K553" i="241" s="1"/>
  <c r="A552" i="241" s="1"/>
  <c r="L546" i="250"/>
  <c r="N546" i="250"/>
  <c r="G560" i="251"/>
  <c r="C560" i="251" s="1"/>
  <c r="G561" i="251"/>
  <c r="C561" i="251" s="1"/>
  <c r="H557" i="251"/>
  <c r="R557" i="251" s="1"/>
  <c r="P558" i="251" s="1"/>
  <c r="G557" i="251"/>
  <c r="C557" i="251" s="1"/>
  <c r="J564" i="251"/>
  <c r="G559" i="251"/>
  <c r="C559" i="251" s="1"/>
  <c r="G558" i="251"/>
  <c r="C558" i="251" s="1"/>
  <c r="L546" i="251"/>
  <c r="N546" i="251"/>
  <c r="G559" i="246"/>
  <c r="C559" i="246" s="1"/>
  <c r="G557" i="246"/>
  <c r="C557" i="246" s="1"/>
  <c r="G560" i="246"/>
  <c r="C560" i="246" s="1"/>
  <c r="G558" i="246"/>
  <c r="C558" i="246" s="1"/>
  <c r="J564" i="246"/>
  <c r="G561" i="246"/>
  <c r="C561" i="246" s="1"/>
  <c r="H557" i="246"/>
  <c r="R557" i="246" s="1"/>
  <c r="P558" i="246" s="1"/>
  <c r="G1116" i="181"/>
  <c r="P553" i="246"/>
  <c r="M552" i="246" s="1"/>
  <c r="S552" i="246"/>
  <c r="K553" i="246" s="1"/>
  <c r="A552" i="246" s="1"/>
  <c r="G554" i="244"/>
  <c r="C554" i="244" s="1"/>
  <c r="J558" i="244"/>
  <c r="G551" i="244"/>
  <c r="C551" i="244" s="1"/>
  <c r="G553" i="244"/>
  <c r="C553" i="244" s="1"/>
  <c r="H551" i="244"/>
  <c r="R551" i="244" s="1"/>
  <c r="P552" i="244" s="1"/>
  <c r="G552" i="244"/>
  <c r="C552" i="244" s="1"/>
  <c r="G555" i="244"/>
  <c r="C555" i="244" s="1"/>
  <c r="S552" i="250"/>
  <c r="K553" i="250" s="1"/>
  <c r="A552" i="250" s="1"/>
  <c r="P553" i="250"/>
  <c r="M552" i="250" s="1"/>
  <c r="S546" i="249"/>
  <c r="K547" i="249" s="1"/>
  <c r="A546" i="249" s="1"/>
  <c r="P547" i="249"/>
  <c r="M546" i="249" s="1"/>
  <c r="P553" i="245"/>
  <c r="M552" i="245" s="1"/>
  <c r="S552" i="245"/>
  <c r="K553" i="245" s="1"/>
  <c r="A552" i="245" s="1"/>
  <c r="G558" i="138"/>
  <c r="C558" i="138" s="1"/>
  <c r="J564" i="138"/>
  <c r="G561" i="138"/>
  <c r="C561" i="138" s="1"/>
  <c r="G560" i="138"/>
  <c r="C560" i="138" s="1"/>
  <c r="H557" i="138"/>
  <c r="R557" i="138" s="1"/>
  <c r="P558" i="138" s="1"/>
  <c r="G557" i="138"/>
  <c r="C557" i="138" s="1"/>
  <c r="G559" i="138"/>
  <c r="C559" i="138" s="1"/>
  <c r="J564" i="247"/>
  <c r="G561" i="247"/>
  <c r="C561" i="247" s="1"/>
  <c r="G558" i="247"/>
  <c r="C558" i="247" s="1"/>
  <c r="G557" i="247"/>
  <c r="C557" i="247" s="1"/>
  <c r="H557" i="247"/>
  <c r="R557" i="247" s="1"/>
  <c r="P558" i="247" s="1"/>
  <c r="G559" i="247"/>
  <c r="C559" i="247" s="1"/>
  <c r="G560" i="247"/>
  <c r="C560" i="247" s="1"/>
  <c r="L540" i="243"/>
  <c r="N540" i="243"/>
  <c r="L546" i="242"/>
  <c r="N546" i="242"/>
  <c r="G557" i="253"/>
  <c r="C557" i="253" s="1"/>
  <c r="G560" i="253"/>
  <c r="C560" i="253" s="1"/>
  <c r="H557" i="253"/>
  <c r="R557" i="253" s="1"/>
  <c r="P558" i="253" s="1"/>
  <c r="G559" i="253"/>
  <c r="C559" i="253" s="1"/>
  <c r="J564" i="253"/>
  <c r="G561" i="253"/>
  <c r="C561" i="253" s="1"/>
  <c r="G558" i="253"/>
  <c r="C558" i="253" s="1"/>
  <c r="S552" i="251"/>
  <c r="K553" i="251" s="1"/>
  <c r="A552" i="251" s="1"/>
  <c r="P553" i="251"/>
  <c r="M552" i="251" s="1"/>
  <c r="P553" i="253"/>
  <c r="M552" i="253" s="1"/>
  <c r="S552" i="253"/>
  <c r="K553" i="253" s="1"/>
  <c r="A552" i="253" s="1"/>
  <c r="N546" i="241"/>
  <c r="L546" i="241"/>
  <c r="G554" i="249"/>
  <c r="C554" i="249" s="1"/>
  <c r="J558" i="249"/>
  <c r="G553" i="249"/>
  <c r="C553" i="249" s="1"/>
  <c r="G551" i="249"/>
  <c r="C551" i="249" s="1"/>
  <c r="H551" i="249"/>
  <c r="R551" i="249" s="1"/>
  <c r="P552" i="249" s="1"/>
  <c r="G552" i="249"/>
  <c r="C552" i="249" s="1"/>
  <c r="G555" i="249"/>
  <c r="C555" i="249" s="1"/>
  <c r="G558" i="245"/>
  <c r="C558" i="245" s="1"/>
  <c r="G559" i="245"/>
  <c r="C559" i="245" s="1"/>
  <c r="J564" i="245"/>
  <c r="G561" i="245"/>
  <c r="C561" i="245" s="1"/>
  <c r="H557" i="245"/>
  <c r="R557" i="245" s="1"/>
  <c r="P558" i="245" s="1"/>
  <c r="G557" i="245"/>
  <c r="C557" i="245" s="1"/>
  <c r="G560" i="245"/>
  <c r="C560" i="245" s="1"/>
  <c r="P553" i="138"/>
  <c r="M552" i="138" s="1"/>
  <c r="S552" i="138"/>
  <c r="K553" i="138" s="1"/>
  <c r="A552" i="138" s="1"/>
  <c r="G560" i="241"/>
  <c r="C560" i="241" s="1"/>
  <c r="G559" i="241"/>
  <c r="C559" i="241" s="1"/>
  <c r="J564" i="241"/>
  <c r="G561" i="241"/>
  <c r="C561" i="241" s="1"/>
  <c r="H557" i="241"/>
  <c r="R557" i="241" s="1"/>
  <c r="P558" i="241" s="1"/>
  <c r="G558" i="241"/>
  <c r="C558" i="241" s="1"/>
  <c r="G557" i="241"/>
  <c r="C557" i="241" s="1"/>
  <c r="N546" i="246"/>
  <c r="L546" i="246"/>
  <c r="G559" i="242"/>
  <c r="C559" i="242" s="1"/>
  <c r="G561" i="242"/>
  <c r="C561" i="242" s="1"/>
  <c r="G557" i="242"/>
  <c r="C557" i="242" s="1"/>
  <c r="G558" i="242"/>
  <c r="C558" i="242" s="1"/>
  <c r="J564" i="242"/>
  <c r="H557" i="242"/>
  <c r="R557" i="242" s="1"/>
  <c r="P558" i="242" s="1"/>
  <c r="G560" i="242"/>
  <c r="C560" i="242" s="1"/>
  <c r="S558" i="248"/>
  <c r="K559" i="248" s="1"/>
  <c r="A558" i="248" s="1"/>
  <c r="P559" i="248"/>
  <c r="M558" i="248" s="1"/>
  <c r="N546" i="138"/>
  <c r="L546" i="138"/>
  <c r="S558" i="252"/>
  <c r="K559" i="252" s="1"/>
  <c r="A558" i="252" s="1"/>
  <c r="P559" i="252"/>
  <c r="M558" i="252" s="1"/>
  <c r="H551" i="243"/>
  <c r="R551" i="243" s="1"/>
  <c r="P552" i="243" s="1"/>
  <c r="G553" i="243"/>
  <c r="C553" i="243" s="1"/>
  <c r="G554" i="243"/>
  <c r="C554" i="243" s="1"/>
  <c r="G552" i="243"/>
  <c r="C552" i="243" s="1"/>
  <c r="G551" i="243"/>
  <c r="C551" i="243" s="1"/>
  <c r="J558" i="243"/>
  <c r="G555" i="243"/>
  <c r="C555" i="243" s="1"/>
  <c r="P553" i="247"/>
  <c r="M552" i="247" s="1"/>
  <c r="S552" i="247"/>
  <c r="K553" i="247" s="1"/>
  <c r="A552" i="247" s="1"/>
  <c r="L546" i="245"/>
  <c r="N546" i="245"/>
  <c r="L552" i="248"/>
  <c r="N552" i="248"/>
  <c r="N540" i="249"/>
  <c r="L540" i="249"/>
  <c r="P559" i="241" l="1"/>
  <c r="M558" i="241" s="1"/>
  <c r="S558" i="241"/>
  <c r="K559" i="241" s="1"/>
  <c r="A558" i="241" s="1"/>
  <c r="S552" i="249"/>
  <c r="K553" i="249" s="1"/>
  <c r="A552" i="249" s="1"/>
  <c r="P553" i="249"/>
  <c r="M552" i="249" s="1"/>
  <c r="L552" i="253"/>
  <c r="N552" i="253"/>
  <c r="P559" i="247"/>
  <c r="M558" i="247" s="1"/>
  <c r="S558" i="247"/>
  <c r="K559" i="247" s="1"/>
  <c r="A558" i="247" s="1"/>
  <c r="G565" i="247"/>
  <c r="C565" i="247" s="1"/>
  <c r="J570" i="247"/>
  <c r="G564" i="247"/>
  <c r="C564" i="247" s="1"/>
  <c r="G563" i="247"/>
  <c r="C563" i="247" s="1"/>
  <c r="G566" i="247"/>
  <c r="C566" i="247" s="1"/>
  <c r="G567" i="247"/>
  <c r="C567" i="247" s="1"/>
  <c r="H563" i="247"/>
  <c r="R563" i="247" s="1"/>
  <c r="P564" i="247" s="1"/>
  <c r="N552" i="250"/>
  <c r="L552" i="250"/>
  <c r="P553" i="244"/>
  <c r="M552" i="244" s="1"/>
  <c r="S552" i="244"/>
  <c r="K553" i="244" s="1"/>
  <c r="A552" i="244" s="1"/>
  <c r="G1117" i="181"/>
  <c r="G564" i="251"/>
  <c r="C564" i="251" s="1"/>
  <c r="G565" i="251"/>
  <c r="C565" i="251" s="1"/>
  <c r="G563" i="251"/>
  <c r="C563" i="251" s="1"/>
  <c r="G566" i="251"/>
  <c r="C566" i="251" s="1"/>
  <c r="H563" i="251"/>
  <c r="R563" i="251" s="1"/>
  <c r="P564" i="251" s="1"/>
  <c r="J570" i="251"/>
  <c r="G567" i="251"/>
  <c r="C567" i="251" s="1"/>
  <c r="L552" i="241"/>
  <c r="N552" i="241"/>
  <c r="N552" i="242"/>
  <c r="L552" i="242"/>
  <c r="L552" i="251"/>
  <c r="N552" i="251"/>
  <c r="N552" i="245"/>
  <c r="L552" i="245"/>
  <c r="S558" i="246"/>
  <c r="K559" i="246" s="1"/>
  <c r="A558" i="246" s="1"/>
  <c r="P559" i="246"/>
  <c r="M558" i="246" s="1"/>
  <c r="H569" i="252"/>
  <c r="R569" i="252" s="1"/>
  <c r="P570" i="252" s="1"/>
  <c r="G569" i="252"/>
  <c r="C569" i="252" s="1"/>
  <c r="G572" i="252"/>
  <c r="C572" i="252" s="1"/>
  <c r="G573" i="252"/>
  <c r="C573" i="252" s="1"/>
  <c r="J576" i="252"/>
  <c r="G570" i="252"/>
  <c r="C570" i="252" s="1"/>
  <c r="G571" i="252"/>
  <c r="C571" i="252" s="1"/>
  <c r="P559" i="250"/>
  <c r="M558" i="250" s="1"/>
  <c r="S558" i="250"/>
  <c r="K559" i="250" s="1"/>
  <c r="A558" i="250" s="1"/>
  <c r="G573" i="248"/>
  <c r="C573" i="248" s="1"/>
  <c r="H569" i="248"/>
  <c r="R569" i="248" s="1"/>
  <c r="P570" i="248" s="1"/>
  <c r="J576" i="248"/>
  <c r="G572" i="248"/>
  <c r="C572" i="248" s="1"/>
  <c r="G569" i="248"/>
  <c r="C569" i="248" s="1"/>
  <c r="G571" i="248"/>
  <c r="C571" i="248" s="1"/>
  <c r="G570" i="248"/>
  <c r="C570" i="248" s="1"/>
  <c r="G559" i="243"/>
  <c r="C559" i="243" s="1"/>
  <c r="J564" i="243"/>
  <c r="G561" i="243"/>
  <c r="C561" i="243" s="1"/>
  <c r="G560" i="243"/>
  <c r="C560" i="243" s="1"/>
  <c r="G558" i="243"/>
  <c r="C558" i="243" s="1"/>
  <c r="G557" i="243"/>
  <c r="C557" i="243" s="1"/>
  <c r="H557" i="243"/>
  <c r="R557" i="243" s="1"/>
  <c r="P558" i="243" s="1"/>
  <c r="S558" i="245"/>
  <c r="K559" i="245" s="1"/>
  <c r="A558" i="245" s="1"/>
  <c r="P559" i="245"/>
  <c r="M558" i="245" s="1"/>
  <c r="J570" i="253"/>
  <c r="H563" i="253"/>
  <c r="R563" i="253" s="1"/>
  <c r="P564" i="253" s="1"/>
  <c r="G565" i="253"/>
  <c r="C565" i="253" s="1"/>
  <c r="G567" i="253"/>
  <c r="C567" i="253" s="1"/>
  <c r="G566" i="253"/>
  <c r="C566" i="253" s="1"/>
  <c r="G563" i="253"/>
  <c r="C563" i="253" s="1"/>
  <c r="G564" i="253"/>
  <c r="C564" i="253" s="1"/>
  <c r="P553" i="243"/>
  <c r="M552" i="243" s="1"/>
  <c r="S552" i="243"/>
  <c r="K553" i="243" s="1"/>
  <c r="A552" i="243" s="1"/>
  <c r="P559" i="242"/>
  <c r="M558" i="242" s="1"/>
  <c r="S558" i="242"/>
  <c r="K559" i="242" s="1"/>
  <c r="A558" i="242" s="1"/>
  <c r="G564" i="241"/>
  <c r="C564" i="241" s="1"/>
  <c r="H563" i="241"/>
  <c r="R563" i="241" s="1"/>
  <c r="P564" i="241" s="1"/>
  <c r="G567" i="241"/>
  <c r="C567" i="241" s="1"/>
  <c r="J570" i="241"/>
  <c r="G566" i="241"/>
  <c r="C566" i="241" s="1"/>
  <c r="G565" i="241"/>
  <c r="C565" i="241" s="1"/>
  <c r="G563" i="241"/>
  <c r="C563" i="241" s="1"/>
  <c r="L552" i="138"/>
  <c r="N552" i="138"/>
  <c r="G563" i="138"/>
  <c r="C563" i="138" s="1"/>
  <c r="G565" i="138"/>
  <c r="C565" i="138" s="1"/>
  <c r="G564" i="138"/>
  <c r="C564" i="138" s="1"/>
  <c r="G566" i="138"/>
  <c r="C566" i="138" s="1"/>
  <c r="H563" i="138"/>
  <c r="R563" i="138" s="1"/>
  <c r="P564" i="138" s="1"/>
  <c r="G567" i="138"/>
  <c r="C567" i="138" s="1"/>
  <c r="J570" i="138"/>
  <c r="N546" i="249"/>
  <c r="L546" i="249"/>
  <c r="L552" i="246"/>
  <c r="N552" i="246"/>
  <c r="S558" i="251"/>
  <c r="K559" i="251" s="1"/>
  <c r="A558" i="251" s="1"/>
  <c r="P559" i="251"/>
  <c r="M558" i="251" s="1"/>
  <c r="S564" i="252"/>
  <c r="K565" i="252" s="1"/>
  <c r="A564" i="252" s="1"/>
  <c r="P565" i="252"/>
  <c r="M564" i="252" s="1"/>
  <c r="N552" i="247"/>
  <c r="L552" i="247"/>
  <c r="L558" i="252"/>
  <c r="N558" i="252"/>
  <c r="N558" i="248"/>
  <c r="L558" i="248"/>
  <c r="G563" i="242"/>
  <c r="C563" i="242" s="1"/>
  <c r="G566" i="242"/>
  <c r="C566" i="242" s="1"/>
  <c r="G564" i="242"/>
  <c r="C564" i="242" s="1"/>
  <c r="H563" i="242"/>
  <c r="R563" i="242" s="1"/>
  <c r="P564" i="242" s="1"/>
  <c r="G567" i="242"/>
  <c r="C567" i="242" s="1"/>
  <c r="J570" i="242"/>
  <c r="G565" i="242"/>
  <c r="C565" i="242" s="1"/>
  <c r="G566" i="245"/>
  <c r="C566" i="245" s="1"/>
  <c r="G567" i="245"/>
  <c r="C567" i="245" s="1"/>
  <c r="G563" i="245"/>
  <c r="C563" i="245" s="1"/>
  <c r="H563" i="245"/>
  <c r="R563" i="245" s="1"/>
  <c r="P564" i="245" s="1"/>
  <c r="G565" i="245"/>
  <c r="C565" i="245" s="1"/>
  <c r="J570" i="245"/>
  <c r="G564" i="245"/>
  <c r="C564" i="245" s="1"/>
  <c r="H557" i="249"/>
  <c r="R557" i="249" s="1"/>
  <c r="P558" i="249" s="1"/>
  <c r="G559" i="249"/>
  <c r="C559" i="249" s="1"/>
  <c r="G560" i="249"/>
  <c r="C560" i="249" s="1"/>
  <c r="G557" i="249"/>
  <c r="C557" i="249" s="1"/>
  <c r="J564" i="249"/>
  <c r="G561" i="249"/>
  <c r="C561" i="249" s="1"/>
  <c r="G558" i="249"/>
  <c r="C558" i="249" s="1"/>
  <c r="S558" i="253"/>
  <c r="K559" i="253" s="1"/>
  <c r="A558" i="253" s="1"/>
  <c r="P559" i="253"/>
  <c r="M558" i="253" s="1"/>
  <c r="P559" i="138"/>
  <c r="M558" i="138" s="1"/>
  <c r="S558" i="138"/>
  <c r="K559" i="138" s="1"/>
  <c r="A558" i="138" s="1"/>
  <c r="H557" i="244"/>
  <c r="R557" i="244" s="1"/>
  <c r="P558" i="244" s="1"/>
  <c r="G561" i="244"/>
  <c r="C561" i="244" s="1"/>
  <c r="J564" i="244"/>
  <c r="G559" i="244"/>
  <c r="C559" i="244" s="1"/>
  <c r="G557" i="244"/>
  <c r="C557" i="244" s="1"/>
  <c r="G560" i="244"/>
  <c r="C560" i="244" s="1"/>
  <c r="G558" i="244"/>
  <c r="C558" i="244" s="1"/>
  <c r="J570" i="246"/>
  <c r="G564" i="246"/>
  <c r="C564" i="246" s="1"/>
  <c r="G563" i="246"/>
  <c r="C563" i="246" s="1"/>
  <c r="G566" i="246"/>
  <c r="C566" i="246" s="1"/>
  <c r="G565" i="246"/>
  <c r="C565" i="246" s="1"/>
  <c r="G567" i="246"/>
  <c r="C567" i="246" s="1"/>
  <c r="H563" i="246"/>
  <c r="R563" i="246" s="1"/>
  <c r="P564" i="246" s="1"/>
  <c r="N546" i="243"/>
  <c r="L546" i="243"/>
  <c r="J570" i="250"/>
  <c r="H563" i="250"/>
  <c r="R563" i="250" s="1"/>
  <c r="P564" i="250" s="1"/>
  <c r="G563" i="250"/>
  <c r="C563" i="250" s="1"/>
  <c r="G564" i="250"/>
  <c r="C564" i="250" s="1"/>
  <c r="G567" i="250"/>
  <c r="C567" i="250" s="1"/>
  <c r="G566" i="250"/>
  <c r="C566" i="250" s="1"/>
  <c r="G565" i="250"/>
  <c r="C565" i="250" s="1"/>
  <c r="N546" i="244"/>
  <c r="L546" i="244"/>
  <c r="P565" i="248"/>
  <c r="M564" i="248" s="1"/>
  <c r="S564" i="248"/>
  <c r="K565" i="248" s="1"/>
  <c r="A564" i="248" s="1"/>
  <c r="H563" i="244" l="1"/>
  <c r="R563" i="244" s="1"/>
  <c r="P564" i="244" s="1"/>
  <c r="G565" i="244"/>
  <c r="C565" i="244" s="1"/>
  <c r="G563" i="244"/>
  <c r="C563" i="244" s="1"/>
  <c r="G564" i="244"/>
  <c r="C564" i="244" s="1"/>
  <c r="G566" i="244"/>
  <c r="C566" i="244" s="1"/>
  <c r="J570" i="244"/>
  <c r="G567" i="244"/>
  <c r="C567" i="244" s="1"/>
  <c r="L558" i="138"/>
  <c r="N558" i="138"/>
  <c r="P565" i="242"/>
  <c r="M564" i="242" s="1"/>
  <c r="S564" i="242"/>
  <c r="K565" i="242" s="1"/>
  <c r="A564" i="242" s="1"/>
  <c r="N558" i="251"/>
  <c r="L558" i="251"/>
  <c r="P565" i="138"/>
  <c r="M564" i="138" s="1"/>
  <c r="S564" i="138"/>
  <c r="K565" i="138" s="1"/>
  <c r="A564" i="138" s="1"/>
  <c r="S564" i="241"/>
  <c r="K565" i="241" s="1"/>
  <c r="A564" i="241" s="1"/>
  <c r="P565" i="241"/>
  <c r="M564" i="241" s="1"/>
  <c r="G570" i="253"/>
  <c r="C570" i="253" s="1"/>
  <c r="G571" i="253"/>
  <c r="C571" i="253" s="1"/>
  <c r="G573" i="253"/>
  <c r="C573" i="253" s="1"/>
  <c r="H569" i="253"/>
  <c r="R569" i="253" s="1"/>
  <c r="P570" i="253" s="1"/>
  <c r="G572" i="253"/>
  <c r="C572" i="253" s="1"/>
  <c r="G569" i="253"/>
  <c r="C569" i="253" s="1"/>
  <c r="J576" i="253"/>
  <c r="G564" i="243"/>
  <c r="C564" i="243" s="1"/>
  <c r="G565" i="243"/>
  <c r="C565" i="243" s="1"/>
  <c r="G567" i="243"/>
  <c r="C567" i="243" s="1"/>
  <c r="G563" i="243"/>
  <c r="C563" i="243" s="1"/>
  <c r="G566" i="243"/>
  <c r="C566" i="243" s="1"/>
  <c r="J570" i="243"/>
  <c r="H563" i="243"/>
  <c r="R563" i="243" s="1"/>
  <c r="P564" i="243" s="1"/>
  <c r="G1118" i="181"/>
  <c r="L552" i="249"/>
  <c r="N552" i="249"/>
  <c r="P565" i="250"/>
  <c r="M564" i="250" s="1"/>
  <c r="S564" i="250"/>
  <c r="K565" i="250" s="1"/>
  <c r="A564" i="250" s="1"/>
  <c r="N558" i="253"/>
  <c r="L558" i="253"/>
  <c r="J570" i="249"/>
  <c r="G564" i="249"/>
  <c r="C564" i="249" s="1"/>
  <c r="G566" i="249"/>
  <c r="C566" i="249" s="1"/>
  <c r="G565" i="249"/>
  <c r="C565" i="249" s="1"/>
  <c r="G563" i="249"/>
  <c r="C563" i="249" s="1"/>
  <c r="G567" i="249"/>
  <c r="C567" i="249" s="1"/>
  <c r="H563" i="249"/>
  <c r="R563" i="249" s="1"/>
  <c r="P564" i="249" s="1"/>
  <c r="P559" i="249"/>
  <c r="M558" i="249" s="1"/>
  <c r="S558" i="249"/>
  <c r="K559" i="249" s="1"/>
  <c r="A558" i="249" s="1"/>
  <c r="S564" i="245"/>
  <c r="K565" i="245" s="1"/>
  <c r="A564" i="245" s="1"/>
  <c r="P565" i="245"/>
  <c r="M564" i="245" s="1"/>
  <c r="N552" i="243"/>
  <c r="L552" i="243"/>
  <c r="N558" i="245"/>
  <c r="L558" i="245"/>
  <c r="G579" i="252"/>
  <c r="C579" i="252" s="1"/>
  <c r="J582" i="252"/>
  <c r="G578" i="252"/>
  <c r="C578" i="252" s="1"/>
  <c r="G577" i="252"/>
  <c r="C577" i="252" s="1"/>
  <c r="H575" i="252"/>
  <c r="R575" i="252" s="1"/>
  <c r="P576" i="252" s="1"/>
  <c r="G575" i="252"/>
  <c r="C575" i="252" s="1"/>
  <c r="G576" i="252"/>
  <c r="C576" i="252" s="1"/>
  <c r="P571" i="252"/>
  <c r="M570" i="252" s="1"/>
  <c r="S570" i="252"/>
  <c r="K571" i="252" s="1"/>
  <c r="A570" i="252" s="1"/>
  <c r="G569" i="251"/>
  <c r="C569" i="251" s="1"/>
  <c r="G570" i="251"/>
  <c r="C570" i="251" s="1"/>
  <c r="J576" i="251"/>
  <c r="H569" i="251"/>
  <c r="R569" i="251" s="1"/>
  <c r="P570" i="251" s="1"/>
  <c r="G573" i="251"/>
  <c r="C573" i="251" s="1"/>
  <c r="G571" i="251"/>
  <c r="C571" i="251" s="1"/>
  <c r="G572" i="251"/>
  <c r="C572" i="251" s="1"/>
  <c r="P565" i="247"/>
  <c r="M564" i="247" s="1"/>
  <c r="S564" i="247"/>
  <c r="K565" i="247" s="1"/>
  <c r="A564" i="247" s="1"/>
  <c r="N558" i="247"/>
  <c r="L558" i="247"/>
  <c r="N564" i="248"/>
  <c r="L564" i="248"/>
  <c r="S564" i="246"/>
  <c r="K565" i="246" s="1"/>
  <c r="A564" i="246" s="1"/>
  <c r="P565" i="246"/>
  <c r="M564" i="246" s="1"/>
  <c r="G572" i="250"/>
  <c r="C572" i="250" s="1"/>
  <c r="G569" i="250"/>
  <c r="C569" i="250" s="1"/>
  <c r="G570" i="250"/>
  <c r="C570" i="250" s="1"/>
  <c r="J576" i="250"/>
  <c r="H569" i="250"/>
  <c r="R569" i="250" s="1"/>
  <c r="P570" i="250" s="1"/>
  <c r="G571" i="250"/>
  <c r="C571" i="250" s="1"/>
  <c r="G573" i="250"/>
  <c r="C573" i="250" s="1"/>
  <c r="S558" i="244"/>
  <c r="K559" i="244" s="1"/>
  <c r="A558" i="244" s="1"/>
  <c r="P559" i="244"/>
  <c r="M558" i="244" s="1"/>
  <c r="G569" i="242"/>
  <c r="C569" i="242" s="1"/>
  <c r="G571" i="242"/>
  <c r="C571" i="242" s="1"/>
  <c r="J576" i="242"/>
  <c r="G573" i="242"/>
  <c r="C573" i="242" s="1"/>
  <c r="G572" i="242"/>
  <c r="C572" i="242" s="1"/>
  <c r="H569" i="242"/>
  <c r="R569" i="242" s="1"/>
  <c r="P570" i="242" s="1"/>
  <c r="G570" i="242"/>
  <c r="C570" i="242" s="1"/>
  <c r="L564" i="252"/>
  <c r="N564" i="252"/>
  <c r="G569" i="138"/>
  <c r="C569" i="138" s="1"/>
  <c r="G573" i="138"/>
  <c r="C573" i="138" s="1"/>
  <c r="G570" i="138"/>
  <c r="C570" i="138" s="1"/>
  <c r="J576" i="138"/>
  <c r="G572" i="138"/>
  <c r="C572" i="138" s="1"/>
  <c r="G571" i="138"/>
  <c r="C571" i="138" s="1"/>
  <c r="H569" i="138"/>
  <c r="R569" i="138" s="1"/>
  <c r="P570" i="138" s="1"/>
  <c r="G571" i="241"/>
  <c r="C571" i="241" s="1"/>
  <c r="H569" i="241"/>
  <c r="R569" i="241" s="1"/>
  <c r="P570" i="241" s="1"/>
  <c r="G569" i="241"/>
  <c r="C569" i="241" s="1"/>
  <c r="G573" i="241"/>
  <c r="C573" i="241" s="1"/>
  <c r="G572" i="241"/>
  <c r="C572" i="241" s="1"/>
  <c r="J576" i="241"/>
  <c r="G570" i="241"/>
  <c r="C570" i="241" s="1"/>
  <c r="J582" i="248"/>
  <c r="G575" i="248"/>
  <c r="C575" i="248" s="1"/>
  <c r="G578" i="248"/>
  <c r="C578" i="248" s="1"/>
  <c r="G579" i="248"/>
  <c r="C579" i="248" s="1"/>
  <c r="H575" i="248"/>
  <c r="R575" i="248" s="1"/>
  <c r="P576" i="248" s="1"/>
  <c r="G576" i="248"/>
  <c r="C576" i="248" s="1"/>
  <c r="G577" i="248"/>
  <c r="C577" i="248" s="1"/>
  <c r="L558" i="250"/>
  <c r="N558" i="250"/>
  <c r="L558" i="246"/>
  <c r="N558" i="246"/>
  <c r="P565" i="251"/>
  <c r="M564" i="251" s="1"/>
  <c r="S564" i="251"/>
  <c r="K565" i="251" s="1"/>
  <c r="A564" i="251" s="1"/>
  <c r="L552" i="244"/>
  <c r="N552" i="244"/>
  <c r="G573" i="247"/>
  <c r="C573" i="247" s="1"/>
  <c r="H569" i="247"/>
  <c r="R569" i="247" s="1"/>
  <c r="P570" i="247" s="1"/>
  <c r="G569" i="247"/>
  <c r="C569" i="247" s="1"/>
  <c r="G571" i="247"/>
  <c r="C571" i="247" s="1"/>
  <c r="J576" i="247"/>
  <c r="G572" i="247"/>
  <c r="C572" i="247" s="1"/>
  <c r="G570" i="247"/>
  <c r="C570" i="247" s="1"/>
  <c r="H569" i="246"/>
  <c r="R569" i="246" s="1"/>
  <c r="P570" i="246" s="1"/>
  <c r="G569" i="246"/>
  <c r="C569" i="246" s="1"/>
  <c r="G570" i="246"/>
  <c r="C570" i="246" s="1"/>
  <c r="J576" i="246"/>
  <c r="G571" i="246"/>
  <c r="C571" i="246" s="1"/>
  <c r="G572" i="246"/>
  <c r="C572" i="246" s="1"/>
  <c r="G573" i="246"/>
  <c r="C573" i="246" s="1"/>
  <c r="G570" i="245"/>
  <c r="C570" i="245" s="1"/>
  <c r="H569" i="245"/>
  <c r="R569" i="245" s="1"/>
  <c r="P570" i="245" s="1"/>
  <c r="G573" i="245"/>
  <c r="C573" i="245" s="1"/>
  <c r="G572" i="245"/>
  <c r="C572" i="245" s="1"/>
  <c r="J576" i="245"/>
  <c r="G571" i="245"/>
  <c r="C571" i="245" s="1"/>
  <c r="G569" i="245"/>
  <c r="C569" i="245" s="1"/>
  <c r="N558" i="242"/>
  <c r="L558" i="242"/>
  <c r="P565" i="253"/>
  <c r="M564" i="253" s="1"/>
  <c r="S564" i="253"/>
  <c r="K565" i="253" s="1"/>
  <c r="A564" i="253" s="1"/>
  <c r="P559" i="243"/>
  <c r="M558" i="243" s="1"/>
  <c r="S558" i="243"/>
  <c r="K559" i="243" s="1"/>
  <c r="A558" i="243" s="1"/>
  <c r="S570" i="248"/>
  <c r="K571" i="248" s="1"/>
  <c r="A570" i="248" s="1"/>
  <c r="P571" i="248"/>
  <c r="M570" i="248" s="1"/>
  <c r="N558" i="241"/>
  <c r="L558" i="241"/>
  <c r="L564" i="253" l="1"/>
  <c r="N564" i="253"/>
  <c r="P571" i="246"/>
  <c r="M570" i="246" s="1"/>
  <c r="S570" i="246"/>
  <c r="K571" i="246" s="1"/>
  <c r="A570" i="246" s="1"/>
  <c r="J582" i="241"/>
  <c r="G578" i="241"/>
  <c r="C578" i="241" s="1"/>
  <c r="G575" i="241"/>
  <c r="C575" i="241" s="1"/>
  <c r="G576" i="241"/>
  <c r="C576" i="241" s="1"/>
  <c r="G579" i="241"/>
  <c r="C579" i="241" s="1"/>
  <c r="H575" i="241"/>
  <c r="R575" i="241" s="1"/>
  <c r="P576" i="241" s="1"/>
  <c r="G577" i="241"/>
  <c r="C577" i="241" s="1"/>
  <c r="G579" i="245"/>
  <c r="C579" i="245" s="1"/>
  <c r="J582" i="245"/>
  <c r="H575" i="245"/>
  <c r="R575" i="245" s="1"/>
  <c r="P576" i="245" s="1"/>
  <c r="G576" i="245"/>
  <c r="C576" i="245" s="1"/>
  <c r="G575" i="245"/>
  <c r="C575" i="245" s="1"/>
  <c r="G578" i="245"/>
  <c r="C578" i="245" s="1"/>
  <c r="G577" i="245"/>
  <c r="C577" i="245" s="1"/>
  <c r="H575" i="246"/>
  <c r="R575" i="246" s="1"/>
  <c r="P576" i="246" s="1"/>
  <c r="G577" i="246"/>
  <c r="C577" i="246" s="1"/>
  <c r="G575" i="246"/>
  <c r="C575" i="246" s="1"/>
  <c r="G579" i="246"/>
  <c r="C579" i="246" s="1"/>
  <c r="G576" i="246"/>
  <c r="C576" i="246" s="1"/>
  <c r="J582" i="246"/>
  <c r="G578" i="246"/>
  <c r="C578" i="246" s="1"/>
  <c r="H575" i="138"/>
  <c r="R575" i="138" s="1"/>
  <c r="P576" i="138" s="1"/>
  <c r="G578" i="138"/>
  <c r="C578" i="138" s="1"/>
  <c r="G579" i="138"/>
  <c r="C579" i="138" s="1"/>
  <c r="G577" i="138"/>
  <c r="C577" i="138" s="1"/>
  <c r="G576" i="138"/>
  <c r="C576" i="138" s="1"/>
  <c r="G575" i="138"/>
  <c r="C575" i="138" s="1"/>
  <c r="J582" i="138"/>
  <c r="G583" i="252"/>
  <c r="C583" i="252" s="1"/>
  <c r="G582" i="252"/>
  <c r="C582" i="252" s="1"/>
  <c r="J588" i="252"/>
  <c r="G585" i="252"/>
  <c r="C585" i="252" s="1"/>
  <c r="G581" i="252"/>
  <c r="C581" i="252" s="1"/>
  <c r="H581" i="252"/>
  <c r="R581" i="252" s="1"/>
  <c r="P582" i="252" s="1"/>
  <c r="G584" i="252"/>
  <c r="C584" i="252" s="1"/>
  <c r="J576" i="249"/>
  <c r="H569" i="249"/>
  <c r="R569" i="249" s="1"/>
  <c r="P570" i="249" s="1"/>
  <c r="G570" i="249"/>
  <c r="C570" i="249" s="1"/>
  <c r="G573" i="249"/>
  <c r="C573" i="249" s="1"/>
  <c r="G572" i="249"/>
  <c r="C572" i="249" s="1"/>
  <c r="G569" i="249"/>
  <c r="C569" i="249" s="1"/>
  <c r="G571" i="249"/>
  <c r="C571" i="249" s="1"/>
  <c r="N564" i="250"/>
  <c r="L564" i="250"/>
  <c r="G1119" i="181"/>
  <c r="G578" i="253"/>
  <c r="C578" i="253" s="1"/>
  <c r="H575" i="253"/>
  <c r="R575" i="253" s="1"/>
  <c r="P576" i="253" s="1"/>
  <c r="G579" i="253"/>
  <c r="C579" i="253" s="1"/>
  <c r="G576" i="253"/>
  <c r="C576" i="253" s="1"/>
  <c r="J582" i="253"/>
  <c r="G575" i="253"/>
  <c r="C575" i="253" s="1"/>
  <c r="G577" i="253"/>
  <c r="C577" i="253" s="1"/>
  <c r="P571" i="247"/>
  <c r="M570" i="247" s="1"/>
  <c r="S570" i="247"/>
  <c r="K571" i="247" s="1"/>
  <c r="A570" i="247" s="1"/>
  <c r="S570" i="138"/>
  <c r="K571" i="138" s="1"/>
  <c r="A570" i="138" s="1"/>
  <c r="P571" i="138"/>
  <c r="M570" i="138" s="1"/>
  <c r="N558" i="244"/>
  <c r="L558" i="244"/>
  <c r="S570" i="250"/>
  <c r="K571" i="250" s="1"/>
  <c r="A570" i="250" s="1"/>
  <c r="P571" i="250"/>
  <c r="M570" i="250" s="1"/>
  <c r="L564" i="247"/>
  <c r="N564" i="247"/>
  <c r="S570" i="251"/>
  <c r="K571" i="251" s="1"/>
  <c r="A570" i="251" s="1"/>
  <c r="P571" i="251"/>
  <c r="M570" i="251" s="1"/>
  <c r="P577" i="252"/>
  <c r="M576" i="252" s="1"/>
  <c r="S576" i="252"/>
  <c r="K577" i="252" s="1"/>
  <c r="A576" i="252" s="1"/>
  <c r="N558" i="249"/>
  <c r="L558" i="249"/>
  <c r="S564" i="243"/>
  <c r="K565" i="243" s="1"/>
  <c r="A564" i="243" s="1"/>
  <c r="P565" i="243"/>
  <c r="M564" i="243" s="1"/>
  <c r="N558" i="243"/>
  <c r="L558" i="243"/>
  <c r="S576" i="248"/>
  <c r="K577" i="248" s="1"/>
  <c r="A576" i="248" s="1"/>
  <c r="P577" i="248"/>
  <c r="M576" i="248" s="1"/>
  <c r="G581" i="248"/>
  <c r="C581" i="248" s="1"/>
  <c r="G583" i="248"/>
  <c r="C583" i="248" s="1"/>
  <c r="G585" i="248"/>
  <c r="C585" i="248" s="1"/>
  <c r="J588" i="248"/>
  <c r="G582" i="248"/>
  <c r="C582" i="248" s="1"/>
  <c r="G584" i="248"/>
  <c r="C584" i="248" s="1"/>
  <c r="H581" i="248"/>
  <c r="R581" i="248" s="1"/>
  <c r="P582" i="248" s="1"/>
  <c r="N570" i="248"/>
  <c r="L570" i="248"/>
  <c r="J582" i="247"/>
  <c r="H575" i="247"/>
  <c r="R575" i="247" s="1"/>
  <c r="P576" i="247" s="1"/>
  <c r="G577" i="247"/>
  <c r="C577" i="247" s="1"/>
  <c r="G578" i="247"/>
  <c r="C578" i="247" s="1"/>
  <c r="G575" i="247"/>
  <c r="C575" i="247" s="1"/>
  <c r="G576" i="247"/>
  <c r="C576" i="247" s="1"/>
  <c r="G579" i="247"/>
  <c r="C579" i="247" s="1"/>
  <c r="L564" i="251"/>
  <c r="N564" i="251"/>
  <c r="G575" i="242"/>
  <c r="C575" i="242" s="1"/>
  <c r="G576" i="242"/>
  <c r="C576" i="242" s="1"/>
  <c r="G577" i="242"/>
  <c r="C577" i="242" s="1"/>
  <c r="G578" i="242"/>
  <c r="C578" i="242" s="1"/>
  <c r="J582" i="242"/>
  <c r="H575" i="242"/>
  <c r="R575" i="242" s="1"/>
  <c r="P576" i="242" s="1"/>
  <c r="G579" i="242"/>
  <c r="C579" i="242" s="1"/>
  <c r="G579" i="250"/>
  <c r="C579" i="250" s="1"/>
  <c r="H575" i="250"/>
  <c r="R575" i="250" s="1"/>
  <c r="P576" i="250" s="1"/>
  <c r="G575" i="250"/>
  <c r="C575" i="250" s="1"/>
  <c r="G577" i="250"/>
  <c r="C577" i="250" s="1"/>
  <c r="J582" i="250"/>
  <c r="G576" i="250"/>
  <c r="C576" i="250" s="1"/>
  <c r="G578" i="250"/>
  <c r="C578" i="250" s="1"/>
  <c r="N564" i="246"/>
  <c r="L564" i="246"/>
  <c r="G576" i="251"/>
  <c r="C576" i="251" s="1"/>
  <c r="H575" i="251"/>
  <c r="R575" i="251" s="1"/>
  <c r="P576" i="251" s="1"/>
  <c r="G579" i="251"/>
  <c r="C579" i="251" s="1"/>
  <c r="G577" i="251"/>
  <c r="C577" i="251" s="1"/>
  <c r="J582" i="251"/>
  <c r="G578" i="251"/>
  <c r="C578" i="251" s="1"/>
  <c r="G575" i="251"/>
  <c r="C575" i="251" s="1"/>
  <c r="N570" i="252"/>
  <c r="L570" i="252"/>
  <c r="N564" i="245"/>
  <c r="L564" i="245"/>
  <c r="P565" i="249"/>
  <c r="M564" i="249" s="1"/>
  <c r="S564" i="249"/>
  <c r="K565" i="249" s="1"/>
  <c r="A564" i="249" s="1"/>
  <c r="G570" i="243"/>
  <c r="C570" i="243" s="1"/>
  <c r="H569" i="243"/>
  <c r="R569" i="243" s="1"/>
  <c r="P570" i="243" s="1"/>
  <c r="G571" i="243"/>
  <c r="C571" i="243" s="1"/>
  <c r="G572" i="243"/>
  <c r="C572" i="243" s="1"/>
  <c r="G569" i="243"/>
  <c r="C569" i="243" s="1"/>
  <c r="G573" i="243"/>
  <c r="C573" i="243" s="1"/>
  <c r="J576" i="243"/>
  <c r="N564" i="138"/>
  <c r="L564" i="138"/>
  <c r="N564" i="242"/>
  <c r="L564" i="242"/>
  <c r="G573" i="244"/>
  <c r="C573" i="244" s="1"/>
  <c r="G572" i="244"/>
  <c r="C572" i="244" s="1"/>
  <c r="J576" i="244"/>
  <c r="G570" i="244"/>
  <c r="C570" i="244" s="1"/>
  <c r="H569" i="244"/>
  <c r="R569" i="244" s="1"/>
  <c r="P570" i="244" s="1"/>
  <c r="G571" i="244"/>
  <c r="C571" i="244" s="1"/>
  <c r="G569" i="244"/>
  <c r="C569" i="244" s="1"/>
  <c r="P571" i="245"/>
  <c r="M570" i="245" s="1"/>
  <c r="S570" i="245"/>
  <c r="K571" i="245" s="1"/>
  <c r="A570" i="245" s="1"/>
  <c r="S570" i="241"/>
  <c r="K571" i="241" s="1"/>
  <c r="A570" i="241" s="1"/>
  <c r="P571" i="241"/>
  <c r="M570" i="241" s="1"/>
  <c r="P571" i="242"/>
  <c r="M570" i="242" s="1"/>
  <c r="S570" i="242"/>
  <c r="K571" i="242" s="1"/>
  <c r="A570" i="242" s="1"/>
  <c r="P571" i="253"/>
  <c r="M570" i="253" s="1"/>
  <c r="S570" i="253"/>
  <c r="K571" i="253" s="1"/>
  <c r="A570" i="253" s="1"/>
  <c r="L564" i="241"/>
  <c r="N564" i="241"/>
  <c r="P565" i="244"/>
  <c r="M564" i="244" s="1"/>
  <c r="S564" i="244"/>
  <c r="K565" i="244" s="1"/>
  <c r="A564" i="244" s="1"/>
  <c r="N570" i="241" l="1"/>
  <c r="L570" i="241"/>
  <c r="P577" i="253"/>
  <c r="M576" i="253" s="1"/>
  <c r="S576" i="253"/>
  <c r="K577" i="253" s="1"/>
  <c r="A576" i="253" s="1"/>
  <c r="H575" i="249"/>
  <c r="R575" i="249" s="1"/>
  <c r="P576" i="249" s="1"/>
  <c r="G577" i="249"/>
  <c r="C577" i="249" s="1"/>
  <c r="G579" i="249"/>
  <c r="C579" i="249" s="1"/>
  <c r="G576" i="249"/>
  <c r="C576" i="249" s="1"/>
  <c r="J582" i="249"/>
  <c r="G578" i="249"/>
  <c r="C578" i="249" s="1"/>
  <c r="G575" i="249"/>
  <c r="C575" i="249" s="1"/>
  <c r="N564" i="244"/>
  <c r="L564" i="244"/>
  <c r="N570" i="253"/>
  <c r="L570" i="253"/>
  <c r="S576" i="251"/>
  <c r="K577" i="251" s="1"/>
  <c r="A576" i="251" s="1"/>
  <c r="P577" i="251"/>
  <c r="M576" i="251" s="1"/>
  <c r="P577" i="242"/>
  <c r="M576" i="242" s="1"/>
  <c r="S576" i="242"/>
  <c r="K577" i="242" s="1"/>
  <c r="A576" i="242" s="1"/>
  <c r="G588" i="248"/>
  <c r="C588" i="248" s="1"/>
  <c r="G591" i="248"/>
  <c r="C591" i="248" s="1"/>
  <c r="G587" i="248"/>
  <c r="C587" i="248" s="1"/>
  <c r="G589" i="248"/>
  <c r="C589" i="248" s="1"/>
  <c r="H587" i="248"/>
  <c r="R587" i="248" s="1"/>
  <c r="P588" i="248" s="1"/>
  <c r="J594" i="248"/>
  <c r="G590" i="248"/>
  <c r="C590" i="248" s="1"/>
  <c r="L576" i="248"/>
  <c r="N576" i="248"/>
  <c r="L564" i="243"/>
  <c r="N564" i="243"/>
  <c r="G583" i="253"/>
  <c r="C583" i="253" s="1"/>
  <c r="G584" i="253"/>
  <c r="C584" i="253" s="1"/>
  <c r="J588" i="253"/>
  <c r="G581" i="253"/>
  <c r="C581" i="253" s="1"/>
  <c r="H581" i="253"/>
  <c r="R581" i="253" s="1"/>
  <c r="P582" i="253" s="1"/>
  <c r="G585" i="253"/>
  <c r="C585" i="253" s="1"/>
  <c r="G582" i="253"/>
  <c r="C582" i="253" s="1"/>
  <c r="G590" i="252"/>
  <c r="C590" i="252" s="1"/>
  <c r="G588" i="252"/>
  <c r="C588" i="252" s="1"/>
  <c r="J594" i="252"/>
  <c r="G591" i="252"/>
  <c r="C591" i="252" s="1"/>
  <c r="H587" i="252"/>
  <c r="R587" i="252" s="1"/>
  <c r="P588" i="252" s="1"/>
  <c r="G589" i="252"/>
  <c r="C589" i="252" s="1"/>
  <c r="G587" i="252"/>
  <c r="C587" i="252" s="1"/>
  <c r="P577" i="246"/>
  <c r="M576" i="246" s="1"/>
  <c r="S576" i="246"/>
  <c r="K577" i="246" s="1"/>
  <c r="A576" i="246" s="1"/>
  <c r="L570" i="246"/>
  <c r="N570" i="246"/>
  <c r="G577" i="244"/>
  <c r="C577" i="244" s="1"/>
  <c r="G575" i="244"/>
  <c r="C575" i="244" s="1"/>
  <c r="J582" i="244"/>
  <c r="G578" i="244"/>
  <c r="C578" i="244" s="1"/>
  <c r="H575" i="244"/>
  <c r="R575" i="244" s="1"/>
  <c r="P576" i="244" s="1"/>
  <c r="G576" i="244"/>
  <c r="C576" i="244" s="1"/>
  <c r="G579" i="244"/>
  <c r="C579" i="244" s="1"/>
  <c r="G584" i="246"/>
  <c r="C584" i="246" s="1"/>
  <c r="G582" i="246"/>
  <c r="C582" i="246" s="1"/>
  <c r="G583" i="246"/>
  <c r="C583" i="246" s="1"/>
  <c r="J588" i="246"/>
  <c r="H581" i="246"/>
  <c r="R581" i="246" s="1"/>
  <c r="P582" i="246" s="1"/>
  <c r="G585" i="246"/>
  <c r="C585" i="246" s="1"/>
  <c r="G581" i="246"/>
  <c r="C581" i="246" s="1"/>
  <c r="S576" i="250"/>
  <c r="K577" i="250" s="1"/>
  <c r="A576" i="250" s="1"/>
  <c r="P577" i="250"/>
  <c r="M576" i="250" s="1"/>
  <c r="G582" i="242"/>
  <c r="C582" i="242" s="1"/>
  <c r="G583" i="242"/>
  <c r="C583" i="242" s="1"/>
  <c r="H581" i="242"/>
  <c r="R581" i="242" s="1"/>
  <c r="P582" i="242" s="1"/>
  <c r="G584" i="242"/>
  <c r="C584" i="242" s="1"/>
  <c r="G585" i="242"/>
  <c r="C585" i="242" s="1"/>
  <c r="J588" i="242"/>
  <c r="G581" i="242"/>
  <c r="C581" i="242" s="1"/>
  <c r="P577" i="247"/>
  <c r="M576" i="247" s="1"/>
  <c r="S576" i="247"/>
  <c r="K577" i="247" s="1"/>
  <c r="A576" i="247" s="1"/>
  <c r="S582" i="248"/>
  <c r="K583" i="248" s="1"/>
  <c r="A582" i="248" s="1"/>
  <c r="P583" i="248"/>
  <c r="M582" i="248" s="1"/>
  <c r="N576" i="252"/>
  <c r="L576" i="252"/>
  <c r="N570" i="247"/>
  <c r="L570" i="247"/>
  <c r="P583" i="252"/>
  <c r="M582" i="252" s="1"/>
  <c r="S582" i="252"/>
  <c r="K583" i="252" s="1"/>
  <c r="A582" i="252" s="1"/>
  <c r="P577" i="138"/>
  <c r="M576" i="138" s="1"/>
  <c r="S576" i="138"/>
  <c r="K577" i="138" s="1"/>
  <c r="A576" i="138" s="1"/>
  <c r="S576" i="245"/>
  <c r="K577" i="245" s="1"/>
  <c r="A576" i="245" s="1"/>
  <c r="P577" i="245"/>
  <c r="M576" i="245" s="1"/>
  <c r="S576" i="241"/>
  <c r="K577" i="241" s="1"/>
  <c r="A576" i="241" s="1"/>
  <c r="P577" i="241"/>
  <c r="M576" i="241" s="1"/>
  <c r="S570" i="243"/>
  <c r="K571" i="243" s="1"/>
  <c r="A570" i="243" s="1"/>
  <c r="P571" i="243"/>
  <c r="M570" i="243" s="1"/>
  <c r="G582" i="138"/>
  <c r="C582" i="138" s="1"/>
  <c r="G585" i="138"/>
  <c r="C585" i="138" s="1"/>
  <c r="G583" i="138"/>
  <c r="C583" i="138" s="1"/>
  <c r="G584" i="138"/>
  <c r="C584" i="138" s="1"/>
  <c r="G581" i="138"/>
  <c r="C581" i="138" s="1"/>
  <c r="J588" i="138"/>
  <c r="H581" i="138"/>
  <c r="R581" i="138" s="1"/>
  <c r="P582" i="138" s="1"/>
  <c r="P571" i="244"/>
  <c r="M570" i="244" s="1"/>
  <c r="S570" i="244"/>
  <c r="K571" i="244" s="1"/>
  <c r="A570" i="244" s="1"/>
  <c r="G582" i="251"/>
  <c r="C582" i="251" s="1"/>
  <c r="G581" i="251"/>
  <c r="C581" i="251" s="1"/>
  <c r="G584" i="251"/>
  <c r="C584" i="251" s="1"/>
  <c r="G583" i="251"/>
  <c r="C583" i="251" s="1"/>
  <c r="H581" i="251"/>
  <c r="R581" i="251" s="1"/>
  <c r="P582" i="251" s="1"/>
  <c r="G585" i="251"/>
  <c r="C585" i="251" s="1"/>
  <c r="J588" i="251"/>
  <c r="L570" i="242"/>
  <c r="N570" i="242"/>
  <c r="L570" i="245"/>
  <c r="N570" i="245"/>
  <c r="G577" i="243"/>
  <c r="C577" i="243" s="1"/>
  <c r="G575" i="243"/>
  <c r="C575" i="243" s="1"/>
  <c r="G579" i="243"/>
  <c r="C579" i="243" s="1"/>
  <c r="H575" i="243"/>
  <c r="R575" i="243" s="1"/>
  <c r="P576" i="243" s="1"/>
  <c r="G578" i="243"/>
  <c r="C578" i="243" s="1"/>
  <c r="J582" i="243"/>
  <c r="G576" i="243"/>
  <c r="C576" i="243" s="1"/>
  <c r="N564" i="249"/>
  <c r="L564" i="249"/>
  <c r="G583" i="250"/>
  <c r="C583" i="250" s="1"/>
  <c r="G584" i="250"/>
  <c r="C584" i="250" s="1"/>
  <c r="G582" i="250"/>
  <c r="C582" i="250" s="1"/>
  <c r="J588" i="250"/>
  <c r="H581" i="250"/>
  <c r="R581" i="250" s="1"/>
  <c r="P582" i="250" s="1"/>
  <c r="G585" i="250"/>
  <c r="C585" i="250" s="1"/>
  <c r="G581" i="250"/>
  <c r="C581" i="250" s="1"/>
  <c r="G585" i="247"/>
  <c r="C585" i="247" s="1"/>
  <c r="G584" i="247"/>
  <c r="C584" i="247" s="1"/>
  <c r="G582" i="247"/>
  <c r="C582" i="247" s="1"/>
  <c r="G581" i="247"/>
  <c r="C581" i="247" s="1"/>
  <c r="J588" i="247"/>
  <c r="H581" i="247"/>
  <c r="R581" i="247" s="1"/>
  <c r="P582" i="247" s="1"/>
  <c r="G583" i="247"/>
  <c r="C583" i="247" s="1"/>
  <c r="N570" i="251"/>
  <c r="L570" i="251"/>
  <c r="L570" i="250"/>
  <c r="N570" i="250"/>
  <c r="L570" i="138"/>
  <c r="N570" i="138"/>
  <c r="G1120" i="181"/>
  <c r="S570" i="249"/>
  <c r="K571" i="249" s="1"/>
  <c r="A570" i="249" s="1"/>
  <c r="P571" i="249"/>
  <c r="M570" i="249" s="1"/>
  <c r="J588" i="245"/>
  <c r="G585" i="245"/>
  <c r="C585" i="245" s="1"/>
  <c r="H581" i="245"/>
  <c r="R581" i="245" s="1"/>
  <c r="P582" i="245" s="1"/>
  <c r="G583" i="245"/>
  <c r="C583" i="245" s="1"/>
  <c r="G581" i="245"/>
  <c r="C581" i="245" s="1"/>
  <c r="G582" i="245"/>
  <c r="C582" i="245" s="1"/>
  <c r="G584" i="245"/>
  <c r="C584" i="245" s="1"/>
  <c r="G581" i="241"/>
  <c r="C581" i="241" s="1"/>
  <c r="G585" i="241"/>
  <c r="C585" i="241" s="1"/>
  <c r="G583" i="241"/>
  <c r="C583" i="241" s="1"/>
  <c r="H581" i="241"/>
  <c r="R581" i="241" s="1"/>
  <c r="P582" i="241" s="1"/>
  <c r="G582" i="241"/>
  <c r="C582" i="241" s="1"/>
  <c r="G584" i="241"/>
  <c r="C584" i="241" s="1"/>
  <c r="J588" i="241"/>
  <c r="S582" i="138" l="1"/>
  <c r="K583" i="138" s="1"/>
  <c r="A582" i="138" s="1"/>
  <c r="P583" i="138"/>
  <c r="M582" i="138" s="1"/>
  <c r="N582" i="252"/>
  <c r="L582" i="252"/>
  <c r="L576" i="247"/>
  <c r="N576" i="247"/>
  <c r="N576" i="250"/>
  <c r="L576" i="250"/>
  <c r="P583" i="246"/>
  <c r="M582" i="246" s="1"/>
  <c r="S582" i="246"/>
  <c r="K583" i="246" s="1"/>
  <c r="A582" i="246" s="1"/>
  <c r="H593" i="252"/>
  <c r="R593" i="252" s="1"/>
  <c r="P594" i="252" s="1"/>
  <c r="G594" i="252"/>
  <c r="C594" i="252" s="1"/>
  <c r="J600" i="252"/>
  <c r="G597" i="252"/>
  <c r="C597" i="252" s="1"/>
  <c r="G593" i="252"/>
  <c r="C593" i="252" s="1"/>
  <c r="G595" i="252"/>
  <c r="C595" i="252" s="1"/>
  <c r="G596" i="252"/>
  <c r="C596" i="252" s="1"/>
  <c r="P589" i="248"/>
  <c r="M588" i="248" s="1"/>
  <c r="S588" i="248"/>
  <c r="K589" i="248" s="1"/>
  <c r="A588" i="248" s="1"/>
  <c r="P583" i="247"/>
  <c r="M582" i="247" s="1"/>
  <c r="S582" i="247"/>
  <c r="K583" i="247" s="1"/>
  <c r="A582" i="247" s="1"/>
  <c r="G584" i="243"/>
  <c r="C584" i="243" s="1"/>
  <c r="G582" i="243"/>
  <c r="C582" i="243" s="1"/>
  <c r="G581" i="243"/>
  <c r="C581" i="243" s="1"/>
  <c r="J588" i="243"/>
  <c r="H581" i="243"/>
  <c r="R581" i="243" s="1"/>
  <c r="P582" i="243" s="1"/>
  <c r="G585" i="243"/>
  <c r="C585" i="243" s="1"/>
  <c r="G583" i="243"/>
  <c r="C583" i="243" s="1"/>
  <c r="P583" i="251"/>
  <c r="M582" i="251" s="1"/>
  <c r="S582" i="251"/>
  <c r="K583" i="251" s="1"/>
  <c r="A582" i="251" s="1"/>
  <c r="J594" i="138"/>
  <c r="H587" i="138"/>
  <c r="R587" i="138" s="1"/>
  <c r="P588" i="138" s="1"/>
  <c r="G590" i="138"/>
  <c r="C590" i="138" s="1"/>
  <c r="G587" i="138"/>
  <c r="C587" i="138" s="1"/>
  <c r="G588" i="138"/>
  <c r="C588" i="138" s="1"/>
  <c r="G591" i="138"/>
  <c r="C591" i="138" s="1"/>
  <c r="G589" i="138"/>
  <c r="C589" i="138" s="1"/>
  <c r="L576" i="241"/>
  <c r="N576" i="241"/>
  <c r="N582" i="248"/>
  <c r="L582" i="248"/>
  <c r="S582" i="242"/>
  <c r="K583" i="242" s="1"/>
  <c r="A582" i="242" s="1"/>
  <c r="P583" i="242"/>
  <c r="M582" i="242" s="1"/>
  <c r="G587" i="246"/>
  <c r="C587" i="246" s="1"/>
  <c r="G590" i="246"/>
  <c r="C590" i="246" s="1"/>
  <c r="G591" i="246"/>
  <c r="C591" i="246" s="1"/>
  <c r="H587" i="246"/>
  <c r="R587" i="246" s="1"/>
  <c r="P588" i="246" s="1"/>
  <c r="J594" i="246"/>
  <c r="G588" i="246"/>
  <c r="C588" i="246" s="1"/>
  <c r="G589" i="246"/>
  <c r="C589" i="246" s="1"/>
  <c r="J588" i="244"/>
  <c r="G585" i="244"/>
  <c r="C585" i="244" s="1"/>
  <c r="G584" i="244"/>
  <c r="C584" i="244" s="1"/>
  <c r="H581" i="244"/>
  <c r="R581" i="244" s="1"/>
  <c r="P582" i="244" s="1"/>
  <c r="G581" i="244"/>
  <c r="C581" i="244" s="1"/>
  <c r="G582" i="244"/>
  <c r="C582" i="244" s="1"/>
  <c r="G583" i="244"/>
  <c r="C583" i="244" s="1"/>
  <c r="S582" i="253"/>
  <c r="K583" i="253" s="1"/>
  <c r="A582" i="253" s="1"/>
  <c r="P583" i="253"/>
  <c r="M582" i="253" s="1"/>
  <c r="L576" i="253"/>
  <c r="N576" i="253"/>
  <c r="G587" i="245"/>
  <c r="C587" i="245" s="1"/>
  <c r="G589" i="245"/>
  <c r="C589" i="245" s="1"/>
  <c r="G591" i="245"/>
  <c r="C591" i="245" s="1"/>
  <c r="G590" i="245"/>
  <c r="C590" i="245" s="1"/>
  <c r="G588" i="245"/>
  <c r="C588" i="245" s="1"/>
  <c r="J594" i="245"/>
  <c r="H587" i="245"/>
  <c r="R587" i="245" s="1"/>
  <c r="P588" i="245" s="1"/>
  <c r="G1121" i="181"/>
  <c r="P583" i="250"/>
  <c r="M582" i="250" s="1"/>
  <c r="S582" i="250"/>
  <c r="K583" i="250" s="1"/>
  <c r="A582" i="250" s="1"/>
  <c r="L570" i="249"/>
  <c r="N570" i="249"/>
  <c r="G590" i="247"/>
  <c r="C590" i="247" s="1"/>
  <c r="G591" i="247"/>
  <c r="C591" i="247" s="1"/>
  <c r="G588" i="247"/>
  <c r="C588" i="247" s="1"/>
  <c r="H587" i="247"/>
  <c r="R587" i="247" s="1"/>
  <c r="P588" i="247" s="1"/>
  <c r="G587" i="247"/>
  <c r="C587" i="247" s="1"/>
  <c r="G589" i="247"/>
  <c r="C589" i="247" s="1"/>
  <c r="J594" i="247"/>
  <c r="J594" i="250"/>
  <c r="G590" i="250"/>
  <c r="C590" i="250" s="1"/>
  <c r="G587" i="250"/>
  <c r="C587" i="250" s="1"/>
  <c r="G591" i="250"/>
  <c r="C591" i="250" s="1"/>
  <c r="H587" i="250"/>
  <c r="R587" i="250" s="1"/>
  <c r="P588" i="250" s="1"/>
  <c r="G589" i="250"/>
  <c r="C589" i="250" s="1"/>
  <c r="G588" i="250"/>
  <c r="C588" i="250" s="1"/>
  <c r="N576" i="138"/>
  <c r="L576" i="138"/>
  <c r="H587" i="242"/>
  <c r="R587" i="242" s="1"/>
  <c r="P588" i="242" s="1"/>
  <c r="G590" i="242"/>
  <c r="C590" i="242" s="1"/>
  <c r="G591" i="242"/>
  <c r="C591" i="242" s="1"/>
  <c r="J594" i="242"/>
  <c r="G589" i="242"/>
  <c r="C589" i="242" s="1"/>
  <c r="G588" i="242"/>
  <c r="C588" i="242" s="1"/>
  <c r="G587" i="242"/>
  <c r="C587" i="242" s="1"/>
  <c r="P589" i="252"/>
  <c r="M588" i="252" s="1"/>
  <c r="S588" i="252"/>
  <c r="K589" i="252" s="1"/>
  <c r="A588" i="252" s="1"/>
  <c r="L576" i="242"/>
  <c r="N576" i="242"/>
  <c r="G589" i="241"/>
  <c r="C589" i="241" s="1"/>
  <c r="G591" i="241"/>
  <c r="C591" i="241" s="1"/>
  <c r="J594" i="241"/>
  <c r="G587" i="241"/>
  <c r="C587" i="241" s="1"/>
  <c r="G590" i="241"/>
  <c r="C590" i="241" s="1"/>
  <c r="G588" i="241"/>
  <c r="C588" i="241" s="1"/>
  <c r="H587" i="241"/>
  <c r="R587" i="241" s="1"/>
  <c r="P588" i="241" s="1"/>
  <c r="P583" i="241"/>
  <c r="M582" i="241" s="1"/>
  <c r="S582" i="241"/>
  <c r="K583" i="241" s="1"/>
  <c r="A582" i="241" s="1"/>
  <c r="S582" i="245"/>
  <c r="K583" i="245" s="1"/>
  <c r="A582" i="245" s="1"/>
  <c r="P583" i="245"/>
  <c r="M582" i="245" s="1"/>
  <c r="S576" i="243"/>
  <c r="K577" i="243" s="1"/>
  <c r="A576" i="243" s="1"/>
  <c r="P577" i="243"/>
  <c r="M576" i="243" s="1"/>
  <c r="G591" i="251"/>
  <c r="C591" i="251" s="1"/>
  <c r="G589" i="251"/>
  <c r="C589" i="251" s="1"/>
  <c r="J594" i="251"/>
  <c r="H587" i="251"/>
  <c r="R587" i="251" s="1"/>
  <c r="P588" i="251" s="1"/>
  <c r="G588" i="251"/>
  <c r="C588" i="251" s="1"/>
  <c r="G587" i="251"/>
  <c r="C587" i="251" s="1"/>
  <c r="G590" i="251"/>
  <c r="C590" i="251" s="1"/>
  <c r="L570" i="244"/>
  <c r="N570" i="244"/>
  <c r="L570" i="243"/>
  <c r="N570" i="243"/>
  <c r="L576" i="245"/>
  <c r="N576" i="245"/>
  <c r="P577" i="244"/>
  <c r="M576" i="244" s="1"/>
  <c r="S576" i="244"/>
  <c r="K577" i="244" s="1"/>
  <c r="A576" i="244" s="1"/>
  <c r="L576" i="246"/>
  <c r="N576" i="246"/>
  <c r="J594" i="253"/>
  <c r="G588" i="253"/>
  <c r="C588" i="253" s="1"/>
  <c r="G590" i="253"/>
  <c r="C590" i="253" s="1"/>
  <c r="G587" i="253"/>
  <c r="C587" i="253" s="1"/>
  <c r="G591" i="253"/>
  <c r="C591" i="253" s="1"/>
  <c r="G589" i="253"/>
  <c r="C589" i="253" s="1"/>
  <c r="H587" i="253"/>
  <c r="R587" i="253" s="1"/>
  <c r="P588" i="253" s="1"/>
  <c r="G595" i="248"/>
  <c r="C595" i="248" s="1"/>
  <c r="G596" i="248"/>
  <c r="C596" i="248" s="1"/>
  <c r="G593" i="248"/>
  <c r="C593" i="248" s="1"/>
  <c r="G597" i="248"/>
  <c r="C597" i="248" s="1"/>
  <c r="H593" i="248"/>
  <c r="R593" i="248" s="1"/>
  <c r="P594" i="248" s="1"/>
  <c r="G594" i="248"/>
  <c r="C594" i="248" s="1"/>
  <c r="J600" i="248"/>
  <c r="L576" i="251"/>
  <c r="N576" i="251"/>
  <c r="G585" i="249"/>
  <c r="C585" i="249" s="1"/>
  <c r="J588" i="249"/>
  <c r="G582" i="249"/>
  <c r="C582" i="249" s="1"/>
  <c r="H581" i="249"/>
  <c r="R581" i="249" s="1"/>
  <c r="P582" i="249" s="1"/>
  <c r="G581" i="249"/>
  <c r="C581" i="249" s="1"/>
  <c r="G583" i="249"/>
  <c r="C583" i="249" s="1"/>
  <c r="G584" i="249"/>
  <c r="C584" i="249" s="1"/>
  <c r="P577" i="249"/>
  <c r="M576" i="249" s="1"/>
  <c r="S576" i="249"/>
  <c r="K577" i="249" s="1"/>
  <c r="A576" i="249" s="1"/>
  <c r="L576" i="244" l="1"/>
  <c r="N576" i="244"/>
  <c r="N582" i="245"/>
  <c r="L582" i="245"/>
  <c r="S588" i="241"/>
  <c r="K589" i="241" s="1"/>
  <c r="A588" i="241" s="1"/>
  <c r="P589" i="241"/>
  <c r="M588" i="241" s="1"/>
  <c r="J600" i="241"/>
  <c r="H593" i="241"/>
  <c r="R593" i="241" s="1"/>
  <c r="P594" i="241" s="1"/>
  <c r="G597" i="241"/>
  <c r="C597" i="241" s="1"/>
  <c r="G596" i="241"/>
  <c r="C596" i="241" s="1"/>
  <c r="G595" i="241"/>
  <c r="C595" i="241" s="1"/>
  <c r="G593" i="241"/>
  <c r="C593" i="241" s="1"/>
  <c r="G594" i="241"/>
  <c r="C594" i="241" s="1"/>
  <c r="S588" i="245"/>
  <c r="K589" i="245" s="1"/>
  <c r="A588" i="245" s="1"/>
  <c r="P589" i="245"/>
  <c r="M588" i="245" s="1"/>
  <c r="G593" i="246"/>
  <c r="C593" i="246" s="1"/>
  <c r="G597" i="246"/>
  <c r="C597" i="246" s="1"/>
  <c r="G596" i="246"/>
  <c r="C596" i="246" s="1"/>
  <c r="G595" i="246"/>
  <c r="C595" i="246" s="1"/>
  <c r="G594" i="246"/>
  <c r="C594" i="246" s="1"/>
  <c r="H593" i="246"/>
  <c r="R593" i="246" s="1"/>
  <c r="P594" i="246" s="1"/>
  <c r="J600" i="246"/>
  <c r="P589" i="138"/>
  <c r="M588" i="138" s="1"/>
  <c r="S588" i="138"/>
  <c r="K589" i="138" s="1"/>
  <c r="A588" i="138" s="1"/>
  <c r="N582" i="247"/>
  <c r="L582" i="247"/>
  <c r="H593" i="253"/>
  <c r="R593" i="253" s="1"/>
  <c r="P594" i="253" s="1"/>
  <c r="G594" i="253"/>
  <c r="C594" i="253" s="1"/>
  <c r="G595" i="253"/>
  <c r="C595" i="253" s="1"/>
  <c r="G596" i="253"/>
  <c r="C596" i="253" s="1"/>
  <c r="G597" i="253"/>
  <c r="C597" i="253" s="1"/>
  <c r="J600" i="253"/>
  <c r="G593" i="253"/>
  <c r="C593" i="253" s="1"/>
  <c r="L576" i="249"/>
  <c r="N576" i="249"/>
  <c r="P589" i="242"/>
  <c r="M588" i="242" s="1"/>
  <c r="S588" i="242"/>
  <c r="K589" i="242" s="1"/>
  <c r="A588" i="242" s="1"/>
  <c r="L582" i="250"/>
  <c r="N582" i="250"/>
  <c r="G593" i="245"/>
  <c r="C593" i="245" s="1"/>
  <c r="J600" i="245"/>
  <c r="H593" i="245"/>
  <c r="R593" i="245" s="1"/>
  <c r="P594" i="245" s="1"/>
  <c r="G596" i="245"/>
  <c r="C596" i="245" s="1"/>
  <c r="G595" i="245"/>
  <c r="C595" i="245" s="1"/>
  <c r="G597" i="245"/>
  <c r="C597" i="245" s="1"/>
  <c r="G594" i="245"/>
  <c r="C594" i="245" s="1"/>
  <c r="N582" i="253"/>
  <c r="L582" i="253"/>
  <c r="G591" i="244"/>
  <c r="C591" i="244" s="1"/>
  <c r="G588" i="244"/>
  <c r="C588" i="244" s="1"/>
  <c r="H587" i="244"/>
  <c r="R587" i="244" s="1"/>
  <c r="P588" i="244" s="1"/>
  <c r="G590" i="244"/>
  <c r="C590" i="244" s="1"/>
  <c r="G587" i="244"/>
  <c r="C587" i="244" s="1"/>
  <c r="G589" i="244"/>
  <c r="C589" i="244" s="1"/>
  <c r="J594" i="244"/>
  <c r="S588" i="246"/>
  <c r="K589" i="246" s="1"/>
  <c r="A588" i="246" s="1"/>
  <c r="P589" i="246"/>
  <c r="M588" i="246" s="1"/>
  <c r="N582" i="242"/>
  <c r="L582" i="242"/>
  <c r="G594" i="138"/>
  <c r="C594" i="138" s="1"/>
  <c r="G596" i="138"/>
  <c r="C596" i="138" s="1"/>
  <c r="H593" i="138"/>
  <c r="R593" i="138" s="1"/>
  <c r="P594" i="138" s="1"/>
  <c r="G595" i="138"/>
  <c r="C595" i="138" s="1"/>
  <c r="G597" i="138"/>
  <c r="C597" i="138" s="1"/>
  <c r="J600" i="138"/>
  <c r="G593" i="138"/>
  <c r="C593" i="138" s="1"/>
  <c r="S594" i="252"/>
  <c r="K595" i="252" s="1"/>
  <c r="A594" i="252" s="1"/>
  <c r="P595" i="252"/>
  <c r="M594" i="252" s="1"/>
  <c r="P583" i="249"/>
  <c r="M582" i="249" s="1"/>
  <c r="S582" i="249"/>
  <c r="K583" i="249" s="1"/>
  <c r="A582" i="249" s="1"/>
  <c r="P589" i="251"/>
  <c r="M588" i="251" s="1"/>
  <c r="S588" i="251"/>
  <c r="K589" i="251" s="1"/>
  <c r="A588" i="251" s="1"/>
  <c r="L588" i="252"/>
  <c r="N588" i="252"/>
  <c r="J600" i="242"/>
  <c r="G596" i="242"/>
  <c r="C596" i="242" s="1"/>
  <c r="G595" i="242"/>
  <c r="C595" i="242" s="1"/>
  <c r="G597" i="242"/>
  <c r="C597" i="242" s="1"/>
  <c r="G593" i="242"/>
  <c r="C593" i="242" s="1"/>
  <c r="G594" i="242"/>
  <c r="C594" i="242" s="1"/>
  <c r="H593" i="242"/>
  <c r="R593" i="242" s="1"/>
  <c r="P594" i="242" s="1"/>
  <c r="S588" i="250"/>
  <c r="K589" i="250" s="1"/>
  <c r="A588" i="250" s="1"/>
  <c r="P589" i="250"/>
  <c r="M588" i="250" s="1"/>
  <c r="J600" i="250"/>
  <c r="G596" i="250"/>
  <c r="C596" i="250" s="1"/>
  <c r="G597" i="250"/>
  <c r="C597" i="250" s="1"/>
  <c r="G595" i="250"/>
  <c r="C595" i="250" s="1"/>
  <c r="H593" i="250"/>
  <c r="R593" i="250" s="1"/>
  <c r="P594" i="250" s="1"/>
  <c r="G593" i="250"/>
  <c r="C593" i="250" s="1"/>
  <c r="G594" i="250"/>
  <c r="C594" i="250" s="1"/>
  <c r="S588" i="247"/>
  <c r="K589" i="247" s="1"/>
  <c r="A588" i="247" s="1"/>
  <c r="P589" i="247"/>
  <c r="M588" i="247" s="1"/>
  <c r="P583" i="244"/>
  <c r="M582" i="244" s="1"/>
  <c r="S582" i="244"/>
  <c r="K583" i="244" s="1"/>
  <c r="A582" i="244" s="1"/>
  <c r="S582" i="243"/>
  <c r="K583" i="243" s="1"/>
  <c r="A582" i="243" s="1"/>
  <c r="P583" i="243"/>
  <c r="M582" i="243" s="1"/>
  <c r="N588" i="248"/>
  <c r="L588" i="248"/>
  <c r="L582" i="138"/>
  <c r="N582" i="138"/>
  <c r="P595" i="248"/>
  <c r="M594" i="248" s="1"/>
  <c r="S594" i="248"/>
  <c r="K595" i="248" s="1"/>
  <c r="A594" i="248" s="1"/>
  <c r="S588" i="253"/>
  <c r="K589" i="253" s="1"/>
  <c r="A588" i="253" s="1"/>
  <c r="P589" i="253"/>
  <c r="M588" i="253" s="1"/>
  <c r="L576" i="243"/>
  <c r="N576" i="243"/>
  <c r="G590" i="249"/>
  <c r="C590" i="249" s="1"/>
  <c r="J594" i="249"/>
  <c r="G588" i="249"/>
  <c r="C588" i="249" s="1"/>
  <c r="G591" i="249"/>
  <c r="C591" i="249" s="1"/>
  <c r="H587" i="249"/>
  <c r="R587" i="249" s="1"/>
  <c r="P588" i="249" s="1"/>
  <c r="G587" i="249"/>
  <c r="C587" i="249" s="1"/>
  <c r="G589" i="249"/>
  <c r="C589" i="249" s="1"/>
  <c r="G600" i="248"/>
  <c r="C600" i="248" s="1"/>
  <c r="G601" i="248"/>
  <c r="C601" i="248" s="1"/>
  <c r="G603" i="248"/>
  <c r="C603" i="248" s="1"/>
  <c r="G602" i="248"/>
  <c r="C602" i="248" s="1"/>
  <c r="H599" i="248"/>
  <c r="G599" i="248"/>
  <c r="C599" i="248" s="1"/>
  <c r="H593" i="251"/>
  <c r="R593" i="251" s="1"/>
  <c r="P594" i="251" s="1"/>
  <c r="G593" i="251"/>
  <c r="C593" i="251" s="1"/>
  <c r="G597" i="251"/>
  <c r="C597" i="251" s="1"/>
  <c r="J600" i="251"/>
  <c r="G595" i="251"/>
  <c r="C595" i="251" s="1"/>
  <c r="G594" i="251"/>
  <c r="C594" i="251" s="1"/>
  <c r="G596" i="251"/>
  <c r="C596" i="251" s="1"/>
  <c r="L582" i="241"/>
  <c r="N582" i="241"/>
  <c r="G593" i="247"/>
  <c r="C593" i="247" s="1"/>
  <c r="G597" i="247"/>
  <c r="C597" i="247" s="1"/>
  <c r="H593" i="247"/>
  <c r="R593" i="247" s="1"/>
  <c r="P594" i="247" s="1"/>
  <c r="G596" i="247"/>
  <c r="C596" i="247" s="1"/>
  <c r="G595" i="247"/>
  <c r="C595" i="247" s="1"/>
  <c r="G594" i="247"/>
  <c r="C594" i="247" s="1"/>
  <c r="J600" i="247"/>
  <c r="G1122" i="181"/>
  <c r="N582" i="251"/>
  <c r="L582" i="251"/>
  <c r="H587" i="243"/>
  <c r="R587" i="243" s="1"/>
  <c r="P588" i="243" s="1"/>
  <c r="G591" i="243"/>
  <c r="C591" i="243" s="1"/>
  <c r="G590" i="243"/>
  <c r="C590" i="243" s="1"/>
  <c r="G587" i="243"/>
  <c r="C587" i="243" s="1"/>
  <c r="J594" i="243"/>
  <c r="G588" i="243"/>
  <c r="C588" i="243" s="1"/>
  <c r="G589" i="243"/>
  <c r="C589" i="243" s="1"/>
  <c r="H599" i="252"/>
  <c r="G601" i="252"/>
  <c r="C601" i="252" s="1"/>
  <c r="G602" i="252"/>
  <c r="C602" i="252" s="1"/>
  <c r="G600" i="252"/>
  <c r="C600" i="252" s="1"/>
  <c r="G599" i="252"/>
  <c r="C599" i="252" s="1"/>
  <c r="G603" i="252"/>
  <c r="C603" i="252" s="1"/>
  <c r="N582" i="246"/>
  <c r="L582" i="246"/>
  <c r="P589" i="243" l="1"/>
  <c r="M588" i="243" s="1"/>
  <c r="S588" i="243"/>
  <c r="K589" i="243" s="1"/>
  <c r="A588" i="243" s="1"/>
  <c r="G1123" i="181"/>
  <c r="S594" i="251"/>
  <c r="K595" i="251" s="1"/>
  <c r="A594" i="251" s="1"/>
  <c r="P595" i="251"/>
  <c r="M594" i="251" s="1"/>
  <c r="H593" i="249"/>
  <c r="R593" i="249" s="1"/>
  <c r="P594" i="249" s="1"/>
  <c r="J600" i="249"/>
  <c r="G597" i="249"/>
  <c r="C597" i="249" s="1"/>
  <c r="G594" i="249"/>
  <c r="C594" i="249" s="1"/>
  <c r="G593" i="249"/>
  <c r="C593" i="249" s="1"/>
  <c r="G596" i="249"/>
  <c r="C596" i="249" s="1"/>
  <c r="G595" i="249"/>
  <c r="C595" i="249" s="1"/>
  <c r="L588" i="253"/>
  <c r="N588" i="253"/>
  <c r="L582" i="243"/>
  <c r="N582" i="243"/>
  <c r="L588" i="247"/>
  <c r="N588" i="247"/>
  <c r="P595" i="250"/>
  <c r="M594" i="250" s="1"/>
  <c r="S594" i="250"/>
  <c r="K595" i="250" s="1"/>
  <c r="A594" i="250" s="1"/>
  <c r="H599" i="250"/>
  <c r="G601" i="250"/>
  <c r="C601" i="250" s="1"/>
  <c r="G599" i="250"/>
  <c r="C599" i="250" s="1"/>
  <c r="G600" i="250"/>
  <c r="C600" i="250" s="1"/>
  <c r="G602" i="250"/>
  <c r="C602" i="250" s="1"/>
  <c r="G603" i="250"/>
  <c r="C603" i="250" s="1"/>
  <c r="L594" i="252"/>
  <c r="N594" i="252"/>
  <c r="N588" i="242"/>
  <c r="L588" i="242"/>
  <c r="G601" i="253"/>
  <c r="C601" i="253" s="1"/>
  <c r="G603" i="253"/>
  <c r="C603" i="253" s="1"/>
  <c r="G602" i="253"/>
  <c r="C602" i="253" s="1"/>
  <c r="G599" i="253"/>
  <c r="C599" i="253" s="1"/>
  <c r="G600" i="253"/>
  <c r="C600" i="253" s="1"/>
  <c r="H599" i="253"/>
  <c r="P595" i="241"/>
  <c r="M594" i="241" s="1"/>
  <c r="S594" i="241"/>
  <c r="K595" i="241" s="1"/>
  <c r="A594" i="241" s="1"/>
  <c r="H593" i="243"/>
  <c r="R593" i="243" s="1"/>
  <c r="P594" i="243" s="1"/>
  <c r="G596" i="243"/>
  <c r="C596" i="243" s="1"/>
  <c r="G595" i="243"/>
  <c r="C595" i="243" s="1"/>
  <c r="G597" i="243"/>
  <c r="C597" i="243" s="1"/>
  <c r="G593" i="243"/>
  <c r="C593" i="243" s="1"/>
  <c r="J600" i="243"/>
  <c r="G594" i="243"/>
  <c r="C594" i="243" s="1"/>
  <c r="R599" i="252"/>
  <c r="P600" i="252" s="1"/>
  <c r="K2" i="252"/>
  <c r="G601" i="247"/>
  <c r="C601" i="247" s="1"/>
  <c r="G603" i="247"/>
  <c r="C603" i="247" s="1"/>
  <c r="G599" i="247"/>
  <c r="C599" i="247" s="1"/>
  <c r="H599" i="247"/>
  <c r="G600" i="247"/>
  <c r="C600" i="247" s="1"/>
  <c r="G602" i="247"/>
  <c r="C602" i="247" s="1"/>
  <c r="P595" i="247"/>
  <c r="M594" i="247" s="1"/>
  <c r="S594" i="247"/>
  <c r="K595" i="247" s="1"/>
  <c r="A594" i="247" s="1"/>
  <c r="G600" i="251"/>
  <c r="C600" i="251" s="1"/>
  <c r="G599" i="251"/>
  <c r="C599" i="251" s="1"/>
  <c r="G602" i="251"/>
  <c r="C602" i="251" s="1"/>
  <c r="H599" i="251"/>
  <c r="G603" i="251"/>
  <c r="C603" i="251" s="1"/>
  <c r="G601" i="251"/>
  <c r="C601" i="251" s="1"/>
  <c r="P589" i="249"/>
  <c r="M588" i="249" s="1"/>
  <c r="S588" i="249"/>
  <c r="K589" i="249" s="1"/>
  <c r="A588" i="249" s="1"/>
  <c r="N588" i="250"/>
  <c r="L588" i="250"/>
  <c r="H599" i="242"/>
  <c r="G600" i="242"/>
  <c r="C600" i="242" s="1"/>
  <c r="G599" i="242"/>
  <c r="C599" i="242" s="1"/>
  <c r="G603" i="242"/>
  <c r="C603" i="242" s="1"/>
  <c r="G602" i="242"/>
  <c r="C602" i="242" s="1"/>
  <c r="G601" i="242"/>
  <c r="C601" i="242" s="1"/>
  <c r="N588" i="251"/>
  <c r="L588" i="251"/>
  <c r="G593" i="244"/>
  <c r="C593" i="244" s="1"/>
  <c r="G596" i="244"/>
  <c r="C596" i="244" s="1"/>
  <c r="G594" i="244"/>
  <c r="C594" i="244" s="1"/>
  <c r="H593" i="244"/>
  <c r="R593" i="244" s="1"/>
  <c r="P594" i="244" s="1"/>
  <c r="G597" i="244"/>
  <c r="C597" i="244" s="1"/>
  <c r="J600" i="244"/>
  <c r="G595" i="244"/>
  <c r="C595" i="244" s="1"/>
  <c r="S588" i="244"/>
  <c r="K589" i="244" s="1"/>
  <c r="A588" i="244" s="1"/>
  <c r="P589" i="244"/>
  <c r="M588" i="244" s="1"/>
  <c r="P595" i="253"/>
  <c r="M594" i="253" s="1"/>
  <c r="S594" i="253"/>
  <c r="K595" i="253" s="1"/>
  <c r="A594" i="253" s="1"/>
  <c r="L588" i="138"/>
  <c r="N588" i="138"/>
  <c r="L588" i="245"/>
  <c r="N588" i="245"/>
  <c r="G602" i="241"/>
  <c r="C602" i="241" s="1"/>
  <c r="H599" i="241"/>
  <c r="G603" i="241"/>
  <c r="C603" i="241" s="1"/>
  <c r="G600" i="241"/>
  <c r="C600" i="241" s="1"/>
  <c r="G601" i="241"/>
  <c r="C601" i="241" s="1"/>
  <c r="G599" i="241"/>
  <c r="C599" i="241" s="1"/>
  <c r="R599" i="248"/>
  <c r="P600" i="248" s="1"/>
  <c r="K2" i="248"/>
  <c r="S594" i="138"/>
  <c r="K595" i="138" s="1"/>
  <c r="A594" i="138" s="1"/>
  <c r="P595" i="138"/>
  <c r="M594" i="138" s="1"/>
  <c r="P595" i="245"/>
  <c r="M594" i="245" s="1"/>
  <c r="S594" i="245"/>
  <c r="K595" i="245" s="1"/>
  <c r="A594" i="245" s="1"/>
  <c r="H599" i="246"/>
  <c r="G600" i="246"/>
  <c r="C600" i="246" s="1"/>
  <c r="G601" i="246"/>
  <c r="C601" i="246" s="1"/>
  <c r="G603" i="246"/>
  <c r="C603" i="246" s="1"/>
  <c r="G602" i="246"/>
  <c r="C602" i="246" s="1"/>
  <c r="G599" i="246"/>
  <c r="C599" i="246" s="1"/>
  <c r="N588" i="241"/>
  <c r="L588" i="241"/>
  <c r="N594" i="248"/>
  <c r="L594" i="248"/>
  <c r="L582" i="244"/>
  <c r="N582" i="244"/>
  <c r="P595" i="242"/>
  <c r="M594" i="242" s="1"/>
  <c r="S594" i="242"/>
  <c r="K595" i="242" s="1"/>
  <c r="A594" i="242" s="1"/>
  <c r="L582" i="249"/>
  <c r="N582" i="249"/>
  <c r="H599" i="138"/>
  <c r="G600" i="138"/>
  <c r="C600" i="138" s="1"/>
  <c r="G602" i="138"/>
  <c r="C602" i="138" s="1"/>
  <c r="G599" i="138"/>
  <c r="C599" i="138" s="1"/>
  <c r="G603" i="138"/>
  <c r="C603" i="138" s="1"/>
  <c r="G601" i="138"/>
  <c r="C601" i="138" s="1"/>
  <c r="N588" i="246"/>
  <c r="L588" i="246"/>
  <c r="G603" i="245"/>
  <c r="C603" i="245" s="1"/>
  <c r="G600" i="245"/>
  <c r="C600" i="245" s="1"/>
  <c r="G599" i="245"/>
  <c r="C599" i="245" s="1"/>
  <c r="H599" i="245"/>
  <c r="G601" i="245"/>
  <c r="C601" i="245" s="1"/>
  <c r="G602" i="245"/>
  <c r="C602" i="245" s="1"/>
  <c r="S594" i="246"/>
  <c r="K595" i="246" s="1"/>
  <c r="A594" i="246" s="1"/>
  <c r="P595" i="246"/>
  <c r="M594" i="246" s="1"/>
  <c r="V2" i="248" l="1"/>
  <c r="U17" i="85"/>
  <c r="F17" i="85" s="1"/>
  <c r="S600" i="248"/>
  <c r="K601" i="248" s="1"/>
  <c r="A600" i="248" s="1"/>
  <c r="P601" i="248"/>
  <c r="M600" i="248" s="1"/>
  <c r="N594" i="253"/>
  <c r="L594" i="253"/>
  <c r="R599" i="251"/>
  <c r="P600" i="251" s="1"/>
  <c r="K2" i="251"/>
  <c r="R599" i="247"/>
  <c r="P600" i="247" s="1"/>
  <c r="K2" i="247"/>
  <c r="V2" i="252"/>
  <c r="U13" i="85"/>
  <c r="F13" i="85" s="1"/>
  <c r="P595" i="243"/>
  <c r="M594" i="243" s="1"/>
  <c r="S594" i="243"/>
  <c r="K595" i="243" s="1"/>
  <c r="A594" i="243" s="1"/>
  <c r="L594" i="250"/>
  <c r="N594" i="250"/>
  <c r="G601" i="249"/>
  <c r="C601" i="249" s="1"/>
  <c r="G603" i="249"/>
  <c r="C603" i="249" s="1"/>
  <c r="G599" i="249"/>
  <c r="C599" i="249" s="1"/>
  <c r="H599" i="249"/>
  <c r="G600" i="249"/>
  <c r="C600" i="249" s="1"/>
  <c r="G602" i="249"/>
  <c r="C602" i="249" s="1"/>
  <c r="L594" i="245"/>
  <c r="N594" i="245"/>
  <c r="H599" i="244"/>
  <c r="G602" i="244"/>
  <c r="C602" i="244" s="1"/>
  <c r="G601" i="244"/>
  <c r="C601" i="244" s="1"/>
  <c r="G600" i="244"/>
  <c r="C600" i="244" s="1"/>
  <c r="G603" i="244"/>
  <c r="C603" i="244" s="1"/>
  <c r="G599" i="244"/>
  <c r="C599" i="244" s="1"/>
  <c r="N594" i="138"/>
  <c r="L594" i="138"/>
  <c r="R599" i="241"/>
  <c r="P600" i="241" s="1"/>
  <c r="K2" i="241"/>
  <c r="N588" i="244"/>
  <c r="L588" i="244"/>
  <c r="R599" i="242"/>
  <c r="P600" i="242" s="1"/>
  <c r="K2" i="242"/>
  <c r="N588" i="249"/>
  <c r="L588" i="249"/>
  <c r="L594" i="247"/>
  <c r="N594" i="247"/>
  <c r="S600" i="252"/>
  <c r="K601" i="252" s="1"/>
  <c r="A600" i="252" s="1"/>
  <c r="P601" i="252"/>
  <c r="M600" i="252" s="1"/>
  <c r="S594" i="249"/>
  <c r="K595" i="249" s="1"/>
  <c r="A594" i="249" s="1"/>
  <c r="P595" i="249"/>
  <c r="M594" i="249" s="1"/>
  <c r="G1124" i="181"/>
  <c r="N594" i="246"/>
  <c r="L594" i="246"/>
  <c r="R599" i="245"/>
  <c r="P600" i="245" s="1"/>
  <c r="K2" i="245"/>
  <c r="H599" i="243"/>
  <c r="G602" i="243"/>
  <c r="C602" i="243" s="1"/>
  <c r="G603" i="243"/>
  <c r="C603" i="243" s="1"/>
  <c r="G601" i="243"/>
  <c r="C601" i="243" s="1"/>
  <c r="G599" i="243"/>
  <c r="C599" i="243" s="1"/>
  <c r="G600" i="243"/>
  <c r="C600" i="243" s="1"/>
  <c r="R599" i="253"/>
  <c r="P600" i="253" s="1"/>
  <c r="K2" i="253"/>
  <c r="R599" i="138"/>
  <c r="P600" i="138" s="1"/>
  <c r="K2" i="138"/>
  <c r="L594" i="242"/>
  <c r="N594" i="242"/>
  <c r="R599" i="246"/>
  <c r="P600" i="246" s="1"/>
  <c r="K2" i="246"/>
  <c r="P595" i="244"/>
  <c r="M594" i="244" s="1"/>
  <c r="S594" i="244"/>
  <c r="K595" i="244" s="1"/>
  <c r="A594" i="244" s="1"/>
  <c r="L594" i="241"/>
  <c r="N594" i="241"/>
  <c r="R599" i="250"/>
  <c r="P600" i="250" s="1"/>
  <c r="K2" i="250"/>
  <c r="L594" i="251"/>
  <c r="N594" i="251"/>
  <c r="N588" i="243"/>
  <c r="L588" i="243"/>
  <c r="U15" i="85" l="1"/>
  <c r="F15" i="85" s="1"/>
  <c r="V2" i="250"/>
  <c r="S600" i="250"/>
  <c r="K601" i="250" s="1"/>
  <c r="A600" i="250" s="1"/>
  <c r="P601" i="250"/>
  <c r="M600" i="250" s="1"/>
  <c r="N594" i="244"/>
  <c r="L594" i="244"/>
  <c r="P601" i="253"/>
  <c r="M600" i="253" s="1"/>
  <c r="S600" i="253"/>
  <c r="K601" i="253" s="1"/>
  <c r="A600" i="253" s="1"/>
  <c r="P601" i="245"/>
  <c r="M600" i="245" s="1"/>
  <c r="S600" i="245"/>
  <c r="K601" i="245" s="1"/>
  <c r="A600" i="245" s="1"/>
  <c r="L600" i="252"/>
  <c r="L2" i="252" s="1"/>
  <c r="N600" i="252"/>
  <c r="M2" i="252"/>
  <c r="W13" i="85" s="1"/>
  <c r="R599" i="249"/>
  <c r="P600" i="249" s="1"/>
  <c r="K2" i="249"/>
  <c r="V2" i="251"/>
  <c r="U14" i="85"/>
  <c r="F14" i="85" s="1"/>
  <c r="N600" i="248"/>
  <c r="L600" i="248"/>
  <c r="L2" i="248" s="1"/>
  <c r="M2" i="248"/>
  <c r="W17" i="85" s="1"/>
  <c r="V2" i="246"/>
  <c r="U19" i="85"/>
  <c r="F19" i="85" s="1"/>
  <c r="V2" i="138"/>
  <c r="U11" i="85"/>
  <c r="F11" i="85" s="1"/>
  <c r="G1125" i="181"/>
  <c r="P601" i="251"/>
  <c r="M600" i="251" s="1"/>
  <c r="S600" i="251"/>
  <c r="K601" i="251" s="1"/>
  <c r="A600" i="251" s="1"/>
  <c r="S600" i="246"/>
  <c r="K601" i="246" s="1"/>
  <c r="A600" i="246" s="1"/>
  <c r="P601" i="246"/>
  <c r="M600" i="246" s="1"/>
  <c r="S600" i="138"/>
  <c r="K601" i="138" s="1"/>
  <c r="A600" i="138" s="1"/>
  <c r="P601" i="138"/>
  <c r="M600" i="138" s="1"/>
  <c r="R599" i="243"/>
  <c r="P600" i="243" s="1"/>
  <c r="K2" i="243"/>
  <c r="L594" i="249"/>
  <c r="N594" i="249"/>
  <c r="U26" i="85"/>
  <c r="F26" i="85" s="1"/>
  <c r="V2" i="242"/>
  <c r="U25" i="85"/>
  <c r="F25" i="85" s="1"/>
  <c r="V2" i="241"/>
  <c r="V2" i="247"/>
  <c r="U18" i="85"/>
  <c r="F18" i="85" s="1"/>
  <c r="V2" i="253"/>
  <c r="U12" i="85"/>
  <c r="F12" i="85" s="1"/>
  <c r="U20" i="85"/>
  <c r="F20" i="85" s="1"/>
  <c r="V2" i="245"/>
  <c r="S600" i="242"/>
  <c r="K601" i="242" s="1"/>
  <c r="A600" i="242" s="1"/>
  <c r="P601" i="242"/>
  <c r="M600" i="242" s="1"/>
  <c r="P601" i="241"/>
  <c r="M600" i="241" s="1"/>
  <c r="S600" i="241"/>
  <c r="K601" i="241" s="1"/>
  <c r="A600" i="241" s="1"/>
  <c r="R599" i="244"/>
  <c r="P600" i="244" s="1"/>
  <c r="K2" i="244"/>
  <c r="L594" i="243"/>
  <c r="N594" i="243"/>
  <c r="P601" i="247"/>
  <c r="M600" i="247" s="1"/>
  <c r="S600" i="247"/>
  <c r="K601" i="247" s="1"/>
  <c r="A600" i="247" s="1"/>
  <c r="V2" i="244" l="1"/>
  <c r="U23" i="85"/>
  <c r="F23" i="85" s="1"/>
  <c r="L600" i="242"/>
  <c r="L2" i="242" s="1"/>
  <c r="N600" i="242"/>
  <c r="M2" i="242"/>
  <c r="W26" i="85" s="1"/>
  <c r="L600" i="247"/>
  <c r="L2" i="247" s="1"/>
  <c r="N600" i="247"/>
  <c r="M2" i="247"/>
  <c r="W18" i="85" s="1"/>
  <c r="N600" i="138"/>
  <c r="L600" i="138"/>
  <c r="L2" i="138" s="1"/>
  <c r="M2" i="138"/>
  <c r="W11" i="85" s="1"/>
  <c r="L600" i="250"/>
  <c r="L2" i="250" s="1"/>
  <c r="N600" i="250"/>
  <c r="M2" i="250"/>
  <c r="W15" i="85" s="1"/>
  <c r="N600" i="241"/>
  <c r="L600" i="241"/>
  <c r="L2" i="241" s="1"/>
  <c r="M2" i="241"/>
  <c r="W25" i="85" s="1"/>
  <c r="Q2" i="248"/>
  <c r="V17" i="85"/>
  <c r="AV17" i="85" s="1"/>
  <c r="O2" i="248"/>
  <c r="U16" i="85"/>
  <c r="F16" i="85" s="1"/>
  <c r="V2" i="249"/>
  <c r="V13" i="85"/>
  <c r="AV13" i="85" s="1"/>
  <c r="O2" i="252"/>
  <c r="Q2" i="252"/>
  <c r="N600" i="253"/>
  <c r="L600" i="253"/>
  <c r="L2" i="253" s="1"/>
  <c r="M2" i="253"/>
  <c r="W12" i="85" s="1"/>
  <c r="N600" i="251"/>
  <c r="L600" i="251"/>
  <c r="L2" i="251" s="1"/>
  <c r="M2" i="251"/>
  <c r="W14" i="85" s="1"/>
  <c r="U24" i="85"/>
  <c r="F24" i="85" s="1"/>
  <c r="V2" i="243"/>
  <c r="L600" i="246"/>
  <c r="L2" i="246" s="1"/>
  <c r="N600" i="246"/>
  <c r="M2" i="246"/>
  <c r="W19" i="85" s="1"/>
  <c r="P601" i="249"/>
  <c r="M600" i="249" s="1"/>
  <c r="S600" i="249"/>
  <c r="K601" i="249" s="1"/>
  <c r="A600" i="249" s="1"/>
  <c r="S600" i="244"/>
  <c r="K601" i="244" s="1"/>
  <c r="A600" i="244" s="1"/>
  <c r="P601" i="244"/>
  <c r="M600" i="244" s="1"/>
  <c r="P601" i="243"/>
  <c r="M600" i="243" s="1"/>
  <c r="S600" i="243"/>
  <c r="K601" i="243" s="1"/>
  <c r="A600" i="243" s="1"/>
  <c r="G1126" i="181"/>
  <c r="N600" i="245"/>
  <c r="L600" i="245"/>
  <c r="L2" i="245" s="1"/>
  <c r="M2" i="245"/>
  <c r="W20" i="85" s="1"/>
  <c r="O2" i="245" l="1"/>
  <c r="Q2" i="245"/>
  <c r="V20" i="85"/>
  <c r="AV20" i="85" s="1"/>
  <c r="O2" i="251"/>
  <c r="Q2" i="251"/>
  <c r="V14" i="85"/>
  <c r="AV14" i="85" s="1"/>
  <c r="Y13" i="85"/>
  <c r="AC13" i="85" s="1"/>
  <c r="P2" i="252"/>
  <c r="Z13" i="85" s="1"/>
  <c r="Y17" i="85"/>
  <c r="AC17" i="85" s="1"/>
  <c r="P2" i="248"/>
  <c r="Z17" i="85" s="1"/>
  <c r="V25" i="85"/>
  <c r="AV25" i="85" s="1"/>
  <c r="Q2" i="241"/>
  <c r="O2" i="241"/>
  <c r="Q2" i="250"/>
  <c r="O2" i="250"/>
  <c r="V15" i="85"/>
  <c r="AV15" i="85" s="1"/>
  <c r="Q2" i="246"/>
  <c r="V19" i="85"/>
  <c r="AV19" i="85" s="1"/>
  <c r="O2" i="246"/>
  <c r="L600" i="243"/>
  <c r="L2" i="243" s="1"/>
  <c r="N600" i="243"/>
  <c r="M2" i="243"/>
  <c r="W24" i="85" s="1"/>
  <c r="L600" i="249"/>
  <c r="L2" i="249" s="1"/>
  <c r="N600" i="249"/>
  <c r="M2" i="249"/>
  <c r="W16" i="85" s="1"/>
  <c r="O2" i="253"/>
  <c r="Q2" i="253"/>
  <c r="V12" i="85"/>
  <c r="AV12" i="85" s="1"/>
  <c r="Q2" i="242"/>
  <c r="V26" i="85"/>
  <c r="AV26" i="85" s="1"/>
  <c r="O2" i="242"/>
  <c r="G1127" i="181"/>
  <c r="L600" i="244"/>
  <c r="L2" i="244" s="1"/>
  <c r="N600" i="244"/>
  <c r="M2" i="244"/>
  <c r="W23" i="85" s="1"/>
  <c r="S2" i="248"/>
  <c r="E1" i="248"/>
  <c r="R2" i="248"/>
  <c r="AA17" i="85"/>
  <c r="O2" i="138"/>
  <c r="Q2" i="138"/>
  <c r="V11" i="85"/>
  <c r="AV11" i="85" s="1"/>
  <c r="V18" i="85"/>
  <c r="AV18" i="85" s="1"/>
  <c r="Q2" i="247"/>
  <c r="O2" i="247"/>
  <c r="E1" i="252"/>
  <c r="R2" i="252"/>
  <c r="AA13" i="85"/>
  <c r="S2" i="252"/>
  <c r="Q2" i="243" l="1"/>
  <c r="V24" i="85"/>
  <c r="AV24" i="85" s="1"/>
  <c r="O2" i="243"/>
  <c r="R2" i="241"/>
  <c r="E1" i="241"/>
  <c r="S2" i="241"/>
  <c r="AA25" i="85"/>
  <c r="Y14" i="85"/>
  <c r="AC14" i="85" s="1"/>
  <c r="P2" i="251"/>
  <c r="Z14" i="85" s="1"/>
  <c r="O2" i="249"/>
  <c r="V16" i="85"/>
  <c r="AV16" i="85" s="1"/>
  <c r="Q2" i="249"/>
  <c r="P2" i="246"/>
  <c r="Z19" i="85" s="1"/>
  <c r="Y19" i="85"/>
  <c r="AC19" i="85" s="1"/>
  <c r="P2" i="250"/>
  <c r="Z15" i="85" s="1"/>
  <c r="Y15" i="85"/>
  <c r="AC15" i="85" s="1"/>
  <c r="AF13" i="85"/>
  <c r="H13" i="85" s="1"/>
  <c r="AK13" i="85"/>
  <c r="M13" i="85" s="1"/>
  <c r="AI13" i="85"/>
  <c r="K13" i="85" s="1"/>
  <c r="AJ13" i="85"/>
  <c r="L13" i="85" s="1"/>
  <c r="AM13" i="85"/>
  <c r="O13" i="85" s="1"/>
  <c r="AL13" i="85"/>
  <c r="N13" i="85" s="1"/>
  <c r="AN13" i="85"/>
  <c r="P13" i="85" s="1"/>
  <c r="AG13" i="85"/>
  <c r="I13" i="85" s="1"/>
  <c r="AO13" i="85"/>
  <c r="Q13" i="85" s="1"/>
  <c r="AH13" i="85"/>
  <c r="J13" i="85" s="1"/>
  <c r="G1128" i="181"/>
  <c r="Q2" i="244"/>
  <c r="V23" i="85"/>
  <c r="AV23" i="85" s="1"/>
  <c r="O2" i="244"/>
  <c r="Y12" i="85"/>
  <c r="AC12" i="85" s="1"/>
  <c r="P2" i="253"/>
  <c r="Z12" i="85" s="1"/>
  <c r="R2" i="250"/>
  <c r="AA15" i="85"/>
  <c r="S2" i="250"/>
  <c r="E1" i="250"/>
  <c r="E1" i="245"/>
  <c r="R2" i="245"/>
  <c r="AA20" i="85"/>
  <c r="S2" i="245"/>
  <c r="AB17" i="85"/>
  <c r="T2" i="248"/>
  <c r="U2" i="248" s="1"/>
  <c r="W2" i="248" s="1"/>
  <c r="X2" i="248" s="1"/>
  <c r="C2" i="248" s="1"/>
  <c r="P2" i="242"/>
  <c r="Z26" i="85" s="1"/>
  <c r="Y26" i="85"/>
  <c r="AC26" i="85" s="1"/>
  <c r="S2" i="253"/>
  <c r="R2" i="253"/>
  <c r="AA12" i="85"/>
  <c r="E1" i="253"/>
  <c r="AB13" i="85"/>
  <c r="T2" i="252"/>
  <c r="U2" i="252" s="1"/>
  <c r="W2" i="252" s="1"/>
  <c r="X2" i="252" s="1"/>
  <c r="C2" i="252" s="1"/>
  <c r="P2" i="247"/>
  <c r="Z18" i="85" s="1"/>
  <c r="Y18" i="85"/>
  <c r="AC18" i="85" s="1"/>
  <c r="E1" i="138"/>
  <c r="S2" i="138"/>
  <c r="AA11" i="85"/>
  <c r="R2" i="138"/>
  <c r="R2" i="247"/>
  <c r="S2" i="247"/>
  <c r="AA18" i="85"/>
  <c r="E1" i="247"/>
  <c r="Y11" i="85"/>
  <c r="P2" i="138"/>
  <c r="Z11" i="85" s="1"/>
  <c r="S2" i="242"/>
  <c r="E1" i="242"/>
  <c r="AA26" i="85"/>
  <c r="R2" i="242"/>
  <c r="S2" i="246"/>
  <c r="E1" i="246"/>
  <c r="R2" i="246"/>
  <c r="AA19" i="85"/>
  <c r="P2" i="241"/>
  <c r="Z25" i="85" s="1"/>
  <c r="Y25" i="85"/>
  <c r="AJ17" i="85"/>
  <c r="L17" i="85" s="1"/>
  <c r="AI17" i="85"/>
  <c r="K17" i="85" s="1"/>
  <c r="AH17" i="85"/>
  <c r="J17" i="85" s="1"/>
  <c r="AN17" i="85"/>
  <c r="P17" i="85" s="1"/>
  <c r="AF17" i="85"/>
  <c r="H17" i="85" s="1"/>
  <c r="AL17" i="85"/>
  <c r="N17" i="85" s="1"/>
  <c r="AG17" i="85"/>
  <c r="I17" i="85" s="1"/>
  <c r="AO17" i="85"/>
  <c r="Q17" i="85" s="1"/>
  <c r="AK17" i="85"/>
  <c r="M17" i="85" s="1"/>
  <c r="AM17" i="85"/>
  <c r="O17" i="85" s="1"/>
  <c r="R2" i="251"/>
  <c r="AA14" i="85"/>
  <c r="E1" i="251"/>
  <c r="S2" i="251"/>
  <c r="W2" i="245"/>
  <c r="X2" i="245" s="1"/>
  <c r="C2" i="245" s="1"/>
  <c r="Y20" i="85"/>
  <c r="AC20" i="85" s="1"/>
  <c r="P2" i="245"/>
  <c r="Z20" i="85" s="1"/>
  <c r="AC25" i="85" l="1"/>
  <c r="AI25" i="85" s="1"/>
  <c r="K25" i="85" s="1"/>
  <c r="AC11" i="85"/>
  <c r="AM11" i="85" s="1"/>
  <c r="O11" i="85" s="1"/>
  <c r="AB19" i="85"/>
  <c r="T2" i="246"/>
  <c r="U2" i="246" s="1"/>
  <c r="W2" i="246" s="1"/>
  <c r="X2" i="246" s="1"/>
  <c r="C2" i="246" s="1"/>
  <c r="T2" i="247"/>
  <c r="U2" i="247" s="1"/>
  <c r="W2" i="247" s="1"/>
  <c r="X2" i="247" s="1"/>
  <c r="C2" i="247" s="1"/>
  <c r="AB18" i="85"/>
  <c r="AD13" i="85"/>
  <c r="AE13" i="85" s="1"/>
  <c r="AR13" i="85"/>
  <c r="AP13" i="85"/>
  <c r="AT13" i="85"/>
  <c r="AQ13" i="85"/>
  <c r="AS13" i="85"/>
  <c r="AT17" i="85"/>
  <c r="AQ17" i="85"/>
  <c r="AS17" i="85"/>
  <c r="AP17" i="85"/>
  <c r="AD17" i="85"/>
  <c r="AE17" i="85" s="1"/>
  <c r="AR17" i="85"/>
  <c r="AJ12" i="85"/>
  <c r="L12" i="85" s="1"/>
  <c r="AO12" i="85"/>
  <c r="Q12" i="85" s="1"/>
  <c r="AM12" i="85"/>
  <c r="O12" i="85" s="1"/>
  <c r="AH12" i="85"/>
  <c r="J12" i="85" s="1"/>
  <c r="AK12" i="85"/>
  <c r="M12" i="85" s="1"/>
  <c r="AN12" i="85"/>
  <c r="P12" i="85" s="1"/>
  <c r="AI12" i="85"/>
  <c r="K12" i="85" s="1"/>
  <c r="AG12" i="85"/>
  <c r="I12" i="85" s="1"/>
  <c r="AL12" i="85"/>
  <c r="N12" i="85" s="1"/>
  <c r="AF12" i="85"/>
  <c r="H12" i="85" s="1"/>
  <c r="AM15" i="85"/>
  <c r="O15" i="85" s="1"/>
  <c r="AG15" i="85"/>
  <c r="I15" i="85" s="1"/>
  <c r="AF15" i="85"/>
  <c r="H15" i="85" s="1"/>
  <c r="AI15" i="85"/>
  <c r="K15" i="85" s="1"/>
  <c r="AN15" i="85"/>
  <c r="P15" i="85" s="1"/>
  <c r="AH15" i="85"/>
  <c r="J15" i="85" s="1"/>
  <c r="AK15" i="85"/>
  <c r="M15" i="85" s="1"/>
  <c r="AL15" i="85"/>
  <c r="N15" i="85" s="1"/>
  <c r="AJ15" i="85"/>
  <c r="L15" i="85" s="1"/>
  <c r="AO15" i="85"/>
  <c r="Q15" i="85" s="1"/>
  <c r="S2" i="249"/>
  <c r="E1" i="249"/>
  <c r="R2" i="249"/>
  <c r="AA16" i="85"/>
  <c r="AL14" i="85"/>
  <c r="N14" i="85" s="1"/>
  <c r="AF14" i="85"/>
  <c r="H14" i="85" s="1"/>
  <c r="AN14" i="85"/>
  <c r="P14" i="85" s="1"/>
  <c r="AJ14" i="85"/>
  <c r="L14" i="85" s="1"/>
  <c r="AH14" i="85"/>
  <c r="J14" i="85" s="1"/>
  <c r="AM14" i="85"/>
  <c r="O14" i="85" s="1"/>
  <c r="AG14" i="85"/>
  <c r="I14" i="85" s="1"/>
  <c r="AK14" i="85"/>
  <c r="M14" i="85" s="1"/>
  <c r="AO14" i="85"/>
  <c r="Q14" i="85" s="1"/>
  <c r="AI14" i="85"/>
  <c r="K14" i="85" s="1"/>
  <c r="T2" i="241"/>
  <c r="U2" i="241" s="1"/>
  <c r="W2" i="241" s="1"/>
  <c r="X2" i="241" s="1"/>
  <c r="C2" i="241" s="1"/>
  <c r="AB25" i="85"/>
  <c r="T2" i="242"/>
  <c r="U2" i="242" s="1"/>
  <c r="W2" i="242" s="1"/>
  <c r="X2" i="242" s="1"/>
  <c r="C2" i="242" s="1"/>
  <c r="AB26" i="85"/>
  <c r="AB12" i="85"/>
  <c r="T2" i="253"/>
  <c r="U2" i="253" s="1"/>
  <c r="W2" i="253" s="1"/>
  <c r="X2" i="253" s="1"/>
  <c r="C2" i="253" s="1"/>
  <c r="AI20" i="85"/>
  <c r="K20" i="85" s="1"/>
  <c r="AK20" i="85"/>
  <c r="M20" i="85" s="1"/>
  <c r="AN20" i="85"/>
  <c r="P20" i="85" s="1"/>
  <c r="AJ20" i="85"/>
  <c r="L20" i="85" s="1"/>
  <c r="AG20" i="85"/>
  <c r="I20" i="85" s="1"/>
  <c r="AM20" i="85"/>
  <c r="O20" i="85" s="1"/>
  <c r="AH20" i="85"/>
  <c r="J20" i="85" s="1"/>
  <c r="AO20" i="85"/>
  <c r="Q20" i="85" s="1"/>
  <c r="AF20" i="85"/>
  <c r="H20" i="85" s="1"/>
  <c r="AL20" i="85"/>
  <c r="N20" i="85" s="1"/>
  <c r="AO25" i="85"/>
  <c r="Q25" i="85" s="1"/>
  <c r="AM25" i="85"/>
  <c r="O25" i="85" s="1"/>
  <c r="AN25" i="85"/>
  <c r="P25" i="85" s="1"/>
  <c r="AK25" i="85"/>
  <c r="M25" i="85" s="1"/>
  <c r="AB11" i="85"/>
  <c r="T2" i="138"/>
  <c r="U2" i="138" s="1"/>
  <c r="W2" i="138" s="1"/>
  <c r="X2" i="138" s="1"/>
  <c r="C2" i="138" s="1"/>
  <c r="AF18" i="85"/>
  <c r="H18" i="85" s="1"/>
  <c r="AI18" i="85"/>
  <c r="K18" i="85" s="1"/>
  <c r="AH18" i="85"/>
  <c r="J18" i="85" s="1"/>
  <c r="AN18" i="85"/>
  <c r="P18" i="85" s="1"/>
  <c r="AL18" i="85"/>
  <c r="N18" i="85" s="1"/>
  <c r="AM18" i="85"/>
  <c r="O18" i="85" s="1"/>
  <c r="AG18" i="85"/>
  <c r="I18" i="85" s="1"/>
  <c r="AO18" i="85"/>
  <c r="Q18" i="85" s="1"/>
  <c r="AK18" i="85"/>
  <c r="M18" i="85" s="1"/>
  <c r="AJ18" i="85"/>
  <c r="L18" i="85" s="1"/>
  <c r="AG26" i="85"/>
  <c r="I26" i="85" s="1"/>
  <c r="AF26" i="85"/>
  <c r="H26" i="85" s="1"/>
  <c r="AN26" i="85"/>
  <c r="P26" i="85" s="1"/>
  <c r="AK26" i="85"/>
  <c r="M26" i="85" s="1"/>
  <c r="AL26" i="85"/>
  <c r="N26" i="85" s="1"/>
  <c r="AH26" i="85"/>
  <c r="J26" i="85" s="1"/>
  <c r="AJ26" i="85"/>
  <c r="L26" i="85" s="1"/>
  <c r="AM26" i="85"/>
  <c r="O26" i="85" s="1"/>
  <c r="AO26" i="85"/>
  <c r="Q26" i="85" s="1"/>
  <c r="AI26" i="85"/>
  <c r="K26" i="85" s="1"/>
  <c r="AB20" i="85"/>
  <c r="T2" i="245"/>
  <c r="U2" i="245" s="1"/>
  <c r="Y23" i="85"/>
  <c r="P2" i="244"/>
  <c r="Z23" i="85" s="1"/>
  <c r="G1129" i="181"/>
  <c r="P2" i="243"/>
  <c r="Z24" i="85" s="1"/>
  <c r="Y24" i="85"/>
  <c r="T2" i="251"/>
  <c r="U2" i="251" s="1"/>
  <c r="W2" i="251" s="1"/>
  <c r="X2" i="251" s="1"/>
  <c r="C2" i="251" s="1"/>
  <c r="AB14" i="85"/>
  <c r="AB15" i="85"/>
  <c r="T2" i="250"/>
  <c r="U2" i="250" s="1"/>
  <c r="W2" i="250" s="1"/>
  <c r="X2" i="250" s="1"/>
  <c r="C2" i="250" s="1"/>
  <c r="AO19" i="85"/>
  <c r="Q19" i="85" s="1"/>
  <c r="AH19" i="85"/>
  <c r="J19" i="85" s="1"/>
  <c r="AK19" i="85"/>
  <c r="M19" i="85" s="1"/>
  <c r="AF19" i="85"/>
  <c r="H19" i="85" s="1"/>
  <c r="AI19" i="85"/>
  <c r="K19" i="85" s="1"/>
  <c r="AG19" i="85"/>
  <c r="I19" i="85" s="1"/>
  <c r="AN19" i="85"/>
  <c r="P19" i="85" s="1"/>
  <c r="AL19" i="85"/>
  <c r="N19" i="85" s="1"/>
  <c r="AJ19" i="85"/>
  <c r="L19" i="85" s="1"/>
  <c r="AM19" i="85"/>
  <c r="O19" i="85" s="1"/>
  <c r="P2" i="249"/>
  <c r="Z16" i="85" s="1"/>
  <c r="Y16" i="85"/>
  <c r="AC16" i="85" s="1"/>
  <c r="AA23" i="85"/>
  <c r="E1" i="244"/>
  <c r="R2" i="244"/>
  <c r="S2" i="244"/>
  <c r="S2" i="243"/>
  <c r="R2" i="243"/>
  <c r="AA24" i="85"/>
  <c r="E1" i="243"/>
  <c r="AH25" i="85" l="1"/>
  <c r="J25" i="85" s="1"/>
  <c r="AF25" i="85"/>
  <c r="H25" i="85" s="1"/>
  <c r="AL25" i="85"/>
  <c r="N25" i="85" s="1"/>
  <c r="AJ25" i="85"/>
  <c r="L25" i="85" s="1"/>
  <c r="AG25" i="85"/>
  <c r="I25" i="85" s="1"/>
  <c r="AL11" i="85"/>
  <c r="N11" i="85" s="1"/>
  <c r="AK11" i="85"/>
  <c r="M11" i="85" s="1"/>
  <c r="AI11" i="85"/>
  <c r="K11" i="85" s="1"/>
  <c r="AN11" i="85"/>
  <c r="P11" i="85" s="1"/>
  <c r="AH11" i="85"/>
  <c r="J11" i="85" s="1"/>
  <c r="AG11" i="85"/>
  <c r="I11" i="85" s="1"/>
  <c r="AO11" i="85"/>
  <c r="Q11" i="85" s="1"/>
  <c r="AJ11" i="85"/>
  <c r="L11" i="85" s="1"/>
  <c r="AC24" i="85"/>
  <c r="AL24" i="85" s="1"/>
  <c r="N24" i="85" s="1"/>
  <c r="AC23" i="85"/>
  <c r="AH23" i="85" s="1"/>
  <c r="J23" i="85" s="1"/>
  <c r="AU13" i="85"/>
  <c r="S13" i="85" s="1"/>
  <c r="AB23" i="85"/>
  <c r="T2" i="244"/>
  <c r="U2" i="244" s="1"/>
  <c r="W2" i="244" s="1"/>
  <c r="X2" i="244" s="1"/>
  <c r="C2" i="244" s="1"/>
  <c r="G1130" i="181"/>
  <c r="AQ20" i="85"/>
  <c r="AR20" i="85"/>
  <c r="AP20" i="85"/>
  <c r="AS20" i="85"/>
  <c r="AD20" i="85"/>
  <c r="AE20" i="85" s="1"/>
  <c r="AT20" i="85"/>
  <c r="AR12" i="85"/>
  <c r="AQ12" i="85"/>
  <c r="AD12" i="85"/>
  <c r="AE12" i="85" s="1"/>
  <c r="AP12" i="85"/>
  <c r="AT12" i="85"/>
  <c r="AS12" i="85"/>
  <c r="AB16" i="85"/>
  <c r="T2" i="249"/>
  <c r="U2" i="249" s="1"/>
  <c r="W2" i="249" s="1"/>
  <c r="X2" i="249" s="1"/>
  <c r="C2" i="249" s="1"/>
  <c r="AR15" i="85"/>
  <c r="AQ15" i="85"/>
  <c r="AD15" i="85"/>
  <c r="AE15" i="85" s="1"/>
  <c r="AP15" i="85"/>
  <c r="AS15" i="85"/>
  <c r="AT15" i="85"/>
  <c r="AB24" i="85"/>
  <c r="T2" i="243"/>
  <c r="U2" i="243" s="1"/>
  <c r="W2" i="243" s="1"/>
  <c r="X2" i="243" s="1"/>
  <c r="C2" i="243" s="1"/>
  <c r="AI24" i="85"/>
  <c r="K24" i="85" s="1"/>
  <c r="AS26" i="85"/>
  <c r="AP26" i="85"/>
  <c r="AQ26" i="85"/>
  <c r="AR26" i="85"/>
  <c r="AT26" i="85"/>
  <c r="AD26" i="85"/>
  <c r="AE26" i="85" s="1"/>
  <c r="AU17" i="85"/>
  <c r="S17" i="85" s="1"/>
  <c r="AG23" i="85"/>
  <c r="I23" i="85" s="1"/>
  <c r="AK23" i="85"/>
  <c r="M23" i="85" s="1"/>
  <c r="AT11" i="85"/>
  <c r="AD11" i="85"/>
  <c r="AE11" i="85" s="1"/>
  <c r="AF11" i="85" s="1"/>
  <c r="H11" i="85" s="1"/>
  <c r="AS11" i="85"/>
  <c r="AQ11" i="85"/>
  <c r="AP11" i="85"/>
  <c r="AR11" i="85"/>
  <c r="AJ16" i="85"/>
  <c r="L16" i="85" s="1"/>
  <c r="AK16" i="85"/>
  <c r="M16" i="85" s="1"/>
  <c r="AF16" i="85"/>
  <c r="H16" i="85" s="1"/>
  <c r="AO16" i="85"/>
  <c r="Q16" i="85" s="1"/>
  <c r="AH16" i="85"/>
  <c r="J16" i="85" s="1"/>
  <c r="AL16" i="85"/>
  <c r="N16" i="85" s="1"/>
  <c r="AI16" i="85"/>
  <c r="K16" i="85" s="1"/>
  <c r="AN16" i="85"/>
  <c r="P16" i="85" s="1"/>
  <c r="AG16" i="85"/>
  <c r="I16" i="85" s="1"/>
  <c r="AM16" i="85"/>
  <c r="O16" i="85" s="1"/>
  <c r="AR14" i="85"/>
  <c r="AQ14" i="85"/>
  <c r="AP14" i="85"/>
  <c r="AS14" i="85"/>
  <c r="AD14" i="85"/>
  <c r="AE14" i="85" s="1"/>
  <c r="AT14" i="85"/>
  <c r="AD25" i="85"/>
  <c r="AE25" i="85" s="1"/>
  <c r="AR25" i="85"/>
  <c r="AQ25" i="85"/>
  <c r="AT25" i="85"/>
  <c r="AP25" i="85"/>
  <c r="AS25" i="85"/>
  <c r="AR18" i="85"/>
  <c r="AQ18" i="85"/>
  <c r="AS18" i="85"/>
  <c r="AD18" i="85"/>
  <c r="AE18" i="85" s="1"/>
  <c r="AP18" i="85"/>
  <c r="AT18" i="85"/>
  <c r="AT19" i="85"/>
  <c r="AR19" i="85"/>
  <c r="AD19" i="85"/>
  <c r="AE19" i="85" s="1"/>
  <c r="AP19" i="85"/>
  <c r="AS19" i="85"/>
  <c r="AQ19" i="85"/>
  <c r="AM24" i="85" l="1"/>
  <c r="O24" i="85" s="1"/>
  <c r="AM23" i="85"/>
  <c r="O23" i="85" s="1"/>
  <c r="AF23" i="85"/>
  <c r="H23" i="85" s="1"/>
  <c r="AO24" i="85"/>
  <c r="Q24" i="85" s="1"/>
  <c r="AO23" i="85"/>
  <c r="Q23" i="85" s="1"/>
  <c r="AJ23" i="85"/>
  <c r="L23" i="85" s="1"/>
  <c r="AF24" i="85"/>
  <c r="H24" i="85" s="1"/>
  <c r="AK24" i="85"/>
  <c r="M24" i="85" s="1"/>
  <c r="AN24" i="85"/>
  <c r="P24" i="85" s="1"/>
  <c r="AJ24" i="85"/>
  <c r="L24" i="85" s="1"/>
  <c r="AH24" i="85"/>
  <c r="J24" i="85" s="1"/>
  <c r="AG24" i="85"/>
  <c r="I24" i="85" s="1"/>
  <c r="AN23" i="85"/>
  <c r="P23" i="85" s="1"/>
  <c r="AI23" i="85"/>
  <c r="K23" i="85" s="1"/>
  <c r="AL23" i="85"/>
  <c r="N23" i="85" s="1"/>
  <c r="AU12" i="85"/>
  <c r="S12" i="85" s="1"/>
  <c r="AU18" i="85"/>
  <c r="S18" i="85" s="1"/>
  <c r="AU11" i="85"/>
  <c r="S11" i="85" s="1"/>
  <c r="AU26" i="85"/>
  <c r="S26" i="85" s="1"/>
  <c r="AU15" i="85"/>
  <c r="S15" i="85" s="1"/>
  <c r="AU14" i="85"/>
  <c r="S14" i="85" s="1"/>
  <c r="AU25" i="85"/>
  <c r="S25" i="85" s="1"/>
  <c r="AU19" i="85"/>
  <c r="S19" i="85" s="1"/>
  <c r="AU20" i="85"/>
  <c r="S20" i="85" s="1"/>
  <c r="G1131" i="181"/>
  <c r="AD24" i="85"/>
  <c r="AE24" i="85" s="1"/>
  <c r="AR24" i="85"/>
  <c r="AQ24" i="85"/>
  <c r="AS24" i="85"/>
  <c r="AP24" i="85"/>
  <c r="AT24" i="85"/>
  <c r="AS16" i="85"/>
  <c r="AQ16" i="85"/>
  <c r="AR16" i="85"/>
  <c r="AD16" i="85"/>
  <c r="AE16" i="85" s="1"/>
  <c r="AT16" i="85"/>
  <c r="AP16" i="85"/>
  <c r="AR23" i="85"/>
  <c r="AT23" i="85"/>
  <c r="AS23" i="85"/>
  <c r="AD23" i="85"/>
  <c r="AE23" i="85" s="1"/>
  <c r="AP23" i="85"/>
  <c r="AQ23" i="85"/>
  <c r="AU23" i="85" l="1"/>
  <c r="S23" i="85" s="1"/>
  <c r="AU24" i="85"/>
  <c r="S24" i="85" s="1"/>
  <c r="AU16" i="85"/>
  <c r="S16" i="85" s="1"/>
  <c r="G1132" i="181"/>
  <c r="G1133" i="181" l="1"/>
  <c r="G1134" i="181" l="1"/>
  <c r="G1135" i="181" l="1"/>
  <c r="G1136" i="181" l="1"/>
  <c r="G1137" i="181" l="1"/>
  <c r="G1138" i="181" l="1"/>
  <c r="G1139" i="181" l="1"/>
  <c r="G1140" i="181" l="1"/>
  <c r="G1141" i="181" l="1"/>
  <c r="G1142" i="181" l="1"/>
  <c r="G1143" i="181" l="1"/>
  <c r="G1144" i="181" l="1"/>
  <c r="G1145" i="181" l="1"/>
  <c r="G1146" i="181" l="1"/>
  <c r="G1147" i="181" l="1"/>
  <c r="G1148" i="181" l="1"/>
  <c r="G1149" i="181" l="1"/>
  <c r="G1150" i="181" l="1"/>
  <c r="G1151" i="181" l="1"/>
  <c r="G1152" i="181" l="1"/>
  <c r="G1153" i="181" l="1"/>
  <c r="G1154" i="181" l="1"/>
  <c r="G1155" i="181" l="1"/>
  <c r="G1156" i="181" l="1"/>
  <c r="G1157" i="181" l="1"/>
  <c r="G1158" i="181" l="1"/>
  <c r="G1159" i="181" l="1"/>
  <c r="G1160" i="181" l="1"/>
  <c r="G1161" i="181" l="1"/>
  <c r="G1162" i="181" l="1"/>
  <c r="G1163" i="181" l="1"/>
  <c r="G1164" i="181" l="1"/>
  <c r="G1165" i="181" l="1"/>
  <c r="G1166" i="181" l="1"/>
  <c r="G1167" i="181" l="1"/>
  <c r="G1168" i="181" l="1"/>
  <c r="G1169" i="181" l="1"/>
  <c r="G1170" i="181" l="1"/>
  <c r="G1171" i="181" l="1"/>
  <c r="G1172" i="181" l="1"/>
  <c r="G1173" i="181" l="1"/>
  <c r="G1174" i="181" l="1"/>
  <c r="G1175" i="181" l="1"/>
  <c r="G1176" i="181" l="1"/>
  <c r="G1177" i="181" l="1"/>
  <c r="G1178" i="181" l="1"/>
  <c r="G1179" i="181" l="1"/>
  <c r="G1180" i="181" l="1"/>
  <c r="G1181" i="181" l="1"/>
  <c r="G1182" i="181" l="1"/>
  <c r="G1183" i="181" l="1"/>
  <c r="G1184" i="181" l="1"/>
  <c r="G1185" i="181" l="1"/>
  <c r="G1186" i="181" l="1"/>
  <c r="G1187" i="181" l="1"/>
  <c r="G1188" i="181" l="1"/>
  <c r="G1189" i="181" l="1"/>
  <c r="G1190" i="181" l="1"/>
  <c r="G1191" i="181" l="1"/>
  <c r="G1192" i="181" l="1"/>
  <c r="G1193" i="181" l="1"/>
  <c r="G1194" i="181" l="1"/>
  <c r="G1195" i="181" l="1"/>
  <c r="G1196" i="181" l="1"/>
  <c r="G1197" i="181" l="1"/>
  <c r="G1198" i="181" l="1"/>
  <c r="G1199" i="181" l="1"/>
  <c r="G1200" i="181" l="1"/>
  <c r="G1201" i="181" l="1"/>
  <c r="G1202" i="181" l="1"/>
  <c r="G1203" i="181" l="1"/>
  <c r="G1204" i="181" l="1"/>
  <c r="G1205" i="181" l="1"/>
  <c r="I365" i="229" s="1"/>
  <c r="C365" i="229" s="1"/>
  <c r="G1206" i="181" l="1"/>
  <c r="G1207" i="181" l="1"/>
  <c r="G1208" i="181" l="1"/>
  <c r="G1209" i="181" l="1"/>
  <c r="G1210" i="181" l="1"/>
  <c r="G1211" i="181" l="1"/>
  <c r="G1212" i="181" l="1"/>
  <c r="G1213" i="181" l="1"/>
  <c r="G1214" i="181" l="1"/>
  <c r="G1215" i="181" l="1"/>
  <c r="G1216" i="181" l="1"/>
  <c r="G1217" i="181" l="1"/>
  <c r="G1218" i="181" l="1"/>
  <c r="G1219" i="181" l="1"/>
  <c r="G1220" i="181" l="1"/>
  <c r="G1221" i="181" l="1"/>
  <c r="G1222" i="181" l="1"/>
  <c r="G1223" i="181" l="1"/>
  <c r="G1224" i="181" l="1"/>
  <c r="G1225" i="181" l="1"/>
  <c r="G1226" i="181" l="1"/>
  <c r="G1227" i="181" l="1"/>
  <c r="G1228" i="181" l="1"/>
  <c r="G1229" i="181" l="1"/>
  <c r="G1230" i="181" l="1"/>
  <c r="G1231" i="181" l="1"/>
  <c r="G1232" i="181" l="1"/>
  <c r="G1233" i="181" l="1"/>
  <c r="G1234" i="181" l="1"/>
  <c r="G1235" i="181" l="1"/>
  <c r="G1236" i="181" l="1"/>
  <c r="G1237" i="181" l="1"/>
  <c r="G1238" i="181" l="1"/>
  <c r="G1239" i="181" l="1"/>
  <c r="G1240" i="181" l="1"/>
  <c r="G1241" i="181" l="1"/>
  <c r="G1242" i="181" l="1"/>
  <c r="G1243" i="181" l="1"/>
  <c r="G1244" i="181" l="1"/>
  <c r="G1245" i="181" l="1"/>
  <c r="G1246" i="181" l="1"/>
  <c r="G1247" i="181" l="1"/>
  <c r="G1248" i="181" l="1"/>
  <c r="G1249" i="181" l="1"/>
  <c r="G1250" i="181" l="1"/>
  <c r="G1251" i="181" l="1"/>
  <c r="G1252" i="181" l="1"/>
  <c r="G1253" i="181" l="1"/>
  <c r="G1254" i="181" l="1"/>
  <c r="G1255" i="181" l="1"/>
  <c r="G1256" i="181" l="1"/>
  <c r="G1257" i="181" l="1"/>
  <c r="G1258" i="181" l="1"/>
  <c r="G1259" i="181" l="1"/>
  <c r="G1260" i="181" l="1"/>
  <c r="G1261" i="181" l="1"/>
  <c r="G1262" i="181" l="1"/>
  <c r="G1263" i="181" l="1"/>
  <c r="G1264" i="181" l="1"/>
  <c r="I221" i="229" s="1"/>
  <c r="C221" i="229" s="1"/>
  <c r="G1265" i="181" l="1"/>
  <c r="G1266" i="181" l="1"/>
  <c r="G1267" i="181" l="1"/>
  <c r="G1268" i="181" l="1"/>
  <c r="G1269" i="181" l="1"/>
  <c r="G1270" i="181" l="1"/>
  <c r="G1271" i="181" l="1"/>
  <c r="G1272" i="181" l="1"/>
  <c r="G1273" i="181" l="1"/>
  <c r="G1274" i="181" l="1"/>
  <c r="G1275" i="181" l="1"/>
  <c r="G1276" i="181" l="1"/>
  <c r="G1278" i="181" l="1"/>
  <c r="G1277" i="181"/>
  <c r="G1279" i="181" l="1"/>
  <c r="G1280" i="181" l="1"/>
  <c r="G1281" i="181" l="1"/>
  <c r="G1282" i="181" l="1"/>
  <c r="G1283" i="181" l="1"/>
  <c r="G1284" i="181" l="1"/>
  <c r="G1285" i="181" l="1"/>
  <c r="G1286" i="181" l="1"/>
  <c r="G1287" i="181" l="1"/>
  <c r="G1288" i="181" l="1"/>
  <c r="G1289" i="181" l="1"/>
  <c r="G1290" i="181" l="1"/>
  <c r="I77" i="229" s="1"/>
  <c r="C77" i="229" s="1"/>
  <c r="G1291" i="181" l="1"/>
  <c r="G1292" i="181" l="1"/>
  <c r="G1293" i="181" l="1"/>
  <c r="G1294" i="181" l="1"/>
  <c r="G1295" i="181" l="1"/>
  <c r="G1296" i="181" l="1"/>
  <c r="G1297" i="181" l="1"/>
  <c r="G1298" i="181" l="1"/>
  <c r="G1299" i="181" l="1"/>
  <c r="G1300" i="181" l="1"/>
  <c r="G1301" i="181" l="1"/>
  <c r="G1302" i="181" l="1"/>
  <c r="G1303" i="181" l="1"/>
  <c r="G1304" i="181" l="1"/>
  <c r="G1305" i="181" l="1"/>
  <c r="G1306" i="181" l="1"/>
  <c r="G1307" i="181" l="1"/>
  <c r="G1308" i="181" l="1"/>
  <c r="G1309" i="181" l="1"/>
  <c r="G1310" i="181" l="1"/>
  <c r="G1311" i="181" l="1"/>
  <c r="G1312" i="181" l="1"/>
  <c r="G1313" i="181" l="1"/>
  <c r="G1314" i="181" l="1"/>
  <c r="G1315" i="181" l="1"/>
  <c r="G1316" i="181" l="1"/>
  <c r="G1317" i="181" l="1"/>
  <c r="G1318" i="181" l="1"/>
  <c r="G1319" i="181" l="1"/>
  <c r="G1320" i="181" l="1"/>
  <c r="G1321" i="181" l="1"/>
  <c r="G1322" i="181" l="1"/>
  <c r="G1323" i="181" l="1"/>
  <c r="G1324" i="181" l="1"/>
  <c r="G1325" i="181" l="1"/>
  <c r="G1326" i="181" l="1"/>
  <c r="G1327" i="181" l="1"/>
  <c r="G1328" i="181" l="1"/>
  <c r="G1329" i="181" l="1"/>
  <c r="G1330" i="181" l="1"/>
  <c r="G1331" i="181" l="1"/>
  <c r="G1332" i="181" l="1"/>
  <c r="G1333" i="181" l="1"/>
  <c r="G1334" i="181" l="1"/>
  <c r="G1335" i="181" l="1"/>
  <c r="G1336" i="181" l="1"/>
  <c r="G1337" i="181" l="1"/>
  <c r="I269" i="229" s="1"/>
  <c r="C269" i="229" s="1"/>
  <c r="G1338" i="181" l="1"/>
  <c r="G1339" i="181" l="1"/>
  <c r="G1340" i="181" l="1"/>
  <c r="G1341" i="181" l="1"/>
  <c r="G1342" i="181" l="1"/>
  <c r="G1343" i="181" l="1"/>
  <c r="G1344" i="181" l="1"/>
  <c r="G1345" i="181" l="1"/>
  <c r="G1346" i="181" l="1"/>
  <c r="G1347" i="181" l="1"/>
  <c r="G1348" i="181" l="1"/>
  <c r="G1349" i="181" l="1"/>
  <c r="G1350" i="181" l="1"/>
  <c r="I317" i="229" s="1"/>
  <c r="C317" i="229" s="1"/>
  <c r="G1351" i="181" l="1"/>
  <c r="G1352" i="181" l="1"/>
  <c r="G1353" i="181" l="1"/>
  <c r="G1354" i="181" l="1"/>
  <c r="G1355" i="181" l="1"/>
  <c r="G1356" i="181" l="1"/>
  <c r="G1357" i="181" l="1"/>
  <c r="G1358" i="181" l="1"/>
  <c r="G1359" i="181" l="1"/>
  <c r="G1360" i="181" l="1"/>
  <c r="G1361" i="181" l="1"/>
  <c r="G1362" i="181" l="1"/>
  <c r="G1363" i="181" l="1"/>
  <c r="G1364" i="181" l="1"/>
  <c r="I5" i="238" l="1"/>
  <c r="I11" i="238" s="1"/>
  <c r="I17" i="238" s="1"/>
  <c r="I23" i="238" s="1"/>
  <c r="I29" i="238" s="1"/>
  <c r="I35" i="238" s="1"/>
  <c r="I41" i="238" s="1"/>
  <c r="I47" i="238" s="1"/>
  <c r="I53" i="238" s="1"/>
  <c r="I59" i="238" s="1"/>
  <c r="I65" i="238" s="1"/>
  <c r="I71" i="238" s="1"/>
  <c r="I77" i="238" s="1"/>
  <c r="I83" i="238" s="1"/>
  <c r="I89" i="238" s="1"/>
  <c r="I95" i="238" s="1"/>
  <c r="I101" i="238" s="1"/>
  <c r="I107" i="238" s="1"/>
  <c r="I113" i="238" s="1"/>
  <c r="I119" i="238" s="1"/>
  <c r="I125" i="238" s="1"/>
  <c r="I131" i="238" s="1"/>
  <c r="I137" i="238" s="1"/>
  <c r="I143" i="238" s="1"/>
  <c r="I149" i="238" s="1"/>
  <c r="I155" i="238" s="1"/>
  <c r="I161" i="238" s="1"/>
  <c r="I167" i="238" s="1"/>
  <c r="I173" i="238" s="1"/>
  <c r="I179" i="238" s="1"/>
  <c r="I185" i="238" s="1"/>
  <c r="I191" i="238" s="1"/>
  <c r="I197" i="238" s="1"/>
  <c r="I203" i="238" s="1"/>
  <c r="I209" i="238" s="1"/>
  <c r="I215" i="238" s="1"/>
  <c r="I221" i="238" s="1"/>
  <c r="I227" i="238" s="1"/>
  <c r="I233" i="238" s="1"/>
  <c r="I239" i="238" s="1"/>
  <c r="I245" i="238" s="1"/>
  <c r="I251" i="238" s="1"/>
  <c r="I257" i="238" s="1"/>
  <c r="I263" i="238" s="1"/>
  <c r="I269" i="238" s="1"/>
  <c r="I275" i="238" s="1"/>
  <c r="I281" i="238" s="1"/>
  <c r="I287" i="238" s="1"/>
  <c r="I293" i="238" s="1"/>
  <c r="I299" i="238" s="1"/>
  <c r="I305" i="238" s="1"/>
  <c r="I311" i="238" s="1"/>
  <c r="I317" i="238" s="1"/>
  <c r="I323" i="238" s="1"/>
  <c r="I329" i="238" s="1"/>
  <c r="I335" i="238" s="1"/>
  <c r="I341" i="238" s="1"/>
  <c r="I347" i="238" s="1"/>
  <c r="I353" i="238" s="1"/>
  <c r="I359" i="238" s="1"/>
  <c r="I365" i="238" s="1"/>
  <c r="I371" i="238" s="1"/>
  <c r="I377" i="238" s="1"/>
  <c r="I383" i="238" s="1"/>
  <c r="I389" i="238" s="1"/>
  <c r="I395" i="238" s="1"/>
  <c r="I401" i="238" s="1"/>
  <c r="I407" i="238" s="1"/>
  <c r="I413" i="238" s="1"/>
  <c r="I419" i="238" s="1"/>
  <c r="I425" i="238" s="1"/>
  <c r="I431" i="238" s="1"/>
  <c r="I437" i="238" s="1"/>
  <c r="I443" i="238" s="1"/>
  <c r="I449" i="238" s="1"/>
  <c r="I455" i="238" s="1"/>
  <c r="I461" i="238" s="1"/>
  <c r="I467" i="238" s="1"/>
  <c r="I473" i="238" s="1"/>
  <c r="I479" i="238" s="1"/>
  <c r="I485" i="238" s="1"/>
  <c r="I491" i="238" s="1"/>
  <c r="I497" i="238" s="1"/>
  <c r="I503" i="238" s="1"/>
  <c r="I509" i="238" s="1"/>
  <c r="I515" i="238" s="1"/>
  <c r="I521" i="238" s="1"/>
  <c r="I527" i="238" s="1"/>
  <c r="I533" i="238" s="1"/>
  <c r="I539" i="238" s="1"/>
  <c r="I545" i="238" s="1"/>
  <c r="I551" i="238" s="1"/>
  <c r="I557" i="238" s="1"/>
  <c r="I563" i="238" s="1"/>
  <c r="I569" i="238" s="1"/>
  <c r="I575" i="238" s="1"/>
  <c r="I581" i="238" s="1"/>
  <c r="I587" i="238" s="1"/>
  <c r="I593" i="238" s="1"/>
  <c r="I599" i="238" s="1"/>
  <c r="I5" i="237"/>
  <c r="I11" i="237" s="1"/>
  <c r="I17" i="237" s="1"/>
  <c r="I23" i="237" s="1"/>
  <c r="I29" i="237" s="1"/>
  <c r="I35" i="237" s="1"/>
  <c r="I41" i="237" s="1"/>
  <c r="I47" i="237" s="1"/>
  <c r="I53" i="237" s="1"/>
  <c r="I59" i="237" s="1"/>
  <c r="I65" i="237" s="1"/>
  <c r="I71" i="237" s="1"/>
  <c r="I77" i="237" s="1"/>
  <c r="I83" i="237" s="1"/>
  <c r="I89" i="237" s="1"/>
  <c r="I95" i="237" s="1"/>
  <c r="I101" i="237" s="1"/>
  <c r="I107" i="237" s="1"/>
  <c r="I113" i="237" s="1"/>
  <c r="I119" i="237" s="1"/>
  <c r="I125" i="237" s="1"/>
  <c r="I131" i="237" s="1"/>
  <c r="I137" i="237" s="1"/>
  <c r="I143" i="237" s="1"/>
  <c r="I149" i="237" s="1"/>
  <c r="I155" i="237" s="1"/>
  <c r="I161" i="237" s="1"/>
  <c r="I167" i="237" s="1"/>
  <c r="I173" i="237" s="1"/>
  <c r="I179" i="237" s="1"/>
  <c r="I185" i="237" s="1"/>
  <c r="I191" i="237" s="1"/>
  <c r="I197" i="237" s="1"/>
  <c r="I203" i="237" s="1"/>
  <c r="I209" i="237" s="1"/>
  <c r="I215" i="237" s="1"/>
  <c r="I221" i="237" s="1"/>
  <c r="I227" i="237" s="1"/>
  <c r="I233" i="237" s="1"/>
  <c r="I239" i="237" s="1"/>
  <c r="I245" i="237" s="1"/>
  <c r="I251" i="237" s="1"/>
  <c r="I257" i="237" s="1"/>
  <c r="I263" i="237" s="1"/>
  <c r="I269" i="237" s="1"/>
  <c r="I275" i="237" s="1"/>
  <c r="I281" i="237" s="1"/>
  <c r="I287" i="237" s="1"/>
  <c r="I293" i="237" s="1"/>
  <c r="I299" i="237" s="1"/>
  <c r="I305" i="237" s="1"/>
  <c r="I311" i="237" s="1"/>
  <c r="I317" i="237" s="1"/>
  <c r="I323" i="237" s="1"/>
  <c r="I329" i="237" s="1"/>
  <c r="I335" i="237" s="1"/>
  <c r="I341" i="237" s="1"/>
  <c r="I347" i="237" s="1"/>
  <c r="I353" i="237" s="1"/>
  <c r="I359" i="237" s="1"/>
  <c r="I365" i="237" s="1"/>
  <c r="I371" i="237" s="1"/>
  <c r="I377" i="237" s="1"/>
  <c r="I383" i="237" s="1"/>
  <c r="I389" i="237" s="1"/>
  <c r="I395" i="237" s="1"/>
  <c r="I401" i="237" s="1"/>
  <c r="I407" i="237" s="1"/>
  <c r="I413" i="237" s="1"/>
  <c r="I419" i="237" s="1"/>
  <c r="I425" i="237" s="1"/>
  <c r="I431" i="237" s="1"/>
  <c r="I437" i="237" s="1"/>
  <c r="I443" i="237" s="1"/>
  <c r="I449" i="237" s="1"/>
  <c r="I455" i="237" s="1"/>
  <c r="I461" i="237" s="1"/>
  <c r="I467" i="237" s="1"/>
  <c r="I473" i="237" s="1"/>
  <c r="I479" i="237" s="1"/>
  <c r="I485" i="237" s="1"/>
  <c r="I491" i="237" s="1"/>
  <c r="I497" i="237" s="1"/>
  <c r="I503" i="237" s="1"/>
  <c r="I509" i="237" s="1"/>
  <c r="I515" i="237" s="1"/>
  <c r="I521" i="237" s="1"/>
  <c r="I527" i="237" s="1"/>
  <c r="I533" i="237" s="1"/>
  <c r="I539" i="237" s="1"/>
  <c r="I545" i="237" s="1"/>
  <c r="I551" i="237" s="1"/>
  <c r="I557" i="237" s="1"/>
  <c r="I563" i="237" s="1"/>
  <c r="I569" i="237" s="1"/>
  <c r="I575" i="237" s="1"/>
  <c r="I581" i="237" s="1"/>
  <c r="I587" i="237" s="1"/>
  <c r="I593" i="237" s="1"/>
  <c r="I599" i="237" s="1"/>
  <c r="I5" i="236"/>
  <c r="I11" i="236" s="1"/>
  <c r="I17" i="236" s="1"/>
  <c r="I23" i="236" s="1"/>
  <c r="I29" i="236" s="1"/>
  <c r="I35" i="236" s="1"/>
  <c r="I41" i="236" s="1"/>
  <c r="I47" i="236" s="1"/>
  <c r="I53" i="236" s="1"/>
  <c r="I59" i="236" s="1"/>
  <c r="I65" i="236" s="1"/>
  <c r="I71" i="236" s="1"/>
  <c r="I77" i="236" s="1"/>
  <c r="I83" i="236" s="1"/>
  <c r="I89" i="236" s="1"/>
  <c r="I95" i="236" s="1"/>
  <c r="I101" i="236" s="1"/>
  <c r="I107" i="236" s="1"/>
  <c r="I113" i="236" s="1"/>
  <c r="I119" i="236" s="1"/>
  <c r="I125" i="236" s="1"/>
  <c r="I131" i="236" s="1"/>
  <c r="I137" i="236" s="1"/>
  <c r="I143" i="236" s="1"/>
  <c r="I149" i="236" s="1"/>
  <c r="I155" i="236" s="1"/>
  <c r="I161" i="236" s="1"/>
  <c r="I167" i="236" s="1"/>
  <c r="I173" i="236" s="1"/>
  <c r="I179" i="236" s="1"/>
  <c r="I185" i="236" s="1"/>
  <c r="I191" i="236" s="1"/>
  <c r="I197" i="236" s="1"/>
  <c r="I203" i="236" s="1"/>
  <c r="I209" i="236" s="1"/>
  <c r="I215" i="236" s="1"/>
  <c r="I221" i="236" s="1"/>
  <c r="I227" i="236" s="1"/>
  <c r="I233" i="236" s="1"/>
  <c r="I239" i="236" s="1"/>
  <c r="I245" i="236" s="1"/>
  <c r="I251" i="236" s="1"/>
  <c r="I257" i="236" s="1"/>
  <c r="I263" i="236" s="1"/>
  <c r="I269" i="236" s="1"/>
  <c r="I275" i="236" s="1"/>
  <c r="I281" i="236" s="1"/>
  <c r="I287" i="236" s="1"/>
  <c r="I293" i="236" s="1"/>
  <c r="I299" i="236" s="1"/>
  <c r="I305" i="236" s="1"/>
  <c r="I311" i="236" s="1"/>
  <c r="I317" i="236" s="1"/>
  <c r="I323" i="236" s="1"/>
  <c r="I329" i="236" s="1"/>
  <c r="I335" i="236" s="1"/>
  <c r="I341" i="236" s="1"/>
  <c r="I347" i="236" s="1"/>
  <c r="I353" i="236" s="1"/>
  <c r="I359" i="236" s="1"/>
  <c r="I365" i="236" s="1"/>
  <c r="I371" i="236" s="1"/>
  <c r="I377" i="236" s="1"/>
  <c r="I383" i="236" s="1"/>
  <c r="I389" i="236" s="1"/>
  <c r="I395" i="236" s="1"/>
  <c r="I401" i="236" s="1"/>
  <c r="I407" i="236" s="1"/>
  <c r="I413" i="236" s="1"/>
  <c r="I419" i="236" s="1"/>
  <c r="I425" i="236" s="1"/>
  <c r="I431" i="236" s="1"/>
  <c r="I437" i="236" s="1"/>
  <c r="I443" i="236" s="1"/>
  <c r="I449" i="236" s="1"/>
  <c r="I455" i="236" s="1"/>
  <c r="I461" i="236" s="1"/>
  <c r="I467" i="236" s="1"/>
  <c r="I473" i="236" s="1"/>
  <c r="I479" i="236" s="1"/>
  <c r="I485" i="236" s="1"/>
  <c r="I491" i="236" s="1"/>
  <c r="I497" i="236" s="1"/>
  <c r="I503" i="236" s="1"/>
  <c r="I509" i="236" s="1"/>
  <c r="I515" i="236" s="1"/>
  <c r="I521" i="236" s="1"/>
  <c r="I527" i="236" s="1"/>
  <c r="I533" i="236" s="1"/>
  <c r="I539" i="236" s="1"/>
  <c r="I545" i="236" s="1"/>
  <c r="I551" i="236" s="1"/>
  <c r="I557" i="236" s="1"/>
  <c r="I563" i="236" s="1"/>
  <c r="I569" i="236" s="1"/>
  <c r="I575" i="236" s="1"/>
  <c r="I581" i="236" s="1"/>
  <c r="I587" i="236" s="1"/>
  <c r="I593" i="236" s="1"/>
  <c r="I599" i="236" s="1"/>
  <c r="G1365" i="181"/>
  <c r="G1366" i="181" l="1"/>
  <c r="G1367" i="181" l="1"/>
  <c r="G1368" i="181" l="1"/>
  <c r="G1369" i="181" l="1"/>
  <c r="G1370" i="181" l="1"/>
  <c r="G1371" i="181" l="1"/>
  <c r="G1372" i="181" l="1"/>
  <c r="G1373" i="181" l="1"/>
  <c r="G1374" i="181" l="1"/>
  <c r="G1375" i="181" l="1"/>
  <c r="G1376" i="181" l="1"/>
  <c r="G1377" i="181" l="1"/>
  <c r="I89" i="229" s="1"/>
  <c r="C89" i="229" s="1"/>
  <c r="G1378" i="181" l="1"/>
  <c r="G1379" i="181" l="1"/>
  <c r="G1380" i="181" l="1"/>
  <c r="G1381" i="181" l="1"/>
  <c r="G1382" i="181" l="1"/>
  <c r="G1383" i="181" l="1"/>
  <c r="G1384" i="181" l="1"/>
  <c r="G1385" i="181" l="1"/>
  <c r="G1386" i="181" l="1"/>
  <c r="G1387" i="181" l="1"/>
  <c r="G1388" i="181" l="1"/>
  <c r="G1389" i="181" l="1"/>
  <c r="G1390" i="181" l="1"/>
  <c r="G1391" i="181" l="1"/>
  <c r="G1392" i="181" l="1"/>
  <c r="G1393" i="181" l="1"/>
  <c r="G1394" i="181" l="1"/>
  <c r="G1395" i="181" l="1"/>
  <c r="G1396" i="181" l="1"/>
  <c r="G1397" i="181" l="1"/>
  <c r="G1398" i="181" l="1"/>
  <c r="G1399" i="181" l="1"/>
  <c r="G1400" i="181" l="1"/>
  <c r="G1401" i="181" l="1"/>
  <c r="G1402" i="181" l="1"/>
  <c r="G1403" i="181" l="1"/>
  <c r="G1404" i="181" l="1"/>
  <c r="G1405" i="181" l="1"/>
  <c r="G1406" i="181" l="1"/>
  <c r="G1407" i="181" l="1"/>
  <c r="G1408" i="181" l="1"/>
  <c r="G1409" i="181" l="1"/>
  <c r="G1410" i="181" l="1"/>
  <c r="G1411" i="181" l="1"/>
  <c r="G1412" i="181" l="1"/>
  <c r="G1413" i="181" l="1"/>
  <c r="G1414" i="181" l="1"/>
  <c r="G1415" i="181" l="1"/>
  <c r="G1416" i="181" l="1"/>
  <c r="G1417" i="181" l="1"/>
  <c r="I239" i="229" s="1"/>
  <c r="C239" i="229" s="1"/>
  <c r="G1418" i="181" l="1"/>
  <c r="G1419" i="181" l="1"/>
  <c r="G1420" i="181" l="1"/>
  <c r="G1421" i="181" l="1"/>
  <c r="G1422" i="181" l="1"/>
  <c r="G1423" i="181" l="1"/>
  <c r="G1424" i="181" l="1"/>
  <c r="G1425" i="181" l="1"/>
  <c r="G1426" i="181" l="1"/>
  <c r="G1427" i="181" l="1"/>
  <c r="G1428" i="181" l="1"/>
  <c r="G1429" i="181" l="1"/>
  <c r="G1430" i="181" l="1"/>
  <c r="G1431" i="181" l="1"/>
  <c r="G1432" i="181" l="1"/>
  <c r="G1433" i="181" l="1"/>
  <c r="G1434" i="181" l="1"/>
  <c r="G1435" i="181" l="1"/>
  <c r="G1436" i="181" l="1"/>
  <c r="G1437" i="181" l="1"/>
  <c r="G1438" i="181" l="1"/>
  <c r="G1439" i="181" l="1"/>
  <c r="G1440" i="181" l="1"/>
  <c r="G1441" i="181" l="1"/>
  <c r="G1442" i="181" l="1"/>
  <c r="G1443" i="181" l="1"/>
  <c r="G1444" i="181" l="1"/>
  <c r="G1445" i="181" l="1"/>
  <c r="G1446" i="181" l="1"/>
  <c r="G1447" i="181" l="1"/>
  <c r="G1448" i="181" l="1"/>
  <c r="G1449" i="181" l="1"/>
  <c r="G1450" i="181" l="1"/>
  <c r="G1451" i="181" l="1"/>
  <c r="G1452" i="181" l="1"/>
  <c r="G1453" i="181" l="1"/>
  <c r="G1454" i="181"/>
  <c r="I5" i="255" l="1"/>
  <c r="I11" i="255" s="1"/>
  <c r="I17" i="255" s="1"/>
  <c r="I23" i="255" s="1"/>
  <c r="I29" i="255" s="1"/>
  <c r="I35" i="255" s="1"/>
  <c r="I41" i="255" s="1"/>
  <c r="I47" i="255" s="1"/>
  <c r="I53" i="255" s="1"/>
  <c r="I59" i="255" s="1"/>
  <c r="I65" i="255" s="1"/>
  <c r="I71" i="255" s="1"/>
  <c r="I77" i="255" s="1"/>
  <c r="I83" i="255" s="1"/>
  <c r="I89" i="255" s="1"/>
  <c r="I95" i="255" s="1"/>
  <c r="I101" i="255" s="1"/>
  <c r="I107" i="255" s="1"/>
  <c r="I113" i="255" s="1"/>
  <c r="I119" i="255" s="1"/>
  <c r="I125" i="255" s="1"/>
  <c r="I131" i="255" s="1"/>
  <c r="I137" i="255" s="1"/>
  <c r="I143" i="255" s="1"/>
  <c r="I149" i="255" s="1"/>
  <c r="I155" i="255" s="1"/>
  <c r="I161" i="255" s="1"/>
  <c r="I167" i="255" s="1"/>
  <c r="I173" i="255" s="1"/>
  <c r="I179" i="255" s="1"/>
  <c r="I185" i="255" s="1"/>
  <c r="I191" i="255" s="1"/>
  <c r="I197" i="255" s="1"/>
  <c r="I203" i="255" s="1"/>
  <c r="I209" i="255" s="1"/>
  <c r="I215" i="255" s="1"/>
  <c r="I221" i="255" s="1"/>
  <c r="I227" i="255" s="1"/>
  <c r="I233" i="255" s="1"/>
  <c r="I239" i="255" s="1"/>
  <c r="I245" i="255" s="1"/>
  <c r="I251" i="255" s="1"/>
  <c r="I257" i="255" s="1"/>
  <c r="I263" i="255" s="1"/>
  <c r="I269" i="255" s="1"/>
  <c r="I275" i="255" s="1"/>
  <c r="I281" i="255" s="1"/>
  <c r="I287" i="255" s="1"/>
  <c r="I293" i="255" s="1"/>
  <c r="I299" i="255" s="1"/>
  <c r="I305" i="255" s="1"/>
  <c r="I311" i="255" s="1"/>
  <c r="I317" i="255" s="1"/>
  <c r="I323" i="255" s="1"/>
  <c r="I329" i="255" s="1"/>
  <c r="I335" i="255" s="1"/>
  <c r="I341" i="255" s="1"/>
  <c r="I347" i="255" s="1"/>
  <c r="I353" i="255" s="1"/>
  <c r="I359" i="255" s="1"/>
  <c r="I365" i="255" s="1"/>
  <c r="I371" i="255" s="1"/>
  <c r="I377" i="255" s="1"/>
  <c r="I383" i="255" s="1"/>
  <c r="I389" i="255" s="1"/>
  <c r="I395" i="255" s="1"/>
  <c r="I401" i="255" s="1"/>
  <c r="I407" i="255" s="1"/>
  <c r="I413" i="255" s="1"/>
  <c r="I419" i="255" s="1"/>
  <c r="I425" i="255" s="1"/>
  <c r="I431" i="255" s="1"/>
  <c r="I437" i="255" s="1"/>
  <c r="I443" i="255" s="1"/>
  <c r="I449" i="255" s="1"/>
  <c r="I455" i="255" s="1"/>
  <c r="I461" i="255" s="1"/>
  <c r="I467" i="255" s="1"/>
  <c r="I473" i="255" s="1"/>
  <c r="I479" i="255" s="1"/>
  <c r="I485" i="255" s="1"/>
  <c r="I491" i="255" s="1"/>
  <c r="I497" i="255" s="1"/>
  <c r="I503" i="255" s="1"/>
  <c r="I509" i="255" s="1"/>
  <c r="I515" i="255" s="1"/>
  <c r="I521" i="255" s="1"/>
  <c r="I527" i="255" s="1"/>
  <c r="I533" i="255" s="1"/>
  <c r="I539" i="255" s="1"/>
  <c r="I545" i="255" s="1"/>
  <c r="I551" i="255" s="1"/>
  <c r="I557" i="255" s="1"/>
  <c r="I563" i="255" s="1"/>
  <c r="I569" i="255" s="1"/>
  <c r="I575" i="255" s="1"/>
  <c r="I581" i="255" s="1"/>
  <c r="I587" i="255" s="1"/>
  <c r="I593" i="255" s="1"/>
  <c r="I599" i="255" s="1"/>
  <c r="G1456" i="181" l="1"/>
  <c r="G1455" i="181"/>
  <c r="G1457" i="181" l="1"/>
  <c r="G1458" i="181" l="1"/>
  <c r="G1459" i="181" l="1"/>
  <c r="G1460" i="181" l="1"/>
  <c r="G1461" i="181" l="1"/>
  <c r="G1462" i="181" l="1"/>
  <c r="G1463" i="181" l="1"/>
  <c r="G1464" i="181" l="1"/>
  <c r="G1465" i="181" l="1"/>
  <c r="G1466" i="181" l="1"/>
  <c r="G1467" i="181" l="1"/>
  <c r="G1468" i="181" l="1"/>
  <c r="G1469" i="181" l="1"/>
  <c r="G1470" i="181" l="1"/>
  <c r="G1471" i="181" l="1"/>
  <c r="G1472" i="181" l="1"/>
  <c r="G1473" i="181" l="1"/>
  <c r="G1474" i="181" l="1"/>
  <c r="G1475" i="181" l="1"/>
  <c r="G1476" i="181" l="1"/>
  <c r="G1477" i="181" l="1"/>
  <c r="G1478" i="181" l="1"/>
  <c r="G1479" i="181" l="1"/>
  <c r="G1480" i="181" l="1"/>
  <c r="G1481" i="181" l="1"/>
  <c r="G1482" i="181" l="1"/>
  <c r="G1483" i="181" l="1"/>
  <c r="G1484" i="181" l="1"/>
  <c r="G1485" i="181" l="1"/>
  <c r="G1486" i="181" l="1"/>
  <c r="G1487" i="181" l="1"/>
  <c r="G1488" i="181" l="1"/>
  <c r="G1490" i="181" l="1"/>
  <c r="G1489" i="181"/>
  <c r="G1491" i="181" l="1"/>
  <c r="G1492" i="181" l="1"/>
  <c r="G1493" i="181" l="1"/>
  <c r="G1494" i="181" l="1"/>
  <c r="G1495" i="181" l="1"/>
  <c r="G1496" i="181" l="1"/>
  <c r="G1497" i="181" l="1"/>
  <c r="G1498" i="181" l="1"/>
  <c r="G1499" i="181" l="1"/>
  <c r="G1500" i="181" l="1"/>
  <c r="G1501" i="181" l="1"/>
  <c r="G1502" i="181" l="1"/>
  <c r="G1503" i="181" l="1"/>
  <c r="G1504" i="181" l="1"/>
  <c r="G1505" i="181" l="1"/>
  <c r="G1506" i="181" l="1"/>
  <c r="G1507" i="181" l="1"/>
  <c r="G1508" i="181" l="1"/>
  <c r="G1509" i="181" l="1"/>
  <c r="G1510" i="181" l="1"/>
  <c r="G1511" i="181" l="1"/>
  <c r="G1512" i="181" l="1"/>
  <c r="G1513" i="181" l="1"/>
  <c r="G1514" i="181" l="1"/>
  <c r="G1515" i="181" l="1"/>
  <c r="G1516" i="181" l="1"/>
  <c r="G1517" i="181" l="1"/>
  <c r="G1518" i="181" l="1"/>
  <c r="G1519" i="181" l="1"/>
  <c r="G1520" i="181" l="1"/>
  <c r="G1521" i="181" l="1"/>
  <c r="G1522" i="181" l="1"/>
  <c r="G1523" i="181" l="1"/>
  <c r="G1524" i="181" l="1"/>
  <c r="G1525" i="181" l="1"/>
  <c r="G1526" i="181" l="1"/>
  <c r="G1527" i="181" l="1"/>
  <c r="G1528" i="181" l="1"/>
  <c r="G1529" i="181" l="1"/>
  <c r="G1530" i="181" l="1"/>
  <c r="G1531" i="181" l="1"/>
  <c r="G1532" i="181" l="1"/>
  <c r="G1533" i="181" l="1"/>
  <c r="G1534" i="181" l="1"/>
  <c r="G1535" i="181" l="1"/>
  <c r="G1536" i="181" l="1"/>
  <c r="I451" i="229"/>
  <c r="C451" i="229" s="1"/>
  <c r="I540" i="229"/>
  <c r="C540" i="229" s="1"/>
  <c r="I61" i="229"/>
  <c r="C61" i="229" s="1"/>
  <c r="I58" i="229"/>
  <c r="T59" i="229" s="1"/>
  <c r="R60" i="229" s="1"/>
  <c r="I549" i="229"/>
  <c r="C549" i="229" s="1"/>
  <c r="I328" i="229"/>
  <c r="T329" i="229" s="1"/>
  <c r="R330" i="229" s="1"/>
  <c r="I330" i="229"/>
  <c r="C330" i="229" s="1"/>
  <c r="I535" i="229"/>
  <c r="C535" i="229" s="1"/>
  <c r="I530" i="229"/>
  <c r="C530" i="229" s="1"/>
  <c r="I529" i="229"/>
  <c r="C529" i="229" s="1"/>
  <c r="I346" i="229"/>
  <c r="T347" i="229" s="1"/>
  <c r="R348" i="229" s="1"/>
  <c r="I348" i="229"/>
  <c r="C348" i="229" s="1"/>
  <c r="I541" i="229"/>
  <c r="C541" i="229" s="1"/>
  <c r="I201" i="229"/>
  <c r="C201" i="229" s="1"/>
  <c r="I62" i="229"/>
  <c r="C62" i="229" s="1"/>
  <c r="I60" i="229"/>
  <c r="C60" i="229" s="1"/>
  <c r="I63" i="229"/>
  <c r="C63" i="229" s="1"/>
  <c r="I546" i="229"/>
  <c r="C546" i="229" s="1"/>
  <c r="I331" i="229"/>
  <c r="C331" i="229" s="1"/>
  <c r="I537" i="229"/>
  <c r="C537" i="229" s="1"/>
  <c r="I532" i="229"/>
  <c r="T533" i="229" s="1"/>
  <c r="R534" i="229" s="1"/>
  <c r="I526" i="229"/>
  <c r="T527" i="229" s="1"/>
  <c r="R528" i="229" s="1"/>
  <c r="I351" i="229"/>
  <c r="C351" i="229" s="1"/>
  <c r="I200" i="229"/>
  <c r="C200" i="229" s="1"/>
  <c r="I449" i="229"/>
  <c r="C449" i="229" s="1"/>
  <c r="I450" i="229"/>
  <c r="C450" i="229" s="1"/>
  <c r="I111" i="229"/>
  <c r="C111" i="229" s="1"/>
  <c r="I435" i="229"/>
  <c r="C435" i="229" s="1"/>
  <c r="I108" i="229"/>
  <c r="C108" i="229" s="1"/>
  <c r="I110" i="229"/>
  <c r="C110" i="229" s="1"/>
  <c r="I431" i="229"/>
  <c r="C431" i="229" s="1"/>
  <c r="I539" i="229"/>
  <c r="C539" i="229" s="1"/>
  <c r="I350" i="229"/>
  <c r="C350" i="229" s="1"/>
  <c r="I543" i="229"/>
  <c r="C543" i="229" s="1"/>
  <c r="I197" i="229"/>
  <c r="C197" i="229" s="1"/>
  <c r="I432" i="229"/>
  <c r="C432" i="229" s="1"/>
  <c r="I453" i="229"/>
  <c r="C453" i="229" s="1"/>
  <c r="I452" i="229"/>
  <c r="C452" i="229" s="1"/>
  <c r="I109" i="229"/>
  <c r="C109" i="229" s="1"/>
  <c r="I544" i="229"/>
  <c r="T545" i="229" s="1"/>
  <c r="R546" i="229" s="1"/>
  <c r="I548" i="229"/>
  <c r="C548" i="229" s="1"/>
  <c r="I534" i="229"/>
  <c r="C534" i="229" s="1"/>
  <c r="I533" i="229"/>
  <c r="C533" i="229" s="1"/>
  <c r="I531" i="229"/>
  <c r="C531" i="229" s="1"/>
  <c r="I196" i="229"/>
  <c r="T197" i="229" s="1"/>
  <c r="R198" i="229" s="1"/>
  <c r="I199" i="229"/>
  <c r="C199" i="229" s="1"/>
  <c r="I538" i="229"/>
  <c r="T539" i="229" s="1"/>
  <c r="R540" i="229" s="1"/>
  <c r="I349" i="229"/>
  <c r="C349" i="229" s="1"/>
  <c r="I542" i="229"/>
  <c r="C542" i="229" s="1"/>
  <c r="I448" i="229"/>
  <c r="T449" i="229" s="1"/>
  <c r="R450" i="229" s="1"/>
  <c r="I430" i="229"/>
  <c r="T431" i="229" s="1"/>
  <c r="R432" i="229" s="1"/>
  <c r="I434" i="229"/>
  <c r="C434" i="229" s="1"/>
  <c r="I107" i="229"/>
  <c r="C107" i="229" s="1"/>
  <c r="I106" i="229"/>
  <c r="T107" i="229" s="1"/>
  <c r="R108" i="229" s="1"/>
  <c r="I545" i="229"/>
  <c r="C545" i="229" s="1"/>
  <c r="I333" i="229"/>
  <c r="C333" i="229" s="1"/>
  <c r="I547" i="229"/>
  <c r="C547" i="229" s="1"/>
  <c r="I332" i="229"/>
  <c r="C332" i="229" s="1"/>
  <c r="I536" i="229"/>
  <c r="C536" i="229" s="1"/>
  <c r="I528" i="229"/>
  <c r="C528" i="229" s="1"/>
  <c r="I527" i="229"/>
  <c r="C527" i="229" s="1"/>
  <c r="I59" i="229"/>
  <c r="C59" i="229" s="1"/>
  <c r="I198" i="229"/>
  <c r="C198" i="229" s="1"/>
  <c r="I433" i="229"/>
  <c r="C433" i="229" s="1"/>
  <c r="G1537" i="181" l="1"/>
  <c r="R433" i="229"/>
  <c r="O432" i="229" s="1"/>
  <c r="U432" i="229"/>
  <c r="M433" i="229" s="1"/>
  <c r="A432" i="229" s="1"/>
  <c r="U198" i="229"/>
  <c r="M199" i="229" s="1"/>
  <c r="A198" i="229" s="1"/>
  <c r="R199" i="229"/>
  <c r="O198" i="229" s="1"/>
  <c r="R547" i="229"/>
  <c r="O546" i="229" s="1"/>
  <c r="U546" i="229"/>
  <c r="M547" i="229" s="1"/>
  <c r="A546" i="229" s="1"/>
  <c r="R109" i="229"/>
  <c r="O108" i="229" s="1"/>
  <c r="U108" i="229"/>
  <c r="M109" i="229" s="1"/>
  <c r="A108" i="229" s="1"/>
  <c r="U450" i="229"/>
  <c r="M451" i="229" s="1"/>
  <c r="A450" i="229" s="1"/>
  <c r="R451" i="229"/>
  <c r="O450" i="229" s="1"/>
  <c r="U528" i="229"/>
  <c r="M529" i="229" s="1"/>
  <c r="A528" i="229" s="1"/>
  <c r="R529" i="229"/>
  <c r="O528" i="229" s="1"/>
  <c r="R349" i="229"/>
  <c r="O348" i="229" s="1"/>
  <c r="U348" i="229"/>
  <c r="M349" i="229" s="1"/>
  <c r="A348" i="229" s="1"/>
  <c r="R61" i="229"/>
  <c r="O60" i="229" s="1"/>
  <c r="U60" i="229"/>
  <c r="M61" i="229" s="1"/>
  <c r="A60" i="229" s="1"/>
  <c r="R541" i="229"/>
  <c r="O540" i="229" s="1"/>
  <c r="U540" i="229"/>
  <c r="M541" i="229" s="1"/>
  <c r="A540" i="229" s="1"/>
  <c r="U534" i="229"/>
  <c r="M535" i="229" s="1"/>
  <c r="A534" i="229" s="1"/>
  <c r="R535" i="229"/>
  <c r="O534" i="229" s="1"/>
  <c r="R331" i="229"/>
  <c r="O330" i="229" s="1"/>
  <c r="U330" i="229"/>
  <c r="M331" i="229" s="1"/>
  <c r="A330" i="229" s="1"/>
  <c r="I124" i="229"/>
  <c r="T125" i="229" s="1"/>
  <c r="R126" i="229" s="1"/>
  <c r="I142" i="229"/>
  <c r="T143" i="229" s="1"/>
  <c r="R144" i="229" s="1"/>
  <c r="I186" i="229"/>
  <c r="C186" i="229" s="1"/>
  <c r="I571" i="229"/>
  <c r="C571" i="229" s="1"/>
  <c r="I388" i="229"/>
  <c r="T389" i="229" s="1"/>
  <c r="R390" i="229" s="1"/>
  <c r="I126" i="229"/>
  <c r="C126" i="229" s="1"/>
  <c r="I443" i="229"/>
  <c r="C443" i="229" s="1"/>
  <c r="I315" i="229"/>
  <c r="C315" i="229" s="1"/>
  <c r="I391" i="229"/>
  <c r="C391" i="229" s="1"/>
  <c r="I496" i="229"/>
  <c r="T497" i="229" s="1"/>
  <c r="R498" i="229" s="1"/>
  <c r="I128" i="229"/>
  <c r="C128" i="229" s="1"/>
  <c r="I462" i="229"/>
  <c r="C462" i="229" s="1"/>
  <c r="I265" i="229"/>
  <c r="C265" i="229" s="1"/>
  <c r="I261" i="229"/>
  <c r="C261" i="229" s="1"/>
  <c r="I566" i="229"/>
  <c r="C566" i="229" s="1"/>
  <c r="I374" i="229"/>
  <c r="C374" i="229" s="1"/>
  <c r="I27" i="229"/>
  <c r="C27" i="229" s="1"/>
  <c r="I575" i="229"/>
  <c r="C575" i="229" s="1"/>
  <c r="I338" i="229"/>
  <c r="C338" i="229" s="1"/>
  <c r="I576" i="229"/>
  <c r="C576" i="229" s="1"/>
  <c r="I24" i="229"/>
  <c r="C24" i="229" s="1"/>
  <c r="I326" i="229"/>
  <c r="C326" i="229" s="1"/>
  <c r="I26" i="229"/>
  <c r="C26" i="229" s="1"/>
  <c r="I41" i="229"/>
  <c r="C41" i="229" s="1"/>
  <c r="I247" i="229"/>
  <c r="C247" i="229" s="1"/>
  <c r="I129" i="229"/>
  <c r="C129" i="229" s="1"/>
  <c r="I342" i="229"/>
  <c r="C342" i="229" s="1"/>
  <c r="I444" i="229"/>
  <c r="C444" i="229" s="1"/>
  <c r="I501" i="229"/>
  <c r="C501" i="229" s="1"/>
  <c r="I314" i="229"/>
  <c r="C314" i="229" s="1"/>
  <c r="I572" i="229"/>
  <c r="C572" i="229" s="1"/>
  <c r="I343" i="229"/>
  <c r="C343" i="229" s="1"/>
  <c r="I439" i="229"/>
  <c r="C439" i="229" s="1"/>
  <c r="I184" i="229"/>
  <c r="T185" i="229" s="1"/>
  <c r="R186" i="229" s="1"/>
  <c r="I144" i="229"/>
  <c r="C144" i="229" s="1"/>
  <c r="I146" i="229"/>
  <c r="C146" i="229" s="1"/>
  <c r="I447" i="229"/>
  <c r="C447" i="229" s="1"/>
  <c r="I510" i="229"/>
  <c r="C510" i="229" s="1"/>
  <c r="I345" i="229"/>
  <c r="C345" i="229" s="1"/>
  <c r="I568" i="229"/>
  <c r="T569" i="229" s="1"/>
  <c r="R570" i="229" s="1"/>
  <c r="I390" i="229"/>
  <c r="C390" i="229" s="1"/>
  <c r="I460" i="229"/>
  <c r="T461" i="229" s="1"/>
  <c r="R462" i="229" s="1"/>
  <c r="I266" i="229"/>
  <c r="C266" i="229" s="1"/>
  <c r="I267" i="229"/>
  <c r="C267" i="229" s="1"/>
  <c r="I464" i="229"/>
  <c r="C464" i="229" s="1"/>
  <c r="I264" i="229"/>
  <c r="C264" i="229" s="1"/>
  <c r="I256" i="229"/>
  <c r="T257" i="229" s="1"/>
  <c r="R258" i="229" s="1"/>
  <c r="I564" i="229"/>
  <c r="C564" i="229" s="1"/>
  <c r="I32" i="229"/>
  <c r="C32" i="229" s="1"/>
  <c r="I143" i="229"/>
  <c r="C143" i="229" s="1"/>
  <c r="I399" i="229"/>
  <c r="C399" i="229" s="1"/>
  <c r="I396" i="229"/>
  <c r="C396" i="229" s="1"/>
  <c r="I395" i="229"/>
  <c r="C395" i="229" s="1"/>
  <c r="I375" i="229"/>
  <c r="C375" i="229" s="1"/>
  <c r="I370" i="229"/>
  <c r="T371" i="229" s="1"/>
  <c r="R372" i="229" s="1"/>
  <c r="I423" i="229"/>
  <c r="C423" i="229" s="1"/>
  <c r="I579" i="229"/>
  <c r="C579" i="229" s="1"/>
  <c r="I336" i="229"/>
  <c r="C336" i="229" s="1"/>
  <c r="I43" i="229"/>
  <c r="C43" i="229" s="1"/>
  <c r="I560" i="229"/>
  <c r="C560" i="229" s="1"/>
  <c r="I45" i="229"/>
  <c r="C45" i="229" s="1"/>
  <c r="I323" i="229"/>
  <c r="C323" i="229" s="1"/>
  <c r="I325" i="229"/>
  <c r="C325" i="229" s="1"/>
  <c r="I339" i="229"/>
  <c r="C339" i="229" s="1"/>
  <c r="I437" i="229"/>
  <c r="C437" i="229" s="1"/>
  <c r="I389" i="229"/>
  <c r="C389" i="229" s="1"/>
  <c r="I246" i="229"/>
  <c r="C246" i="229" s="1"/>
  <c r="I248" i="229"/>
  <c r="C248" i="229" s="1"/>
  <c r="I244" i="229"/>
  <c r="T245" i="229" s="1"/>
  <c r="R246" i="229" s="1"/>
  <c r="I371" i="229"/>
  <c r="C371" i="229" s="1"/>
  <c r="I258" i="229"/>
  <c r="C258" i="229" s="1"/>
  <c r="I463" i="229"/>
  <c r="C463" i="229" s="1"/>
  <c r="I259" i="229"/>
  <c r="C259" i="229" s="1"/>
  <c r="I260" i="229"/>
  <c r="C260" i="229" s="1"/>
  <c r="I565" i="229"/>
  <c r="C565" i="229" s="1"/>
  <c r="I509" i="229"/>
  <c r="C509" i="229" s="1"/>
  <c r="I31" i="229"/>
  <c r="C31" i="229" s="1"/>
  <c r="I397" i="229"/>
  <c r="C397" i="229" s="1"/>
  <c r="I394" i="229"/>
  <c r="T395" i="229" s="1"/>
  <c r="R396" i="229" s="1"/>
  <c r="I419" i="229"/>
  <c r="C419" i="229" s="1"/>
  <c r="I577" i="229"/>
  <c r="C577" i="229" s="1"/>
  <c r="I334" i="229"/>
  <c r="T335" i="229" s="1"/>
  <c r="R336" i="229" s="1"/>
  <c r="I23" i="229"/>
  <c r="C23" i="229" s="1"/>
  <c r="I559" i="229"/>
  <c r="C559" i="229" s="1"/>
  <c r="I125" i="229"/>
  <c r="C125" i="229" s="1"/>
  <c r="I573" i="229"/>
  <c r="C573" i="229" s="1"/>
  <c r="I187" i="229"/>
  <c r="C187" i="229" s="1"/>
  <c r="I500" i="229"/>
  <c r="C500" i="229" s="1"/>
  <c r="I499" i="229"/>
  <c r="C499" i="229" s="1"/>
  <c r="I445" i="229"/>
  <c r="C445" i="229" s="1"/>
  <c r="I313" i="229"/>
  <c r="C313" i="229" s="1"/>
  <c r="I393" i="229"/>
  <c r="C393" i="229" s="1"/>
  <c r="I440" i="229"/>
  <c r="C440" i="229" s="1"/>
  <c r="I442" i="229"/>
  <c r="T443" i="229" s="1"/>
  <c r="R444" i="229" s="1"/>
  <c r="I570" i="229"/>
  <c r="C570" i="229" s="1"/>
  <c r="I498" i="229"/>
  <c r="C498" i="229" s="1"/>
  <c r="I446" i="229"/>
  <c r="C446" i="229" s="1"/>
  <c r="I511" i="229"/>
  <c r="C511" i="229" s="1"/>
  <c r="I441" i="229"/>
  <c r="C441" i="229" s="1"/>
  <c r="I373" i="229"/>
  <c r="C373" i="229" s="1"/>
  <c r="I574" i="229"/>
  <c r="T575" i="229" s="1"/>
  <c r="R576" i="229" s="1"/>
  <c r="I40" i="229"/>
  <c r="T41" i="229" s="1"/>
  <c r="R42" i="229" s="1"/>
  <c r="I245" i="229"/>
  <c r="C245" i="229" s="1"/>
  <c r="I392" i="229"/>
  <c r="C392" i="229" s="1"/>
  <c r="I145" i="229"/>
  <c r="C145" i="229" s="1"/>
  <c r="I147" i="229"/>
  <c r="C147" i="229" s="1"/>
  <c r="I344" i="229"/>
  <c r="C344" i="229" s="1"/>
  <c r="I438" i="229"/>
  <c r="C438" i="229" s="1"/>
  <c r="I513" i="229"/>
  <c r="C513" i="229" s="1"/>
  <c r="I188" i="229"/>
  <c r="C188" i="229" s="1"/>
  <c r="I127" i="229"/>
  <c r="C127" i="229" s="1"/>
  <c r="I497" i="229"/>
  <c r="C497" i="229" s="1"/>
  <c r="I508" i="229"/>
  <c r="T509" i="229" s="1"/>
  <c r="R510" i="229" s="1"/>
  <c r="I310" i="229"/>
  <c r="T311" i="229" s="1"/>
  <c r="R312" i="229" s="1"/>
  <c r="I340" i="229"/>
  <c r="T341" i="229" s="1"/>
  <c r="R342" i="229" s="1"/>
  <c r="I189" i="229"/>
  <c r="C189" i="229" s="1"/>
  <c r="I512" i="229"/>
  <c r="C512" i="229" s="1"/>
  <c r="I436" i="229"/>
  <c r="T437" i="229" s="1"/>
  <c r="R438" i="229" s="1"/>
  <c r="I312" i="229"/>
  <c r="C312" i="229" s="1"/>
  <c r="I569" i="229"/>
  <c r="C569" i="229" s="1"/>
  <c r="I465" i="229"/>
  <c r="C465" i="229" s="1"/>
  <c r="I262" i="229"/>
  <c r="T263" i="229" s="1"/>
  <c r="R264" i="229" s="1"/>
  <c r="I567" i="229"/>
  <c r="C567" i="229" s="1"/>
  <c r="I28" i="229"/>
  <c r="T29" i="229" s="1"/>
  <c r="R30" i="229" s="1"/>
  <c r="I311" i="229"/>
  <c r="C311" i="229" s="1"/>
  <c r="I398" i="229"/>
  <c r="C398" i="229" s="1"/>
  <c r="I418" i="229"/>
  <c r="T419" i="229" s="1"/>
  <c r="R420" i="229" s="1"/>
  <c r="I422" i="229"/>
  <c r="C422" i="229" s="1"/>
  <c r="I421" i="229"/>
  <c r="C421" i="229" s="1"/>
  <c r="I324" i="229"/>
  <c r="C324" i="229" s="1"/>
  <c r="I335" i="229"/>
  <c r="C335" i="229" s="1"/>
  <c r="I578" i="229"/>
  <c r="C578" i="229" s="1"/>
  <c r="I322" i="229"/>
  <c r="T323" i="229" s="1"/>
  <c r="R324" i="229" s="1"/>
  <c r="I25" i="229"/>
  <c r="C25" i="229" s="1"/>
  <c r="I22" i="229"/>
  <c r="T23" i="229" s="1"/>
  <c r="R24" i="229" s="1"/>
  <c r="I44" i="229"/>
  <c r="C44" i="229" s="1"/>
  <c r="I29" i="229"/>
  <c r="C29" i="229" s="1"/>
  <c r="I557" i="229"/>
  <c r="C557" i="229" s="1"/>
  <c r="I461" i="229"/>
  <c r="C461" i="229" s="1"/>
  <c r="I249" i="229"/>
  <c r="C249" i="229" s="1"/>
  <c r="I562" i="229"/>
  <c r="T563" i="229" s="1"/>
  <c r="R564" i="229" s="1"/>
  <c r="I30" i="229"/>
  <c r="C30" i="229" s="1"/>
  <c r="I33" i="229"/>
  <c r="C33" i="229" s="1"/>
  <c r="I372" i="229"/>
  <c r="C372" i="229" s="1"/>
  <c r="I420" i="229"/>
  <c r="C420" i="229" s="1"/>
  <c r="I42" i="229"/>
  <c r="C42" i="229" s="1"/>
  <c r="I558" i="229"/>
  <c r="C558" i="229" s="1"/>
  <c r="I327" i="229"/>
  <c r="C327" i="229" s="1"/>
  <c r="I561" i="229"/>
  <c r="C561" i="229" s="1"/>
  <c r="I556" i="229"/>
  <c r="T557" i="229" s="1"/>
  <c r="R558" i="229" s="1"/>
  <c r="I337" i="229"/>
  <c r="C337" i="229" s="1"/>
  <c r="I341" i="229"/>
  <c r="C341" i="229" s="1"/>
  <c r="J557" i="242"/>
  <c r="J563" i="242" s="1"/>
  <c r="J569" i="242" s="1"/>
  <c r="J575" i="242" s="1"/>
  <c r="J581" i="242" s="1"/>
  <c r="J587" i="242" s="1"/>
  <c r="J593" i="242" s="1"/>
  <c r="J599" i="242" s="1"/>
  <c r="J119" i="240"/>
  <c r="I2" i="239"/>
  <c r="E28" i="85" s="1"/>
  <c r="G9" i="239"/>
  <c r="C9" i="239" s="1"/>
  <c r="J5" i="239"/>
  <c r="J11" i="239" s="1"/>
  <c r="J12" i="239" s="1"/>
  <c r="G5" i="239"/>
  <c r="C5" i="239" s="1"/>
  <c r="G1" i="239"/>
  <c r="C1" i="239" s="1"/>
  <c r="G7" i="239"/>
  <c r="C7" i="239" s="1"/>
  <c r="H5" i="239"/>
  <c r="G6" i="239"/>
  <c r="C6" i="239" s="1"/>
  <c r="G8" i="239"/>
  <c r="C8" i="239" s="1"/>
  <c r="G6" i="238"/>
  <c r="C6" i="238" s="1"/>
  <c r="H5" i="238"/>
  <c r="G8" i="238"/>
  <c r="C8" i="238" s="1"/>
  <c r="G9" i="238"/>
  <c r="C9" i="238" s="1"/>
  <c r="I2" i="238"/>
  <c r="E31" i="85" s="1"/>
  <c r="J5" i="238"/>
  <c r="J11" i="238" s="1"/>
  <c r="J12" i="238" s="1"/>
  <c r="G5" i="238"/>
  <c r="C5" i="238" s="1"/>
  <c r="G7" i="238"/>
  <c r="C7" i="238" s="1"/>
  <c r="G1" i="238"/>
  <c r="C1" i="238" s="1"/>
  <c r="G9" i="237"/>
  <c r="C9" i="237" s="1"/>
  <c r="H5" i="237"/>
  <c r="G1" i="237"/>
  <c r="C1" i="237" s="1"/>
  <c r="J5" i="237"/>
  <c r="J11" i="237" s="1"/>
  <c r="J12" i="237" s="1"/>
  <c r="G7" i="237"/>
  <c r="C7" i="237" s="1"/>
  <c r="G8" i="237"/>
  <c r="C8" i="237" s="1"/>
  <c r="G5" i="237"/>
  <c r="C5" i="237" s="1"/>
  <c r="G6" i="237"/>
  <c r="C6" i="237" s="1"/>
  <c r="I2" i="237"/>
  <c r="E32" i="85" s="1"/>
  <c r="G1" i="236"/>
  <c r="C1" i="236" s="1"/>
  <c r="I2" i="236"/>
  <c r="E33" i="85" s="1"/>
  <c r="G5" i="236"/>
  <c r="C5" i="236" s="1"/>
  <c r="G9" i="236"/>
  <c r="C9" i="236" s="1"/>
  <c r="G8" i="236"/>
  <c r="C8" i="236" s="1"/>
  <c r="G7" i="236"/>
  <c r="C7" i="236" s="1"/>
  <c r="G6" i="236"/>
  <c r="C6" i="236" s="1"/>
  <c r="J5" i="236"/>
  <c r="J11" i="236" s="1"/>
  <c r="J12" i="236" s="1"/>
  <c r="H5" i="236"/>
  <c r="G9" i="255"/>
  <c r="C9" i="255" s="1"/>
  <c r="I2" i="255"/>
  <c r="E34" i="85" s="1"/>
  <c r="G8" i="255"/>
  <c r="C8" i="255" s="1"/>
  <c r="G1" i="255"/>
  <c r="C1" i="255" s="1"/>
  <c r="J5" i="255"/>
  <c r="J11" i="255" s="1"/>
  <c r="J12" i="255" s="1"/>
  <c r="G7" i="255"/>
  <c r="C7" i="255" s="1"/>
  <c r="G6" i="255"/>
  <c r="C6" i="255" s="1"/>
  <c r="H5" i="255"/>
  <c r="G5" i="255"/>
  <c r="C5" i="255" s="1"/>
  <c r="G1538" i="181" l="1"/>
  <c r="P534" i="229"/>
  <c r="N534" i="229"/>
  <c r="N450" i="229"/>
  <c r="P450" i="229"/>
  <c r="P198" i="229"/>
  <c r="N198" i="229"/>
  <c r="P540" i="229"/>
  <c r="N540" i="229"/>
  <c r="N348" i="229"/>
  <c r="P348" i="229"/>
  <c r="N528" i="229"/>
  <c r="P528" i="229"/>
  <c r="P330" i="229"/>
  <c r="N330" i="229"/>
  <c r="N60" i="229"/>
  <c r="P60" i="229"/>
  <c r="P108" i="229"/>
  <c r="N108" i="229"/>
  <c r="P546" i="229"/>
  <c r="N546" i="229"/>
  <c r="P432" i="229"/>
  <c r="N432" i="229"/>
  <c r="J17" i="238"/>
  <c r="J23" i="238" s="1"/>
  <c r="J29" i="238" s="1"/>
  <c r="J35" i="238" s="1"/>
  <c r="J41" i="238" s="1"/>
  <c r="J47" i="238" s="1"/>
  <c r="J53" i="238" s="1"/>
  <c r="J59" i="238" s="1"/>
  <c r="J65" i="238" s="1"/>
  <c r="J71" i="238" s="1"/>
  <c r="J77" i="238" s="1"/>
  <c r="J83" i="238" s="1"/>
  <c r="J89" i="238" s="1"/>
  <c r="J95" i="238" s="1"/>
  <c r="J101" i="238" s="1"/>
  <c r="J107" i="238" s="1"/>
  <c r="J113" i="238" s="1"/>
  <c r="J119" i="238" s="1"/>
  <c r="J125" i="238" s="1"/>
  <c r="J131" i="238" s="1"/>
  <c r="J137" i="238" s="1"/>
  <c r="J143" i="238" s="1"/>
  <c r="J149" i="238" s="1"/>
  <c r="J155" i="238" s="1"/>
  <c r="J161" i="238" s="1"/>
  <c r="J167" i="238" s="1"/>
  <c r="J173" i="238" s="1"/>
  <c r="J179" i="238" s="1"/>
  <c r="J185" i="238" s="1"/>
  <c r="J191" i="238" s="1"/>
  <c r="J197" i="238" s="1"/>
  <c r="J203" i="238" s="1"/>
  <c r="J209" i="238" s="1"/>
  <c r="J215" i="238" s="1"/>
  <c r="J221" i="238" s="1"/>
  <c r="J227" i="238" s="1"/>
  <c r="J233" i="238" s="1"/>
  <c r="J239" i="238" s="1"/>
  <c r="J245" i="238" s="1"/>
  <c r="J251" i="238" s="1"/>
  <c r="J257" i="238" s="1"/>
  <c r="J263" i="238" s="1"/>
  <c r="J269" i="238" s="1"/>
  <c r="J275" i="238" s="1"/>
  <c r="J281" i="238" s="1"/>
  <c r="J287" i="238" s="1"/>
  <c r="J293" i="238" s="1"/>
  <c r="J299" i="238" s="1"/>
  <c r="J305" i="238" s="1"/>
  <c r="J311" i="238" s="1"/>
  <c r="J317" i="238" s="1"/>
  <c r="J323" i="238" s="1"/>
  <c r="J329" i="238" s="1"/>
  <c r="J335" i="238" s="1"/>
  <c r="J341" i="238" s="1"/>
  <c r="J347" i="238" s="1"/>
  <c r="J353" i="238" s="1"/>
  <c r="J359" i="238" s="1"/>
  <c r="J365" i="238" s="1"/>
  <c r="J371" i="238" s="1"/>
  <c r="J377" i="238" s="1"/>
  <c r="J383" i="238" s="1"/>
  <c r="J389" i="238" s="1"/>
  <c r="J395" i="238" s="1"/>
  <c r="J401" i="238" s="1"/>
  <c r="J407" i="238" s="1"/>
  <c r="J413" i="238" s="1"/>
  <c r="J419" i="238" s="1"/>
  <c r="J425" i="238" s="1"/>
  <c r="J431" i="238" s="1"/>
  <c r="J437" i="238" s="1"/>
  <c r="J443" i="238" s="1"/>
  <c r="J449" i="238" s="1"/>
  <c r="J455" i="238" s="1"/>
  <c r="J461" i="238" s="1"/>
  <c r="J467" i="238" s="1"/>
  <c r="J473" i="238" s="1"/>
  <c r="J479" i="238" s="1"/>
  <c r="J485" i="238" s="1"/>
  <c r="J491" i="238" s="1"/>
  <c r="J497" i="238" s="1"/>
  <c r="J503" i="238" s="1"/>
  <c r="J509" i="238" s="1"/>
  <c r="J515" i="238" s="1"/>
  <c r="J521" i="238" s="1"/>
  <c r="J527" i="238" s="1"/>
  <c r="J533" i="238" s="1"/>
  <c r="J539" i="238" s="1"/>
  <c r="J545" i="238" s="1"/>
  <c r="J551" i="238" s="1"/>
  <c r="J557" i="238" s="1"/>
  <c r="J563" i="238" s="1"/>
  <c r="J569" i="238" s="1"/>
  <c r="J575" i="238" s="1"/>
  <c r="J581" i="238" s="1"/>
  <c r="J587" i="238" s="1"/>
  <c r="J593" i="238" s="1"/>
  <c r="J599" i="238" s="1"/>
  <c r="J17" i="236"/>
  <c r="J23" i="236" s="1"/>
  <c r="J29" i="236" s="1"/>
  <c r="J35" i="236" s="1"/>
  <c r="J41" i="236" s="1"/>
  <c r="J47" i="236" s="1"/>
  <c r="J53" i="236" s="1"/>
  <c r="J59" i="236" s="1"/>
  <c r="J65" i="236" s="1"/>
  <c r="J71" i="236" s="1"/>
  <c r="J77" i="236" s="1"/>
  <c r="J83" i="236" s="1"/>
  <c r="J89" i="236" s="1"/>
  <c r="J95" i="236" s="1"/>
  <c r="J101" i="236" s="1"/>
  <c r="J107" i="236" s="1"/>
  <c r="J113" i="236" s="1"/>
  <c r="J119" i="236" s="1"/>
  <c r="J125" i="236" s="1"/>
  <c r="J131" i="236" s="1"/>
  <c r="J137" i="236" s="1"/>
  <c r="J143" i="236" s="1"/>
  <c r="J149" i="236" s="1"/>
  <c r="J155" i="236" s="1"/>
  <c r="J161" i="236" s="1"/>
  <c r="J167" i="236" s="1"/>
  <c r="J173" i="236" s="1"/>
  <c r="J179" i="236" s="1"/>
  <c r="J185" i="236" s="1"/>
  <c r="J191" i="236" s="1"/>
  <c r="J197" i="236" s="1"/>
  <c r="J203" i="236" s="1"/>
  <c r="J209" i="236" s="1"/>
  <c r="J215" i="236" s="1"/>
  <c r="J221" i="236" s="1"/>
  <c r="J227" i="236" s="1"/>
  <c r="J233" i="236" s="1"/>
  <c r="J239" i="236" s="1"/>
  <c r="J245" i="236" s="1"/>
  <c r="J251" i="236" s="1"/>
  <c r="J257" i="236" s="1"/>
  <c r="J263" i="236" s="1"/>
  <c r="J269" i="236" s="1"/>
  <c r="J275" i="236" s="1"/>
  <c r="J281" i="236" s="1"/>
  <c r="J287" i="236" s="1"/>
  <c r="J293" i="236" s="1"/>
  <c r="J299" i="236" s="1"/>
  <c r="J305" i="236" s="1"/>
  <c r="J311" i="236" s="1"/>
  <c r="J317" i="236" s="1"/>
  <c r="J323" i="236" s="1"/>
  <c r="J329" i="236" s="1"/>
  <c r="J335" i="236" s="1"/>
  <c r="J341" i="236" s="1"/>
  <c r="J347" i="236" s="1"/>
  <c r="J353" i="236" s="1"/>
  <c r="J359" i="236" s="1"/>
  <c r="J365" i="236" s="1"/>
  <c r="J371" i="236" s="1"/>
  <c r="J377" i="236" s="1"/>
  <c r="J383" i="236" s="1"/>
  <c r="J389" i="236" s="1"/>
  <c r="J395" i="236" s="1"/>
  <c r="J401" i="236" s="1"/>
  <c r="J407" i="236" s="1"/>
  <c r="J413" i="236" s="1"/>
  <c r="J419" i="236" s="1"/>
  <c r="J425" i="236" s="1"/>
  <c r="J431" i="236" s="1"/>
  <c r="J437" i="236" s="1"/>
  <c r="J443" i="236" s="1"/>
  <c r="J449" i="236" s="1"/>
  <c r="J455" i="236" s="1"/>
  <c r="J461" i="236" s="1"/>
  <c r="J467" i="236" s="1"/>
  <c r="J473" i="236" s="1"/>
  <c r="J479" i="236" s="1"/>
  <c r="J485" i="236" s="1"/>
  <c r="J491" i="236" s="1"/>
  <c r="J497" i="236" s="1"/>
  <c r="J503" i="236" s="1"/>
  <c r="J509" i="236" s="1"/>
  <c r="J515" i="236" s="1"/>
  <c r="J521" i="236" s="1"/>
  <c r="J527" i="236" s="1"/>
  <c r="J533" i="236" s="1"/>
  <c r="J539" i="236" s="1"/>
  <c r="J545" i="236" s="1"/>
  <c r="J551" i="236" s="1"/>
  <c r="J557" i="236" s="1"/>
  <c r="J563" i="236" s="1"/>
  <c r="J569" i="236" s="1"/>
  <c r="J575" i="236" s="1"/>
  <c r="J581" i="236" s="1"/>
  <c r="J587" i="236" s="1"/>
  <c r="J593" i="236" s="1"/>
  <c r="J599" i="236" s="1"/>
  <c r="J17" i="239"/>
  <c r="J23" i="239" s="1"/>
  <c r="J29" i="239" s="1"/>
  <c r="J35" i="239" s="1"/>
  <c r="J41" i="239" s="1"/>
  <c r="J47" i="239" s="1"/>
  <c r="J53" i="239" s="1"/>
  <c r="J59" i="239" s="1"/>
  <c r="J65" i="239" s="1"/>
  <c r="J71" i="239" s="1"/>
  <c r="J77" i="239" s="1"/>
  <c r="J83" i="239" s="1"/>
  <c r="J89" i="239" s="1"/>
  <c r="J95" i="239" s="1"/>
  <c r="J101" i="239" s="1"/>
  <c r="J107" i="239" s="1"/>
  <c r="J113" i="239" s="1"/>
  <c r="J119" i="239" s="1"/>
  <c r="J125" i="239" s="1"/>
  <c r="J131" i="239" s="1"/>
  <c r="J137" i="239" s="1"/>
  <c r="J143" i="239" s="1"/>
  <c r="J149" i="239" s="1"/>
  <c r="J155" i="239" s="1"/>
  <c r="J161" i="239" s="1"/>
  <c r="J167" i="239" s="1"/>
  <c r="J173" i="239" s="1"/>
  <c r="J179" i="239" s="1"/>
  <c r="J185" i="239" s="1"/>
  <c r="J191" i="239" s="1"/>
  <c r="J197" i="239" s="1"/>
  <c r="J203" i="239" s="1"/>
  <c r="J209" i="239" s="1"/>
  <c r="J215" i="239" s="1"/>
  <c r="J221" i="239" s="1"/>
  <c r="J227" i="239" s="1"/>
  <c r="J233" i="239" s="1"/>
  <c r="J239" i="239" s="1"/>
  <c r="J245" i="239" s="1"/>
  <c r="J251" i="239" s="1"/>
  <c r="J257" i="239" s="1"/>
  <c r="J263" i="239" s="1"/>
  <c r="J269" i="239" s="1"/>
  <c r="J275" i="239" s="1"/>
  <c r="J281" i="239" s="1"/>
  <c r="J287" i="239" s="1"/>
  <c r="J293" i="239" s="1"/>
  <c r="J299" i="239" s="1"/>
  <c r="J305" i="239" s="1"/>
  <c r="J311" i="239" s="1"/>
  <c r="J317" i="239" s="1"/>
  <c r="J323" i="239" s="1"/>
  <c r="J329" i="239" s="1"/>
  <c r="J335" i="239" s="1"/>
  <c r="J341" i="239" s="1"/>
  <c r="J347" i="239" s="1"/>
  <c r="J353" i="239" s="1"/>
  <c r="J359" i="239" s="1"/>
  <c r="J365" i="239" s="1"/>
  <c r="J371" i="239" s="1"/>
  <c r="J377" i="239" s="1"/>
  <c r="J383" i="239" s="1"/>
  <c r="J389" i="239" s="1"/>
  <c r="J395" i="239" s="1"/>
  <c r="J401" i="239" s="1"/>
  <c r="J407" i="239" s="1"/>
  <c r="J413" i="239" s="1"/>
  <c r="J419" i="239" s="1"/>
  <c r="J425" i="239" s="1"/>
  <c r="J431" i="239" s="1"/>
  <c r="J437" i="239" s="1"/>
  <c r="J443" i="239" s="1"/>
  <c r="J449" i="239" s="1"/>
  <c r="J455" i="239" s="1"/>
  <c r="J461" i="239" s="1"/>
  <c r="J467" i="239" s="1"/>
  <c r="J473" i="239" s="1"/>
  <c r="J479" i="239" s="1"/>
  <c r="J485" i="239" s="1"/>
  <c r="J491" i="239" s="1"/>
  <c r="J497" i="239" s="1"/>
  <c r="J503" i="239" s="1"/>
  <c r="J509" i="239" s="1"/>
  <c r="J515" i="239" s="1"/>
  <c r="J521" i="239" s="1"/>
  <c r="J527" i="239" s="1"/>
  <c r="J533" i="239" s="1"/>
  <c r="J539" i="239" s="1"/>
  <c r="J545" i="239" s="1"/>
  <c r="J551" i="239" s="1"/>
  <c r="J557" i="239" s="1"/>
  <c r="J563" i="239" s="1"/>
  <c r="J569" i="239" s="1"/>
  <c r="J575" i="239" s="1"/>
  <c r="J581" i="239" s="1"/>
  <c r="J587" i="239" s="1"/>
  <c r="J593" i="239" s="1"/>
  <c r="J599" i="239" s="1"/>
  <c r="J17" i="255"/>
  <c r="J23" i="255" s="1"/>
  <c r="J29" i="255" s="1"/>
  <c r="J35" i="255" s="1"/>
  <c r="J41" i="255" s="1"/>
  <c r="J47" i="255" s="1"/>
  <c r="J53" i="255" s="1"/>
  <c r="J59" i="255" s="1"/>
  <c r="J65" i="255" s="1"/>
  <c r="J71" i="255" s="1"/>
  <c r="J77" i="255" s="1"/>
  <c r="J83" i="255" s="1"/>
  <c r="J89" i="255" s="1"/>
  <c r="J95" i="255" s="1"/>
  <c r="J101" i="255" s="1"/>
  <c r="J107" i="255" s="1"/>
  <c r="J113" i="255" s="1"/>
  <c r="J119" i="255" s="1"/>
  <c r="J125" i="255" s="1"/>
  <c r="J131" i="255" s="1"/>
  <c r="J137" i="255" s="1"/>
  <c r="J143" i="255" s="1"/>
  <c r="J149" i="255" s="1"/>
  <c r="J155" i="255" s="1"/>
  <c r="J161" i="255" s="1"/>
  <c r="J167" i="255" s="1"/>
  <c r="J173" i="255" s="1"/>
  <c r="J179" i="255" s="1"/>
  <c r="J185" i="255" s="1"/>
  <c r="J191" i="255" s="1"/>
  <c r="J197" i="255" s="1"/>
  <c r="J203" i="255" s="1"/>
  <c r="J209" i="255" s="1"/>
  <c r="J215" i="255" s="1"/>
  <c r="J221" i="255" s="1"/>
  <c r="J227" i="255" s="1"/>
  <c r="J233" i="255" s="1"/>
  <c r="J239" i="255" s="1"/>
  <c r="J245" i="255" s="1"/>
  <c r="J251" i="255" s="1"/>
  <c r="J257" i="255" s="1"/>
  <c r="J263" i="255" s="1"/>
  <c r="J269" i="255" s="1"/>
  <c r="J275" i="255" s="1"/>
  <c r="J281" i="255" s="1"/>
  <c r="J287" i="255" s="1"/>
  <c r="J293" i="255" s="1"/>
  <c r="J299" i="255" s="1"/>
  <c r="J305" i="255" s="1"/>
  <c r="J311" i="255" s="1"/>
  <c r="J317" i="255" s="1"/>
  <c r="J323" i="255" s="1"/>
  <c r="J329" i="255" s="1"/>
  <c r="J335" i="255" s="1"/>
  <c r="J341" i="255" s="1"/>
  <c r="J347" i="255" s="1"/>
  <c r="J353" i="255" s="1"/>
  <c r="J359" i="255" s="1"/>
  <c r="J365" i="255" s="1"/>
  <c r="J371" i="255" s="1"/>
  <c r="J377" i="255" s="1"/>
  <c r="J383" i="255" s="1"/>
  <c r="J389" i="255" s="1"/>
  <c r="J395" i="255" s="1"/>
  <c r="J401" i="255" s="1"/>
  <c r="J407" i="255" s="1"/>
  <c r="J413" i="255" s="1"/>
  <c r="J419" i="255" s="1"/>
  <c r="J425" i="255" s="1"/>
  <c r="J431" i="255" s="1"/>
  <c r="J437" i="255" s="1"/>
  <c r="J443" i="255" s="1"/>
  <c r="J449" i="255" s="1"/>
  <c r="J455" i="255" s="1"/>
  <c r="J461" i="255" s="1"/>
  <c r="J467" i="255" s="1"/>
  <c r="J473" i="255" s="1"/>
  <c r="J479" i="255" s="1"/>
  <c r="J485" i="255" s="1"/>
  <c r="G12" i="238"/>
  <c r="C12" i="238" s="1"/>
  <c r="G11" i="238"/>
  <c r="C11" i="238" s="1"/>
  <c r="H11" i="238"/>
  <c r="R11" i="238" s="1"/>
  <c r="P12" i="238" s="1"/>
  <c r="G15" i="238"/>
  <c r="C15" i="238" s="1"/>
  <c r="G13" i="238"/>
  <c r="C13" i="238" s="1"/>
  <c r="G14" i="238"/>
  <c r="C14" i="238" s="1"/>
  <c r="R5" i="238"/>
  <c r="P6" i="238" s="1"/>
  <c r="J125" i="240"/>
  <c r="J131" i="240" s="1"/>
  <c r="J137" i="240" s="1"/>
  <c r="J143" i="240" s="1"/>
  <c r="J149" i="240" s="1"/>
  <c r="J155" i="240" s="1"/>
  <c r="J161" i="240" s="1"/>
  <c r="J167" i="240" s="1"/>
  <c r="J173" i="240" s="1"/>
  <c r="J179" i="240" s="1"/>
  <c r="J185" i="240" s="1"/>
  <c r="J191" i="240" s="1"/>
  <c r="J197" i="240" s="1"/>
  <c r="J203" i="240" s="1"/>
  <c r="J209" i="240" s="1"/>
  <c r="J215" i="240" s="1"/>
  <c r="J221" i="240" s="1"/>
  <c r="J227" i="240" s="1"/>
  <c r="J233" i="240" s="1"/>
  <c r="J239" i="240" s="1"/>
  <c r="J245" i="240" s="1"/>
  <c r="J251" i="240" s="1"/>
  <c r="J257" i="240" s="1"/>
  <c r="J263" i="240" s="1"/>
  <c r="J269" i="240" s="1"/>
  <c r="J275" i="240" s="1"/>
  <c r="J281" i="240" s="1"/>
  <c r="J287" i="240" s="1"/>
  <c r="J293" i="240" s="1"/>
  <c r="J299" i="240" s="1"/>
  <c r="J305" i="240" s="1"/>
  <c r="J311" i="240" s="1"/>
  <c r="J317" i="240" s="1"/>
  <c r="J323" i="240" s="1"/>
  <c r="J329" i="240" s="1"/>
  <c r="J335" i="240" s="1"/>
  <c r="J341" i="240" s="1"/>
  <c r="J347" i="240" s="1"/>
  <c r="J353" i="240" s="1"/>
  <c r="J359" i="240" s="1"/>
  <c r="J365" i="240" s="1"/>
  <c r="J371" i="240" s="1"/>
  <c r="J377" i="240" s="1"/>
  <c r="J383" i="240" s="1"/>
  <c r="J389" i="240" s="1"/>
  <c r="J395" i="240" s="1"/>
  <c r="J401" i="240" s="1"/>
  <c r="J407" i="240" s="1"/>
  <c r="J413" i="240" s="1"/>
  <c r="J419" i="240" s="1"/>
  <c r="J425" i="240" s="1"/>
  <c r="J431" i="240" s="1"/>
  <c r="J437" i="240" s="1"/>
  <c r="J443" i="240" s="1"/>
  <c r="J449" i="240" s="1"/>
  <c r="J455" i="240" s="1"/>
  <c r="J461" i="240" s="1"/>
  <c r="J467" i="240" s="1"/>
  <c r="J473" i="240" s="1"/>
  <c r="J479" i="240" s="1"/>
  <c r="J485" i="240" s="1"/>
  <c r="J491" i="240" s="1"/>
  <c r="J497" i="240" s="1"/>
  <c r="J503" i="240" s="1"/>
  <c r="J509" i="240" s="1"/>
  <c r="J515" i="240" s="1"/>
  <c r="J521" i="240" s="1"/>
  <c r="J527" i="240" s="1"/>
  <c r="J533" i="240" s="1"/>
  <c r="J539" i="240" s="1"/>
  <c r="J545" i="240" s="1"/>
  <c r="J551" i="240" s="1"/>
  <c r="J557" i="240" s="1"/>
  <c r="J563" i="240" s="1"/>
  <c r="J569" i="240" s="1"/>
  <c r="J575" i="240" s="1"/>
  <c r="J581" i="240" s="1"/>
  <c r="J587" i="240" s="1"/>
  <c r="J593" i="240" s="1"/>
  <c r="J599" i="240" s="1"/>
  <c r="J120" i="240"/>
  <c r="R325" i="229"/>
  <c r="O324" i="229" s="1"/>
  <c r="U324" i="229"/>
  <c r="M325" i="229" s="1"/>
  <c r="A324" i="229" s="1"/>
  <c r="R313" i="229"/>
  <c r="O312" i="229" s="1"/>
  <c r="U312" i="229"/>
  <c r="M313" i="229" s="1"/>
  <c r="A312" i="229" s="1"/>
  <c r="U246" i="229"/>
  <c r="M247" i="229" s="1"/>
  <c r="A246" i="229" s="1"/>
  <c r="R247" i="229"/>
  <c r="O246" i="229" s="1"/>
  <c r="U372" i="229"/>
  <c r="M373" i="229" s="1"/>
  <c r="A372" i="229" s="1"/>
  <c r="R373" i="229"/>
  <c r="O372" i="229" s="1"/>
  <c r="G15" i="255"/>
  <c r="C15" i="255" s="1"/>
  <c r="G14" i="255"/>
  <c r="C14" i="255" s="1"/>
  <c r="H11" i="255"/>
  <c r="R11" i="255" s="1"/>
  <c r="P12" i="255" s="1"/>
  <c r="G13" i="255"/>
  <c r="C13" i="255" s="1"/>
  <c r="G11" i="255"/>
  <c r="C11" i="255" s="1"/>
  <c r="G12" i="255"/>
  <c r="C12" i="255" s="1"/>
  <c r="G12" i="237"/>
  <c r="C12" i="237" s="1"/>
  <c r="G14" i="237"/>
  <c r="C14" i="237" s="1"/>
  <c r="G11" i="237"/>
  <c r="C11" i="237" s="1"/>
  <c r="G13" i="237"/>
  <c r="C13" i="237" s="1"/>
  <c r="G15" i="237"/>
  <c r="C15" i="237" s="1"/>
  <c r="H11" i="237"/>
  <c r="R11" i="237" s="1"/>
  <c r="P12" i="237" s="1"/>
  <c r="R5" i="239"/>
  <c r="P6" i="239" s="1"/>
  <c r="G11" i="239"/>
  <c r="C11" i="239" s="1"/>
  <c r="G15" i="239"/>
  <c r="C15" i="239" s="1"/>
  <c r="G12" i="239"/>
  <c r="C12" i="239" s="1"/>
  <c r="G14" i="239"/>
  <c r="C14" i="239" s="1"/>
  <c r="H11" i="239"/>
  <c r="R11" i="239" s="1"/>
  <c r="P12" i="239" s="1"/>
  <c r="G13" i="239"/>
  <c r="C13" i="239" s="1"/>
  <c r="J18" i="239"/>
  <c r="U510" i="229"/>
  <c r="M511" i="229" s="1"/>
  <c r="A510" i="229" s="1"/>
  <c r="R511" i="229"/>
  <c r="O510" i="229" s="1"/>
  <c r="R127" i="229"/>
  <c r="O126" i="229" s="1"/>
  <c r="U126" i="229"/>
  <c r="M127" i="229" s="1"/>
  <c r="A126" i="229" s="1"/>
  <c r="R421" i="229"/>
  <c r="O420" i="229" s="1"/>
  <c r="U420" i="229"/>
  <c r="M421" i="229" s="1"/>
  <c r="A420" i="229" s="1"/>
  <c r="U264" i="229"/>
  <c r="M265" i="229" s="1"/>
  <c r="A264" i="229" s="1"/>
  <c r="R265" i="229"/>
  <c r="O264" i="229" s="1"/>
  <c r="R43" i="229"/>
  <c r="O42" i="229" s="1"/>
  <c r="U42" i="229"/>
  <c r="M43" i="229" s="1"/>
  <c r="A42" i="229" s="1"/>
  <c r="U444" i="229"/>
  <c r="M445" i="229" s="1"/>
  <c r="A444" i="229" s="1"/>
  <c r="R445" i="229"/>
  <c r="O444" i="229" s="1"/>
  <c r="R259" i="229"/>
  <c r="O258" i="229" s="1"/>
  <c r="U258" i="229"/>
  <c r="M259" i="229" s="1"/>
  <c r="A258" i="229" s="1"/>
  <c r="R463" i="229"/>
  <c r="O462" i="229" s="1"/>
  <c r="U462" i="229"/>
  <c r="M463" i="229" s="1"/>
  <c r="A462" i="229" s="1"/>
  <c r="U570" i="229"/>
  <c r="M571" i="229" s="1"/>
  <c r="A570" i="229" s="1"/>
  <c r="R571" i="229"/>
  <c r="O570" i="229" s="1"/>
  <c r="R187" i="229"/>
  <c r="O186" i="229" s="1"/>
  <c r="U186" i="229"/>
  <c r="M187" i="229" s="1"/>
  <c r="A186" i="229" s="1"/>
  <c r="R499" i="229"/>
  <c r="O498" i="229" s="1"/>
  <c r="U498" i="229"/>
  <c r="M499" i="229" s="1"/>
  <c r="A498" i="229" s="1"/>
  <c r="R391" i="229"/>
  <c r="O390" i="229" s="1"/>
  <c r="U390" i="229"/>
  <c r="M391" i="229" s="1"/>
  <c r="A390" i="229" s="1"/>
  <c r="R5" i="255"/>
  <c r="P6" i="255" s="1"/>
  <c r="R5" i="236"/>
  <c r="P6" i="236" s="1"/>
  <c r="R565" i="229"/>
  <c r="O564" i="229" s="1"/>
  <c r="U564" i="229"/>
  <c r="M565" i="229" s="1"/>
  <c r="A564" i="229" s="1"/>
  <c r="G15" i="236"/>
  <c r="C15" i="236" s="1"/>
  <c r="G11" i="236"/>
  <c r="C11" i="236" s="1"/>
  <c r="H11" i="236"/>
  <c r="R11" i="236" s="1"/>
  <c r="P12" i="236" s="1"/>
  <c r="G13" i="236"/>
  <c r="C13" i="236" s="1"/>
  <c r="G12" i="236"/>
  <c r="C12" i="236" s="1"/>
  <c r="G14" i="236"/>
  <c r="C14" i="236" s="1"/>
  <c r="J18" i="236"/>
  <c r="J17" i="237"/>
  <c r="J23" i="237" s="1"/>
  <c r="J29" i="237" s="1"/>
  <c r="J35" i="237" s="1"/>
  <c r="J41" i="237" s="1"/>
  <c r="J47" i="237" s="1"/>
  <c r="J53" i="237" s="1"/>
  <c r="J59" i="237" s="1"/>
  <c r="J65" i="237" s="1"/>
  <c r="J71" i="237" s="1"/>
  <c r="J77" i="237" s="1"/>
  <c r="J83" i="237" s="1"/>
  <c r="J89" i="237" s="1"/>
  <c r="J95" i="237" s="1"/>
  <c r="J101" i="237" s="1"/>
  <c r="J107" i="237" s="1"/>
  <c r="J113" i="237" s="1"/>
  <c r="J119" i="237" s="1"/>
  <c r="J125" i="237" s="1"/>
  <c r="J131" i="237" s="1"/>
  <c r="J137" i="237" s="1"/>
  <c r="J143" i="237" s="1"/>
  <c r="J149" i="237" s="1"/>
  <c r="J155" i="237" s="1"/>
  <c r="J161" i="237" s="1"/>
  <c r="J167" i="237" s="1"/>
  <c r="J173" i="237" s="1"/>
  <c r="J179" i="237" s="1"/>
  <c r="J185" i="237" s="1"/>
  <c r="J191" i="237" s="1"/>
  <c r="J197" i="237" s="1"/>
  <c r="J203" i="237" s="1"/>
  <c r="J209" i="237" s="1"/>
  <c r="J215" i="237" s="1"/>
  <c r="J221" i="237" s="1"/>
  <c r="J227" i="237" s="1"/>
  <c r="J233" i="237" s="1"/>
  <c r="J239" i="237" s="1"/>
  <c r="J245" i="237" s="1"/>
  <c r="J251" i="237" s="1"/>
  <c r="J257" i="237" s="1"/>
  <c r="J263" i="237" s="1"/>
  <c r="J269" i="237" s="1"/>
  <c r="J275" i="237" s="1"/>
  <c r="J281" i="237" s="1"/>
  <c r="J287" i="237" s="1"/>
  <c r="J293" i="237" s="1"/>
  <c r="J299" i="237" s="1"/>
  <c r="J305" i="237" s="1"/>
  <c r="J311" i="237" s="1"/>
  <c r="J317" i="237" s="1"/>
  <c r="J323" i="237" s="1"/>
  <c r="J329" i="237" s="1"/>
  <c r="J335" i="237" s="1"/>
  <c r="J341" i="237" s="1"/>
  <c r="J347" i="237" s="1"/>
  <c r="J353" i="237" s="1"/>
  <c r="J359" i="237" s="1"/>
  <c r="J365" i="237" s="1"/>
  <c r="J371" i="237" s="1"/>
  <c r="J377" i="237" s="1"/>
  <c r="J383" i="237" s="1"/>
  <c r="J389" i="237" s="1"/>
  <c r="J395" i="237" s="1"/>
  <c r="J401" i="237" s="1"/>
  <c r="J407" i="237" s="1"/>
  <c r="J413" i="237" s="1"/>
  <c r="J419" i="237" s="1"/>
  <c r="J425" i="237" s="1"/>
  <c r="J431" i="237" s="1"/>
  <c r="J437" i="237" s="1"/>
  <c r="J443" i="237" s="1"/>
  <c r="J449" i="237" s="1"/>
  <c r="J455" i="237" s="1"/>
  <c r="J461" i="237" s="1"/>
  <c r="J467" i="237" s="1"/>
  <c r="J473" i="237" s="1"/>
  <c r="J479" i="237" s="1"/>
  <c r="J485" i="237" s="1"/>
  <c r="J491" i="237" s="1"/>
  <c r="J497" i="237" s="1"/>
  <c r="J503" i="237" s="1"/>
  <c r="J509" i="237" s="1"/>
  <c r="J515" i="237" s="1"/>
  <c r="J521" i="237" s="1"/>
  <c r="J527" i="237" s="1"/>
  <c r="J533" i="237" s="1"/>
  <c r="J539" i="237" s="1"/>
  <c r="J545" i="237" s="1"/>
  <c r="J551" i="237" s="1"/>
  <c r="J557" i="237" s="1"/>
  <c r="J563" i="237" s="1"/>
  <c r="J569" i="237" s="1"/>
  <c r="J575" i="237" s="1"/>
  <c r="J581" i="237" s="1"/>
  <c r="J587" i="237" s="1"/>
  <c r="J593" i="237" s="1"/>
  <c r="J599" i="237" s="1"/>
  <c r="R5" i="237"/>
  <c r="P6" i="237" s="1"/>
  <c r="R559" i="229"/>
  <c r="O558" i="229" s="1"/>
  <c r="U558" i="229"/>
  <c r="M559" i="229" s="1"/>
  <c r="A558" i="229" s="1"/>
  <c r="U24" i="229"/>
  <c r="M25" i="229" s="1"/>
  <c r="A24" i="229" s="1"/>
  <c r="R25" i="229"/>
  <c r="O24" i="229" s="1"/>
  <c r="U30" i="229"/>
  <c r="M31" i="229" s="1"/>
  <c r="A30" i="229" s="1"/>
  <c r="R31" i="229"/>
  <c r="O30" i="229" s="1"/>
  <c r="U438" i="229"/>
  <c r="M439" i="229" s="1"/>
  <c r="A438" i="229" s="1"/>
  <c r="R439" i="229"/>
  <c r="O438" i="229" s="1"/>
  <c r="R343" i="229"/>
  <c r="O342" i="229" s="1"/>
  <c r="U342" i="229"/>
  <c r="M343" i="229" s="1"/>
  <c r="A342" i="229" s="1"/>
  <c r="U576" i="229"/>
  <c r="M577" i="229" s="1"/>
  <c r="A576" i="229" s="1"/>
  <c r="R577" i="229"/>
  <c r="O576" i="229" s="1"/>
  <c r="U336" i="229"/>
  <c r="M337" i="229" s="1"/>
  <c r="A336" i="229" s="1"/>
  <c r="R337" i="229"/>
  <c r="O336" i="229" s="1"/>
  <c r="U396" i="229"/>
  <c r="M397" i="229" s="1"/>
  <c r="A396" i="229" s="1"/>
  <c r="R397" i="229"/>
  <c r="O396" i="229" s="1"/>
  <c r="U144" i="229"/>
  <c r="M145" i="229" s="1"/>
  <c r="A144" i="229" s="1"/>
  <c r="R145" i="229"/>
  <c r="O144" i="229" s="1"/>
  <c r="J18" i="238" l="1"/>
  <c r="G19" i="238" s="1"/>
  <c r="C19" i="238" s="1"/>
  <c r="G1539" i="181"/>
  <c r="J18" i="255"/>
  <c r="H17" i="255" s="1"/>
  <c r="R17" i="255" s="1"/>
  <c r="P18" i="255" s="1"/>
  <c r="J18" i="237"/>
  <c r="G17" i="237" s="1"/>
  <c r="C17" i="237" s="1"/>
  <c r="P7" i="236"/>
  <c r="M6" i="236" s="1"/>
  <c r="S6" i="236"/>
  <c r="K7" i="236" s="1"/>
  <c r="A6" i="236" s="1"/>
  <c r="P42" i="229"/>
  <c r="N42" i="229"/>
  <c r="P336" i="229"/>
  <c r="N336" i="229"/>
  <c r="P438" i="229"/>
  <c r="N438" i="229"/>
  <c r="N24" i="229"/>
  <c r="P24" i="229"/>
  <c r="N558" i="229"/>
  <c r="P558" i="229"/>
  <c r="G21" i="236"/>
  <c r="C21" i="236" s="1"/>
  <c r="G20" i="236"/>
  <c r="C20" i="236" s="1"/>
  <c r="G18" i="236"/>
  <c r="C18" i="236" s="1"/>
  <c r="H17" i="236"/>
  <c r="R17" i="236" s="1"/>
  <c r="P18" i="236" s="1"/>
  <c r="G17" i="236"/>
  <c r="C17" i="236" s="1"/>
  <c r="J24" i="236"/>
  <c r="G19" i="236"/>
  <c r="C19" i="236" s="1"/>
  <c r="S12" i="236"/>
  <c r="K13" i="236" s="1"/>
  <c r="A12" i="236" s="1"/>
  <c r="P13" i="236"/>
  <c r="M12" i="236" s="1"/>
  <c r="P564" i="229"/>
  <c r="N564" i="229"/>
  <c r="S6" i="255"/>
  <c r="K7" i="255" s="1"/>
  <c r="A6" i="255" s="1"/>
  <c r="P7" i="255"/>
  <c r="M6" i="255" s="1"/>
  <c r="N498" i="229"/>
  <c r="P498" i="229"/>
  <c r="P186" i="229"/>
  <c r="N186" i="229"/>
  <c r="P462" i="229"/>
  <c r="N462" i="229"/>
  <c r="P420" i="229"/>
  <c r="N420" i="229"/>
  <c r="P126" i="229"/>
  <c r="N126" i="229"/>
  <c r="N324" i="229"/>
  <c r="P324" i="229"/>
  <c r="N396" i="229"/>
  <c r="P396" i="229"/>
  <c r="N576" i="229"/>
  <c r="P576" i="229"/>
  <c r="N30" i="229"/>
  <c r="P30" i="229"/>
  <c r="N570" i="229"/>
  <c r="P570" i="229"/>
  <c r="N264" i="229"/>
  <c r="P264" i="229"/>
  <c r="N510" i="229"/>
  <c r="P510" i="229"/>
  <c r="G17" i="239"/>
  <c r="C17" i="239" s="1"/>
  <c r="H17" i="239"/>
  <c r="G20" i="239"/>
  <c r="C20" i="239" s="1"/>
  <c r="G19" i="239"/>
  <c r="C19" i="239" s="1"/>
  <c r="G18" i="239"/>
  <c r="C18" i="239" s="1"/>
  <c r="G21" i="239"/>
  <c r="C21" i="239" s="1"/>
  <c r="J24" i="239"/>
  <c r="S6" i="239"/>
  <c r="K7" i="239" s="1"/>
  <c r="A6" i="239" s="1"/>
  <c r="P7" i="239"/>
  <c r="M6" i="239" s="1"/>
  <c r="G19" i="255"/>
  <c r="C19" i="255" s="1"/>
  <c r="J24" i="255"/>
  <c r="P13" i="255"/>
  <c r="M12" i="255" s="1"/>
  <c r="S12" i="255"/>
  <c r="K13" i="255" s="1"/>
  <c r="A12" i="255" s="1"/>
  <c r="N372" i="229"/>
  <c r="P372" i="229"/>
  <c r="P390" i="229"/>
  <c r="N390" i="229"/>
  <c r="N312" i="229"/>
  <c r="P312" i="229"/>
  <c r="P7" i="238"/>
  <c r="M6" i="238" s="1"/>
  <c r="S6" i="238"/>
  <c r="K7" i="238" s="1"/>
  <c r="A6" i="238" s="1"/>
  <c r="P342" i="229"/>
  <c r="N342" i="229"/>
  <c r="P7" i="237"/>
  <c r="M6" i="237" s="1"/>
  <c r="S6" i="237"/>
  <c r="K7" i="237" s="1"/>
  <c r="A6" i="237" s="1"/>
  <c r="N258" i="229"/>
  <c r="P258" i="229"/>
  <c r="P144" i="229"/>
  <c r="N144" i="229"/>
  <c r="P444" i="229"/>
  <c r="N444" i="229"/>
  <c r="P13" i="239"/>
  <c r="M12" i="239" s="1"/>
  <c r="S12" i="239"/>
  <c r="K13" i="239" s="1"/>
  <c r="A12" i="239" s="1"/>
  <c r="S12" i="237"/>
  <c r="K13" i="237" s="1"/>
  <c r="A12" i="237" s="1"/>
  <c r="P13" i="237"/>
  <c r="M12" i="237" s="1"/>
  <c r="P246" i="229"/>
  <c r="N246" i="229"/>
  <c r="G119" i="240"/>
  <c r="C119" i="240" s="1"/>
  <c r="G121" i="240"/>
  <c r="C121" i="240" s="1"/>
  <c r="H119" i="240"/>
  <c r="R119" i="240" s="1"/>
  <c r="P120" i="240" s="1"/>
  <c r="G122" i="240"/>
  <c r="C122" i="240" s="1"/>
  <c r="G120" i="240"/>
  <c r="C120" i="240" s="1"/>
  <c r="J126" i="240"/>
  <c r="G123" i="240"/>
  <c r="C123" i="240" s="1"/>
  <c r="G20" i="238"/>
  <c r="C20" i="238" s="1"/>
  <c r="G18" i="238"/>
  <c r="C18" i="238" s="1"/>
  <c r="G21" i="238"/>
  <c r="C21" i="238" s="1"/>
  <c r="S12" i="238"/>
  <c r="K13" i="238" s="1"/>
  <c r="A12" i="238" s="1"/>
  <c r="P13" i="238"/>
  <c r="M12" i="238" s="1"/>
  <c r="H17" i="238" l="1"/>
  <c r="R17" i="238" s="1"/>
  <c r="P18" i="238" s="1"/>
  <c r="J24" i="238"/>
  <c r="G17" i="238"/>
  <c r="C17" i="238" s="1"/>
  <c r="G18" i="237"/>
  <c r="C18" i="237" s="1"/>
  <c r="J24" i="237"/>
  <c r="G27" i="237" s="1"/>
  <c r="C27" i="237" s="1"/>
  <c r="G1540" i="181"/>
  <c r="G17" i="255"/>
  <c r="C17" i="255" s="1"/>
  <c r="G20" i="255"/>
  <c r="C20" i="255" s="1"/>
  <c r="G18" i="255"/>
  <c r="C18" i="255" s="1"/>
  <c r="G21" i="255"/>
  <c r="C21" i="255" s="1"/>
  <c r="G19" i="237"/>
  <c r="C19" i="237" s="1"/>
  <c r="G20" i="237"/>
  <c r="C20" i="237" s="1"/>
  <c r="H17" i="237"/>
  <c r="R17" i="237" s="1"/>
  <c r="P18" i="237" s="1"/>
  <c r="G21" i="237"/>
  <c r="C21" i="237" s="1"/>
  <c r="L12" i="255"/>
  <c r="N12" i="255"/>
  <c r="L12" i="239"/>
  <c r="N12" i="239"/>
  <c r="N6" i="237"/>
  <c r="L6" i="237"/>
  <c r="L6" i="238"/>
  <c r="N6" i="238"/>
  <c r="G26" i="236"/>
  <c r="C26" i="236" s="1"/>
  <c r="J30" i="236"/>
  <c r="H23" i="236"/>
  <c r="G23" i="236"/>
  <c r="C23" i="236" s="1"/>
  <c r="G24" i="236"/>
  <c r="C24" i="236" s="1"/>
  <c r="G25" i="236"/>
  <c r="C25" i="236" s="1"/>
  <c r="G27" i="236"/>
  <c r="C27" i="236" s="1"/>
  <c r="H125" i="240"/>
  <c r="R125" i="240" s="1"/>
  <c r="P126" i="240" s="1"/>
  <c r="G128" i="240"/>
  <c r="C128" i="240" s="1"/>
  <c r="G125" i="240"/>
  <c r="C125" i="240" s="1"/>
  <c r="G129" i="240"/>
  <c r="C129" i="240" s="1"/>
  <c r="J132" i="240"/>
  <c r="G126" i="240"/>
  <c r="C126" i="240" s="1"/>
  <c r="G127" i="240"/>
  <c r="C127" i="240" s="1"/>
  <c r="S18" i="255"/>
  <c r="K19" i="255" s="1"/>
  <c r="A18" i="255" s="1"/>
  <c r="P19" i="255"/>
  <c r="M18" i="255" s="1"/>
  <c r="N6" i="239"/>
  <c r="L6" i="239"/>
  <c r="N12" i="238"/>
  <c r="L12" i="238"/>
  <c r="G26" i="238"/>
  <c r="C26" i="238" s="1"/>
  <c r="J30" i="238"/>
  <c r="G27" i="238"/>
  <c r="C27" i="238" s="1"/>
  <c r="G25" i="238"/>
  <c r="C25" i="238" s="1"/>
  <c r="H23" i="238"/>
  <c r="R23" i="238" s="1"/>
  <c r="P24" i="238" s="1"/>
  <c r="G24" i="238"/>
  <c r="C24" i="238" s="1"/>
  <c r="G23" i="238"/>
  <c r="C23" i="238" s="1"/>
  <c r="L12" i="237"/>
  <c r="N12" i="237"/>
  <c r="G27" i="239"/>
  <c r="C27" i="239" s="1"/>
  <c r="G24" i="239"/>
  <c r="C24" i="239" s="1"/>
  <c r="G23" i="239"/>
  <c r="C23" i="239" s="1"/>
  <c r="G25" i="239"/>
  <c r="C25" i="239" s="1"/>
  <c r="J30" i="239"/>
  <c r="H23" i="239"/>
  <c r="R23" i="239" s="1"/>
  <c r="P24" i="239" s="1"/>
  <c r="G26" i="239"/>
  <c r="C26" i="239" s="1"/>
  <c r="N6" i="255"/>
  <c r="L6" i="255"/>
  <c r="L12" i="236"/>
  <c r="N12" i="236"/>
  <c r="P121" i="240"/>
  <c r="M120" i="240" s="1"/>
  <c r="S120" i="240"/>
  <c r="K121" i="240" s="1"/>
  <c r="A120" i="240" s="1"/>
  <c r="J30" i="237"/>
  <c r="G23" i="237"/>
  <c r="C23" i="237" s="1"/>
  <c r="G24" i="237"/>
  <c r="C24" i="237" s="1"/>
  <c r="G25" i="255"/>
  <c r="C25" i="255" s="1"/>
  <c r="H23" i="255"/>
  <c r="G27" i="255"/>
  <c r="C27" i="255" s="1"/>
  <c r="G23" i="255"/>
  <c r="C23" i="255" s="1"/>
  <c r="J30" i="255"/>
  <c r="G26" i="255"/>
  <c r="C26" i="255" s="1"/>
  <c r="G24" i="255"/>
  <c r="C24" i="255" s="1"/>
  <c r="R17" i="239"/>
  <c r="P18" i="239" s="1"/>
  <c r="S18" i="236"/>
  <c r="K19" i="236" s="1"/>
  <c r="A18" i="236" s="1"/>
  <c r="P19" i="236"/>
  <c r="M18" i="236" s="1"/>
  <c r="L6" i="236"/>
  <c r="N6" i="236"/>
  <c r="H23" i="237" l="1"/>
  <c r="R23" i="237" s="1"/>
  <c r="P24" i="237" s="1"/>
  <c r="S24" i="237" s="1"/>
  <c r="K25" i="237" s="1"/>
  <c r="A24" i="237" s="1"/>
  <c r="G26" i="237"/>
  <c r="C26" i="237" s="1"/>
  <c r="G25" i="237"/>
  <c r="C25" i="237" s="1"/>
  <c r="G1541" i="181"/>
  <c r="S24" i="239"/>
  <c r="K25" i="239" s="1"/>
  <c r="A24" i="239" s="1"/>
  <c r="P25" i="239"/>
  <c r="M24" i="239" s="1"/>
  <c r="P19" i="238"/>
  <c r="M18" i="238" s="1"/>
  <c r="S18" i="238"/>
  <c r="K19" i="238" s="1"/>
  <c r="A18" i="238" s="1"/>
  <c r="G33" i="236"/>
  <c r="C33" i="236" s="1"/>
  <c r="H29" i="236"/>
  <c r="R29" i="236" s="1"/>
  <c r="P30" i="236" s="1"/>
  <c r="G29" i="236"/>
  <c r="C29" i="236" s="1"/>
  <c r="G31" i="236"/>
  <c r="C31" i="236" s="1"/>
  <c r="G30" i="236"/>
  <c r="C30" i="236" s="1"/>
  <c r="J36" i="236"/>
  <c r="G32" i="236"/>
  <c r="C32" i="236" s="1"/>
  <c r="R23" i="255"/>
  <c r="P24" i="255" s="1"/>
  <c r="G33" i="237"/>
  <c r="C33" i="237" s="1"/>
  <c r="G32" i="237"/>
  <c r="C32" i="237" s="1"/>
  <c r="G31" i="237"/>
  <c r="C31" i="237" s="1"/>
  <c r="G29" i="237"/>
  <c r="C29" i="237" s="1"/>
  <c r="H29" i="237"/>
  <c r="R29" i="237" s="1"/>
  <c r="P30" i="237" s="1"/>
  <c r="J36" i="237"/>
  <c r="G30" i="237"/>
  <c r="C30" i="237" s="1"/>
  <c r="H29" i="239"/>
  <c r="R29" i="239" s="1"/>
  <c r="P30" i="239" s="1"/>
  <c r="G30" i="239"/>
  <c r="C30" i="239" s="1"/>
  <c r="G32" i="239"/>
  <c r="C32" i="239" s="1"/>
  <c r="G29" i="239"/>
  <c r="C29" i="239" s="1"/>
  <c r="J36" i="239"/>
  <c r="G31" i="239"/>
  <c r="C31" i="239" s="1"/>
  <c r="G33" i="239"/>
  <c r="C33" i="239" s="1"/>
  <c r="G31" i="238"/>
  <c r="C31" i="238" s="1"/>
  <c r="G30" i="238"/>
  <c r="C30" i="238" s="1"/>
  <c r="G32" i="238"/>
  <c r="C32" i="238" s="1"/>
  <c r="G33" i="238"/>
  <c r="C33" i="238" s="1"/>
  <c r="J36" i="238"/>
  <c r="H29" i="238"/>
  <c r="R29" i="238" s="1"/>
  <c r="P30" i="238" s="1"/>
  <c r="G29" i="238"/>
  <c r="C29" i="238" s="1"/>
  <c r="L18" i="236"/>
  <c r="N18" i="236"/>
  <c r="G31" i="255"/>
  <c r="C31" i="255" s="1"/>
  <c r="H29" i="255"/>
  <c r="R29" i="255" s="1"/>
  <c r="P30" i="255" s="1"/>
  <c r="G32" i="255"/>
  <c r="C32" i="255" s="1"/>
  <c r="G29" i="255"/>
  <c r="C29" i="255" s="1"/>
  <c r="G30" i="255"/>
  <c r="C30" i="255" s="1"/>
  <c r="G33" i="255"/>
  <c r="C33" i="255" s="1"/>
  <c r="J36" i="255"/>
  <c r="P25" i="238"/>
  <c r="M24" i="238" s="1"/>
  <c r="S24" i="238"/>
  <c r="K25" i="238" s="1"/>
  <c r="A24" i="238" s="1"/>
  <c r="N18" i="255"/>
  <c r="L18" i="255"/>
  <c r="G133" i="240"/>
  <c r="C133" i="240" s="1"/>
  <c r="G135" i="240"/>
  <c r="C135" i="240" s="1"/>
  <c r="G131" i="240"/>
  <c r="C131" i="240" s="1"/>
  <c r="G132" i="240"/>
  <c r="C132" i="240" s="1"/>
  <c r="G134" i="240"/>
  <c r="C134" i="240" s="1"/>
  <c r="H131" i="240"/>
  <c r="R131" i="240" s="1"/>
  <c r="P132" i="240" s="1"/>
  <c r="J138" i="240"/>
  <c r="S126" i="240"/>
  <c r="K127" i="240" s="1"/>
  <c r="A126" i="240" s="1"/>
  <c r="P127" i="240"/>
  <c r="M126" i="240" s="1"/>
  <c r="S18" i="239"/>
  <c r="K19" i="239" s="1"/>
  <c r="A18" i="239" s="1"/>
  <c r="P19" i="239"/>
  <c r="M18" i="239" s="1"/>
  <c r="L120" i="240"/>
  <c r="N120" i="240"/>
  <c r="R23" i="236"/>
  <c r="P24" i="236" s="1"/>
  <c r="P19" i="237"/>
  <c r="M18" i="237" s="1"/>
  <c r="S18" i="237"/>
  <c r="K19" i="237" s="1"/>
  <c r="A18" i="237" s="1"/>
  <c r="P25" i="237" l="1"/>
  <c r="M24" i="237" s="1"/>
  <c r="G1542" i="181"/>
  <c r="L18" i="237"/>
  <c r="N18" i="237"/>
  <c r="G138" i="240"/>
  <c r="C138" i="240" s="1"/>
  <c r="H137" i="240"/>
  <c r="R137" i="240" s="1"/>
  <c r="P138" i="240" s="1"/>
  <c r="J144" i="240"/>
  <c r="G137" i="240"/>
  <c r="C137" i="240" s="1"/>
  <c r="G141" i="240"/>
  <c r="C141" i="240" s="1"/>
  <c r="G140" i="240"/>
  <c r="C140" i="240" s="1"/>
  <c r="G139" i="240"/>
  <c r="C139" i="240" s="1"/>
  <c r="G35" i="238"/>
  <c r="C35" i="238" s="1"/>
  <c r="G38" i="238"/>
  <c r="C38" i="238" s="1"/>
  <c r="G36" i="238"/>
  <c r="C36" i="238" s="1"/>
  <c r="H35" i="238"/>
  <c r="G39" i="238"/>
  <c r="C39" i="238" s="1"/>
  <c r="J42" i="238"/>
  <c r="G37" i="238"/>
  <c r="C37" i="238" s="1"/>
  <c r="P31" i="237"/>
  <c r="M30" i="237" s="1"/>
  <c r="S30" i="237"/>
  <c r="K31" i="237" s="1"/>
  <c r="A30" i="237" s="1"/>
  <c r="S24" i="236"/>
  <c r="K25" i="236" s="1"/>
  <c r="A24" i="236" s="1"/>
  <c r="P25" i="236"/>
  <c r="M24" i="236" s="1"/>
  <c r="P133" i="240"/>
  <c r="M132" i="240" s="1"/>
  <c r="S132" i="240"/>
  <c r="K133" i="240" s="1"/>
  <c r="A132" i="240" s="1"/>
  <c r="G37" i="255"/>
  <c r="C37" i="255" s="1"/>
  <c r="G38" i="255"/>
  <c r="C38" i="255" s="1"/>
  <c r="H35" i="255"/>
  <c r="R35" i="255" s="1"/>
  <c r="P36" i="255" s="1"/>
  <c r="G39" i="255"/>
  <c r="C39" i="255" s="1"/>
  <c r="G36" i="255"/>
  <c r="C36" i="255" s="1"/>
  <c r="G35" i="255"/>
  <c r="C35" i="255" s="1"/>
  <c r="J42" i="255"/>
  <c r="N18" i="238"/>
  <c r="L18" i="238"/>
  <c r="N126" i="240"/>
  <c r="L126" i="240"/>
  <c r="N24" i="238"/>
  <c r="L24" i="238"/>
  <c r="S30" i="255"/>
  <c r="K31" i="255" s="1"/>
  <c r="A30" i="255" s="1"/>
  <c r="P31" i="255"/>
  <c r="M30" i="255" s="1"/>
  <c r="S24" i="255"/>
  <c r="K25" i="255" s="1"/>
  <c r="A24" i="255" s="1"/>
  <c r="P25" i="255"/>
  <c r="M24" i="255" s="1"/>
  <c r="G38" i="236"/>
  <c r="C38" i="236" s="1"/>
  <c r="G35" i="236"/>
  <c r="C35" i="236" s="1"/>
  <c r="G39" i="236"/>
  <c r="C39" i="236" s="1"/>
  <c r="G37" i="236"/>
  <c r="C37" i="236" s="1"/>
  <c r="G36" i="236"/>
  <c r="C36" i="236" s="1"/>
  <c r="J42" i="236"/>
  <c r="H35" i="236"/>
  <c r="P31" i="236"/>
  <c r="M30" i="236" s="1"/>
  <c r="S30" i="236"/>
  <c r="K31" i="236" s="1"/>
  <c r="A30" i="236" s="1"/>
  <c r="N24" i="239"/>
  <c r="L24" i="239"/>
  <c r="N18" i="239"/>
  <c r="L18" i="239"/>
  <c r="S30" i="238"/>
  <c r="K31" i="238" s="1"/>
  <c r="A30" i="238" s="1"/>
  <c r="P31" i="238"/>
  <c r="M30" i="238" s="1"/>
  <c r="H35" i="239"/>
  <c r="G38" i="239"/>
  <c r="C38" i="239" s="1"/>
  <c r="G39" i="239"/>
  <c r="C39" i="239" s="1"/>
  <c r="J42" i="239"/>
  <c r="G35" i="239"/>
  <c r="C35" i="239" s="1"/>
  <c r="G37" i="239"/>
  <c r="C37" i="239" s="1"/>
  <c r="G36" i="239"/>
  <c r="C36" i="239" s="1"/>
  <c r="P31" i="239"/>
  <c r="M30" i="239" s="1"/>
  <c r="S30" i="239"/>
  <c r="K31" i="239" s="1"/>
  <c r="A30" i="239" s="1"/>
  <c r="J42" i="237"/>
  <c r="G39" i="237"/>
  <c r="C39" i="237" s="1"/>
  <c r="G35" i="237"/>
  <c r="C35" i="237" s="1"/>
  <c r="H35" i="237"/>
  <c r="G38" i="237"/>
  <c r="C38" i="237" s="1"/>
  <c r="G36" i="237"/>
  <c r="C36" i="237" s="1"/>
  <c r="G37" i="237"/>
  <c r="C37" i="237" s="1"/>
  <c r="N24" i="237"/>
  <c r="L24" i="237"/>
  <c r="G1543" i="181" l="1"/>
  <c r="H41" i="239"/>
  <c r="R41" i="239" s="1"/>
  <c r="P42" i="239" s="1"/>
  <c r="J48" i="239"/>
  <c r="G43" i="239"/>
  <c r="C43" i="239" s="1"/>
  <c r="G44" i="239"/>
  <c r="C44" i="239" s="1"/>
  <c r="G41" i="239"/>
  <c r="C41" i="239" s="1"/>
  <c r="G42" i="239"/>
  <c r="C42" i="239" s="1"/>
  <c r="G45" i="239"/>
  <c r="C45" i="239" s="1"/>
  <c r="L30" i="238"/>
  <c r="N30" i="238"/>
  <c r="R35" i="238"/>
  <c r="P36" i="238" s="1"/>
  <c r="R35" i="237"/>
  <c r="P36" i="237" s="1"/>
  <c r="R35" i="239"/>
  <c r="P36" i="239" s="1"/>
  <c r="L30" i="239"/>
  <c r="N30" i="239"/>
  <c r="N30" i="237"/>
  <c r="L30" i="237"/>
  <c r="L30" i="236"/>
  <c r="N30" i="236"/>
  <c r="N24" i="255"/>
  <c r="L24" i="255"/>
  <c r="G42" i="255"/>
  <c r="C42" i="255" s="1"/>
  <c r="G43" i="255"/>
  <c r="C43" i="255" s="1"/>
  <c r="G44" i="255"/>
  <c r="C44" i="255" s="1"/>
  <c r="G45" i="255"/>
  <c r="C45" i="255" s="1"/>
  <c r="G41" i="255"/>
  <c r="C41" i="255" s="1"/>
  <c r="H41" i="255"/>
  <c r="J48" i="255"/>
  <c r="P37" i="255"/>
  <c r="M36" i="255" s="1"/>
  <c r="S36" i="255"/>
  <c r="K37" i="255" s="1"/>
  <c r="A36" i="255" s="1"/>
  <c r="N132" i="240"/>
  <c r="L132" i="240"/>
  <c r="J48" i="237"/>
  <c r="G42" i="237"/>
  <c r="C42" i="237" s="1"/>
  <c r="G43" i="237"/>
  <c r="C43" i="237" s="1"/>
  <c r="H41" i="237"/>
  <c r="R41" i="237" s="1"/>
  <c r="P42" i="237" s="1"/>
  <c r="G45" i="237"/>
  <c r="C45" i="237" s="1"/>
  <c r="G44" i="237"/>
  <c r="C44" i="237" s="1"/>
  <c r="G41" i="237"/>
  <c r="C41" i="237" s="1"/>
  <c r="R35" i="236"/>
  <c r="P36" i="236" s="1"/>
  <c r="L24" i="236"/>
  <c r="N24" i="236"/>
  <c r="H41" i="238"/>
  <c r="R41" i="238" s="1"/>
  <c r="P42" i="238" s="1"/>
  <c r="G45" i="238"/>
  <c r="C45" i="238" s="1"/>
  <c r="J48" i="238"/>
  <c r="G43" i="238"/>
  <c r="C43" i="238" s="1"/>
  <c r="G44" i="238"/>
  <c r="C44" i="238" s="1"/>
  <c r="G42" i="238"/>
  <c r="C42" i="238" s="1"/>
  <c r="G41" i="238"/>
  <c r="C41" i="238" s="1"/>
  <c r="J150" i="240"/>
  <c r="G145" i="240"/>
  <c r="C145" i="240" s="1"/>
  <c r="G143" i="240"/>
  <c r="C143" i="240" s="1"/>
  <c r="G144" i="240"/>
  <c r="C144" i="240" s="1"/>
  <c r="G146" i="240"/>
  <c r="C146" i="240" s="1"/>
  <c r="G147" i="240"/>
  <c r="C147" i="240" s="1"/>
  <c r="H143" i="240"/>
  <c r="R143" i="240" s="1"/>
  <c r="P144" i="240" s="1"/>
  <c r="J48" i="236"/>
  <c r="H41" i="236"/>
  <c r="R41" i="236" s="1"/>
  <c r="P42" i="236" s="1"/>
  <c r="G43" i="236"/>
  <c r="C43" i="236" s="1"/>
  <c r="G42" i="236"/>
  <c r="C42" i="236" s="1"/>
  <c r="G45" i="236"/>
  <c r="C45" i="236" s="1"/>
  <c r="G44" i="236"/>
  <c r="C44" i="236" s="1"/>
  <c r="G41" i="236"/>
  <c r="C41" i="236" s="1"/>
  <c r="L30" i="255"/>
  <c r="N30" i="255"/>
  <c r="S138" i="240"/>
  <c r="K139" i="240" s="1"/>
  <c r="A138" i="240" s="1"/>
  <c r="P139" i="240"/>
  <c r="M138" i="240" s="1"/>
  <c r="G1544" i="181" l="1"/>
  <c r="N138" i="240"/>
  <c r="L138" i="240"/>
  <c r="P43" i="236"/>
  <c r="M42" i="236" s="1"/>
  <c r="S42" i="236"/>
  <c r="K43" i="236" s="1"/>
  <c r="A42" i="236" s="1"/>
  <c r="G153" i="240"/>
  <c r="C153" i="240" s="1"/>
  <c r="J156" i="240"/>
  <c r="G151" i="240"/>
  <c r="C151" i="240" s="1"/>
  <c r="G150" i="240"/>
  <c r="C150" i="240" s="1"/>
  <c r="G152" i="240"/>
  <c r="C152" i="240" s="1"/>
  <c r="G149" i="240"/>
  <c r="C149" i="240" s="1"/>
  <c r="H149" i="240"/>
  <c r="R149" i="240" s="1"/>
  <c r="P150" i="240" s="1"/>
  <c r="P37" i="236"/>
  <c r="M36" i="236" s="1"/>
  <c r="S36" i="236"/>
  <c r="K37" i="236" s="1"/>
  <c r="A36" i="236" s="1"/>
  <c r="P43" i="237"/>
  <c r="M42" i="237" s="1"/>
  <c r="S42" i="237"/>
  <c r="K43" i="237" s="1"/>
  <c r="A42" i="237" s="1"/>
  <c r="R41" i="255"/>
  <c r="P42" i="255" s="1"/>
  <c r="P37" i="239"/>
  <c r="M36" i="239" s="1"/>
  <c r="S36" i="239"/>
  <c r="K37" i="239" s="1"/>
  <c r="A36" i="239" s="1"/>
  <c r="P37" i="238"/>
  <c r="M36" i="238" s="1"/>
  <c r="S36" i="238"/>
  <c r="K37" i="238" s="1"/>
  <c r="A36" i="238" s="1"/>
  <c r="P43" i="238"/>
  <c r="M42" i="238" s="1"/>
  <c r="S42" i="238"/>
  <c r="K43" i="238" s="1"/>
  <c r="A42" i="238" s="1"/>
  <c r="G50" i="236"/>
  <c r="C50" i="236" s="1"/>
  <c r="G48" i="236"/>
  <c r="C48" i="236" s="1"/>
  <c r="G49" i="236"/>
  <c r="C49" i="236" s="1"/>
  <c r="J54" i="236"/>
  <c r="H47" i="236"/>
  <c r="G51" i="236"/>
  <c r="C51" i="236" s="1"/>
  <c r="G47" i="236"/>
  <c r="C47" i="236" s="1"/>
  <c r="J54" i="238"/>
  <c r="G49" i="238"/>
  <c r="C49" i="238" s="1"/>
  <c r="G51" i="238"/>
  <c r="C51" i="238" s="1"/>
  <c r="G47" i="238"/>
  <c r="C47" i="238" s="1"/>
  <c r="G50" i="238"/>
  <c r="C50" i="238" s="1"/>
  <c r="G48" i="238"/>
  <c r="C48" i="238" s="1"/>
  <c r="H47" i="238"/>
  <c r="R47" i="238" s="1"/>
  <c r="P48" i="238" s="1"/>
  <c r="P145" i="240"/>
  <c r="M144" i="240" s="1"/>
  <c r="S144" i="240"/>
  <c r="K145" i="240" s="1"/>
  <c r="A144" i="240" s="1"/>
  <c r="L36" i="255"/>
  <c r="N36" i="255"/>
  <c r="S36" i="237"/>
  <c r="K37" i="237" s="1"/>
  <c r="A36" i="237" s="1"/>
  <c r="P37" i="237"/>
  <c r="M36" i="237" s="1"/>
  <c r="G48" i="239"/>
  <c r="C48" i="239" s="1"/>
  <c r="G51" i="239"/>
  <c r="C51" i="239" s="1"/>
  <c r="H47" i="239"/>
  <c r="G50" i="239"/>
  <c r="C50" i="239" s="1"/>
  <c r="G49" i="239"/>
  <c r="C49" i="239" s="1"/>
  <c r="J54" i="239"/>
  <c r="G47" i="239"/>
  <c r="C47" i="239" s="1"/>
  <c r="H47" i="237"/>
  <c r="R47" i="237" s="1"/>
  <c r="P48" i="237" s="1"/>
  <c r="G47" i="237"/>
  <c r="C47" i="237" s="1"/>
  <c r="G48" i="237"/>
  <c r="C48" i="237" s="1"/>
  <c r="G49" i="237"/>
  <c r="C49" i="237" s="1"/>
  <c r="G50" i="237"/>
  <c r="C50" i="237" s="1"/>
  <c r="G51" i="237"/>
  <c r="C51" i="237" s="1"/>
  <c r="J54" i="237"/>
  <c r="G51" i="255"/>
  <c r="C51" i="255" s="1"/>
  <c r="H47" i="255"/>
  <c r="R47" i="255" s="1"/>
  <c r="P48" i="255" s="1"/>
  <c r="G47" i="255"/>
  <c r="C47" i="255" s="1"/>
  <c r="G48" i="255"/>
  <c r="C48" i="255" s="1"/>
  <c r="G49" i="255"/>
  <c r="C49" i="255" s="1"/>
  <c r="J54" i="255"/>
  <c r="G50" i="255"/>
  <c r="C50" i="255" s="1"/>
  <c r="S42" i="239"/>
  <c r="K43" i="239" s="1"/>
  <c r="A42" i="239" s="1"/>
  <c r="P43" i="239"/>
  <c r="M42" i="239" s="1"/>
  <c r="G1545" i="181" l="1"/>
  <c r="S48" i="237"/>
  <c r="K49" i="237" s="1"/>
  <c r="A48" i="237" s="1"/>
  <c r="P49" i="237"/>
  <c r="M48" i="237" s="1"/>
  <c r="L144" i="240"/>
  <c r="N144" i="240"/>
  <c r="N42" i="238"/>
  <c r="L42" i="238"/>
  <c r="L36" i="239"/>
  <c r="N36" i="239"/>
  <c r="L42" i="237"/>
  <c r="N42" i="237"/>
  <c r="S48" i="255"/>
  <c r="K49" i="255" s="1"/>
  <c r="A48" i="255" s="1"/>
  <c r="P49" i="255"/>
  <c r="M48" i="255" s="1"/>
  <c r="R47" i="239"/>
  <c r="P48" i="239" s="1"/>
  <c r="P151" i="240"/>
  <c r="M150" i="240" s="1"/>
  <c r="S150" i="240"/>
  <c r="K151" i="240" s="1"/>
  <c r="A150" i="240" s="1"/>
  <c r="L42" i="236"/>
  <c r="N42" i="236"/>
  <c r="N42" i="239"/>
  <c r="L42" i="239"/>
  <c r="S48" i="238"/>
  <c r="K49" i="238" s="1"/>
  <c r="A48" i="238" s="1"/>
  <c r="P49" i="238"/>
  <c r="M48" i="238" s="1"/>
  <c r="G57" i="237"/>
  <c r="C57" i="237" s="1"/>
  <c r="J60" i="237"/>
  <c r="H53" i="237"/>
  <c r="R53" i="237" s="1"/>
  <c r="P54" i="237" s="1"/>
  <c r="G54" i="237"/>
  <c r="C54" i="237" s="1"/>
  <c r="G56" i="237"/>
  <c r="C56" i="237" s="1"/>
  <c r="G53" i="237"/>
  <c r="C53" i="237" s="1"/>
  <c r="G55" i="237"/>
  <c r="C55" i="237" s="1"/>
  <c r="G57" i="239"/>
  <c r="C57" i="239" s="1"/>
  <c r="G54" i="239"/>
  <c r="C54" i="239" s="1"/>
  <c r="J60" i="239"/>
  <c r="G55" i="239"/>
  <c r="C55" i="239" s="1"/>
  <c r="G56" i="239"/>
  <c r="C56" i="239" s="1"/>
  <c r="G53" i="239"/>
  <c r="C53" i="239" s="1"/>
  <c r="H53" i="239"/>
  <c r="R53" i="239" s="1"/>
  <c r="P54" i="239" s="1"/>
  <c r="L36" i="237"/>
  <c r="N36" i="237"/>
  <c r="R47" i="236"/>
  <c r="P48" i="236" s="1"/>
  <c r="N36" i="238"/>
  <c r="L36" i="238"/>
  <c r="P43" i="255"/>
  <c r="M42" i="255" s="1"/>
  <c r="S42" i="255"/>
  <c r="K43" i="255" s="1"/>
  <c r="A42" i="255" s="1"/>
  <c r="L36" i="236"/>
  <c r="N36" i="236"/>
  <c r="G156" i="240"/>
  <c r="C156" i="240" s="1"/>
  <c r="G158" i="240"/>
  <c r="C158" i="240" s="1"/>
  <c r="H155" i="240"/>
  <c r="R155" i="240" s="1"/>
  <c r="P156" i="240" s="1"/>
  <c r="J162" i="240"/>
  <c r="G159" i="240"/>
  <c r="C159" i="240" s="1"/>
  <c r="G157" i="240"/>
  <c r="C157" i="240" s="1"/>
  <c r="G155" i="240"/>
  <c r="C155" i="240" s="1"/>
  <c r="G55" i="255"/>
  <c r="C55" i="255" s="1"/>
  <c r="G53" i="255"/>
  <c r="C53" i="255" s="1"/>
  <c r="H53" i="255"/>
  <c r="R53" i="255" s="1"/>
  <c r="P54" i="255" s="1"/>
  <c r="G54" i="255"/>
  <c r="C54" i="255" s="1"/>
  <c r="G56" i="255"/>
  <c r="C56" i="255" s="1"/>
  <c r="J60" i="255"/>
  <c r="G57" i="255"/>
  <c r="C57" i="255" s="1"/>
  <c r="G57" i="238"/>
  <c r="C57" i="238" s="1"/>
  <c r="J60" i="238"/>
  <c r="H53" i="238"/>
  <c r="R53" i="238" s="1"/>
  <c r="P54" i="238" s="1"/>
  <c r="G55" i="238"/>
  <c r="C55" i="238" s="1"/>
  <c r="G53" i="238"/>
  <c r="C53" i="238" s="1"/>
  <c r="G54" i="238"/>
  <c r="C54" i="238" s="1"/>
  <c r="G56" i="238"/>
  <c r="C56" i="238" s="1"/>
  <c r="J60" i="236"/>
  <c r="G53" i="236"/>
  <c r="C53" i="236" s="1"/>
  <c r="H53" i="236"/>
  <c r="R53" i="236" s="1"/>
  <c r="P54" i="236" s="1"/>
  <c r="G57" i="236"/>
  <c r="C57" i="236" s="1"/>
  <c r="G54" i="236"/>
  <c r="C54" i="236" s="1"/>
  <c r="G55" i="236"/>
  <c r="C55" i="236" s="1"/>
  <c r="G56" i="236"/>
  <c r="C56" i="236" s="1"/>
  <c r="G1546" i="181" l="1"/>
  <c r="S54" i="255"/>
  <c r="K55" i="255" s="1"/>
  <c r="A54" i="255" s="1"/>
  <c r="P55" i="255"/>
  <c r="M54" i="255" s="1"/>
  <c r="P55" i="236"/>
  <c r="M54" i="236" s="1"/>
  <c r="S54" i="236"/>
  <c r="K55" i="236" s="1"/>
  <c r="A54" i="236" s="1"/>
  <c r="G60" i="238"/>
  <c r="C60" i="238" s="1"/>
  <c r="J66" i="238"/>
  <c r="H59" i="238"/>
  <c r="R59" i="238" s="1"/>
  <c r="P60" i="238" s="1"/>
  <c r="G61" i="238"/>
  <c r="C61" i="238" s="1"/>
  <c r="G62" i="238"/>
  <c r="C62" i="238" s="1"/>
  <c r="G63" i="238"/>
  <c r="C63" i="238" s="1"/>
  <c r="G59" i="238"/>
  <c r="C59" i="238" s="1"/>
  <c r="G59" i="255"/>
  <c r="C59" i="255" s="1"/>
  <c r="G60" i="255"/>
  <c r="C60" i="255" s="1"/>
  <c r="H59" i="255"/>
  <c r="R59" i="255" s="1"/>
  <c r="P60" i="255" s="1"/>
  <c r="J66" i="255"/>
  <c r="G62" i="255"/>
  <c r="C62" i="255" s="1"/>
  <c r="G61" i="255"/>
  <c r="C61" i="255" s="1"/>
  <c r="G63" i="255"/>
  <c r="C63" i="255" s="1"/>
  <c r="L48" i="238"/>
  <c r="N48" i="238"/>
  <c r="N2" i="238" s="1"/>
  <c r="X31" i="85" s="1"/>
  <c r="S54" i="238"/>
  <c r="K55" i="238" s="1"/>
  <c r="A54" i="238" s="1"/>
  <c r="P55" i="238"/>
  <c r="M54" i="238" s="1"/>
  <c r="G164" i="240"/>
  <c r="C164" i="240" s="1"/>
  <c r="G163" i="240"/>
  <c r="C163" i="240" s="1"/>
  <c r="G161" i="240"/>
  <c r="C161" i="240" s="1"/>
  <c r="G162" i="240"/>
  <c r="C162" i="240" s="1"/>
  <c r="J168" i="240"/>
  <c r="H161" i="240"/>
  <c r="R161" i="240" s="1"/>
  <c r="P162" i="240" s="1"/>
  <c r="G165" i="240"/>
  <c r="C165" i="240" s="1"/>
  <c r="L42" i="255"/>
  <c r="N42" i="255"/>
  <c r="S54" i="237"/>
  <c r="K55" i="237" s="1"/>
  <c r="A54" i="237" s="1"/>
  <c r="P55" i="237"/>
  <c r="M54" i="237" s="1"/>
  <c r="N150" i="240"/>
  <c r="L150" i="240"/>
  <c r="S48" i="239"/>
  <c r="K49" i="239" s="1"/>
  <c r="A48" i="239" s="1"/>
  <c r="P49" i="239"/>
  <c r="M48" i="239" s="1"/>
  <c r="N48" i="237"/>
  <c r="N2" i="237" s="1"/>
  <c r="X32" i="85" s="1"/>
  <c r="L48" i="237"/>
  <c r="G60" i="236"/>
  <c r="C60" i="236" s="1"/>
  <c r="G61" i="236"/>
  <c r="C61" i="236" s="1"/>
  <c r="G62" i="236"/>
  <c r="C62" i="236" s="1"/>
  <c r="J66" i="236"/>
  <c r="G63" i="236"/>
  <c r="C63" i="236" s="1"/>
  <c r="G59" i="236"/>
  <c r="C59" i="236" s="1"/>
  <c r="H59" i="236"/>
  <c r="R59" i="236" s="1"/>
  <c r="P60" i="236" s="1"/>
  <c r="S156" i="240"/>
  <c r="K157" i="240" s="1"/>
  <c r="A156" i="240" s="1"/>
  <c r="P157" i="240"/>
  <c r="M156" i="240" s="1"/>
  <c r="P49" i="236"/>
  <c r="M48" i="236" s="1"/>
  <c r="S48" i="236"/>
  <c r="K49" i="236" s="1"/>
  <c r="A48" i="236" s="1"/>
  <c r="P55" i="239"/>
  <c r="M54" i="239" s="1"/>
  <c r="S54" i="239"/>
  <c r="K55" i="239" s="1"/>
  <c r="A54" i="239" s="1"/>
  <c r="G61" i="239"/>
  <c r="C61" i="239" s="1"/>
  <c r="G62" i="239"/>
  <c r="C62" i="239" s="1"/>
  <c r="G63" i="239"/>
  <c r="C63" i="239" s="1"/>
  <c r="J66" i="239"/>
  <c r="H59" i="239"/>
  <c r="R59" i="239" s="1"/>
  <c r="P60" i="239" s="1"/>
  <c r="G60" i="239"/>
  <c r="C60" i="239" s="1"/>
  <c r="G59" i="239"/>
  <c r="C59" i="239" s="1"/>
  <c r="G62" i="237"/>
  <c r="C62" i="237" s="1"/>
  <c r="J66" i="237"/>
  <c r="G63" i="237"/>
  <c r="C63" i="237" s="1"/>
  <c r="H59" i="237"/>
  <c r="R59" i="237" s="1"/>
  <c r="P60" i="237" s="1"/>
  <c r="G60" i="237"/>
  <c r="C60" i="237" s="1"/>
  <c r="G59" i="237"/>
  <c r="C59" i="237" s="1"/>
  <c r="G61" i="237"/>
  <c r="C61" i="237" s="1"/>
  <c r="L48" i="255"/>
  <c r="N48" i="255"/>
  <c r="N2" i="255" l="1"/>
  <c r="X34" i="85" s="1"/>
  <c r="G1547" i="181"/>
  <c r="L54" i="239"/>
  <c r="N54" i="239"/>
  <c r="N48" i="239"/>
  <c r="N2" i="239" s="1"/>
  <c r="X28" i="85" s="1"/>
  <c r="L48" i="239"/>
  <c r="L54" i="237"/>
  <c r="N54" i="237"/>
  <c r="L54" i="238"/>
  <c r="N54" i="238"/>
  <c r="S60" i="255"/>
  <c r="K61" i="255" s="1"/>
  <c r="A60" i="255" s="1"/>
  <c r="P61" i="255"/>
  <c r="M60" i="255" s="1"/>
  <c r="P61" i="238"/>
  <c r="M60" i="238" s="1"/>
  <c r="S60" i="238"/>
  <c r="K61" i="238" s="1"/>
  <c r="A60" i="238" s="1"/>
  <c r="N54" i="236"/>
  <c r="L54" i="236"/>
  <c r="S60" i="237"/>
  <c r="K61" i="237" s="1"/>
  <c r="A60" i="237" s="1"/>
  <c r="P61" i="237"/>
  <c r="M60" i="237" s="1"/>
  <c r="G66" i="237"/>
  <c r="C66" i="237" s="1"/>
  <c r="G65" i="237"/>
  <c r="C65" i="237" s="1"/>
  <c r="J72" i="237"/>
  <c r="G67" i="237"/>
  <c r="C67" i="237" s="1"/>
  <c r="G69" i="237"/>
  <c r="C69" i="237" s="1"/>
  <c r="H65" i="237"/>
  <c r="R65" i="237" s="1"/>
  <c r="P66" i="237" s="1"/>
  <c r="G68" i="237"/>
  <c r="C68" i="237" s="1"/>
  <c r="P61" i="239"/>
  <c r="M60" i="239" s="1"/>
  <c r="S60" i="239"/>
  <c r="K61" i="239" s="1"/>
  <c r="A60" i="239" s="1"/>
  <c r="N48" i="236"/>
  <c r="N2" i="236" s="1"/>
  <c r="X33" i="85" s="1"/>
  <c r="L48" i="236"/>
  <c r="G69" i="236"/>
  <c r="C69" i="236" s="1"/>
  <c r="H65" i="236"/>
  <c r="R65" i="236" s="1"/>
  <c r="P66" i="236" s="1"/>
  <c r="G65" i="236"/>
  <c r="C65" i="236" s="1"/>
  <c r="G67" i="236"/>
  <c r="C67" i="236" s="1"/>
  <c r="G68" i="236"/>
  <c r="C68" i="236" s="1"/>
  <c r="G66" i="236"/>
  <c r="C66" i="236" s="1"/>
  <c r="J72" i="236"/>
  <c r="S162" i="240"/>
  <c r="K163" i="240" s="1"/>
  <c r="A162" i="240" s="1"/>
  <c r="P163" i="240"/>
  <c r="M162" i="240" s="1"/>
  <c r="J72" i="238"/>
  <c r="G67" i="238"/>
  <c r="C67" i="238" s="1"/>
  <c r="G68" i="238"/>
  <c r="C68" i="238" s="1"/>
  <c r="H65" i="238"/>
  <c r="R65" i="238" s="1"/>
  <c r="P66" i="238" s="1"/>
  <c r="G65" i="238"/>
  <c r="C65" i="238" s="1"/>
  <c r="G66" i="238"/>
  <c r="C66" i="238" s="1"/>
  <c r="G69" i="238"/>
  <c r="C69" i="238" s="1"/>
  <c r="L54" i="255"/>
  <c r="N54" i="255"/>
  <c r="H65" i="239"/>
  <c r="R65" i="239" s="1"/>
  <c r="P66" i="239" s="1"/>
  <c r="G67" i="239"/>
  <c r="C67" i="239" s="1"/>
  <c r="G66" i="239"/>
  <c r="C66" i="239" s="1"/>
  <c r="G68" i="239"/>
  <c r="C68" i="239" s="1"/>
  <c r="G65" i="239"/>
  <c r="C65" i="239" s="1"/>
  <c r="G69" i="239"/>
  <c r="C69" i="239" s="1"/>
  <c r="J72" i="239"/>
  <c r="N156" i="240"/>
  <c r="L156" i="240"/>
  <c r="P61" i="236"/>
  <c r="M60" i="236" s="1"/>
  <c r="S60" i="236"/>
  <c r="K61" i="236" s="1"/>
  <c r="A60" i="236" s="1"/>
  <c r="H167" i="240"/>
  <c r="R167" i="240" s="1"/>
  <c r="P168" i="240" s="1"/>
  <c r="J174" i="240"/>
  <c r="G168" i="240"/>
  <c r="C168" i="240" s="1"/>
  <c r="G167" i="240"/>
  <c r="C167" i="240" s="1"/>
  <c r="G171" i="240"/>
  <c r="C171" i="240" s="1"/>
  <c r="G170" i="240"/>
  <c r="C170" i="240" s="1"/>
  <c r="G169" i="240"/>
  <c r="C169" i="240" s="1"/>
  <c r="G69" i="255"/>
  <c r="C69" i="255" s="1"/>
  <c r="G66" i="255"/>
  <c r="C66" i="255" s="1"/>
  <c r="G68" i="255"/>
  <c r="C68" i="255" s="1"/>
  <c r="G65" i="255"/>
  <c r="C65" i="255" s="1"/>
  <c r="G67" i="255"/>
  <c r="C67" i="255" s="1"/>
  <c r="H65" i="255"/>
  <c r="R65" i="255" s="1"/>
  <c r="P66" i="255" s="1"/>
  <c r="J72" i="255"/>
  <c r="G1548" i="181" l="1"/>
  <c r="G72" i="255"/>
  <c r="C72" i="255" s="1"/>
  <c r="G71" i="255"/>
  <c r="C71" i="255" s="1"/>
  <c r="G73" i="255"/>
  <c r="C73" i="255" s="1"/>
  <c r="J78" i="255"/>
  <c r="H71" i="255"/>
  <c r="R71" i="255" s="1"/>
  <c r="P72" i="255" s="1"/>
  <c r="G75" i="255"/>
  <c r="C75" i="255" s="1"/>
  <c r="G74" i="255"/>
  <c r="C74" i="255" s="1"/>
  <c r="G175" i="240"/>
  <c r="C175" i="240" s="1"/>
  <c r="G174" i="240"/>
  <c r="C174" i="240" s="1"/>
  <c r="G176" i="240"/>
  <c r="C176" i="240" s="1"/>
  <c r="G173" i="240"/>
  <c r="C173" i="240" s="1"/>
  <c r="J180" i="240"/>
  <c r="H173" i="240"/>
  <c r="R173" i="240" s="1"/>
  <c r="P174" i="240" s="1"/>
  <c r="G177" i="240"/>
  <c r="C177" i="240" s="1"/>
  <c r="G71" i="239"/>
  <c r="C71" i="239" s="1"/>
  <c r="H71" i="239"/>
  <c r="R71" i="239" s="1"/>
  <c r="P72" i="239" s="1"/>
  <c r="G74" i="239"/>
  <c r="C74" i="239" s="1"/>
  <c r="G73" i="239"/>
  <c r="C73" i="239" s="1"/>
  <c r="G72" i="239"/>
  <c r="C72" i="239" s="1"/>
  <c r="G75" i="239"/>
  <c r="C75" i="239" s="1"/>
  <c r="J78" i="239"/>
  <c r="N60" i="237"/>
  <c r="L60" i="237"/>
  <c r="S66" i="239"/>
  <c r="K67" i="239" s="1"/>
  <c r="A66" i="239" s="1"/>
  <c r="P67" i="239"/>
  <c r="M66" i="239" s="1"/>
  <c r="G72" i="236"/>
  <c r="C72" i="236" s="1"/>
  <c r="G75" i="236"/>
  <c r="C75" i="236" s="1"/>
  <c r="G73" i="236"/>
  <c r="C73" i="236" s="1"/>
  <c r="H71" i="236"/>
  <c r="R71" i="236" s="1"/>
  <c r="P72" i="236" s="1"/>
  <c r="G71" i="236"/>
  <c r="C71" i="236" s="1"/>
  <c r="J78" i="236"/>
  <c r="G74" i="236"/>
  <c r="C74" i="236" s="1"/>
  <c r="J78" i="237"/>
  <c r="G72" i="237"/>
  <c r="C72" i="237" s="1"/>
  <c r="G73" i="237"/>
  <c r="C73" i="237" s="1"/>
  <c r="H71" i="237"/>
  <c r="R71" i="237" s="1"/>
  <c r="P72" i="237" s="1"/>
  <c r="G71" i="237"/>
  <c r="C71" i="237" s="1"/>
  <c r="G74" i="237"/>
  <c r="C74" i="237" s="1"/>
  <c r="G75" i="237"/>
  <c r="C75" i="237" s="1"/>
  <c r="N60" i="238"/>
  <c r="L60" i="238"/>
  <c r="L60" i="255"/>
  <c r="N60" i="255"/>
  <c r="S66" i="255"/>
  <c r="K67" i="255" s="1"/>
  <c r="A66" i="255" s="1"/>
  <c r="P67" i="255"/>
  <c r="M66" i="255" s="1"/>
  <c r="P169" i="240"/>
  <c r="M168" i="240" s="1"/>
  <c r="S168" i="240"/>
  <c r="K169" i="240" s="1"/>
  <c r="A168" i="240" s="1"/>
  <c r="L60" i="239"/>
  <c r="N60" i="239"/>
  <c r="N60" i="236"/>
  <c r="L60" i="236"/>
  <c r="G73" i="238"/>
  <c r="C73" i="238" s="1"/>
  <c r="J78" i="238"/>
  <c r="H71" i="238"/>
  <c r="R71" i="238" s="1"/>
  <c r="P72" i="238" s="1"/>
  <c r="G71" i="238"/>
  <c r="C71" i="238" s="1"/>
  <c r="G72" i="238"/>
  <c r="C72" i="238" s="1"/>
  <c r="G75" i="238"/>
  <c r="C75" i="238" s="1"/>
  <c r="G74" i="238"/>
  <c r="C74" i="238" s="1"/>
  <c r="S66" i="236"/>
  <c r="K67" i="236" s="1"/>
  <c r="A66" i="236" s="1"/>
  <c r="P67" i="236"/>
  <c r="M66" i="236" s="1"/>
  <c r="S66" i="237"/>
  <c r="K67" i="237" s="1"/>
  <c r="A66" i="237" s="1"/>
  <c r="P67" i="237"/>
  <c r="M66" i="237" s="1"/>
  <c r="S66" i="238"/>
  <c r="K67" i="238" s="1"/>
  <c r="A66" i="238" s="1"/>
  <c r="P67" i="238"/>
  <c r="M66" i="238" s="1"/>
  <c r="L162" i="240"/>
  <c r="N162" i="240"/>
  <c r="G1549" i="181" l="1"/>
  <c r="J84" i="238"/>
  <c r="G78" i="238"/>
  <c r="C78" i="238" s="1"/>
  <c r="H77" i="238"/>
  <c r="R77" i="238" s="1"/>
  <c r="P78" i="238" s="1"/>
  <c r="G77" i="238"/>
  <c r="C77" i="238" s="1"/>
  <c r="G80" i="238"/>
  <c r="C80" i="238" s="1"/>
  <c r="G79" i="238"/>
  <c r="C79" i="238" s="1"/>
  <c r="G81" i="238"/>
  <c r="C81" i="238" s="1"/>
  <c r="L66" i="238"/>
  <c r="N66" i="238"/>
  <c r="L66" i="236"/>
  <c r="N66" i="236"/>
  <c r="N168" i="240"/>
  <c r="L168" i="240"/>
  <c r="G80" i="237"/>
  <c r="C80" i="237" s="1"/>
  <c r="G81" i="237"/>
  <c r="C81" i="237" s="1"/>
  <c r="G79" i="237"/>
  <c r="C79" i="237" s="1"/>
  <c r="J84" i="237"/>
  <c r="H77" i="237"/>
  <c r="R77" i="237" s="1"/>
  <c r="P78" i="237" s="1"/>
  <c r="G78" i="237"/>
  <c r="C78" i="237" s="1"/>
  <c r="G77" i="237"/>
  <c r="C77" i="237" s="1"/>
  <c r="P73" i="236"/>
  <c r="M72" i="236" s="1"/>
  <c r="S72" i="236"/>
  <c r="K73" i="236" s="1"/>
  <c r="A72" i="236" s="1"/>
  <c r="L66" i="239"/>
  <c r="N66" i="239"/>
  <c r="S72" i="237"/>
  <c r="K73" i="237" s="1"/>
  <c r="A72" i="237" s="1"/>
  <c r="P73" i="237"/>
  <c r="M72" i="237" s="1"/>
  <c r="J84" i="239"/>
  <c r="G78" i="239"/>
  <c r="C78" i="239" s="1"/>
  <c r="H77" i="239"/>
  <c r="R77" i="239" s="1"/>
  <c r="P78" i="239" s="1"/>
  <c r="G77" i="239"/>
  <c r="C77" i="239" s="1"/>
  <c r="G81" i="239"/>
  <c r="C81" i="239" s="1"/>
  <c r="G80" i="239"/>
  <c r="C80" i="239" s="1"/>
  <c r="G79" i="239"/>
  <c r="C79" i="239" s="1"/>
  <c r="S174" i="240"/>
  <c r="K175" i="240" s="1"/>
  <c r="A174" i="240" s="1"/>
  <c r="P175" i="240"/>
  <c r="M174" i="240" s="1"/>
  <c r="S72" i="255"/>
  <c r="K73" i="255" s="1"/>
  <c r="A72" i="255" s="1"/>
  <c r="P73" i="255"/>
  <c r="M72" i="255" s="1"/>
  <c r="N66" i="255"/>
  <c r="L66" i="255"/>
  <c r="N66" i="237"/>
  <c r="L66" i="237"/>
  <c r="S72" i="238"/>
  <c r="K73" i="238" s="1"/>
  <c r="A72" i="238" s="1"/>
  <c r="P73" i="238"/>
  <c r="M72" i="238" s="1"/>
  <c r="G81" i="236"/>
  <c r="C81" i="236" s="1"/>
  <c r="J84" i="236"/>
  <c r="G78" i="236"/>
  <c r="C78" i="236" s="1"/>
  <c r="G77" i="236"/>
  <c r="C77" i="236" s="1"/>
  <c r="G79" i="236"/>
  <c r="C79" i="236" s="1"/>
  <c r="G80" i="236"/>
  <c r="C80" i="236" s="1"/>
  <c r="H77" i="236"/>
  <c r="R77" i="236" s="1"/>
  <c r="P78" i="236" s="1"/>
  <c r="P73" i="239"/>
  <c r="M72" i="239" s="1"/>
  <c r="S72" i="239"/>
  <c r="K73" i="239" s="1"/>
  <c r="A72" i="239" s="1"/>
  <c r="G183" i="240"/>
  <c r="C183" i="240" s="1"/>
  <c r="G179" i="240"/>
  <c r="C179" i="240" s="1"/>
  <c r="J186" i="240"/>
  <c r="G181" i="240"/>
  <c r="C181" i="240" s="1"/>
  <c r="G182" i="240"/>
  <c r="C182" i="240" s="1"/>
  <c r="H179" i="240"/>
  <c r="R179" i="240" s="1"/>
  <c r="P180" i="240" s="1"/>
  <c r="G180" i="240"/>
  <c r="C180" i="240" s="1"/>
  <c r="J84" i="255"/>
  <c r="G80" i="255"/>
  <c r="C80" i="255" s="1"/>
  <c r="G81" i="255"/>
  <c r="C81" i="255" s="1"/>
  <c r="G79" i="255"/>
  <c r="C79" i="255" s="1"/>
  <c r="H77" i="255"/>
  <c r="R77" i="255" s="1"/>
  <c r="P78" i="255" s="1"/>
  <c r="G78" i="255"/>
  <c r="C78" i="255" s="1"/>
  <c r="G77" i="255"/>
  <c r="C77" i="255" s="1"/>
  <c r="G1550" i="181" l="1"/>
  <c r="S78" i="236"/>
  <c r="K79" i="236" s="1"/>
  <c r="A78" i="236" s="1"/>
  <c r="P79" i="236"/>
  <c r="M78" i="236" s="1"/>
  <c r="G87" i="238"/>
  <c r="C87" i="238" s="1"/>
  <c r="G84" i="238"/>
  <c r="C84" i="238" s="1"/>
  <c r="G85" i="238"/>
  <c r="C85" i="238" s="1"/>
  <c r="J90" i="238"/>
  <c r="G86" i="238"/>
  <c r="C86" i="238" s="1"/>
  <c r="G83" i="238"/>
  <c r="C83" i="238" s="1"/>
  <c r="H83" i="238"/>
  <c r="R83" i="238" s="1"/>
  <c r="P84" i="238" s="1"/>
  <c r="P181" i="240"/>
  <c r="M180" i="240" s="1"/>
  <c r="S180" i="240"/>
  <c r="K181" i="240" s="1"/>
  <c r="A180" i="240" s="1"/>
  <c r="G83" i="236"/>
  <c r="C83" i="236" s="1"/>
  <c r="J90" i="236"/>
  <c r="H83" i="236"/>
  <c r="R83" i="236" s="1"/>
  <c r="P84" i="236" s="1"/>
  <c r="G85" i="236"/>
  <c r="C85" i="236" s="1"/>
  <c r="G87" i="236"/>
  <c r="C87" i="236" s="1"/>
  <c r="G86" i="236"/>
  <c r="C86" i="236" s="1"/>
  <c r="G84" i="236"/>
  <c r="C84" i="236" s="1"/>
  <c r="L72" i="255"/>
  <c r="N72" i="255"/>
  <c r="P79" i="239"/>
  <c r="M78" i="239" s="1"/>
  <c r="S78" i="239"/>
  <c r="K79" i="239" s="1"/>
  <c r="A78" i="239" s="1"/>
  <c r="G186" i="240"/>
  <c r="C186" i="240" s="1"/>
  <c r="H185" i="240"/>
  <c r="R185" i="240" s="1"/>
  <c r="P186" i="240" s="1"/>
  <c r="G188" i="240"/>
  <c r="C188" i="240" s="1"/>
  <c r="G187" i="240"/>
  <c r="C187" i="240" s="1"/>
  <c r="G185" i="240"/>
  <c r="C185" i="240" s="1"/>
  <c r="G189" i="240"/>
  <c r="C189" i="240" s="1"/>
  <c r="J192" i="240"/>
  <c r="N72" i="239"/>
  <c r="L72" i="239"/>
  <c r="N72" i="237"/>
  <c r="L72" i="237"/>
  <c r="P79" i="237"/>
  <c r="M78" i="237" s="1"/>
  <c r="S78" i="237"/>
  <c r="K79" i="237" s="1"/>
  <c r="A78" i="237" s="1"/>
  <c r="S78" i="238"/>
  <c r="K79" i="238" s="1"/>
  <c r="A78" i="238" s="1"/>
  <c r="P79" i="238"/>
  <c r="M78" i="238" s="1"/>
  <c r="P79" i="255"/>
  <c r="M78" i="255" s="1"/>
  <c r="S78" i="255"/>
  <c r="K79" i="255" s="1"/>
  <c r="A78" i="255" s="1"/>
  <c r="G87" i="255"/>
  <c r="C87" i="255" s="1"/>
  <c r="G83" i="255"/>
  <c r="C83" i="255" s="1"/>
  <c r="G84" i="255"/>
  <c r="C84" i="255" s="1"/>
  <c r="G85" i="255"/>
  <c r="C85" i="255" s="1"/>
  <c r="H83" i="255"/>
  <c r="R83" i="255" s="1"/>
  <c r="P84" i="255" s="1"/>
  <c r="J90" i="255"/>
  <c r="G86" i="255"/>
  <c r="C86" i="255" s="1"/>
  <c r="L72" i="238"/>
  <c r="N72" i="238"/>
  <c r="L174" i="240"/>
  <c r="N174" i="240"/>
  <c r="G87" i="239"/>
  <c r="C87" i="239" s="1"/>
  <c r="G83" i="239"/>
  <c r="C83" i="239" s="1"/>
  <c r="G86" i="239"/>
  <c r="C86" i="239" s="1"/>
  <c r="H83" i="239"/>
  <c r="R83" i="239" s="1"/>
  <c r="P84" i="239" s="1"/>
  <c r="G85" i="239"/>
  <c r="C85" i="239" s="1"/>
  <c r="G84" i="239"/>
  <c r="C84" i="239" s="1"/>
  <c r="J90" i="239"/>
  <c r="N72" i="236"/>
  <c r="L72" i="236"/>
  <c r="G87" i="237"/>
  <c r="C87" i="237" s="1"/>
  <c r="H83" i="237"/>
  <c r="R83" i="237" s="1"/>
  <c r="P84" i="237" s="1"/>
  <c r="G86" i="237"/>
  <c r="C86" i="237" s="1"/>
  <c r="J90" i="237"/>
  <c r="G83" i="237"/>
  <c r="C83" i="237" s="1"/>
  <c r="G85" i="237"/>
  <c r="C85" i="237" s="1"/>
  <c r="G84" i="237"/>
  <c r="C84" i="237" s="1"/>
  <c r="G1551" i="181" l="1"/>
  <c r="G92" i="237"/>
  <c r="C92" i="237" s="1"/>
  <c r="G89" i="237"/>
  <c r="C89" i="237" s="1"/>
  <c r="G90" i="237"/>
  <c r="C90" i="237" s="1"/>
  <c r="J96" i="237"/>
  <c r="G91" i="237"/>
  <c r="C91" i="237" s="1"/>
  <c r="H89" i="237"/>
  <c r="R89" i="237" s="1"/>
  <c r="P90" i="237" s="1"/>
  <c r="G93" i="237"/>
  <c r="C93" i="237" s="1"/>
  <c r="S84" i="236"/>
  <c r="K85" i="236" s="1"/>
  <c r="A84" i="236" s="1"/>
  <c r="P85" i="236"/>
  <c r="M84" i="236" s="1"/>
  <c r="P85" i="239"/>
  <c r="M84" i="239" s="1"/>
  <c r="S84" i="239"/>
  <c r="K85" i="239" s="1"/>
  <c r="A84" i="239" s="1"/>
  <c r="L78" i="255"/>
  <c r="N78" i="255"/>
  <c r="L78" i="237"/>
  <c r="N78" i="237"/>
  <c r="G195" i="240"/>
  <c r="C195" i="240" s="1"/>
  <c r="G193" i="240"/>
  <c r="C193" i="240" s="1"/>
  <c r="G191" i="240"/>
  <c r="C191" i="240" s="1"/>
  <c r="J198" i="240"/>
  <c r="G194" i="240"/>
  <c r="C194" i="240" s="1"/>
  <c r="G192" i="240"/>
  <c r="C192" i="240" s="1"/>
  <c r="H191" i="240"/>
  <c r="R191" i="240" s="1"/>
  <c r="P192" i="240" s="1"/>
  <c r="N78" i="239"/>
  <c r="L78" i="239"/>
  <c r="G93" i="236"/>
  <c r="C93" i="236" s="1"/>
  <c r="G89" i="236"/>
  <c r="C89" i="236" s="1"/>
  <c r="G91" i="236"/>
  <c r="C91" i="236" s="1"/>
  <c r="G92" i="236"/>
  <c r="C92" i="236" s="1"/>
  <c r="H89" i="236"/>
  <c r="R89" i="236" s="1"/>
  <c r="P90" i="236" s="1"/>
  <c r="J96" i="236"/>
  <c r="G90" i="236"/>
  <c r="C90" i="236" s="1"/>
  <c r="P85" i="237"/>
  <c r="M84" i="237" s="1"/>
  <c r="S84" i="237"/>
  <c r="K85" i="237" s="1"/>
  <c r="A84" i="237" s="1"/>
  <c r="J96" i="239"/>
  <c r="G89" i="239"/>
  <c r="C89" i="239" s="1"/>
  <c r="G90" i="239"/>
  <c r="C90" i="239" s="1"/>
  <c r="H89" i="239"/>
  <c r="R89" i="239" s="1"/>
  <c r="P90" i="239" s="1"/>
  <c r="G91" i="239"/>
  <c r="C91" i="239" s="1"/>
  <c r="G92" i="239"/>
  <c r="C92" i="239" s="1"/>
  <c r="G93" i="239"/>
  <c r="C93" i="239" s="1"/>
  <c r="G89" i="255"/>
  <c r="C89" i="255" s="1"/>
  <c r="J96" i="255"/>
  <c r="G90" i="255"/>
  <c r="C90" i="255" s="1"/>
  <c r="G93" i="255"/>
  <c r="C93" i="255" s="1"/>
  <c r="G91" i="255"/>
  <c r="C91" i="255" s="1"/>
  <c r="H89" i="255"/>
  <c r="R89" i="255" s="1"/>
  <c r="P90" i="255" s="1"/>
  <c r="G92" i="255"/>
  <c r="C92" i="255" s="1"/>
  <c r="L78" i="238"/>
  <c r="N78" i="238"/>
  <c r="P187" i="240"/>
  <c r="M186" i="240" s="1"/>
  <c r="S186" i="240"/>
  <c r="K187" i="240" s="1"/>
  <c r="A186" i="240" s="1"/>
  <c r="N180" i="240"/>
  <c r="L180" i="240"/>
  <c r="H89" i="238"/>
  <c r="R89" i="238" s="1"/>
  <c r="P90" i="238" s="1"/>
  <c r="G91" i="238"/>
  <c r="C91" i="238" s="1"/>
  <c r="G89" i="238"/>
  <c r="C89" i="238" s="1"/>
  <c r="G93" i="238"/>
  <c r="C93" i="238" s="1"/>
  <c r="J96" i="238"/>
  <c r="G92" i="238"/>
  <c r="C92" i="238" s="1"/>
  <c r="G90" i="238"/>
  <c r="C90" i="238" s="1"/>
  <c r="L78" i="236"/>
  <c r="N78" i="236"/>
  <c r="P85" i="255"/>
  <c r="M84" i="255" s="1"/>
  <c r="S84" i="255"/>
  <c r="K85" i="255" s="1"/>
  <c r="A84" i="255" s="1"/>
  <c r="P85" i="238"/>
  <c r="M84" i="238" s="1"/>
  <c r="S84" i="238"/>
  <c r="K85" i="238" s="1"/>
  <c r="A84" i="238" s="1"/>
  <c r="G1552" i="181" l="1"/>
  <c r="N84" i="237"/>
  <c r="L84" i="237"/>
  <c r="G99" i="237"/>
  <c r="C99" i="237" s="1"/>
  <c r="G97" i="237"/>
  <c r="C97" i="237" s="1"/>
  <c r="G98" i="237"/>
  <c r="C98" i="237" s="1"/>
  <c r="G96" i="237"/>
  <c r="C96" i="237" s="1"/>
  <c r="J102" i="237"/>
  <c r="H95" i="237"/>
  <c r="R95" i="237" s="1"/>
  <c r="P96" i="237" s="1"/>
  <c r="G95" i="237"/>
  <c r="C95" i="237" s="1"/>
  <c r="N84" i="255"/>
  <c r="L84" i="255"/>
  <c r="H197" i="240"/>
  <c r="R197" i="240" s="1"/>
  <c r="P198" i="240" s="1"/>
  <c r="G197" i="240"/>
  <c r="C197" i="240" s="1"/>
  <c r="J204" i="240"/>
  <c r="G199" i="240"/>
  <c r="C199" i="240" s="1"/>
  <c r="G200" i="240"/>
  <c r="C200" i="240" s="1"/>
  <c r="G198" i="240"/>
  <c r="C198" i="240" s="1"/>
  <c r="G201" i="240"/>
  <c r="C201" i="240" s="1"/>
  <c r="G95" i="238"/>
  <c r="C95" i="238" s="1"/>
  <c r="G99" i="238"/>
  <c r="C99" i="238" s="1"/>
  <c r="G98" i="238"/>
  <c r="C98" i="238" s="1"/>
  <c r="J102" i="238"/>
  <c r="H95" i="238"/>
  <c r="R95" i="238" s="1"/>
  <c r="P96" i="238" s="1"/>
  <c r="G97" i="238"/>
  <c r="C97" i="238" s="1"/>
  <c r="G96" i="238"/>
  <c r="C96" i="238" s="1"/>
  <c r="P91" i="238"/>
  <c r="M90" i="238" s="1"/>
  <c r="S90" i="238"/>
  <c r="K91" i="238" s="1"/>
  <c r="A90" i="238" s="1"/>
  <c r="N186" i="240"/>
  <c r="L186" i="240"/>
  <c r="S90" i="255"/>
  <c r="K91" i="255" s="1"/>
  <c r="A90" i="255" s="1"/>
  <c r="P91" i="255"/>
  <c r="M90" i="255" s="1"/>
  <c r="G98" i="255"/>
  <c r="C98" i="255" s="1"/>
  <c r="G99" i="255"/>
  <c r="C99" i="255" s="1"/>
  <c r="H95" i="255"/>
  <c r="R95" i="255" s="1"/>
  <c r="P96" i="255" s="1"/>
  <c r="G97" i="255"/>
  <c r="C97" i="255" s="1"/>
  <c r="G96" i="255"/>
  <c r="C96" i="255" s="1"/>
  <c r="G95" i="255"/>
  <c r="C95" i="255" s="1"/>
  <c r="J102" i="255"/>
  <c r="H95" i="239"/>
  <c r="R95" i="239" s="1"/>
  <c r="P96" i="239" s="1"/>
  <c r="G99" i="239"/>
  <c r="C99" i="239" s="1"/>
  <c r="G98" i="239"/>
  <c r="C98" i="239" s="1"/>
  <c r="G97" i="239"/>
  <c r="C97" i="239" s="1"/>
  <c r="J102" i="239"/>
  <c r="G96" i="239"/>
  <c r="C96" i="239" s="1"/>
  <c r="G95" i="239"/>
  <c r="C95" i="239" s="1"/>
  <c r="J102" i="236"/>
  <c r="H95" i="236"/>
  <c r="R95" i="236" s="1"/>
  <c r="P96" i="236" s="1"/>
  <c r="G96" i="236"/>
  <c r="C96" i="236" s="1"/>
  <c r="G99" i="236"/>
  <c r="C99" i="236" s="1"/>
  <c r="G95" i="236"/>
  <c r="C95" i="236" s="1"/>
  <c r="G98" i="236"/>
  <c r="C98" i="236" s="1"/>
  <c r="G97" i="236"/>
  <c r="C97" i="236" s="1"/>
  <c r="S192" i="240"/>
  <c r="K193" i="240" s="1"/>
  <c r="A192" i="240" s="1"/>
  <c r="P193" i="240"/>
  <c r="M192" i="240" s="1"/>
  <c r="N84" i="239"/>
  <c r="L84" i="239"/>
  <c r="S90" i="237"/>
  <c r="K91" i="237" s="1"/>
  <c r="A90" i="237" s="1"/>
  <c r="P91" i="237"/>
  <c r="M90" i="237" s="1"/>
  <c r="L84" i="238"/>
  <c r="N84" i="238"/>
  <c r="P91" i="239"/>
  <c r="M90" i="239" s="1"/>
  <c r="S90" i="239"/>
  <c r="K91" i="239" s="1"/>
  <c r="A90" i="239" s="1"/>
  <c r="S90" i="236"/>
  <c r="K91" i="236" s="1"/>
  <c r="A90" i="236" s="1"/>
  <c r="P91" i="236"/>
  <c r="M90" i="236" s="1"/>
  <c r="N84" i="236"/>
  <c r="L84" i="236"/>
  <c r="G1553" i="181" l="1"/>
  <c r="I5" i="256"/>
  <c r="I11" i="256" s="1"/>
  <c r="I17" i="256" s="1"/>
  <c r="I23" i="256" s="1"/>
  <c r="I29" i="256" s="1"/>
  <c r="I35" i="256" s="1"/>
  <c r="I41" i="256" s="1"/>
  <c r="I47" i="256" s="1"/>
  <c r="I53" i="256" s="1"/>
  <c r="I59" i="256" s="1"/>
  <c r="I65" i="256" s="1"/>
  <c r="I71" i="256" s="1"/>
  <c r="I77" i="256" s="1"/>
  <c r="I83" i="256" s="1"/>
  <c r="I89" i="256" s="1"/>
  <c r="I95" i="256" s="1"/>
  <c r="I101" i="256" s="1"/>
  <c r="I107" i="256" s="1"/>
  <c r="I113" i="256" s="1"/>
  <c r="I119" i="256" s="1"/>
  <c r="I125" i="256" s="1"/>
  <c r="I131" i="256" s="1"/>
  <c r="I137" i="256" s="1"/>
  <c r="I143" i="256" s="1"/>
  <c r="I149" i="256" s="1"/>
  <c r="I155" i="256" s="1"/>
  <c r="I161" i="256" s="1"/>
  <c r="I167" i="256" s="1"/>
  <c r="I173" i="256" s="1"/>
  <c r="I179" i="256" s="1"/>
  <c r="I185" i="256" s="1"/>
  <c r="I191" i="256" s="1"/>
  <c r="I197" i="256" s="1"/>
  <c r="I203" i="256" s="1"/>
  <c r="I209" i="256" s="1"/>
  <c r="I215" i="256" s="1"/>
  <c r="I221" i="256" s="1"/>
  <c r="I227" i="256" s="1"/>
  <c r="I233" i="256" s="1"/>
  <c r="I239" i="256" s="1"/>
  <c r="I245" i="256" s="1"/>
  <c r="I251" i="256" s="1"/>
  <c r="I257" i="256" s="1"/>
  <c r="I263" i="256" s="1"/>
  <c r="I269" i="256" s="1"/>
  <c r="I275" i="256" s="1"/>
  <c r="I281" i="256" s="1"/>
  <c r="I287" i="256" s="1"/>
  <c r="I293" i="256" s="1"/>
  <c r="I299" i="256" s="1"/>
  <c r="I305" i="256" s="1"/>
  <c r="I311" i="256" s="1"/>
  <c r="I317" i="256" s="1"/>
  <c r="I323" i="256" s="1"/>
  <c r="I329" i="256" s="1"/>
  <c r="I335" i="256" s="1"/>
  <c r="I341" i="256" s="1"/>
  <c r="I347" i="256" s="1"/>
  <c r="I353" i="256" s="1"/>
  <c r="I359" i="256" s="1"/>
  <c r="I365" i="256" s="1"/>
  <c r="I371" i="256" s="1"/>
  <c r="I377" i="256" s="1"/>
  <c r="I383" i="256" s="1"/>
  <c r="I389" i="256" s="1"/>
  <c r="I395" i="256" s="1"/>
  <c r="I401" i="256" s="1"/>
  <c r="I407" i="256" s="1"/>
  <c r="I413" i="256" s="1"/>
  <c r="I419" i="256" s="1"/>
  <c r="I425" i="256" s="1"/>
  <c r="I431" i="256" s="1"/>
  <c r="I437" i="256" s="1"/>
  <c r="I443" i="256" s="1"/>
  <c r="I449" i="256" s="1"/>
  <c r="I455" i="256" s="1"/>
  <c r="I461" i="256" s="1"/>
  <c r="I467" i="256" s="1"/>
  <c r="I473" i="256" s="1"/>
  <c r="I479" i="256" s="1"/>
  <c r="I485" i="256" s="1"/>
  <c r="I491" i="256" s="1"/>
  <c r="I497" i="256" s="1"/>
  <c r="I503" i="256" s="1"/>
  <c r="I509" i="256" s="1"/>
  <c r="I515" i="256" s="1"/>
  <c r="I521" i="256" s="1"/>
  <c r="I527" i="256" s="1"/>
  <c r="I533" i="256" s="1"/>
  <c r="I539" i="256" s="1"/>
  <c r="I545" i="256" s="1"/>
  <c r="I551" i="256" s="1"/>
  <c r="I557" i="256" s="1"/>
  <c r="I563" i="256" s="1"/>
  <c r="I569" i="256" s="1"/>
  <c r="I575" i="256" s="1"/>
  <c r="I581" i="256" s="1"/>
  <c r="I587" i="256" s="1"/>
  <c r="I593" i="256" s="1"/>
  <c r="I599" i="256" s="1"/>
  <c r="N90" i="236"/>
  <c r="L90" i="236"/>
  <c r="L90" i="237"/>
  <c r="N90" i="237"/>
  <c r="P199" i="240"/>
  <c r="M198" i="240" s="1"/>
  <c r="S198" i="240"/>
  <c r="K199" i="240" s="1"/>
  <c r="A198" i="240" s="1"/>
  <c r="S96" i="237"/>
  <c r="K97" i="237" s="1"/>
  <c r="A96" i="237" s="1"/>
  <c r="P97" i="237"/>
  <c r="M96" i="237" s="1"/>
  <c r="S96" i="236"/>
  <c r="K97" i="236" s="1"/>
  <c r="A96" i="236" s="1"/>
  <c r="P97" i="236"/>
  <c r="M96" i="236" s="1"/>
  <c r="G103" i="239"/>
  <c r="C103" i="239" s="1"/>
  <c r="G104" i="239"/>
  <c r="C104" i="239" s="1"/>
  <c r="G102" i="239"/>
  <c r="C102" i="239" s="1"/>
  <c r="G101" i="239"/>
  <c r="C101" i="239" s="1"/>
  <c r="G105" i="239"/>
  <c r="C105" i="239" s="1"/>
  <c r="J108" i="239"/>
  <c r="H101" i="239"/>
  <c r="R101" i="239" s="1"/>
  <c r="P102" i="239" s="1"/>
  <c r="P97" i="239"/>
  <c r="M96" i="239" s="1"/>
  <c r="S96" i="239"/>
  <c r="K97" i="239" s="1"/>
  <c r="A96" i="239" s="1"/>
  <c r="N90" i="255"/>
  <c r="L90" i="255"/>
  <c r="S96" i="238"/>
  <c r="K97" i="238" s="1"/>
  <c r="A96" i="238" s="1"/>
  <c r="P97" i="238"/>
  <c r="M96" i="238" s="1"/>
  <c r="H101" i="237"/>
  <c r="R101" i="237" s="1"/>
  <c r="P102" i="237" s="1"/>
  <c r="G103" i="237"/>
  <c r="C103" i="237" s="1"/>
  <c r="G101" i="237"/>
  <c r="C101" i="237" s="1"/>
  <c r="G105" i="237"/>
  <c r="C105" i="237" s="1"/>
  <c r="G102" i="237"/>
  <c r="C102" i="237" s="1"/>
  <c r="G104" i="237"/>
  <c r="C104" i="237" s="1"/>
  <c r="J108" i="237"/>
  <c r="N90" i="239"/>
  <c r="L90" i="239"/>
  <c r="L192" i="240"/>
  <c r="N192" i="240"/>
  <c r="H101" i="236"/>
  <c r="R101" i="236" s="1"/>
  <c r="P102" i="236" s="1"/>
  <c r="G102" i="236"/>
  <c r="C102" i="236" s="1"/>
  <c r="G101" i="236"/>
  <c r="C101" i="236" s="1"/>
  <c r="G104" i="236"/>
  <c r="C104" i="236" s="1"/>
  <c r="J108" i="236"/>
  <c r="G103" i="236"/>
  <c r="C103" i="236" s="1"/>
  <c r="G105" i="236"/>
  <c r="C105" i="236" s="1"/>
  <c r="G103" i="255"/>
  <c r="C103" i="255" s="1"/>
  <c r="G101" i="255"/>
  <c r="C101" i="255" s="1"/>
  <c r="G102" i="255"/>
  <c r="C102" i="255" s="1"/>
  <c r="H101" i="255"/>
  <c r="R101" i="255" s="1"/>
  <c r="P102" i="255" s="1"/>
  <c r="G104" i="255"/>
  <c r="C104" i="255" s="1"/>
  <c r="J108" i="255"/>
  <c r="G105" i="255"/>
  <c r="C105" i="255" s="1"/>
  <c r="P97" i="255"/>
  <c r="M96" i="255" s="1"/>
  <c r="S96" i="255"/>
  <c r="K97" i="255" s="1"/>
  <c r="A96" i="255" s="1"/>
  <c r="N90" i="238"/>
  <c r="L90" i="238"/>
  <c r="G102" i="238"/>
  <c r="C102" i="238" s="1"/>
  <c r="G105" i="238"/>
  <c r="C105" i="238" s="1"/>
  <c r="J108" i="238"/>
  <c r="G104" i="238"/>
  <c r="C104" i="238" s="1"/>
  <c r="H101" i="238"/>
  <c r="R101" i="238" s="1"/>
  <c r="P102" i="238" s="1"/>
  <c r="G103" i="238"/>
  <c r="C103" i="238" s="1"/>
  <c r="G101" i="238"/>
  <c r="C101" i="238" s="1"/>
  <c r="G206" i="240"/>
  <c r="C206" i="240" s="1"/>
  <c r="G203" i="240"/>
  <c r="C203" i="240" s="1"/>
  <c r="G205" i="240"/>
  <c r="C205" i="240" s="1"/>
  <c r="G207" i="240"/>
  <c r="C207" i="240" s="1"/>
  <c r="G204" i="240"/>
  <c r="C204" i="240" s="1"/>
  <c r="J210" i="240"/>
  <c r="H203" i="240"/>
  <c r="R203" i="240" s="1"/>
  <c r="P204" i="240" s="1"/>
  <c r="G1554" i="181" l="1"/>
  <c r="P103" i="238"/>
  <c r="M102" i="238" s="1"/>
  <c r="S102" i="238"/>
  <c r="K103" i="238" s="1"/>
  <c r="A102" i="238" s="1"/>
  <c r="P103" i="239"/>
  <c r="M102" i="239" s="1"/>
  <c r="S102" i="239"/>
  <c r="K103" i="239" s="1"/>
  <c r="A102" i="239" s="1"/>
  <c r="G213" i="240"/>
  <c r="C213" i="240" s="1"/>
  <c r="G212" i="240"/>
  <c r="C212" i="240" s="1"/>
  <c r="G210" i="240"/>
  <c r="C210" i="240" s="1"/>
  <c r="H209" i="240"/>
  <c r="R209" i="240" s="1"/>
  <c r="P210" i="240" s="1"/>
  <c r="G211" i="240"/>
  <c r="C211" i="240" s="1"/>
  <c r="G209" i="240"/>
  <c r="C209" i="240" s="1"/>
  <c r="J216" i="240"/>
  <c r="P103" i="237"/>
  <c r="M102" i="237" s="1"/>
  <c r="S102" i="237"/>
  <c r="K103" i="237" s="1"/>
  <c r="A102" i="237" s="1"/>
  <c r="G111" i="239"/>
  <c r="C111" i="239" s="1"/>
  <c r="G110" i="239"/>
  <c r="C110" i="239" s="1"/>
  <c r="G107" i="239"/>
  <c r="C107" i="239" s="1"/>
  <c r="J114" i="239"/>
  <c r="H107" i="239"/>
  <c r="R107" i="239" s="1"/>
  <c r="P108" i="239" s="1"/>
  <c r="G109" i="239"/>
  <c r="C109" i="239" s="1"/>
  <c r="G108" i="239"/>
  <c r="C108" i="239" s="1"/>
  <c r="N96" i="255"/>
  <c r="L96" i="255"/>
  <c r="G107" i="238"/>
  <c r="C107" i="238" s="1"/>
  <c r="H107" i="238"/>
  <c r="R107" i="238" s="1"/>
  <c r="P108" i="238" s="1"/>
  <c r="G111" i="238"/>
  <c r="C111" i="238" s="1"/>
  <c r="G110" i="238"/>
  <c r="C110" i="238" s="1"/>
  <c r="J114" i="238"/>
  <c r="G108" i="238"/>
  <c r="C108" i="238" s="1"/>
  <c r="G109" i="238"/>
  <c r="C109" i="238" s="1"/>
  <c r="G109" i="255"/>
  <c r="C109" i="255" s="1"/>
  <c r="J114" i="255"/>
  <c r="H107" i="255"/>
  <c r="R107" i="255" s="1"/>
  <c r="P108" i="255" s="1"/>
  <c r="G107" i="255"/>
  <c r="C107" i="255" s="1"/>
  <c r="G111" i="255"/>
  <c r="C111" i="255" s="1"/>
  <c r="G110" i="255"/>
  <c r="C110" i="255" s="1"/>
  <c r="G108" i="255"/>
  <c r="C108" i="255" s="1"/>
  <c r="H107" i="236"/>
  <c r="R107" i="236" s="1"/>
  <c r="P108" i="236" s="1"/>
  <c r="G108" i="236"/>
  <c r="C108" i="236" s="1"/>
  <c r="G109" i="236"/>
  <c r="C109" i="236" s="1"/>
  <c r="J114" i="236"/>
  <c r="G107" i="236"/>
  <c r="C107" i="236" s="1"/>
  <c r="G111" i="236"/>
  <c r="C111" i="236" s="1"/>
  <c r="G110" i="236"/>
  <c r="C110" i="236" s="1"/>
  <c r="S102" i="236"/>
  <c r="K103" i="236" s="1"/>
  <c r="A102" i="236" s="1"/>
  <c r="P103" i="236"/>
  <c r="M102" i="236" s="1"/>
  <c r="N96" i="238"/>
  <c r="L96" i="238"/>
  <c r="N198" i="240"/>
  <c r="L198" i="240"/>
  <c r="S102" i="255"/>
  <c r="K103" i="255" s="1"/>
  <c r="A102" i="255" s="1"/>
  <c r="P103" i="255"/>
  <c r="M102" i="255" s="1"/>
  <c r="P205" i="240"/>
  <c r="M204" i="240" s="1"/>
  <c r="S204" i="240"/>
  <c r="K205" i="240" s="1"/>
  <c r="A204" i="240" s="1"/>
  <c r="G110" i="237"/>
  <c r="C110" i="237" s="1"/>
  <c r="H107" i="237"/>
  <c r="R107" i="237" s="1"/>
  <c r="P108" i="237" s="1"/>
  <c r="J114" i="237"/>
  <c r="G109" i="237"/>
  <c r="C109" i="237" s="1"/>
  <c r="G107" i="237"/>
  <c r="C107" i="237" s="1"/>
  <c r="G111" i="237"/>
  <c r="C111" i="237" s="1"/>
  <c r="G108" i="237"/>
  <c r="C108" i="237" s="1"/>
  <c r="L96" i="239"/>
  <c r="N96" i="239"/>
  <c r="N96" i="236"/>
  <c r="L96" i="236"/>
  <c r="L96" i="237"/>
  <c r="N96" i="237"/>
  <c r="G1555" i="181" l="1"/>
  <c r="S108" i="237"/>
  <c r="K109" i="237" s="1"/>
  <c r="A108" i="237" s="1"/>
  <c r="P109" i="237"/>
  <c r="M108" i="237" s="1"/>
  <c r="N102" i="255"/>
  <c r="L102" i="255"/>
  <c r="P109" i="239"/>
  <c r="M108" i="239" s="1"/>
  <c r="S108" i="239"/>
  <c r="K109" i="239" s="1"/>
  <c r="A108" i="239" s="1"/>
  <c r="L102" i="236"/>
  <c r="N102" i="236"/>
  <c r="S108" i="236"/>
  <c r="K109" i="236" s="1"/>
  <c r="A108" i="236" s="1"/>
  <c r="P109" i="236"/>
  <c r="M108" i="236" s="1"/>
  <c r="J120" i="239"/>
  <c r="G113" i="239"/>
  <c r="C113" i="239" s="1"/>
  <c r="H113" i="239"/>
  <c r="R113" i="239" s="1"/>
  <c r="P114" i="239" s="1"/>
  <c r="G114" i="239"/>
  <c r="C114" i="239" s="1"/>
  <c r="G115" i="239"/>
  <c r="C115" i="239" s="1"/>
  <c r="G117" i="239"/>
  <c r="C117" i="239" s="1"/>
  <c r="G116" i="239"/>
  <c r="C116" i="239" s="1"/>
  <c r="L102" i="239"/>
  <c r="N102" i="239"/>
  <c r="G113" i="236"/>
  <c r="C113" i="236" s="1"/>
  <c r="G117" i="236"/>
  <c r="C117" i="236" s="1"/>
  <c r="J120" i="236"/>
  <c r="G114" i="236"/>
  <c r="C114" i="236" s="1"/>
  <c r="H113" i="236"/>
  <c r="R113" i="236" s="1"/>
  <c r="P114" i="236" s="1"/>
  <c r="G115" i="236"/>
  <c r="C115" i="236" s="1"/>
  <c r="G116" i="236"/>
  <c r="C116" i="236" s="1"/>
  <c r="P109" i="255"/>
  <c r="M108" i="255" s="1"/>
  <c r="S108" i="255"/>
  <c r="K109" i="255" s="1"/>
  <c r="A108" i="255" s="1"/>
  <c r="P109" i="238"/>
  <c r="M108" i="238" s="1"/>
  <c r="S108" i="238"/>
  <c r="K109" i="238" s="1"/>
  <c r="A108" i="238" s="1"/>
  <c r="N102" i="237"/>
  <c r="L102" i="237"/>
  <c r="P211" i="240"/>
  <c r="M210" i="240" s="1"/>
  <c r="S210" i="240"/>
  <c r="K211" i="240" s="1"/>
  <c r="A210" i="240" s="1"/>
  <c r="G113" i="237"/>
  <c r="C113" i="237" s="1"/>
  <c r="G115" i="237"/>
  <c r="C115" i="237" s="1"/>
  <c r="G116" i="237"/>
  <c r="C116" i="237" s="1"/>
  <c r="G114" i="237"/>
  <c r="C114" i="237" s="1"/>
  <c r="G117" i="237"/>
  <c r="C117" i="237" s="1"/>
  <c r="H113" i="237"/>
  <c r="R113" i="237" s="1"/>
  <c r="P114" i="237" s="1"/>
  <c r="J120" i="237"/>
  <c r="L204" i="240"/>
  <c r="N204" i="240"/>
  <c r="G113" i="255"/>
  <c r="C113" i="255" s="1"/>
  <c r="G115" i="255"/>
  <c r="C115" i="255" s="1"/>
  <c r="J120" i="255"/>
  <c r="G116" i="255"/>
  <c r="C116" i="255" s="1"/>
  <c r="H113" i="255"/>
  <c r="R113" i="255" s="1"/>
  <c r="P114" i="255" s="1"/>
  <c r="G117" i="255"/>
  <c r="C117" i="255" s="1"/>
  <c r="G114" i="255"/>
  <c r="C114" i="255" s="1"/>
  <c r="G114" i="238"/>
  <c r="C114" i="238" s="1"/>
  <c r="G115" i="238"/>
  <c r="C115" i="238" s="1"/>
  <c r="J120" i="238"/>
  <c r="G113" i="238"/>
  <c r="C113" i="238" s="1"/>
  <c r="G117" i="238"/>
  <c r="C117" i="238" s="1"/>
  <c r="G116" i="238"/>
  <c r="C116" i="238" s="1"/>
  <c r="H113" i="238"/>
  <c r="R113" i="238" s="1"/>
  <c r="P114" i="238" s="1"/>
  <c r="G218" i="240"/>
  <c r="C218" i="240" s="1"/>
  <c r="G219" i="240"/>
  <c r="C219" i="240" s="1"/>
  <c r="G216" i="240"/>
  <c r="C216" i="240" s="1"/>
  <c r="J222" i="240"/>
  <c r="G215" i="240"/>
  <c r="C215" i="240" s="1"/>
  <c r="H215" i="240"/>
  <c r="R215" i="240" s="1"/>
  <c r="P216" i="240" s="1"/>
  <c r="G217" i="240"/>
  <c r="C217" i="240" s="1"/>
  <c r="L102" i="238"/>
  <c r="N102" i="238"/>
  <c r="G1556" i="181" l="1"/>
  <c r="G122" i="255"/>
  <c r="C122" i="255" s="1"/>
  <c r="H119" i="255"/>
  <c r="R119" i="255" s="1"/>
  <c r="P120" i="255" s="1"/>
  <c r="G120" i="255"/>
  <c r="C120" i="255" s="1"/>
  <c r="G119" i="255"/>
  <c r="C119" i="255" s="1"/>
  <c r="J126" i="255"/>
  <c r="G121" i="255"/>
  <c r="C121" i="255" s="1"/>
  <c r="G123" i="255"/>
  <c r="C123" i="255" s="1"/>
  <c r="P115" i="238"/>
  <c r="M114" i="238" s="1"/>
  <c r="S114" i="238"/>
  <c r="K115" i="238" s="1"/>
  <c r="A114" i="238" s="1"/>
  <c r="S114" i="237"/>
  <c r="K115" i="237" s="1"/>
  <c r="A114" i="237" s="1"/>
  <c r="P115" i="237"/>
  <c r="M114" i="237" s="1"/>
  <c r="S114" i="236"/>
  <c r="K115" i="236" s="1"/>
  <c r="A114" i="236" s="1"/>
  <c r="P115" i="236"/>
  <c r="M114" i="236" s="1"/>
  <c r="H221" i="240"/>
  <c r="R221" i="240" s="1"/>
  <c r="P222" i="240" s="1"/>
  <c r="G222" i="240"/>
  <c r="C222" i="240" s="1"/>
  <c r="G224" i="240"/>
  <c r="C224" i="240" s="1"/>
  <c r="G225" i="240"/>
  <c r="C225" i="240" s="1"/>
  <c r="G223" i="240"/>
  <c r="C223" i="240" s="1"/>
  <c r="J228" i="240"/>
  <c r="G221" i="240"/>
  <c r="C221" i="240" s="1"/>
  <c r="G120" i="238"/>
  <c r="C120" i="238" s="1"/>
  <c r="G121" i="238"/>
  <c r="C121" i="238" s="1"/>
  <c r="J126" i="238"/>
  <c r="H119" i="238"/>
  <c r="R119" i="238" s="1"/>
  <c r="P120" i="238" s="1"/>
  <c r="G119" i="238"/>
  <c r="C119" i="238" s="1"/>
  <c r="G122" i="238"/>
  <c r="C122" i="238" s="1"/>
  <c r="G123" i="238"/>
  <c r="C123" i="238" s="1"/>
  <c r="S114" i="255"/>
  <c r="K115" i="255" s="1"/>
  <c r="A114" i="255" s="1"/>
  <c r="P115" i="255"/>
  <c r="M114" i="255" s="1"/>
  <c r="L108" i="255"/>
  <c r="N108" i="255"/>
  <c r="G121" i="239"/>
  <c r="C121" i="239" s="1"/>
  <c r="G120" i="239"/>
  <c r="C120" i="239" s="1"/>
  <c r="J126" i="239"/>
  <c r="G119" i="239"/>
  <c r="C119" i="239" s="1"/>
  <c r="G123" i="239"/>
  <c r="C123" i="239" s="1"/>
  <c r="H119" i="239"/>
  <c r="R119" i="239" s="1"/>
  <c r="P120" i="239" s="1"/>
  <c r="G122" i="239"/>
  <c r="C122" i="239" s="1"/>
  <c r="S216" i="240"/>
  <c r="K217" i="240" s="1"/>
  <c r="A216" i="240" s="1"/>
  <c r="P217" i="240"/>
  <c r="M216" i="240" s="1"/>
  <c r="J126" i="236"/>
  <c r="G122" i="236"/>
  <c r="C122" i="236" s="1"/>
  <c r="G123" i="236"/>
  <c r="C123" i="236" s="1"/>
  <c r="G120" i="236"/>
  <c r="C120" i="236" s="1"/>
  <c r="G121" i="236"/>
  <c r="C121" i="236" s="1"/>
  <c r="H119" i="236"/>
  <c r="R119" i="236" s="1"/>
  <c r="P120" i="236" s="1"/>
  <c r="G119" i="236"/>
  <c r="C119" i="236" s="1"/>
  <c r="N108" i="236"/>
  <c r="L108" i="236"/>
  <c r="L108" i="237"/>
  <c r="N108" i="237"/>
  <c r="G120" i="237"/>
  <c r="C120" i="237" s="1"/>
  <c r="H119" i="237"/>
  <c r="R119" i="237" s="1"/>
  <c r="P120" i="237" s="1"/>
  <c r="G122" i="237"/>
  <c r="C122" i="237" s="1"/>
  <c r="G121" i="237"/>
  <c r="C121" i="237" s="1"/>
  <c r="G123" i="237"/>
  <c r="C123" i="237" s="1"/>
  <c r="J126" i="237"/>
  <c r="G119" i="237"/>
  <c r="C119" i="237" s="1"/>
  <c r="N210" i="240"/>
  <c r="L210" i="240"/>
  <c r="N108" i="238"/>
  <c r="L108" i="238"/>
  <c r="S114" i="239"/>
  <c r="K115" i="239" s="1"/>
  <c r="A114" i="239" s="1"/>
  <c r="P115" i="239"/>
  <c r="M114" i="239" s="1"/>
  <c r="N108" i="239"/>
  <c r="L108" i="239"/>
  <c r="G1557" i="181" l="1"/>
  <c r="G125" i="236"/>
  <c r="C125" i="236" s="1"/>
  <c r="J132" i="236"/>
  <c r="G126" i="236"/>
  <c r="C126" i="236" s="1"/>
  <c r="G127" i="236"/>
  <c r="C127" i="236" s="1"/>
  <c r="G128" i="236"/>
  <c r="C128" i="236" s="1"/>
  <c r="H125" i="236"/>
  <c r="R125" i="236" s="1"/>
  <c r="P126" i="236" s="1"/>
  <c r="G129" i="236"/>
  <c r="C129" i="236" s="1"/>
  <c r="G127" i="239"/>
  <c r="C127" i="239" s="1"/>
  <c r="G125" i="239"/>
  <c r="C125" i="239" s="1"/>
  <c r="H125" i="239"/>
  <c r="R125" i="239" s="1"/>
  <c r="P126" i="239" s="1"/>
  <c r="G128" i="239"/>
  <c r="C128" i="239" s="1"/>
  <c r="G129" i="239"/>
  <c r="C129" i="239" s="1"/>
  <c r="G126" i="239"/>
  <c r="C126" i="239" s="1"/>
  <c r="J132" i="239"/>
  <c r="L114" i="255"/>
  <c r="N114" i="255"/>
  <c r="N114" i="237"/>
  <c r="L114" i="237"/>
  <c r="P223" i="240"/>
  <c r="M222" i="240" s="1"/>
  <c r="S222" i="240"/>
  <c r="K223" i="240" s="1"/>
  <c r="A222" i="240" s="1"/>
  <c r="N114" i="238"/>
  <c r="L114" i="238"/>
  <c r="H125" i="237"/>
  <c r="R125" i="237" s="1"/>
  <c r="P126" i="237" s="1"/>
  <c r="G127" i="237"/>
  <c r="C127" i="237" s="1"/>
  <c r="G128" i="237"/>
  <c r="C128" i="237" s="1"/>
  <c r="G125" i="237"/>
  <c r="C125" i="237" s="1"/>
  <c r="J132" i="237"/>
  <c r="G129" i="237"/>
  <c r="C129" i="237" s="1"/>
  <c r="G126" i="237"/>
  <c r="C126" i="237" s="1"/>
  <c r="P121" i="237"/>
  <c r="M120" i="237" s="1"/>
  <c r="S120" i="237"/>
  <c r="K121" i="237" s="1"/>
  <c r="A120" i="237" s="1"/>
  <c r="S120" i="239"/>
  <c r="K121" i="239" s="1"/>
  <c r="A120" i="239" s="1"/>
  <c r="P121" i="239"/>
  <c r="M120" i="239" s="1"/>
  <c r="P121" i="238"/>
  <c r="M120" i="238" s="1"/>
  <c r="S120" i="238"/>
  <c r="K121" i="238" s="1"/>
  <c r="A120" i="238" s="1"/>
  <c r="S120" i="255"/>
  <c r="K121" i="255" s="1"/>
  <c r="A120" i="255" s="1"/>
  <c r="P121" i="255"/>
  <c r="M120" i="255" s="1"/>
  <c r="N114" i="239"/>
  <c r="L114" i="239"/>
  <c r="S120" i="236"/>
  <c r="K121" i="236" s="1"/>
  <c r="A120" i="236" s="1"/>
  <c r="P121" i="236"/>
  <c r="M120" i="236" s="1"/>
  <c r="N216" i="240"/>
  <c r="L216" i="240"/>
  <c r="H125" i="238"/>
  <c r="R125" i="238" s="1"/>
  <c r="P126" i="238" s="1"/>
  <c r="G127" i="238"/>
  <c r="C127" i="238" s="1"/>
  <c r="G126" i="238"/>
  <c r="C126" i="238" s="1"/>
  <c r="G125" i="238"/>
  <c r="C125" i="238" s="1"/>
  <c r="G128" i="238"/>
  <c r="C128" i="238" s="1"/>
  <c r="J132" i="238"/>
  <c r="G129" i="238"/>
  <c r="C129" i="238" s="1"/>
  <c r="J234" i="240"/>
  <c r="G228" i="240"/>
  <c r="C228" i="240" s="1"/>
  <c r="G230" i="240"/>
  <c r="C230" i="240" s="1"/>
  <c r="H227" i="240"/>
  <c r="R227" i="240" s="1"/>
  <c r="P228" i="240" s="1"/>
  <c r="G227" i="240"/>
  <c r="C227" i="240" s="1"/>
  <c r="G231" i="240"/>
  <c r="C231" i="240" s="1"/>
  <c r="G229" i="240"/>
  <c r="C229" i="240" s="1"/>
  <c r="N114" i="236"/>
  <c r="L114" i="236"/>
  <c r="G129" i="255"/>
  <c r="C129" i="255" s="1"/>
  <c r="G127" i="255"/>
  <c r="C127" i="255" s="1"/>
  <c r="G125" i="255"/>
  <c r="C125" i="255" s="1"/>
  <c r="J132" i="255"/>
  <c r="G126" i="255"/>
  <c r="C126" i="255" s="1"/>
  <c r="H125" i="255"/>
  <c r="R125" i="255" s="1"/>
  <c r="P126" i="255" s="1"/>
  <c r="G128" i="255"/>
  <c r="C128" i="255" s="1"/>
  <c r="G1558" i="181" l="1"/>
  <c r="G235" i="240"/>
  <c r="C235" i="240" s="1"/>
  <c r="J240" i="240"/>
  <c r="G236" i="240"/>
  <c r="C236" i="240" s="1"/>
  <c r="G234" i="240"/>
  <c r="C234" i="240" s="1"/>
  <c r="G233" i="240"/>
  <c r="C233" i="240" s="1"/>
  <c r="H233" i="240"/>
  <c r="R233" i="240" s="1"/>
  <c r="P234" i="240" s="1"/>
  <c r="G237" i="240"/>
  <c r="C237" i="240" s="1"/>
  <c r="S228" i="240"/>
  <c r="K229" i="240" s="1"/>
  <c r="A228" i="240" s="1"/>
  <c r="P229" i="240"/>
  <c r="M228" i="240" s="1"/>
  <c r="N120" i="238"/>
  <c r="L120" i="238"/>
  <c r="G135" i="237"/>
  <c r="C135" i="237" s="1"/>
  <c r="H131" i="237"/>
  <c r="R131" i="237" s="1"/>
  <c r="P132" i="237" s="1"/>
  <c r="G131" i="237"/>
  <c r="C131" i="237" s="1"/>
  <c r="J138" i="237"/>
  <c r="G132" i="237"/>
  <c r="C132" i="237" s="1"/>
  <c r="G134" i="237"/>
  <c r="C134" i="237" s="1"/>
  <c r="G133" i="237"/>
  <c r="C133" i="237" s="1"/>
  <c r="S126" i="237"/>
  <c r="K127" i="237" s="1"/>
  <c r="A126" i="237" s="1"/>
  <c r="P127" i="237"/>
  <c r="M126" i="237" s="1"/>
  <c r="L222" i="240"/>
  <c r="N222" i="240"/>
  <c r="G132" i="255"/>
  <c r="C132" i="255" s="1"/>
  <c r="J138" i="255"/>
  <c r="G131" i="255"/>
  <c r="C131" i="255" s="1"/>
  <c r="G134" i="255"/>
  <c r="C134" i="255" s="1"/>
  <c r="H131" i="255"/>
  <c r="R131" i="255" s="1"/>
  <c r="P132" i="255" s="1"/>
  <c r="G135" i="255"/>
  <c r="C135" i="255" s="1"/>
  <c r="G133" i="255"/>
  <c r="C133" i="255" s="1"/>
  <c r="S126" i="255"/>
  <c r="K127" i="255" s="1"/>
  <c r="A126" i="255" s="1"/>
  <c r="P127" i="255"/>
  <c r="M126" i="255" s="1"/>
  <c r="G132" i="238"/>
  <c r="C132" i="238" s="1"/>
  <c r="G135" i="238"/>
  <c r="C135" i="238" s="1"/>
  <c r="G134" i="238"/>
  <c r="C134" i="238" s="1"/>
  <c r="H131" i="238"/>
  <c r="R131" i="238" s="1"/>
  <c r="P132" i="238" s="1"/>
  <c r="J138" i="238"/>
  <c r="G131" i="238"/>
  <c r="C131" i="238" s="1"/>
  <c r="G133" i="238"/>
  <c r="C133" i="238" s="1"/>
  <c r="N120" i="236"/>
  <c r="L120" i="236"/>
  <c r="N120" i="255"/>
  <c r="L120" i="255"/>
  <c r="L120" i="237"/>
  <c r="N120" i="237"/>
  <c r="G135" i="239"/>
  <c r="C135" i="239" s="1"/>
  <c r="G134" i="239"/>
  <c r="C134" i="239" s="1"/>
  <c r="G131" i="239"/>
  <c r="C131" i="239" s="1"/>
  <c r="G132" i="239"/>
  <c r="C132" i="239" s="1"/>
  <c r="J138" i="239"/>
  <c r="G133" i="239"/>
  <c r="C133" i="239" s="1"/>
  <c r="H131" i="239"/>
  <c r="R131" i="239" s="1"/>
  <c r="P132" i="239" s="1"/>
  <c r="S126" i="239"/>
  <c r="K127" i="239" s="1"/>
  <c r="A126" i="239" s="1"/>
  <c r="P127" i="239"/>
  <c r="M126" i="239" s="1"/>
  <c r="S126" i="236"/>
  <c r="K127" i="236" s="1"/>
  <c r="A126" i="236" s="1"/>
  <c r="P127" i="236"/>
  <c r="M126" i="236" s="1"/>
  <c r="G134" i="236"/>
  <c r="C134" i="236" s="1"/>
  <c r="G133" i="236"/>
  <c r="C133" i="236" s="1"/>
  <c r="J138" i="236"/>
  <c r="G132" i="236"/>
  <c r="C132" i="236" s="1"/>
  <c r="G135" i="236"/>
  <c r="C135" i="236" s="1"/>
  <c r="H131" i="236"/>
  <c r="R131" i="236" s="1"/>
  <c r="P132" i="236" s="1"/>
  <c r="G131" i="236"/>
  <c r="C131" i="236" s="1"/>
  <c r="S126" i="238"/>
  <c r="K127" i="238" s="1"/>
  <c r="A126" i="238" s="1"/>
  <c r="P127" i="238"/>
  <c r="M126" i="238" s="1"/>
  <c r="L120" i="239"/>
  <c r="N120" i="239"/>
  <c r="G1559" i="181" l="1"/>
  <c r="S132" i="236"/>
  <c r="K133" i="236" s="1"/>
  <c r="A132" i="236" s="1"/>
  <c r="P133" i="236"/>
  <c r="M132" i="236" s="1"/>
  <c r="N126" i="239"/>
  <c r="L126" i="239"/>
  <c r="G139" i="239"/>
  <c r="C139" i="239" s="1"/>
  <c r="J144" i="239"/>
  <c r="G137" i="239"/>
  <c r="C137" i="239" s="1"/>
  <c r="G138" i="239"/>
  <c r="C138" i="239" s="1"/>
  <c r="G140" i="239"/>
  <c r="C140" i="239" s="1"/>
  <c r="G141" i="239"/>
  <c r="C141" i="239" s="1"/>
  <c r="H137" i="239"/>
  <c r="R137" i="239" s="1"/>
  <c r="P138" i="239" s="1"/>
  <c r="G139" i="238"/>
  <c r="C139" i="238" s="1"/>
  <c r="G138" i="238"/>
  <c r="C138" i="238" s="1"/>
  <c r="G141" i="238"/>
  <c r="C141" i="238" s="1"/>
  <c r="H137" i="238"/>
  <c r="R137" i="238" s="1"/>
  <c r="P138" i="238" s="1"/>
  <c r="G137" i="238"/>
  <c r="C137" i="238" s="1"/>
  <c r="J144" i="238"/>
  <c r="G140" i="238"/>
  <c r="C140" i="238" s="1"/>
  <c r="H137" i="255"/>
  <c r="R137" i="255" s="1"/>
  <c r="P138" i="255" s="1"/>
  <c r="G141" i="255"/>
  <c r="C141" i="255" s="1"/>
  <c r="G137" i="255"/>
  <c r="C137" i="255" s="1"/>
  <c r="G139" i="255"/>
  <c r="C139" i="255" s="1"/>
  <c r="G138" i="255"/>
  <c r="C138" i="255" s="1"/>
  <c r="J144" i="255"/>
  <c r="G140" i="255"/>
  <c r="C140" i="255" s="1"/>
  <c r="N126" i="237"/>
  <c r="L126" i="237"/>
  <c r="L126" i="238"/>
  <c r="N126" i="238"/>
  <c r="P133" i="238"/>
  <c r="M132" i="238" s="1"/>
  <c r="S132" i="238"/>
  <c r="K133" i="238" s="1"/>
  <c r="A132" i="238" s="1"/>
  <c r="N126" i="255"/>
  <c r="L126" i="255"/>
  <c r="S132" i="255"/>
  <c r="K133" i="255" s="1"/>
  <c r="A132" i="255" s="1"/>
  <c r="P133" i="255"/>
  <c r="M132" i="255" s="1"/>
  <c r="G137" i="237"/>
  <c r="C137" i="237" s="1"/>
  <c r="G138" i="237"/>
  <c r="C138" i="237" s="1"/>
  <c r="H137" i="237"/>
  <c r="R137" i="237" s="1"/>
  <c r="P138" i="237" s="1"/>
  <c r="G141" i="237"/>
  <c r="C141" i="237" s="1"/>
  <c r="J144" i="237"/>
  <c r="G139" i="237"/>
  <c r="C139" i="237" s="1"/>
  <c r="G140" i="237"/>
  <c r="C140" i="237" s="1"/>
  <c r="L126" i="236"/>
  <c r="N126" i="236"/>
  <c r="P133" i="239"/>
  <c r="M132" i="239" s="1"/>
  <c r="S132" i="239"/>
  <c r="K133" i="239" s="1"/>
  <c r="A132" i="239" s="1"/>
  <c r="S234" i="240"/>
  <c r="K235" i="240" s="1"/>
  <c r="A234" i="240" s="1"/>
  <c r="P235" i="240"/>
  <c r="M234" i="240" s="1"/>
  <c r="J246" i="240"/>
  <c r="G243" i="240"/>
  <c r="C243" i="240" s="1"/>
  <c r="G239" i="240"/>
  <c r="C239" i="240" s="1"/>
  <c r="H239" i="240"/>
  <c r="R239" i="240" s="1"/>
  <c r="P240" i="240" s="1"/>
  <c r="G240" i="240"/>
  <c r="C240" i="240" s="1"/>
  <c r="G241" i="240"/>
  <c r="C241" i="240" s="1"/>
  <c r="G242" i="240"/>
  <c r="C242" i="240" s="1"/>
  <c r="G140" i="236"/>
  <c r="C140" i="236" s="1"/>
  <c r="G141" i="236"/>
  <c r="C141" i="236" s="1"/>
  <c r="G138" i="236"/>
  <c r="C138" i="236" s="1"/>
  <c r="G137" i="236"/>
  <c r="C137" i="236" s="1"/>
  <c r="H137" i="236"/>
  <c r="R137" i="236" s="1"/>
  <c r="P138" i="236" s="1"/>
  <c r="G139" i="236"/>
  <c r="C139" i="236" s="1"/>
  <c r="J144" i="236"/>
  <c r="P133" i="237"/>
  <c r="M132" i="237" s="1"/>
  <c r="S132" i="237"/>
  <c r="K133" i="237" s="1"/>
  <c r="A132" i="237" s="1"/>
  <c r="L228" i="240"/>
  <c r="N228" i="240"/>
  <c r="G1560" i="181" l="1"/>
  <c r="L132" i="237"/>
  <c r="N132" i="237"/>
  <c r="J252" i="240"/>
  <c r="G246" i="240"/>
  <c r="C246" i="240" s="1"/>
  <c r="G248" i="240"/>
  <c r="C248" i="240" s="1"/>
  <c r="G245" i="240"/>
  <c r="C245" i="240" s="1"/>
  <c r="G249" i="240"/>
  <c r="C249" i="240" s="1"/>
  <c r="H245" i="240"/>
  <c r="R245" i="240" s="1"/>
  <c r="P246" i="240" s="1"/>
  <c r="G247" i="240"/>
  <c r="C247" i="240" s="1"/>
  <c r="L132" i="255"/>
  <c r="N132" i="255"/>
  <c r="G147" i="238"/>
  <c r="C147" i="238" s="1"/>
  <c r="G144" i="238"/>
  <c r="C144" i="238" s="1"/>
  <c r="H143" i="238"/>
  <c r="R143" i="238" s="1"/>
  <c r="P144" i="238" s="1"/>
  <c r="G145" i="238"/>
  <c r="C145" i="238" s="1"/>
  <c r="G143" i="238"/>
  <c r="C143" i="238" s="1"/>
  <c r="J150" i="238"/>
  <c r="G146" i="238"/>
  <c r="C146" i="238" s="1"/>
  <c r="S240" i="240"/>
  <c r="K241" i="240" s="1"/>
  <c r="A240" i="240" s="1"/>
  <c r="P241" i="240"/>
  <c r="M240" i="240" s="1"/>
  <c r="L234" i="240"/>
  <c r="N234" i="240"/>
  <c r="S138" i="237"/>
  <c r="K139" i="237" s="1"/>
  <c r="A138" i="237" s="1"/>
  <c r="P139" i="237"/>
  <c r="M138" i="237" s="1"/>
  <c r="L132" i="238"/>
  <c r="N132" i="238"/>
  <c r="G144" i="255"/>
  <c r="C144" i="255" s="1"/>
  <c r="G147" i="255"/>
  <c r="C147" i="255" s="1"/>
  <c r="H143" i="255"/>
  <c r="R143" i="255" s="1"/>
  <c r="P144" i="255" s="1"/>
  <c r="G143" i="255"/>
  <c r="C143" i="255" s="1"/>
  <c r="G145" i="255"/>
  <c r="C145" i="255" s="1"/>
  <c r="G146" i="255"/>
  <c r="C146" i="255" s="1"/>
  <c r="J150" i="255"/>
  <c r="P139" i="239"/>
  <c r="M138" i="239" s="1"/>
  <c r="S138" i="239"/>
  <c r="K139" i="239" s="1"/>
  <c r="A138" i="239" s="1"/>
  <c r="N132" i="239"/>
  <c r="L132" i="239"/>
  <c r="P139" i="255"/>
  <c r="M138" i="255" s="1"/>
  <c r="S138" i="255"/>
  <c r="K139" i="255" s="1"/>
  <c r="A138" i="255" s="1"/>
  <c r="P139" i="238"/>
  <c r="M138" i="238" s="1"/>
  <c r="S138" i="238"/>
  <c r="K139" i="238" s="1"/>
  <c r="A138" i="238" s="1"/>
  <c r="G145" i="239"/>
  <c r="C145" i="239" s="1"/>
  <c r="G147" i="239"/>
  <c r="C147" i="239" s="1"/>
  <c r="G146" i="239"/>
  <c r="C146" i="239" s="1"/>
  <c r="J150" i="239"/>
  <c r="H143" i="239"/>
  <c r="R143" i="239" s="1"/>
  <c r="P144" i="239" s="1"/>
  <c r="G144" i="239"/>
  <c r="C144" i="239" s="1"/>
  <c r="G143" i="239"/>
  <c r="C143" i="239" s="1"/>
  <c r="N132" i="236"/>
  <c r="L132" i="236"/>
  <c r="P139" i="236"/>
  <c r="M138" i="236" s="1"/>
  <c r="S138" i="236"/>
  <c r="K139" i="236" s="1"/>
  <c r="A138" i="236" s="1"/>
  <c r="H143" i="236"/>
  <c r="R143" i="236" s="1"/>
  <c r="P144" i="236" s="1"/>
  <c r="G143" i="236"/>
  <c r="C143" i="236" s="1"/>
  <c r="G145" i="236"/>
  <c r="C145" i="236" s="1"/>
  <c r="G144" i="236"/>
  <c r="C144" i="236" s="1"/>
  <c r="G147" i="236"/>
  <c r="C147" i="236" s="1"/>
  <c r="G146" i="236"/>
  <c r="C146" i="236" s="1"/>
  <c r="J150" i="236"/>
  <c r="G145" i="237"/>
  <c r="C145" i="237" s="1"/>
  <c r="G143" i="237"/>
  <c r="C143" i="237" s="1"/>
  <c r="H143" i="237"/>
  <c r="R143" i="237" s="1"/>
  <c r="P144" i="237" s="1"/>
  <c r="G146" i="237"/>
  <c r="C146" i="237" s="1"/>
  <c r="G144" i="237"/>
  <c r="C144" i="237" s="1"/>
  <c r="J150" i="237"/>
  <c r="G147" i="237"/>
  <c r="C147" i="237" s="1"/>
  <c r="G1561" i="181" l="1"/>
  <c r="S144" i="236"/>
  <c r="K145" i="236" s="1"/>
  <c r="A144" i="236" s="1"/>
  <c r="P145" i="236"/>
  <c r="M144" i="236" s="1"/>
  <c r="G152" i="239"/>
  <c r="C152" i="239" s="1"/>
  <c r="G149" i="239"/>
  <c r="C149" i="239" s="1"/>
  <c r="J156" i="239"/>
  <c r="G150" i="239"/>
  <c r="C150" i="239" s="1"/>
  <c r="G151" i="239"/>
  <c r="C151" i="239" s="1"/>
  <c r="H149" i="239"/>
  <c r="R149" i="239" s="1"/>
  <c r="P150" i="239" s="1"/>
  <c r="G153" i="239"/>
  <c r="C153" i="239" s="1"/>
  <c r="L138" i="238"/>
  <c r="N138" i="238"/>
  <c r="L138" i="239"/>
  <c r="N138" i="239"/>
  <c r="P145" i="238"/>
  <c r="M144" i="238" s="1"/>
  <c r="S144" i="238"/>
  <c r="K145" i="238" s="1"/>
  <c r="A144" i="238" s="1"/>
  <c r="S246" i="240"/>
  <c r="K247" i="240" s="1"/>
  <c r="A246" i="240" s="1"/>
  <c r="P247" i="240"/>
  <c r="M246" i="240" s="1"/>
  <c r="P145" i="237"/>
  <c r="M144" i="237" s="1"/>
  <c r="S144" i="237"/>
  <c r="K145" i="237" s="1"/>
  <c r="A144" i="237" s="1"/>
  <c r="H149" i="237"/>
  <c r="R149" i="237" s="1"/>
  <c r="P150" i="237" s="1"/>
  <c r="G150" i="237"/>
  <c r="C150" i="237" s="1"/>
  <c r="G152" i="237"/>
  <c r="C152" i="237" s="1"/>
  <c r="J156" i="237"/>
  <c r="G151" i="237"/>
  <c r="C151" i="237" s="1"/>
  <c r="G153" i="237"/>
  <c r="C153" i="237" s="1"/>
  <c r="G149" i="237"/>
  <c r="C149" i="237" s="1"/>
  <c r="H149" i="255"/>
  <c r="R149" i="255" s="1"/>
  <c r="P150" i="255" s="1"/>
  <c r="G149" i="255"/>
  <c r="C149" i="255" s="1"/>
  <c r="J156" i="255"/>
  <c r="G150" i="255"/>
  <c r="C150" i="255" s="1"/>
  <c r="G151" i="255"/>
  <c r="C151" i="255" s="1"/>
  <c r="G153" i="255"/>
  <c r="C153" i="255" s="1"/>
  <c r="G152" i="255"/>
  <c r="C152" i="255" s="1"/>
  <c r="S144" i="255"/>
  <c r="K145" i="255" s="1"/>
  <c r="A144" i="255" s="1"/>
  <c r="P145" i="255"/>
  <c r="M144" i="255" s="1"/>
  <c r="G150" i="238"/>
  <c r="C150" i="238" s="1"/>
  <c r="G151" i="238"/>
  <c r="C151" i="238" s="1"/>
  <c r="G152" i="238"/>
  <c r="C152" i="238" s="1"/>
  <c r="G153" i="238"/>
  <c r="C153" i="238" s="1"/>
  <c r="H149" i="238"/>
  <c r="R149" i="238" s="1"/>
  <c r="P150" i="238" s="1"/>
  <c r="G149" i="238"/>
  <c r="C149" i="238" s="1"/>
  <c r="J156" i="238"/>
  <c r="G252" i="240"/>
  <c r="C252" i="240" s="1"/>
  <c r="G253" i="240"/>
  <c r="C253" i="240" s="1"/>
  <c r="G255" i="240"/>
  <c r="C255" i="240" s="1"/>
  <c r="J258" i="240"/>
  <c r="G254" i="240"/>
  <c r="C254" i="240" s="1"/>
  <c r="H251" i="240"/>
  <c r="R251" i="240" s="1"/>
  <c r="P252" i="240" s="1"/>
  <c r="G251" i="240"/>
  <c r="C251" i="240" s="1"/>
  <c r="G149" i="236"/>
  <c r="C149" i="236" s="1"/>
  <c r="G151" i="236"/>
  <c r="C151" i="236" s="1"/>
  <c r="G153" i="236"/>
  <c r="C153" i="236" s="1"/>
  <c r="G152" i="236"/>
  <c r="C152" i="236" s="1"/>
  <c r="G150" i="236"/>
  <c r="C150" i="236" s="1"/>
  <c r="H149" i="236"/>
  <c r="R149" i="236" s="1"/>
  <c r="P150" i="236" s="1"/>
  <c r="J156" i="236"/>
  <c r="N138" i="236"/>
  <c r="L138" i="236"/>
  <c r="N138" i="255"/>
  <c r="L138" i="255"/>
  <c r="N138" i="237"/>
  <c r="L138" i="237"/>
  <c r="N240" i="240"/>
  <c r="L240" i="240"/>
  <c r="S144" i="239"/>
  <c r="K145" i="239" s="1"/>
  <c r="A144" i="239" s="1"/>
  <c r="P145" i="239"/>
  <c r="M144" i="239" s="1"/>
  <c r="G1562" i="181" l="1"/>
  <c r="P151" i="238"/>
  <c r="M150" i="238" s="1"/>
  <c r="S150" i="238"/>
  <c r="K151" i="238" s="1"/>
  <c r="A150" i="238" s="1"/>
  <c r="G157" i="255"/>
  <c r="C157" i="255" s="1"/>
  <c r="H155" i="255"/>
  <c r="R155" i="255" s="1"/>
  <c r="P156" i="255" s="1"/>
  <c r="G158" i="255"/>
  <c r="C158" i="255" s="1"/>
  <c r="J162" i="255"/>
  <c r="G156" i="255"/>
  <c r="C156" i="255" s="1"/>
  <c r="G155" i="255"/>
  <c r="C155" i="255" s="1"/>
  <c r="G159" i="255"/>
  <c r="C159" i="255" s="1"/>
  <c r="L144" i="237"/>
  <c r="N144" i="237"/>
  <c r="N144" i="238"/>
  <c r="L144" i="238"/>
  <c r="S150" i="239"/>
  <c r="K151" i="239" s="1"/>
  <c r="A150" i="239" s="1"/>
  <c r="P151" i="239"/>
  <c r="M150" i="239" s="1"/>
  <c r="L246" i="240"/>
  <c r="N246" i="240"/>
  <c r="S252" i="240"/>
  <c r="K253" i="240" s="1"/>
  <c r="A252" i="240" s="1"/>
  <c r="P253" i="240"/>
  <c r="M252" i="240" s="1"/>
  <c r="P151" i="236"/>
  <c r="M150" i="236" s="1"/>
  <c r="S150" i="236"/>
  <c r="K151" i="236" s="1"/>
  <c r="A150" i="236" s="1"/>
  <c r="N144" i="255"/>
  <c r="L144" i="255"/>
  <c r="S150" i="255"/>
  <c r="K151" i="255" s="1"/>
  <c r="A150" i="255" s="1"/>
  <c r="P151" i="255"/>
  <c r="M150" i="255" s="1"/>
  <c r="P151" i="237"/>
  <c r="M150" i="237" s="1"/>
  <c r="S150" i="237"/>
  <c r="K151" i="237" s="1"/>
  <c r="A150" i="237" s="1"/>
  <c r="N144" i="236"/>
  <c r="L144" i="236"/>
  <c r="L144" i="239"/>
  <c r="N144" i="239"/>
  <c r="G158" i="236"/>
  <c r="C158" i="236" s="1"/>
  <c r="H155" i="236"/>
  <c r="R155" i="236" s="1"/>
  <c r="P156" i="236" s="1"/>
  <c r="G156" i="236"/>
  <c r="C156" i="236" s="1"/>
  <c r="J162" i="236"/>
  <c r="G159" i="236"/>
  <c r="C159" i="236" s="1"/>
  <c r="G157" i="236"/>
  <c r="C157" i="236" s="1"/>
  <c r="G155" i="236"/>
  <c r="C155" i="236" s="1"/>
  <c r="J264" i="240"/>
  <c r="G258" i="240"/>
  <c r="C258" i="240" s="1"/>
  <c r="H257" i="240"/>
  <c r="R257" i="240" s="1"/>
  <c r="P258" i="240" s="1"/>
  <c r="G257" i="240"/>
  <c r="C257" i="240" s="1"/>
  <c r="G259" i="240"/>
  <c r="C259" i="240" s="1"/>
  <c r="G260" i="240"/>
  <c r="C260" i="240" s="1"/>
  <c r="G261" i="240"/>
  <c r="C261" i="240" s="1"/>
  <c r="G157" i="238"/>
  <c r="C157" i="238" s="1"/>
  <c r="G155" i="238"/>
  <c r="C155" i="238" s="1"/>
  <c r="G156" i="238"/>
  <c r="C156" i="238" s="1"/>
  <c r="G158" i="238"/>
  <c r="C158" i="238" s="1"/>
  <c r="G159" i="238"/>
  <c r="C159" i="238" s="1"/>
  <c r="H155" i="238"/>
  <c r="R155" i="238" s="1"/>
  <c r="P156" i="238" s="1"/>
  <c r="J162" i="238"/>
  <c r="G157" i="237"/>
  <c r="C157" i="237" s="1"/>
  <c r="G158" i="237"/>
  <c r="C158" i="237" s="1"/>
  <c r="H155" i="237"/>
  <c r="R155" i="237" s="1"/>
  <c r="P156" i="237" s="1"/>
  <c r="G156" i="237"/>
  <c r="C156" i="237" s="1"/>
  <c r="G155" i="237"/>
  <c r="C155" i="237" s="1"/>
  <c r="J162" i="237"/>
  <c r="G159" i="237"/>
  <c r="C159" i="237" s="1"/>
  <c r="G159" i="239"/>
  <c r="C159" i="239" s="1"/>
  <c r="G158" i="239"/>
  <c r="C158" i="239" s="1"/>
  <c r="G156" i="239"/>
  <c r="C156" i="239" s="1"/>
  <c r="H155" i="239"/>
  <c r="R155" i="239" s="1"/>
  <c r="P156" i="239" s="1"/>
  <c r="G155" i="239"/>
  <c r="C155" i="239" s="1"/>
  <c r="J162" i="239"/>
  <c r="G157" i="239"/>
  <c r="C157" i="239" s="1"/>
  <c r="G1563" i="181" l="1"/>
  <c r="P157" i="237"/>
  <c r="M156" i="237" s="1"/>
  <c r="S156" i="237"/>
  <c r="K157" i="237" s="1"/>
  <c r="A156" i="237" s="1"/>
  <c r="P157" i="236"/>
  <c r="M156" i="236" s="1"/>
  <c r="S156" i="236"/>
  <c r="K157" i="236" s="1"/>
  <c r="A156" i="236" s="1"/>
  <c r="N150" i="255"/>
  <c r="L150" i="255"/>
  <c r="L150" i="239"/>
  <c r="N150" i="239"/>
  <c r="S156" i="239"/>
  <c r="K157" i="239" s="1"/>
  <c r="A156" i="239" s="1"/>
  <c r="P157" i="239"/>
  <c r="M156" i="239" s="1"/>
  <c r="G267" i="240"/>
  <c r="C267" i="240" s="1"/>
  <c r="H263" i="240"/>
  <c r="R263" i="240" s="1"/>
  <c r="P264" i="240" s="1"/>
  <c r="G263" i="240"/>
  <c r="C263" i="240" s="1"/>
  <c r="G266" i="240"/>
  <c r="C266" i="240" s="1"/>
  <c r="G264" i="240"/>
  <c r="C264" i="240" s="1"/>
  <c r="J270" i="240"/>
  <c r="G265" i="240"/>
  <c r="C265" i="240" s="1"/>
  <c r="P259" i="240"/>
  <c r="M258" i="240" s="1"/>
  <c r="S258" i="240"/>
  <c r="K259" i="240" s="1"/>
  <c r="A258" i="240" s="1"/>
  <c r="L150" i="236"/>
  <c r="N150" i="236"/>
  <c r="G162" i="255"/>
  <c r="C162" i="255" s="1"/>
  <c r="G161" i="255"/>
  <c r="C161" i="255" s="1"/>
  <c r="G164" i="255"/>
  <c r="C164" i="255" s="1"/>
  <c r="G165" i="255"/>
  <c r="C165" i="255" s="1"/>
  <c r="J168" i="255"/>
  <c r="G163" i="255"/>
  <c r="C163" i="255" s="1"/>
  <c r="H161" i="255"/>
  <c r="R161" i="255" s="1"/>
  <c r="P162" i="255" s="1"/>
  <c r="S156" i="238"/>
  <c r="K157" i="238" s="1"/>
  <c r="A156" i="238" s="1"/>
  <c r="P157" i="238"/>
  <c r="M156" i="238" s="1"/>
  <c r="N150" i="237"/>
  <c r="L150" i="237"/>
  <c r="P157" i="255"/>
  <c r="M156" i="255" s="1"/>
  <c r="S156" i="255"/>
  <c r="K157" i="255" s="1"/>
  <c r="A156" i="255" s="1"/>
  <c r="G163" i="237"/>
  <c r="C163" i="237" s="1"/>
  <c r="G164" i="237"/>
  <c r="C164" i="237" s="1"/>
  <c r="G161" i="237"/>
  <c r="C161" i="237" s="1"/>
  <c r="H161" i="237"/>
  <c r="R161" i="237" s="1"/>
  <c r="P162" i="237" s="1"/>
  <c r="J168" i="237"/>
  <c r="G162" i="237"/>
  <c r="C162" i="237" s="1"/>
  <c r="G165" i="237"/>
  <c r="C165" i="237" s="1"/>
  <c r="G162" i="239"/>
  <c r="C162" i="239" s="1"/>
  <c r="H161" i="239"/>
  <c r="R161" i="239" s="1"/>
  <c r="P162" i="239" s="1"/>
  <c r="G164" i="239"/>
  <c r="C164" i="239" s="1"/>
  <c r="G165" i="239"/>
  <c r="C165" i="239" s="1"/>
  <c r="G161" i="239"/>
  <c r="C161" i="239" s="1"/>
  <c r="J168" i="239"/>
  <c r="G163" i="239"/>
  <c r="C163" i="239" s="1"/>
  <c r="G163" i="238"/>
  <c r="C163" i="238" s="1"/>
  <c r="G165" i="238"/>
  <c r="C165" i="238" s="1"/>
  <c r="G162" i="238"/>
  <c r="C162" i="238" s="1"/>
  <c r="J168" i="238"/>
  <c r="H161" i="238"/>
  <c r="R161" i="238" s="1"/>
  <c r="P162" i="238" s="1"/>
  <c r="G161" i="238"/>
  <c r="C161" i="238" s="1"/>
  <c r="G164" i="238"/>
  <c r="C164" i="238" s="1"/>
  <c r="G164" i="236"/>
  <c r="C164" i="236" s="1"/>
  <c r="G163" i="236"/>
  <c r="C163" i="236" s="1"/>
  <c r="G161" i="236"/>
  <c r="C161" i="236" s="1"/>
  <c r="J168" i="236"/>
  <c r="H161" i="236"/>
  <c r="R161" i="236" s="1"/>
  <c r="P162" i="236" s="1"/>
  <c r="G162" i="236"/>
  <c r="C162" i="236" s="1"/>
  <c r="G165" i="236"/>
  <c r="C165" i="236" s="1"/>
  <c r="L252" i="240"/>
  <c r="N252" i="240"/>
  <c r="L150" i="238"/>
  <c r="N150" i="238"/>
  <c r="G1564" i="181" l="1"/>
  <c r="G170" i="239"/>
  <c r="C170" i="239" s="1"/>
  <c r="G167" i="239"/>
  <c r="C167" i="239" s="1"/>
  <c r="J174" i="239"/>
  <c r="H167" i="239"/>
  <c r="R167" i="239" s="1"/>
  <c r="P168" i="239" s="1"/>
  <c r="G171" i="239"/>
  <c r="C171" i="239" s="1"/>
  <c r="G169" i="239"/>
  <c r="C169" i="239" s="1"/>
  <c r="G168" i="239"/>
  <c r="C168" i="239" s="1"/>
  <c r="S162" i="239"/>
  <c r="K163" i="239" s="1"/>
  <c r="A162" i="239" s="1"/>
  <c r="P163" i="239"/>
  <c r="M162" i="239" s="1"/>
  <c r="G170" i="237"/>
  <c r="C170" i="237" s="1"/>
  <c r="G169" i="237"/>
  <c r="C169" i="237" s="1"/>
  <c r="G171" i="237"/>
  <c r="C171" i="237" s="1"/>
  <c r="H167" i="237"/>
  <c r="R167" i="237" s="1"/>
  <c r="P168" i="237" s="1"/>
  <c r="G168" i="237"/>
  <c r="C168" i="237" s="1"/>
  <c r="J174" i="237"/>
  <c r="G167" i="237"/>
  <c r="C167" i="237" s="1"/>
  <c r="S162" i="236"/>
  <c r="K163" i="236" s="1"/>
  <c r="A162" i="236" s="1"/>
  <c r="P163" i="236"/>
  <c r="M162" i="236" s="1"/>
  <c r="S162" i="237"/>
  <c r="K163" i="237" s="1"/>
  <c r="A162" i="237" s="1"/>
  <c r="P163" i="237"/>
  <c r="M162" i="237" s="1"/>
  <c r="L156" i="238"/>
  <c r="N156" i="238"/>
  <c r="G169" i="255"/>
  <c r="C169" i="255" s="1"/>
  <c r="H167" i="255"/>
  <c r="R167" i="255" s="1"/>
  <c r="P168" i="255" s="1"/>
  <c r="G167" i="255"/>
  <c r="C167" i="255" s="1"/>
  <c r="J174" i="255"/>
  <c r="G170" i="255"/>
  <c r="C170" i="255" s="1"/>
  <c r="G171" i="255"/>
  <c r="C171" i="255" s="1"/>
  <c r="G168" i="255"/>
  <c r="C168" i="255" s="1"/>
  <c r="N258" i="240"/>
  <c r="L258" i="240"/>
  <c r="G270" i="240"/>
  <c r="C270" i="240" s="1"/>
  <c r="G272" i="240"/>
  <c r="C272" i="240" s="1"/>
  <c r="G271" i="240"/>
  <c r="C271" i="240" s="1"/>
  <c r="G269" i="240"/>
  <c r="C269" i="240" s="1"/>
  <c r="J276" i="240"/>
  <c r="G273" i="240"/>
  <c r="C273" i="240" s="1"/>
  <c r="H269" i="240"/>
  <c r="R269" i="240" s="1"/>
  <c r="P270" i="240" s="1"/>
  <c r="S264" i="240"/>
  <c r="K265" i="240" s="1"/>
  <c r="A264" i="240" s="1"/>
  <c r="P265" i="240"/>
  <c r="M264" i="240" s="1"/>
  <c r="G169" i="236"/>
  <c r="C169" i="236" s="1"/>
  <c r="H167" i="236"/>
  <c r="R167" i="236" s="1"/>
  <c r="P168" i="236" s="1"/>
  <c r="G170" i="236"/>
  <c r="C170" i="236" s="1"/>
  <c r="J174" i="236"/>
  <c r="G171" i="236"/>
  <c r="C171" i="236" s="1"/>
  <c r="G168" i="236"/>
  <c r="C168" i="236" s="1"/>
  <c r="G167" i="236"/>
  <c r="C167" i="236" s="1"/>
  <c r="P163" i="238"/>
  <c r="M162" i="238" s="1"/>
  <c r="S162" i="238"/>
  <c r="K163" i="238" s="1"/>
  <c r="A162" i="238" s="1"/>
  <c r="L156" i="255"/>
  <c r="N156" i="255"/>
  <c r="L156" i="236"/>
  <c r="N156" i="236"/>
  <c r="J174" i="238"/>
  <c r="G171" i="238"/>
  <c r="C171" i="238" s="1"/>
  <c r="G170" i="238"/>
  <c r="C170" i="238" s="1"/>
  <c r="G168" i="238"/>
  <c r="C168" i="238" s="1"/>
  <c r="G167" i="238"/>
  <c r="C167" i="238" s="1"/>
  <c r="H167" i="238"/>
  <c r="R167" i="238" s="1"/>
  <c r="P168" i="238" s="1"/>
  <c r="G169" i="238"/>
  <c r="C169" i="238" s="1"/>
  <c r="S162" i="255"/>
  <c r="K163" i="255" s="1"/>
  <c r="A162" i="255" s="1"/>
  <c r="P163" i="255"/>
  <c r="M162" i="255" s="1"/>
  <c r="L156" i="239"/>
  <c r="N156" i="239"/>
  <c r="N156" i="237"/>
  <c r="L156" i="237"/>
  <c r="G1565" i="181" l="1"/>
  <c r="N264" i="240"/>
  <c r="L264" i="240"/>
  <c r="J282" i="240"/>
  <c r="G278" i="240"/>
  <c r="C278" i="240" s="1"/>
  <c r="H275" i="240"/>
  <c r="R275" i="240" s="1"/>
  <c r="P276" i="240" s="1"/>
  <c r="G275" i="240"/>
  <c r="C275" i="240" s="1"/>
  <c r="G277" i="240"/>
  <c r="C277" i="240" s="1"/>
  <c r="G276" i="240"/>
  <c r="C276" i="240" s="1"/>
  <c r="G279" i="240"/>
  <c r="C279" i="240" s="1"/>
  <c r="S168" i="255"/>
  <c r="K169" i="255" s="1"/>
  <c r="A168" i="255" s="1"/>
  <c r="P169" i="255"/>
  <c r="M168" i="255" s="1"/>
  <c r="N162" i="237"/>
  <c r="L162" i="237"/>
  <c r="S168" i="239"/>
  <c r="K169" i="239" s="1"/>
  <c r="A168" i="239" s="1"/>
  <c r="P169" i="239"/>
  <c r="M168" i="239" s="1"/>
  <c r="S168" i="236"/>
  <c r="K169" i="236" s="1"/>
  <c r="A168" i="236" s="1"/>
  <c r="P169" i="236"/>
  <c r="M168" i="236" s="1"/>
  <c r="G177" i="237"/>
  <c r="C177" i="237" s="1"/>
  <c r="H173" i="237"/>
  <c r="R173" i="237" s="1"/>
  <c r="P174" i="237" s="1"/>
  <c r="J180" i="237"/>
  <c r="G174" i="237"/>
  <c r="C174" i="237" s="1"/>
  <c r="G175" i="237"/>
  <c r="C175" i="237" s="1"/>
  <c r="G173" i="237"/>
  <c r="C173" i="237" s="1"/>
  <c r="G176" i="237"/>
  <c r="C176" i="237" s="1"/>
  <c r="J180" i="239"/>
  <c r="G177" i="239"/>
  <c r="C177" i="239" s="1"/>
  <c r="G174" i="239"/>
  <c r="C174" i="239" s="1"/>
  <c r="G173" i="239"/>
  <c r="C173" i="239" s="1"/>
  <c r="G175" i="239"/>
  <c r="C175" i="239" s="1"/>
  <c r="G176" i="239"/>
  <c r="C176" i="239" s="1"/>
  <c r="H173" i="239"/>
  <c r="R173" i="239" s="1"/>
  <c r="P174" i="239" s="1"/>
  <c r="S270" i="240"/>
  <c r="K271" i="240" s="1"/>
  <c r="A270" i="240" s="1"/>
  <c r="P271" i="240"/>
  <c r="M270" i="240" s="1"/>
  <c r="G174" i="255"/>
  <c r="C174" i="255" s="1"/>
  <c r="J180" i="255"/>
  <c r="G175" i="255"/>
  <c r="C175" i="255" s="1"/>
  <c r="G176" i="255"/>
  <c r="C176" i="255" s="1"/>
  <c r="H173" i="255"/>
  <c r="R173" i="255" s="1"/>
  <c r="P174" i="255" s="1"/>
  <c r="G177" i="255"/>
  <c r="C177" i="255" s="1"/>
  <c r="G173" i="255"/>
  <c r="C173" i="255" s="1"/>
  <c r="N162" i="236"/>
  <c r="L162" i="236"/>
  <c r="P169" i="238"/>
  <c r="M168" i="238" s="1"/>
  <c r="S168" i="238"/>
  <c r="K169" i="238" s="1"/>
  <c r="A168" i="238" s="1"/>
  <c r="N162" i="255"/>
  <c r="L162" i="255"/>
  <c r="G175" i="238"/>
  <c r="C175" i="238" s="1"/>
  <c r="G176" i="238"/>
  <c r="C176" i="238" s="1"/>
  <c r="J180" i="238"/>
  <c r="G173" i="238"/>
  <c r="C173" i="238" s="1"/>
  <c r="G177" i="238"/>
  <c r="C177" i="238" s="1"/>
  <c r="G174" i="238"/>
  <c r="C174" i="238" s="1"/>
  <c r="H173" i="238"/>
  <c r="R173" i="238" s="1"/>
  <c r="P174" i="238" s="1"/>
  <c r="N162" i="238"/>
  <c r="L162" i="238"/>
  <c r="G173" i="236"/>
  <c r="C173" i="236" s="1"/>
  <c r="H173" i="236"/>
  <c r="R173" i="236" s="1"/>
  <c r="P174" i="236" s="1"/>
  <c r="J180" i="236"/>
  <c r="G177" i="236"/>
  <c r="C177" i="236" s="1"/>
  <c r="G174" i="236"/>
  <c r="C174" i="236" s="1"/>
  <c r="G175" i="236"/>
  <c r="C175" i="236" s="1"/>
  <c r="G176" i="236"/>
  <c r="C176" i="236" s="1"/>
  <c r="P169" i="237"/>
  <c r="M168" i="237" s="1"/>
  <c r="S168" i="237"/>
  <c r="K169" i="237" s="1"/>
  <c r="A168" i="237" s="1"/>
  <c r="L162" i="239"/>
  <c r="N162" i="239"/>
  <c r="G1566" i="181" l="1"/>
  <c r="N270" i="240"/>
  <c r="L270" i="240"/>
  <c r="P175" i="239"/>
  <c r="M174" i="239" s="1"/>
  <c r="S174" i="239"/>
  <c r="K175" i="239" s="1"/>
  <c r="A174" i="239" s="1"/>
  <c r="P175" i="237"/>
  <c r="M174" i="237" s="1"/>
  <c r="S174" i="237"/>
  <c r="K175" i="237" s="1"/>
  <c r="A174" i="237" s="1"/>
  <c r="G179" i="236"/>
  <c r="C179" i="236" s="1"/>
  <c r="G182" i="236"/>
  <c r="C182" i="236" s="1"/>
  <c r="G183" i="236"/>
  <c r="C183" i="236" s="1"/>
  <c r="G180" i="236"/>
  <c r="C180" i="236" s="1"/>
  <c r="G181" i="236"/>
  <c r="C181" i="236" s="1"/>
  <c r="H179" i="236"/>
  <c r="R179" i="236" s="1"/>
  <c r="P180" i="236" s="1"/>
  <c r="J186" i="236"/>
  <c r="L168" i="236"/>
  <c r="N168" i="236"/>
  <c r="P277" i="240"/>
  <c r="M276" i="240" s="1"/>
  <c r="S276" i="240"/>
  <c r="K277" i="240" s="1"/>
  <c r="A276" i="240" s="1"/>
  <c r="S174" i="236"/>
  <c r="K175" i="236" s="1"/>
  <c r="A174" i="236" s="1"/>
  <c r="P175" i="236"/>
  <c r="M174" i="236" s="1"/>
  <c r="S174" i="238"/>
  <c r="K175" i="238" s="1"/>
  <c r="A174" i="238" s="1"/>
  <c r="P175" i="238"/>
  <c r="M174" i="238" s="1"/>
  <c r="G179" i="238"/>
  <c r="C179" i="238" s="1"/>
  <c r="G182" i="238"/>
  <c r="C182" i="238" s="1"/>
  <c r="G183" i="238"/>
  <c r="C183" i="238" s="1"/>
  <c r="J186" i="238"/>
  <c r="H179" i="238"/>
  <c r="R179" i="238" s="1"/>
  <c r="P180" i="238" s="1"/>
  <c r="G180" i="238"/>
  <c r="C180" i="238" s="1"/>
  <c r="G181" i="238"/>
  <c r="C181" i="238" s="1"/>
  <c r="L168" i="238"/>
  <c r="N168" i="238"/>
  <c r="G183" i="255"/>
  <c r="C183" i="255" s="1"/>
  <c r="G180" i="255"/>
  <c r="C180" i="255" s="1"/>
  <c r="G182" i="255"/>
  <c r="C182" i="255" s="1"/>
  <c r="G181" i="255"/>
  <c r="C181" i="255" s="1"/>
  <c r="J186" i="255"/>
  <c r="G179" i="255"/>
  <c r="C179" i="255" s="1"/>
  <c r="H179" i="255"/>
  <c r="R179" i="255" s="1"/>
  <c r="P180" i="255" s="1"/>
  <c r="J186" i="239"/>
  <c r="G179" i="239"/>
  <c r="C179" i="239" s="1"/>
  <c r="G181" i="239"/>
  <c r="C181" i="239" s="1"/>
  <c r="G182" i="239"/>
  <c r="C182" i="239" s="1"/>
  <c r="G180" i="239"/>
  <c r="C180" i="239" s="1"/>
  <c r="H179" i="239"/>
  <c r="R179" i="239" s="1"/>
  <c r="P180" i="239" s="1"/>
  <c r="G183" i="239"/>
  <c r="C183" i="239" s="1"/>
  <c r="N168" i="237"/>
  <c r="L168" i="237"/>
  <c r="S174" i="255"/>
  <c r="K175" i="255" s="1"/>
  <c r="A174" i="255" s="1"/>
  <c r="P175" i="255"/>
  <c r="M174" i="255" s="1"/>
  <c r="G179" i="237"/>
  <c r="C179" i="237" s="1"/>
  <c r="G182" i="237"/>
  <c r="C182" i="237" s="1"/>
  <c r="H179" i="237"/>
  <c r="R179" i="237" s="1"/>
  <c r="P180" i="237" s="1"/>
  <c r="J186" i="237"/>
  <c r="G181" i="237"/>
  <c r="C181" i="237" s="1"/>
  <c r="G183" i="237"/>
  <c r="C183" i="237" s="1"/>
  <c r="G180" i="237"/>
  <c r="C180" i="237" s="1"/>
  <c r="L168" i="239"/>
  <c r="N168" i="239"/>
  <c r="L168" i="255"/>
  <c r="N168" i="255"/>
  <c r="G282" i="240"/>
  <c r="C282" i="240" s="1"/>
  <c r="G283" i="240"/>
  <c r="C283" i="240" s="1"/>
  <c r="G285" i="240"/>
  <c r="C285" i="240" s="1"/>
  <c r="G281" i="240"/>
  <c r="C281" i="240" s="1"/>
  <c r="G284" i="240"/>
  <c r="C284" i="240" s="1"/>
  <c r="J288" i="240"/>
  <c r="H281" i="240"/>
  <c r="R281" i="240" s="1"/>
  <c r="P282" i="240" s="1"/>
  <c r="G1567" i="181" l="1"/>
  <c r="H287" i="240"/>
  <c r="R287" i="240" s="1"/>
  <c r="P288" i="240" s="1"/>
  <c r="G287" i="240"/>
  <c r="C287" i="240" s="1"/>
  <c r="G290" i="240"/>
  <c r="C290" i="240" s="1"/>
  <c r="J294" i="240"/>
  <c r="G289" i="240"/>
  <c r="C289" i="240" s="1"/>
  <c r="G291" i="240"/>
  <c r="C291" i="240" s="1"/>
  <c r="G288" i="240"/>
  <c r="C288" i="240" s="1"/>
  <c r="N276" i="240"/>
  <c r="L276" i="240"/>
  <c r="P181" i="236"/>
  <c r="M180" i="236" s="1"/>
  <c r="S180" i="236"/>
  <c r="K181" i="236" s="1"/>
  <c r="A180" i="236" s="1"/>
  <c r="G187" i="237"/>
  <c r="C187" i="237" s="1"/>
  <c r="J192" i="237"/>
  <c r="G189" i="237"/>
  <c r="C189" i="237" s="1"/>
  <c r="G185" i="237"/>
  <c r="C185" i="237" s="1"/>
  <c r="G186" i="237"/>
  <c r="C186" i="237" s="1"/>
  <c r="G188" i="237"/>
  <c r="C188" i="237" s="1"/>
  <c r="H185" i="237"/>
  <c r="R185" i="237" s="1"/>
  <c r="P186" i="237" s="1"/>
  <c r="S180" i="239"/>
  <c r="K181" i="239" s="1"/>
  <c r="A180" i="239" s="1"/>
  <c r="P181" i="239"/>
  <c r="M180" i="239" s="1"/>
  <c r="H185" i="255"/>
  <c r="R185" i="255" s="1"/>
  <c r="P186" i="255" s="1"/>
  <c r="J192" i="255"/>
  <c r="G189" i="255"/>
  <c r="C189" i="255" s="1"/>
  <c r="G186" i="255"/>
  <c r="C186" i="255" s="1"/>
  <c r="G185" i="255"/>
  <c r="C185" i="255" s="1"/>
  <c r="G188" i="255"/>
  <c r="C188" i="255" s="1"/>
  <c r="G187" i="255"/>
  <c r="C187" i="255" s="1"/>
  <c r="L174" i="236"/>
  <c r="N174" i="236"/>
  <c r="N174" i="239"/>
  <c r="L174" i="239"/>
  <c r="P181" i="237"/>
  <c r="M180" i="237" s="1"/>
  <c r="S180" i="237"/>
  <c r="K181" i="237" s="1"/>
  <c r="A180" i="237" s="1"/>
  <c r="J192" i="239"/>
  <c r="G188" i="239"/>
  <c r="C188" i="239" s="1"/>
  <c r="G185" i="239"/>
  <c r="C185" i="239" s="1"/>
  <c r="G186" i="239"/>
  <c r="C186" i="239" s="1"/>
  <c r="H185" i="239"/>
  <c r="R185" i="239" s="1"/>
  <c r="P186" i="239" s="1"/>
  <c r="G189" i="239"/>
  <c r="C189" i="239" s="1"/>
  <c r="G187" i="239"/>
  <c r="C187" i="239" s="1"/>
  <c r="P181" i="238"/>
  <c r="M180" i="238" s="1"/>
  <c r="S180" i="238"/>
  <c r="K181" i="238" s="1"/>
  <c r="A180" i="238" s="1"/>
  <c r="P283" i="240"/>
  <c r="M282" i="240" s="1"/>
  <c r="S282" i="240"/>
  <c r="K283" i="240" s="1"/>
  <c r="A282" i="240" s="1"/>
  <c r="L174" i="255"/>
  <c r="N174" i="255"/>
  <c r="S180" i="255"/>
  <c r="K181" i="255" s="1"/>
  <c r="A180" i="255" s="1"/>
  <c r="P181" i="255"/>
  <c r="M180" i="255" s="1"/>
  <c r="G189" i="238"/>
  <c r="C189" i="238" s="1"/>
  <c r="G187" i="238"/>
  <c r="C187" i="238" s="1"/>
  <c r="G186" i="238"/>
  <c r="C186" i="238" s="1"/>
  <c r="G185" i="238"/>
  <c r="C185" i="238" s="1"/>
  <c r="G188" i="238"/>
  <c r="C188" i="238" s="1"/>
  <c r="J192" i="238"/>
  <c r="H185" i="238"/>
  <c r="R185" i="238" s="1"/>
  <c r="P186" i="238" s="1"/>
  <c r="N174" i="238"/>
  <c r="L174" i="238"/>
  <c r="G185" i="236"/>
  <c r="C185" i="236" s="1"/>
  <c r="H185" i="236"/>
  <c r="R185" i="236" s="1"/>
  <c r="P186" i="236" s="1"/>
  <c r="G189" i="236"/>
  <c r="C189" i="236" s="1"/>
  <c r="G187" i="236"/>
  <c r="C187" i="236" s="1"/>
  <c r="G186" i="236"/>
  <c r="C186" i="236" s="1"/>
  <c r="J192" i="236"/>
  <c r="G188" i="236"/>
  <c r="C188" i="236" s="1"/>
  <c r="N174" i="237"/>
  <c r="L174" i="237"/>
  <c r="G1568" i="181" l="1"/>
  <c r="N180" i="238"/>
  <c r="L180" i="238"/>
  <c r="G193" i="236"/>
  <c r="C193" i="236" s="1"/>
  <c r="G192" i="236"/>
  <c r="C192" i="236" s="1"/>
  <c r="G194" i="236"/>
  <c r="C194" i="236" s="1"/>
  <c r="G191" i="236"/>
  <c r="C191" i="236" s="1"/>
  <c r="J198" i="236"/>
  <c r="H191" i="236"/>
  <c r="R191" i="236" s="1"/>
  <c r="P192" i="236" s="1"/>
  <c r="G195" i="236"/>
  <c r="C195" i="236" s="1"/>
  <c r="P187" i="236"/>
  <c r="M186" i="236" s="1"/>
  <c r="S186" i="236"/>
  <c r="K187" i="236" s="1"/>
  <c r="A186" i="236" s="1"/>
  <c r="P187" i="238"/>
  <c r="M186" i="238" s="1"/>
  <c r="S186" i="238"/>
  <c r="K187" i="238" s="1"/>
  <c r="A186" i="238" s="1"/>
  <c r="S186" i="239"/>
  <c r="K187" i="239" s="1"/>
  <c r="A186" i="239" s="1"/>
  <c r="P187" i="239"/>
  <c r="M186" i="239" s="1"/>
  <c r="G194" i="239"/>
  <c r="C194" i="239" s="1"/>
  <c r="G195" i="239"/>
  <c r="C195" i="239" s="1"/>
  <c r="J198" i="239"/>
  <c r="G193" i="239"/>
  <c r="C193" i="239" s="1"/>
  <c r="H191" i="239"/>
  <c r="R191" i="239" s="1"/>
  <c r="P192" i="239" s="1"/>
  <c r="G192" i="239"/>
  <c r="C192" i="239" s="1"/>
  <c r="G191" i="239"/>
  <c r="C191" i="239" s="1"/>
  <c r="N180" i="237"/>
  <c r="L180" i="237"/>
  <c r="L180" i="239"/>
  <c r="N180" i="239"/>
  <c r="G295" i="240"/>
  <c r="C295" i="240" s="1"/>
  <c r="G293" i="240"/>
  <c r="C293" i="240" s="1"/>
  <c r="G296" i="240"/>
  <c r="C296" i="240" s="1"/>
  <c r="G297" i="240"/>
  <c r="C297" i="240" s="1"/>
  <c r="H293" i="240"/>
  <c r="R293" i="240" s="1"/>
  <c r="P294" i="240" s="1"/>
  <c r="G294" i="240"/>
  <c r="C294" i="240" s="1"/>
  <c r="J300" i="240"/>
  <c r="L282" i="240"/>
  <c r="N282" i="240"/>
  <c r="H191" i="255"/>
  <c r="R191" i="255" s="1"/>
  <c r="P192" i="255" s="1"/>
  <c r="G195" i="255"/>
  <c r="C195" i="255" s="1"/>
  <c r="G193" i="255"/>
  <c r="C193" i="255" s="1"/>
  <c r="G191" i="255"/>
  <c r="C191" i="255" s="1"/>
  <c r="J198" i="255"/>
  <c r="G192" i="255"/>
  <c r="C192" i="255" s="1"/>
  <c r="G194" i="255"/>
  <c r="C194" i="255" s="1"/>
  <c r="P187" i="237"/>
  <c r="M186" i="237" s="1"/>
  <c r="S186" i="237"/>
  <c r="K187" i="237" s="1"/>
  <c r="A186" i="237" s="1"/>
  <c r="N180" i="236"/>
  <c r="L180" i="236"/>
  <c r="G193" i="238"/>
  <c r="C193" i="238" s="1"/>
  <c r="G194" i="238"/>
  <c r="C194" i="238" s="1"/>
  <c r="G191" i="238"/>
  <c r="C191" i="238" s="1"/>
  <c r="H191" i="238"/>
  <c r="R191" i="238" s="1"/>
  <c r="P192" i="238" s="1"/>
  <c r="J198" i="238"/>
  <c r="G195" i="238"/>
  <c r="C195" i="238" s="1"/>
  <c r="G192" i="238"/>
  <c r="C192" i="238" s="1"/>
  <c r="L180" i="255"/>
  <c r="N180" i="255"/>
  <c r="P187" i="255"/>
  <c r="M186" i="255" s="1"/>
  <c r="S186" i="255"/>
  <c r="K187" i="255" s="1"/>
  <c r="A186" i="255" s="1"/>
  <c r="J198" i="237"/>
  <c r="G192" i="237"/>
  <c r="C192" i="237" s="1"/>
  <c r="G193" i="237"/>
  <c r="C193" i="237" s="1"/>
  <c r="H191" i="237"/>
  <c r="R191" i="237" s="1"/>
  <c r="P192" i="237" s="1"/>
  <c r="G191" i="237"/>
  <c r="C191" i="237" s="1"/>
  <c r="G195" i="237"/>
  <c r="C195" i="237" s="1"/>
  <c r="G194" i="237"/>
  <c r="C194" i="237" s="1"/>
  <c r="P289" i="240"/>
  <c r="M288" i="240" s="1"/>
  <c r="S288" i="240"/>
  <c r="K289" i="240" s="1"/>
  <c r="A288" i="240" s="1"/>
  <c r="G1569" i="181" l="1"/>
  <c r="P193" i="238"/>
  <c r="M192" i="238" s="1"/>
  <c r="S192" i="238"/>
  <c r="K193" i="238" s="1"/>
  <c r="A192" i="238" s="1"/>
  <c r="G302" i="240"/>
  <c r="C302" i="240" s="1"/>
  <c r="J306" i="240"/>
  <c r="G303" i="240"/>
  <c r="C303" i="240" s="1"/>
  <c r="G299" i="240"/>
  <c r="C299" i="240" s="1"/>
  <c r="G300" i="240"/>
  <c r="C300" i="240" s="1"/>
  <c r="G301" i="240"/>
  <c r="C301" i="240" s="1"/>
  <c r="H299" i="240"/>
  <c r="R299" i="240" s="1"/>
  <c r="P300" i="240" s="1"/>
  <c r="G199" i="237"/>
  <c r="C199" i="237" s="1"/>
  <c r="J204" i="237"/>
  <c r="G198" i="237"/>
  <c r="C198" i="237" s="1"/>
  <c r="G197" i="237"/>
  <c r="C197" i="237" s="1"/>
  <c r="G200" i="237"/>
  <c r="C200" i="237" s="1"/>
  <c r="G201" i="237"/>
  <c r="C201" i="237" s="1"/>
  <c r="H197" i="237"/>
  <c r="R197" i="237" s="1"/>
  <c r="P198" i="237" s="1"/>
  <c r="H197" i="255"/>
  <c r="R197" i="255" s="1"/>
  <c r="P198" i="255" s="1"/>
  <c r="G201" i="255"/>
  <c r="C201" i="255" s="1"/>
  <c r="J204" i="255"/>
  <c r="G198" i="255"/>
  <c r="C198" i="255" s="1"/>
  <c r="G197" i="255"/>
  <c r="C197" i="255" s="1"/>
  <c r="G200" i="255"/>
  <c r="C200" i="255" s="1"/>
  <c r="G199" i="255"/>
  <c r="C199" i="255" s="1"/>
  <c r="P193" i="255"/>
  <c r="M192" i="255" s="1"/>
  <c r="S192" i="255"/>
  <c r="K193" i="255" s="1"/>
  <c r="A192" i="255" s="1"/>
  <c r="S192" i="239"/>
  <c r="K193" i="239" s="1"/>
  <c r="A192" i="239" s="1"/>
  <c r="P193" i="239"/>
  <c r="M192" i="239" s="1"/>
  <c r="L186" i="238"/>
  <c r="N186" i="238"/>
  <c r="P193" i="236"/>
  <c r="M192" i="236" s="1"/>
  <c r="S192" i="236"/>
  <c r="K193" i="236" s="1"/>
  <c r="A192" i="236" s="1"/>
  <c r="N186" i="255"/>
  <c r="L186" i="255"/>
  <c r="N288" i="240"/>
  <c r="L288" i="240"/>
  <c r="S192" i="237"/>
  <c r="K193" i="237" s="1"/>
  <c r="A192" i="237" s="1"/>
  <c r="P193" i="237"/>
  <c r="M192" i="237" s="1"/>
  <c r="G201" i="238"/>
  <c r="C201" i="238" s="1"/>
  <c r="H197" i="238"/>
  <c r="R197" i="238" s="1"/>
  <c r="P198" i="238" s="1"/>
  <c r="G197" i="238"/>
  <c r="C197" i="238" s="1"/>
  <c r="G199" i="238"/>
  <c r="C199" i="238" s="1"/>
  <c r="J204" i="238"/>
  <c r="G200" i="238"/>
  <c r="C200" i="238" s="1"/>
  <c r="G198" i="238"/>
  <c r="C198" i="238" s="1"/>
  <c r="N186" i="237"/>
  <c r="L186" i="237"/>
  <c r="S294" i="240"/>
  <c r="K295" i="240" s="1"/>
  <c r="A294" i="240" s="1"/>
  <c r="P295" i="240"/>
  <c r="M294" i="240" s="1"/>
  <c r="N186" i="239"/>
  <c r="L186" i="239"/>
  <c r="G201" i="236"/>
  <c r="C201" i="236" s="1"/>
  <c r="H197" i="236"/>
  <c r="R197" i="236" s="1"/>
  <c r="P198" i="236" s="1"/>
  <c r="G200" i="236"/>
  <c r="C200" i="236" s="1"/>
  <c r="G197" i="236"/>
  <c r="C197" i="236" s="1"/>
  <c r="J204" i="236"/>
  <c r="G198" i="236"/>
  <c r="C198" i="236" s="1"/>
  <c r="G199" i="236"/>
  <c r="C199" i="236" s="1"/>
  <c r="G198" i="239"/>
  <c r="C198" i="239" s="1"/>
  <c r="G201" i="239"/>
  <c r="C201" i="239" s="1"/>
  <c r="G200" i="239"/>
  <c r="C200" i="239" s="1"/>
  <c r="G197" i="239"/>
  <c r="C197" i="239" s="1"/>
  <c r="J204" i="239"/>
  <c r="H197" i="239"/>
  <c r="R197" i="239" s="1"/>
  <c r="P198" i="239" s="1"/>
  <c r="G199" i="239"/>
  <c r="C199" i="239" s="1"/>
  <c r="N186" i="236"/>
  <c r="L186" i="236"/>
  <c r="G1570" i="181" l="1"/>
  <c r="G206" i="239"/>
  <c r="C206" i="239" s="1"/>
  <c r="H203" i="239"/>
  <c r="R203" i="239" s="1"/>
  <c r="P204" i="239" s="1"/>
  <c r="G205" i="239"/>
  <c r="C205" i="239" s="1"/>
  <c r="G207" i="239"/>
  <c r="C207" i="239" s="1"/>
  <c r="G203" i="239"/>
  <c r="C203" i="239" s="1"/>
  <c r="G204" i="239"/>
  <c r="C204" i="239" s="1"/>
  <c r="J210" i="239"/>
  <c r="N192" i="237"/>
  <c r="L192" i="237"/>
  <c r="L192" i="255"/>
  <c r="N192" i="255"/>
  <c r="S198" i="237"/>
  <c r="K199" i="237" s="1"/>
  <c r="A198" i="237" s="1"/>
  <c r="P199" i="237"/>
  <c r="M198" i="237" s="1"/>
  <c r="G305" i="240"/>
  <c r="C305" i="240" s="1"/>
  <c r="G308" i="240"/>
  <c r="C308" i="240" s="1"/>
  <c r="G306" i="240"/>
  <c r="C306" i="240" s="1"/>
  <c r="G309" i="240"/>
  <c r="C309" i="240" s="1"/>
  <c r="H305" i="240"/>
  <c r="R305" i="240" s="1"/>
  <c r="P306" i="240" s="1"/>
  <c r="G307" i="240"/>
  <c r="C307" i="240" s="1"/>
  <c r="J312" i="240"/>
  <c r="S198" i="236"/>
  <c r="K199" i="236" s="1"/>
  <c r="A198" i="236" s="1"/>
  <c r="P199" i="236"/>
  <c r="M198" i="236" s="1"/>
  <c r="L294" i="240"/>
  <c r="N294" i="240"/>
  <c r="N192" i="239"/>
  <c r="L192" i="239"/>
  <c r="G205" i="255"/>
  <c r="C205" i="255" s="1"/>
  <c r="G204" i="255"/>
  <c r="C204" i="255" s="1"/>
  <c r="J210" i="255"/>
  <c r="H203" i="255"/>
  <c r="R203" i="255" s="1"/>
  <c r="P204" i="255" s="1"/>
  <c r="G206" i="255"/>
  <c r="C206" i="255" s="1"/>
  <c r="G203" i="255"/>
  <c r="C203" i="255" s="1"/>
  <c r="G207" i="255"/>
  <c r="C207" i="255" s="1"/>
  <c r="G204" i="237"/>
  <c r="C204" i="237" s="1"/>
  <c r="G205" i="237"/>
  <c r="C205" i="237" s="1"/>
  <c r="G203" i="237"/>
  <c r="C203" i="237" s="1"/>
  <c r="G206" i="237"/>
  <c r="C206" i="237" s="1"/>
  <c r="H203" i="237"/>
  <c r="R203" i="237" s="1"/>
  <c r="P204" i="237" s="1"/>
  <c r="J210" i="237"/>
  <c r="G207" i="237"/>
  <c r="C207" i="237" s="1"/>
  <c r="S198" i="239"/>
  <c r="K199" i="239" s="1"/>
  <c r="A198" i="239" s="1"/>
  <c r="P199" i="239"/>
  <c r="M198" i="239" s="1"/>
  <c r="H203" i="236"/>
  <c r="R203" i="236" s="1"/>
  <c r="P204" i="236" s="1"/>
  <c r="G206" i="236"/>
  <c r="C206" i="236" s="1"/>
  <c r="G205" i="236"/>
  <c r="C205" i="236" s="1"/>
  <c r="G207" i="236"/>
  <c r="C207" i="236" s="1"/>
  <c r="G204" i="236"/>
  <c r="C204" i="236" s="1"/>
  <c r="J210" i="236"/>
  <c r="G203" i="236"/>
  <c r="C203" i="236" s="1"/>
  <c r="S198" i="238"/>
  <c r="K199" i="238" s="1"/>
  <c r="A198" i="238" s="1"/>
  <c r="P199" i="238"/>
  <c r="M198" i="238" s="1"/>
  <c r="N192" i="236"/>
  <c r="L192" i="236"/>
  <c r="G205" i="238"/>
  <c r="C205" i="238" s="1"/>
  <c r="G206" i="238"/>
  <c r="C206" i="238" s="1"/>
  <c r="J210" i="238"/>
  <c r="H203" i="238"/>
  <c r="R203" i="238" s="1"/>
  <c r="P204" i="238" s="1"/>
  <c r="G207" i="238"/>
  <c r="C207" i="238" s="1"/>
  <c r="G204" i="238"/>
  <c r="C204" i="238" s="1"/>
  <c r="G203" i="238"/>
  <c r="C203" i="238" s="1"/>
  <c r="S198" i="255"/>
  <c r="K199" i="255" s="1"/>
  <c r="A198" i="255" s="1"/>
  <c r="P199" i="255"/>
  <c r="M198" i="255" s="1"/>
  <c r="S300" i="240"/>
  <c r="K301" i="240" s="1"/>
  <c r="A300" i="240" s="1"/>
  <c r="P301" i="240"/>
  <c r="M300" i="240" s="1"/>
  <c r="N192" i="238"/>
  <c r="L192" i="238"/>
  <c r="G1571" i="181" l="1"/>
  <c r="G211" i="236"/>
  <c r="C211" i="236" s="1"/>
  <c r="G209" i="236"/>
  <c r="C209" i="236" s="1"/>
  <c r="G210" i="236"/>
  <c r="C210" i="236" s="1"/>
  <c r="G213" i="236"/>
  <c r="C213" i="236" s="1"/>
  <c r="G212" i="236"/>
  <c r="C212" i="236" s="1"/>
  <c r="J216" i="236"/>
  <c r="H209" i="236"/>
  <c r="R209" i="236" s="1"/>
  <c r="P210" i="236" s="1"/>
  <c r="N198" i="236"/>
  <c r="L198" i="236"/>
  <c r="S306" i="240"/>
  <c r="K307" i="240" s="1"/>
  <c r="A306" i="240" s="1"/>
  <c r="P307" i="240"/>
  <c r="M306" i="240" s="1"/>
  <c r="P205" i="239"/>
  <c r="M204" i="239" s="1"/>
  <c r="S204" i="239"/>
  <c r="K205" i="239" s="1"/>
  <c r="A204" i="239" s="1"/>
  <c r="N198" i="255"/>
  <c r="L198" i="255"/>
  <c r="G210" i="238"/>
  <c r="C210" i="238" s="1"/>
  <c r="G213" i="238"/>
  <c r="C213" i="238" s="1"/>
  <c r="H209" i="238"/>
  <c r="R209" i="238" s="1"/>
  <c r="P210" i="238" s="1"/>
  <c r="J216" i="238"/>
  <c r="G211" i="238"/>
  <c r="C211" i="238" s="1"/>
  <c r="G209" i="238"/>
  <c r="C209" i="238" s="1"/>
  <c r="G212" i="238"/>
  <c r="C212" i="238" s="1"/>
  <c r="N198" i="238"/>
  <c r="L198" i="238"/>
  <c r="P205" i="236"/>
  <c r="M204" i="236" s="1"/>
  <c r="S204" i="236"/>
  <c r="K205" i="236" s="1"/>
  <c r="A204" i="236" s="1"/>
  <c r="G213" i="237"/>
  <c r="C213" i="237" s="1"/>
  <c r="J216" i="237"/>
  <c r="G211" i="237"/>
  <c r="C211" i="237" s="1"/>
  <c r="G209" i="237"/>
  <c r="C209" i="237" s="1"/>
  <c r="G212" i="237"/>
  <c r="C212" i="237" s="1"/>
  <c r="G210" i="237"/>
  <c r="C210" i="237" s="1"/>
  <c r="H209" i="237"/>
  <c r="R209" i="237" s="1"/>
  <c r="P210" i="237" s="1"/>
  <c r="N198" i="237"/>
  <c r="L198" i="237"/>
  <c r="L198" i="239"/>
  <c r="N198" i="239"/>
  <c r="S204" i="237"/>
  <c r="K205" i="237" s="1"/>
  <c r="A204" i="237" s="1"/>
  <c r="P205" i="237"/>
  <c r="M204" i="237" s="1"/>
  <c r="P205" i="255"/>
  <c r="M204" i="255" s="1"/>
  <c r="S204" i="255"/>
  <c r="K205" i="255" s="1"/>
  <c r="A204" i="255" s="1"/>
  <c r="J318" i="240"/>
  <c r="G311" i="240"/>
  <c r="C311" i="240" s="1"/>
  <c r="G314" i="240"/>
  <c r="C314" i="240" s="1"/>
  <c r="H311" i="240"/>
  <c r="R311" i="240" s="1"/>
  <c r="P312" i="240" s="1"/>
  <c r="G313" i="240"/>
  <c r="C313" i="240" s="1"/>
  <c r="G315" i="240"/>
  <c r="C315" i="240" s="1"/>
  <c r="G312" i="240"/>
  <c r="C312" i="240" s="1"/>
  <c r="S204" i="238"/>
  <c r="K205" i="238" s="1"/>
  <c r="A204" i="238" s="1"/>
  <c r="P205" i="238"/>
  <c r="M204" i="238" s="1"/>
  <c r="L300" i="240"/>
  <c r="N300" i="240"/>
  <c r="G212" i="255"/>
  <c r="C212" i="255" s="1"/>
  <c r="H209" i="255"/>
  <c r="R209" i="255" s="1"/>
  <c r="P210" i="255" s="1"/>
  <c r="G213" i="255"/>
  <c r="C213" i="255" s="1"/>
  <c r="G211" i="255"/>
  <c r="C211" i="255" s="1"/>
  <c r="G209" i="255"/>
  <c r="C209" i="255" s="1"/>
  <c r="G210" i="255"/>
  <c r="C210" i="255" s="1"/>
  <c r="J216" i="255"/>
  <c r="G209" i="239"/>
  <c r="C209" i="239" s="1"/>
  <c r="G213" i="239"/>
  <c r="C213" i="239" s="1"/>
  <c r="J216" i="239"/>
  <c r="G210" i="239"/>
  <c r="C210" i="239" s="1"/>
  <c r="H209" i="239"/>
  <c r="R209" i="239" s="1"/>
  <c r="P210" i="239" s="1"/>
  <c r="G212" i="239"/>
  <c r="C212" i="239" s="1"/>
  <c r="G211" i="239"/>
  <c r="C211" i="239" s="1"/>
  <c r="G1572" i="181" l="1"/>
  <c r="J222" i="255"/>
  <c r="G215" i="255"/>
  <c r="C215" i="255" s="1"/>
  <c r="G218" i="255"/>
  <c r="C218" i="255" s="1"/>
  <c r="G217" i="255"/>
  <c r="C217" i="255" s="1"/>
  <c r="G219" i="255"/>
  <c r="C219" i="255" s="1"/>
  <c r="G216" i="255"/>
  <c r="C216" i="255" s="1"/>
  <c r="H215" i="255"/>
  <c r="R215" i="255" s="1"/>
  <c r="P216" i="255" s="1"/>
  <c r="L204" i="238"/>
  <c r="N204" i="238"/>
  <c r="G321" i="240"/>
  <c r="C321" i="240" s="1"/>
  <c r="J324" i="240"/>
  <c r="H317" i="240"/>
  <c r="R317" i="240" s="1"/>
  <c r="P318" i="240" s="1"/>
  <c r="G320" i="240"/>
  <c r="C320" i="240" s="1"/>
  <c r="G317" i="240"/>
  <c r="C317" i="240" s="1"/>
  <c r="G318" i="240"/>
  <c r="C318" i="240" s="1"/>
  <c r="G319" i="240"/>
  <c r="C319" i="240" s="1"/>
  <c r="P211" i="238"/>
  <c r="M210" i="238" s="1"/>
  <c r="S210" i="238"/>
  <c r="K211" i="238" s="1"/>
  <c r="A210" i="238" s="1"/>
  <c r="G216" i="236"/>
  <c r="C216" i="236" s="1"/>
  <c r="G219" i="236"/>
  <c r="C219" i="236" s="1"/>
  <c r="G217" i="236"/>
  <c r="C217" i="236" s="1"/>
  <c r="G218" i="236"/>
  <c r="C218" i="236" s="1"/>
  <c r="J222" i="236"/>
  <c r="G215" i="236"/>
  <c r="C215" i="236" s="1"/>
  <c r="H215" i="236"/>
  <c r="R215" i="236" s="1"/>
  <c r="P216" i="236" s="1"/>
  <c r="P211" i="255"/>
  <c r="M210" i="255" s="1"/>
  <c r="S210" i="255"/>
  <c r="K211" i="255" s="1"/>
  <c r="A210" i="255" s="1"/>
  <c r="S312" i="240"/>
  <c r="K313" i="240" s="1"/>
  <c r="A312" i="240" s="1"/>
  <c r="P313" i="240"/>
  <c r="M312" i="240" s="1"/>
  <c r="P211" i="237"/>
  <c r="M210" i="237" s="1"/>
  <c r="S210" i="237"/>
  <c r="K211" i="237" s="1"/>
  <c r="A210" i="237" s="1"/>
  <c r="L204" i="236"/>
  <c r="N204" i="236"/>
  <c r="G215" i="239"/>
  <c r="C215" i="239" s="1"/>
  <c r="G219" i="239"/>
  <c r="C219" i="239" s="1"/>
  <c r="G216" i="239"/>
  <c r="C216" i="239" s="1"/>
  <c r="J222" i="239"/>
  <c r="G218" i="239"/>
  <c r="C218" i="239" s="1"/>
  <c r="H215" i="239"/>
  <c r="R215" i="239" s="1"/>
  <c r="P216" i="239" s="1"/>
  <c r="G217" i="239"/>
  <c r="C217" i="239" s="1"/>
  <c r="N204" i="255"/>
  <c r="L204" i="255"/>
  <c r="G216" i="237"/>
  <c r="C216" i="237" s="1"/>
  <c r="G219" i="237"/>
  <c r="C219" i="237" s="1"/>
  <c r="G218" i="237"/>
  <c r="C218" i="237" s="1"/>
  <c r="J222" i="237"/>
  <c r="G217" i="237"/>
  <c r="C217" i="237" s="1"/>
  <c r="G215" i="237"/>
  <c r="C215" i="237" s="1"/>
  <c r="H215" i="237"/>
  <c r="R215" i="237" s="1"/>
  <c r="P216" i="237" s="1"/>
  <c r="L204" i="239"/>
  <c r="N204" i="239"/>
  <c r="P211" i="239"/>
  <c r="M210" i="239" s="1"/>
  <c r="S210" i="239"/>
  <c r="K211" i="239" s="1"/>
  <c r="A210" i="239" s="1"/>
  <c r="N204" i="237"/>
  <c r="L204" i="237"/>
  <c r="G216" i="238"/>
  <c r="C216" i="238" s="1"/>
  <c r="J222" i="238"/>
  <c r="G217" i="238"/>
  <c r="C217" i="238" s="1"/>
  <c r="G218" i="238"/>
  <c r="C218" i="238" s="1"/>
  <c r="G219" i="238"/>
  <c r="C219" i="238" s="1"/>
  <c r="H215" i="238"/>
  <c r="R215" i="238" s="1"/>
  <c r="P216" i="238" s="1"/>
  <c r="G215" i="238"/>
  <c r="C215" i="238" s="1"/>
  <c r="N306" i="240"/>
  <c r="L306" i="240"/>
  <c r="P211" i="236"/>
  <c r="M210" i="236" s="1"/>
  <c r="S210" i="236"/>
  <c r="K211" i="236" s="1"/>
  <c r="A210" i="236" s="1"/>
  <c r="G1573" i="181" l="1"/>
  <c r="G222" i="237"/>
  <c r="C222" i="237" s="1"/>
  <c r="G224" i="237"/>
  <c r="C224" i="237" s="1"/>
  <c r="H221" i="237"/>
  <c r="R221" i="237" s="1"/>
  <c r="P222" i="237" s="1"/>
  <c r="G221" i="237"/>
  <c r="C221" i="237" s="1"/>
  <c r="J228" i="237"/>
  <c r="G225" i="237"/>
  <c r="C225" i="237" s="1"/>
  <c r="G223" i="237"/>
  <c r="C223" i="237" s="1"/>
  <c r="L210" i="237"/>
  <c r="N210" i="237"/>
  <c r="P217" i="236"/>
  <c r="M216" i="236" s="1"/>
  <c r="S216" i="236"/>
  <c r="K217" i="236" s="1"/>
  <c r="A216" i="236" s="1"/>
  <c r="L210" i="238"/>
  <c r="N210" i="238"/>
  <c r="P319" i="240"/>
  <c r="M318" i="240" s="1"/>
  <c r="S318" i="240"/>
  <c r="K319" i="240" s="1"/>
  <c r="A318" i="240" s="1"/>
  <c r="P217" i="237"/>
  <c r="M216" i="237" s="1"/>
  <c r="S216" i="237"/>
  <c r="K217" i="237" s="1"/>
  <c r="A216" i="237" s="1"/>
  <c r="G221" i="239"/>
  <c r="C221" i="239" s="1"/>
  <c r="G222" i="239"/>
  <c r="C222" i="239" s="1"/>
  <c r="G225" i="239"/>
  <c r="C225" i="239" s="1"/>
  <c r="H221" i="239"/>
  <c r="R221" i="239" s="1"/>
  <c r="P222" i="239" s="1"/>
  <c r="J228" i="239"/>
  <c r="G223" i="239"/>
  <c r="C223" i="239" s="1"/>
  <c r="G224" i="239"/>
  <c r="C224" i="239" s="1"/>
  <c r="L312" i="240"/>
  <c r="N312" i="240"/>
  <c r="J330" i="240"/>
  <c r="G323" i="240"/>
  <c r="C323" i="240" s="1"/>
  <c r="G326" i="240"/>
  <c r="C326" i="240" s="1"/>
  <c r="G325" i="240"/>
  <c r="C325" i="240" s="1"/>
  <c r="G327" i="240"/>
  <c r="C327" i="240" s="1"/>
  <c r="G324" i="240"/>
  <c r="C324" i="240" s="1"/>
  <c r="H323" i="240"/>
  <c r="R323" i="240" s="1"/>
  <c r="P324" i="240" s="1"/>
  <c r="P217" i="255"/>
  <c r="M216" i="255" s="1"/>
  <c r="S216" i="255"/>
  <c r="K217" i="255" s="1"/>
  <c r="A216" i="255" s="1"/>
  <c r="H221" i="236"/>
  <c r="R221" i="236" s="1"/>
  <c r="P222" i="236" s="1"/>
  <c r="G224" i="236"/>
  <c r="C224" i="236" s="1"/>
  <c r="G223" i="236"/>
  <c r="C223" i="236" s="1"/>
  <c r="G225" i="236"/>
  <c r="C225" i="236" s="1"/>
  <c r="J228" i="236"/>
  <c r="G222" i="236"/>
  <c r="C222" i="236" s="1"/>
  <c r="G221" i="236"/>
  <c r="C221" i="236" s="1"/>
  <c r="L210" i="239"/>
  <c r="N210" i="239"/>
  <c r="L210" i="236"/>
  <c r="N210" i="236"/>
  <c r="P217" i="238"/>
  <c r="M216" i="238" s="1"/>
  <c r="S216" i="238"/>
  <c r="K217" i="238" s="1"/>
  <c r="A216" i="238" s="1"/>
  <c r="G224" i="238"/>
  <c r="C224" i="238" s="1"/>
  <c r="G223" i="238"/>
  <c r="C223" i="238" s="1"/>
  <c r="G221" i="238"/>
  <c r="C221" i="238" s="1"/>
  <c r="G222" i="238"/>
  <c r="C222" i="238" s="1"/>
  <c r="J228" i="238"/>
  <c r="H221" i="238"/>
  <c r="R221" i="238" s="1"/>
  <c r="P222" i="238" s="1"/>
  <c r="G225" i="238"/>
  <c r="C225" i="238" s="1"/>
  <c r="S216" i="239"/>
  <c r="K217" i="239" s="1"/>
  <c r="A216" i="239" s="1"/>
  <c r="P217" i="239"/>
  <c r="M216" i="239" s="1"/>
  <c r="L210" i="255"/>
  <c r="N210" i="255"/>
  <c r="G222" i="255"/>
  <c r="C222" i="255" s="1"/>
  <c r="G225" i="255"/>
  <c r="C225" i="255" s="1"/>
  <c r="J228" i="255"/>
  <c r="H221" i="255"/>
  <c r="R221" i="255" s="1"/>
  <c r="P222" i="255" s="1"/>
  <c r="G224" i="255"/>
  <c r="C224" i="255" s="1"/>
  <c r="G221" i="255"/>
  <c r="C221" i="255" s="1"/>
  <c r="G223" i="255"/>
  <c r="C223" i="255" s="1"/>
  <c r="G1574" i="181" l="1"/>
  <c r="S222" i="255"/>
  <c r="K223" i="255" s="1"/>
  <c r="A222" i="255" s="1"/>
  <c r="P223" i="255"/>
  <c r="M222" i="255" s="1"/>
  <c r="L216" i="255"/>
  <c r="N216" i="255"/>
  <c r="L318" i="240"/>
  <c r="N318" i="240"/>
  <c r="J234" i="255"/>
  <c r="G230" i="255"/>
  <c r="C230" i="255" s="1"/>
  <c r="G227" i="255"/>
  <c r="C227" i="255" s="1"/>
  <c r="H227" i="255"/>
  <c r="R227" i="255" s="1"/>
  <c r="P228" i="255" s="1"/>
  <c r="G229" i="255"/>
  <c r="C229" i="255" s="1"/>
  <c r="G228" i="255"/>
  <c r="C228" i="255" s="1"/>
  <c r="G231" i="255"/>
  <c r="C231" i="255" s="1"/>
  <c r="J234" i="236"/>
  <c r="G228" i="236"/>
  <c r="C228" i="236" s="1"/>
  <c r="G231" i="236"/>
  <c r="C231" i="236" s="1"/>
  <c r="G229" i="236"/>
  <c r="C229" i="236" s="1"/>
  <c r="G227" i="236"/>
  <c r="C227" i="236" s="1"/>
  <c r="H227" i="236"/>
  <c r="R227" i="236" s="1"/>
  <c r="P228" i="236" s="1"/>
  <c r="G230" i="236"/>
  <c r="C230" i="236" s="1"/>
  <c r="P223" i="236"/>
  <c r="M222" i="236" s="1"/>
  <c r="S222" i="236"/>
  <c r="K223" i="236" s="1"/>
  <c r="A222" i="236" s="1"/>
  <c r="L216" i="237"/>
  <c r="N216" i="237"/>
  <c r="G228" i="239"/>
  <c r="C228" i="239" s="1"/>
  <c r="H227" i="239"/>
  <c r="R227" i="239" s="1"/>
  <c r="P228" i="239" s="1"/>
  <c r="G229" i="239"/>
  <c r="C229" i="239" s="1"/>
  <c r="G231" i="239"/>
  <c r="C231" i="239" s="1"/>
  <c r="G227" i="239"/>
  <c r="C227" i="239" s="1"/>
  <c r="G230" i="239"/>
  <c r="C230" i="239" s="1"/>
  <c r="J234" i="239"/>
  <c r="L216" i="236"/>
  <c r="N216" i="236"/>
  <c r="L216" i="239"/>
  <c r="N216" i="239"/>
  <c r="L216" i="238"/>
  <c r="N216" i="238"/>
  <c r="G333" i="240"/>
  <c r="C333" i="240" s="1"/>
  <c r="G329" i="240"/>
  <c r="C329" i="240" s="1"/>
  <c r="G331" i="240"/>
  <c r="C331" i="240" s="1"/>
  <c r="G330" i="240"/>
  <c r="C330" i="240" s="1"/>
  <c r="H329" i="240"/>
  <c r="R329" i="240" s="1"/>
  <c r="P330" i="240" s="1"/>
  <c r="J336" i="240"/>
  <c r="G332" i="240"/>
  <c r="C332" i="240" s="1"/>
  <c r="P223" i="237"/>
  <c r="M222" i="237" s="1"/>
  <c r="S222" i="237"/>
  <c r="K223" i="237" s="1"/>
  <c r="A222" i="237" s="1"/>
  <c r="P223" i="238"/>
  <c r="M222" i="238" s="1"/>
  <c r="S222" i="238"/>
  <c r="K223" i="238" s="1"/>
  <c r="A222" i="238" s="1"/>
  <c r="G227" i="238"/>
  <c r="C227" i="238" s="1"/>
  <c r="H227" i="238"/>
  <c r="R227" i="238" s="1"/>
  <c r="P228" i="238" s="1"/>
  <c r="G228" i="238"/>
  <c r="C228" i="238" s="1"/>
  <c r="G230" i="238"/>
  <c r="C230" i="238" s="1"/>
  <c r="J234" i="238"/>
  <c r="G229" i="238"/>
  <c r="C229" i="238" s="1"/>
  <c r="G231" i="238"/>
  <c r="C231" i="238" s="1"/>
  <c r="S324" i="240"/>
  <c r="K325" i="240" s="1"/>
  <c r="A324" i="240" s="1"/>
  <c r="P325" i="240"/>
  <c r="M324" i="240" s="1"/>
  <c r="P223" i="239"/>
  <c r="M222" i="239" s="1"/>
  <c r="S222" i="239"/>
  <c r="K223" i="239" s="1"/>
  <c r="A222" i="239" s="1"/>
  <c r="G227" i="237"/>
  <c r="C227" i="237" s="1"/>
  <c r="H227" i="237"/>
  <c r="R227" i="237" s="1"/>
  <c r="P228" i="237" s="1"/>
  <c r="G228" i="237"/>
  <c r="C228" i="237" s="1"/>
  <c r="G229" i="237"/>
  <c r="C229" i="237" s="1"/>
  <c r="G231" i="237"/>
  <c r="C231" i="237" s="1"/>
  <c r="J234" i="237"/>
  <c r="G230" i="237"/>
  <c r="C230" i="237" s="1"/>
  <c r="G1575" i="181" l="1"/>
  <c r="N222" i="238"/>
  <c r="L222" i="238"/>
  <c r="P229" i="239"/>
  <c r="M228" i="239" s="1"/>
  <c r="S228" i="239"/>
  <c r="K229" i="239" s="1"/>
  <c r="A228" i="239" s="1"/>
  <c r="G236" i="236"/>
  <c r="C236" i="236" s="1"/>
  <c r="H233" i="236"/>
  <c r="R233" i="236" s="1"/>
  <c r="P234" i="236" s="1"/>
  <c r="G234" i="236"/>
  <c r="C234" i="236" s="1"/>
  <c r="G233" i="236"/>
  <c r="C233" i="236" s="1"/>
  <c r="G237" i="236"/>
  <c r="C237" i="236" s="1"/>
  <c r="J240" i="236"/>
  <c r="G235" i="236"/>
  <c r="C235" i="236" s="1"/>
  <c r="P229" i="238"/>
  <c r="M228" i="238" s="1"/>
  <c r="S228" i="238"/>
  <c r="K229" i="238" s="1"/>
  <c r="A228" i="238" s="1"/>
  <c r="L222" i="236"/>
  <c r="N222" i="236"/>
  <c r="G236" i="255"/>
  <c r="C236" i="255" s="1"/>
  <c r="J240" i="255"/>
  <c r="H233" i="255"/>
  <c r="R233" i="255" s="1"/>
  <c r="P234" i="255" s="1"/>
  <c r="G234" i="255"/>
  <c r="C234" i="255" s="1"/>
  <c r="G233" i="255"/>
  <c r="C233" i="255" s="1"/>
  <c r="G237" i="255"/>
  <c r="C237" i="255" s="1"/>
  <c r="G235" i="255"/>
  <c r="C235" i="255" s="1"/>
  <c r="S228" i="237"/>
  <c r="K229" i="237" s="1"/>
  <c r="A228" i="237" s="1"/>
  <c r="P229" i="237"/>
  <c r="M228" i="237" s="1"/>
  <c r="N324" i="240"/>
  <c r="L324" i="240"/>
  <c r="G235" i="238"/>
  <c r="C235" i="238" s="1"/>
  <c r="G237" i="238"/>
  <c r="C237" i="238" s="1"/>
  <c r="G236" i="238"/>
  <c r="C236" i="238" s="1"/>
  <c r="G233" i="238"/>
  <c r="C233" i="238" s="1"/>
  <c r="G234" i="238"/>
  <c r="C234" i="238" s="1"/>
  <c r="J240" i="238"/>
  <c r="H233" i="238"/>
  <c r="R233" i="238" s="1"/>
  <c r="P234" i="238" s="1"/>
  <c r="L222" i="237"/>
  <c r="N222" i="237"/>
  <c r="J342" i="240"/>
  <c r="G336" i="240"/>
  <c r="C336" i="240" s="1"/>
  <c r="G337" i="240"/>
  <c r="C337" i="240" s="1"/>
  <c r="G335" i="240"/>
  <c r="C335" i="240" s="1"/>
  <c r="G339" i="240"/>
  <c r="C339" i="240" s="1"/>
  <c r="H335" i="240"/>
  <c r="R335" i="240" s="1"/>
  <c r="P336" i="240" s="1"/>
  <c r="G338" i="240"/>
  <c r="C338" i="240" s="1"/>
  <c r="S228" i="255"/>
  <c r="K229" i="255" s="1"/>
  <c r="A228" i="255" s="1"/>
  <c r="P229" i="255"/>
  <c r="M228" i="255" s="1"/>
  <c r="N222" i="255"/>
  <c r="L222" i="255"/>
  <c r="G235" i="237"/>
  <c r="C235" i="237" s="1"/>
  <c r="G233" i="237"/>
  <c r="C233" i="237" s="1"/>
  <c r="G236" i="237"/>
  <c r="C236" i="237" s="1"/>
  <c r="G237" i="237"/>
  <c r="C237" i="237" s="1"/>
  <c r="J240" i="237"/>
  <c r="G234" i="237"/>
  <c r="C234" i="237" s="1"/>
  <c r="H233" i="237"/>
  <c r="R233" i="237" s="1"/>
  <c r="P234" i="237" s="1"/>
  <c r="L222" i="239"/>
  <c r="N222" i="239"/>
  <c r="P331" i="240"/>
  <c r="M330" i="240" s="1"/>
  <c r="S330" i="240"/>
  <c r="K331" i="240" s="1"/>
  <c r="A330" i="240" s="1"/>
  <c r="G234" i="239"/>
  <c r="C234" i="239" s="1"/>
  <c r="G235" i="239"/>
  <c r="C235" i="239" s="1"/>
  <c r="G233" i="239"/>
  <c r="C233" i="239" s="1"/>
  <c r="J240" i="239"/>
  <c r="G236" i="239"/>
  <c r="C236" i="239" s="1"/>
  <c r="G237" i="239"/>
  <c r="C237" i="239" s="1"/>
  <c r="H233" i="239"/>
  <c r="R233" i="239" s="1"/>
  <c r="P234" i="239" s="1"/>
  <c r="S228" i="236"/>
  <c r="K229" i="236" s="1"/>
  <c r="A228" i="236" s="1"/>
  <c r="P229" i="236"/>
  <c r="M228" i="236" s="1"/>
  <c r="G1576" i="181" l="1"/>
  <c r="J246" i="239"/>
  <c r="H239" i="239"/>
  <c r="R239" i="239" s="1"/>
  <c r="P240" i="239" s="1"/>
  <c r="G242" i="239"/>
  <c r="C242" i="239" s="1"/>
  <c r="G239" i="239"/>
  <c r="C239" i="239" s="1"/>
  <c r="G240" i="239"/>
  <c r="C240" i="239" s="1"/>
  <c r="G241" i="239"/>
  <c r="C241" i="239" s="1"/>
  <c r="G243" i="239"/>
  <c r="C243" i="239" s="1"/>
  <c r="G242" i="237"/>
  <c r="C242" i="237" s="1"/>
  <c r="H239" i="237"/>
  <c r="R239" i="237" s="1"/>
  <c r="P240" i="237" s="1"/>
  <c r="G243" i="237"/>
  <c r="C243" i="237" s="1"/>
  <c r="J246" i="237"/>
  <c r="G241" i="237"/>
  <c r="C241" i="237" s="1"/>
  <c r="G239" i="237"/>
  <c r="C239" i="237" s="1"/>
  <c r="G240" i="237"/>
  <c r="C240" i="237" s="1"/>
  <c r="G240" i="236"/>
  <c r="C240" i="236" s="1"/>
  <c r="H239" i="236"/>
  <c r="R239" i="236" s="1"/>
  <c r="P240" i="236" s="1"/>
  <c r="G242" i="236"/>
  <c r="C242" i="236" s="1"/>
  <c r="G241" i="236"/>
  <c r="C241" i="236" s="1"/>
  <c r="G243" i="236"/>
  <c r="C243" i="236" s="1"/>
  <c r="G239" i="236"/>
  <c r="C239" i="236" s="1"/>
  <c r="J246" i="236"/>
  <c r="S234" i="236"/>
  <c r="K235" i="236" s="1"/>
  <c r="A234" i="236" s="1"/>
  <c r="P235" i="236"/>
  <c r="M234" i="236" s="1"/>
  <c r="S234" i="239"/>
  <c r="K235" i="239" s="1"/>
  <c r="A234" i="239" s="1"/>
  <c r="P235" i="239"/>
  <c r="M234" i="239" s="1"/>
  <c r="N330" i="240"/>
  <c r="L330" i="240"/>
  <c r="P235" i="255"/>
  <c r="M234" i="255" s="1"/>
  <c r="S234" i="255"/>
  <c r="K235" i="255" s="1"/>
  <c r="A234" i="255" s="1"/>
  <c r="P235" i="237"/>
  <c r="M234" i="237" s="1"/>
  <c r="S234" i="237"/>
  <c r="K235" i="237" s="1"/>
  <c r="A234" i="237" s="1"/>
  <c r="S336" i="240"/>
  <c r="K337" i="240" s="1"/>
  <c r="A336" i="240" s="1"/>
  <c r="P337" i="240"/>
  <c r="M336" i="240" s="1"/>
  <c r="P235" i="238"/>
  <c r="M234" i="238" s="1"/>
  <c r="S234" i="238"/>
  <c r="K235" i="238" s="1"/>
  <c r="A234" i="238" s="1"/>
  <c r="J246" i="255"/>
  <c r="G242" i="255"/>
  <c r="C242" i="255" s="1"/>
  <c r="H239" i="255"/>
  <c r="R239" i="255" s="1"/>
  <c r="P240" i="255" s="1"/>
  <c r="G241" i="255"/>
  <c r="C241" i="255" s="1"/>
  <c r="G240" i="255"/>
  <c r="C240" i="255" s="1"/>
  <c r="G239" i="255"/>
  <c r="C239" i="255" s="1"/>
  <c r="G243" i="255"/>
  <c r="C243" i="255" s="1"/>
  <c r="N228" i="238"/>
  <c r="L228" i="238"/>
  <c r="L228" i="236"/>
  <c r="N228" i="236"/>
  <c r="L228" i="255"/>
  <c r="N228" i="255"/>
  <c r="G344" i="240"/>
  <c r="C344" i="240" s="1"/>
  <c r="G345" i="240"/>
  <c r="C345" i="240" s="1"/>
  <c r="G342" i="240"/>
  <c r="C342" i="240" s="1"/>
  <c r="G343" i="240"/>
  <c r="C343" i="240" s="1"/>
  <c r="H341" i="240"/>
  <c r="R341" i="240" s="1"/>
  <c r="P342" i="240" s="1"/>
  <c r="G341" i="240"/>
  <c r="C341" i="240" s="1"/>
  <c r="J348" i="240"/>
  <c r="G240" i="238"/>
  <c r="C240" i="238" s="1"/>
  <c r="G242" i="238"/>
  <c r="C242" i="238" s="1"/>
  <c r="G239" i="238"/>
  <c r="C239" i="238" s="1"/>
  <c r="H239" i="238"/>
  <c r="R239" i="238" s="1"/>
  <c r="P240" i="238" s="1"/>
  <c r="G241" i="238"/>
  <c r="C241" i="238" s="1"/>
  <c r="J246" i="238"/>
  <c r="G243" i="238"/>
  <c r="C243" i="238" s="1"/>
  <c r="N228" i="237"/>
  <c r="L228" i="237"/>
  <c r="N228" i="239"/>
  <c r="L228" i="239"/>
  <c r="G1577" i="181" l="1"/>
  <c r="J252" i="238"/>
  <c r="G245" i="238"/>
  <c r="C245" i="238" s="1"/>
  <c r="G247" i="238"/>
  <c r="C247" i="238" s="1"/>
  <c r="G249" i="238"/>
  <c r="C249" i="238" s="1"/>
  <c r="H245" i="238"/>
  <c r="R245" i="238" s="1"/>
  <c r="P246" i="238" s="1"/>
  <c r="G246" i="238"/>
  <c r="C246" i="238" s="1"/>
  <c r="G248" i="238"/>
  <c r="C248" i="238" s="1"/>
  <c r="S240" i="238"/>
  <c r="K241" i="238" s="1"/>
  <c r="A240" i="238" s="1"/>
  <c r="P241" i="238"/>
  <c r="M240" i="238" s="1"/>
  <c r="H347" i="240"/>
  <c r="R347" i="240" s="1"/>
  <c r="P348" i="240" s="1"/>
  <c r="G347" i="240"/>
  <c r="C347" i="240" s="1"/>
  <c r="G351" i="240"/>
  <c r="C351" i="240" s="1"/>
  <c r="J354" i="240"/>
  <c r="G348" i="240"/>
  <c r="C348" i="240" s="1"/>
  <c r="G350" i="240"/>
  <c r="C350" i="240" s="1"/>
  <c r="G349" i="240"/>
  <c r="C349" i="240" s="1"/>
  <c r="N336" i="240"/>
  <c r="L336" i="240"/>
  <c r="N234" i="239"/>
  <c r="L234" i="239"/>
  <c r="G247" i="236"/>
  <c r="C247" i="236" s="1"/>
  <c r="G249" i="236"/>
  <c r="C249" i="236" s="1"/>
  <c r="G248" i="236"/>
  <c r="C248" i="236" s="1"/>
  <c r="G245" i="236"/>
  <c r="C245" i="236" s="1"/>
  <c r="G246" i="236"/>
  <c r="C246" i="236" s="1"/>
  <c r="J252" i="236"/>
  <c r="H245" i="236"/>
  <c r="R245" i="236" s="1"/>
  <c r="P246" i="236" s="1"/>
  <c r="G246" i="255"/>
  <c r="C246" i="255" s="1"/>
  <c r="G247" i="255"/>
  <c r="C247" i="255" s="1"/>
  <c r="G248" i="255"/>
  <c r="C248" i="255" s="1"/>
  <c r="G245" i="255"/>
  <c r="C245" i="255" s="1"/>
  <c r="J252" i="255"/>
  <c r="G249" i="255"/>
  <c r="C249" i="255" s="1"/>
  <c r="H245" i="255"/>
  <c r="R245" i="255" s="1"/>
  <c r="P246" i="255" s="1"/>
  <c r="N234" i="237"/>
  <c r="L234" i="237"/>
  <c r="P241" i="236"/>
  <c r="M240" i="236" s="1"/>
  <c r="S240" i="236"/>
  <c r="K241" i="236" s="1"/>
  <c r="A240" i="236" s="1"/>
  <c r="G247" i="237"/>
  <c r="C247" i="237" s="1"/>
  <c r="G248" i="237"/>
  <c r="C248" i="237" s="1"/>
  <c r="J252" i="237"/>
  <c r="G245" i="237"/>
  <c r="C245" i="237" s="1"/>
  <c r="H245" i="237"/>
  <c r="R245" i="237" s="1"/>
  <c r="P246" i="237" s="1"/>
  <c r="G246" i="237"/>
  <c r="C246" i="237" s="1"/>
  <c r="G249" i="237"/>
  <c r="C249" i="237" s="1"/>
  <c r="P343" i="240"/>
  <c r="M342" i="240" s="1"/>
  <c r="S342" i="240"/>
  <c r="K343" i="240" s="1"/>
  <c r="A342" i="240" s="1"/>
  <c r="L234" i="236"/>
  <c r="N234" i="236"/>
  <c r="P241" i="239"/>
  <c r="M240" i="239" s="1"/>
  <c r="S240" i="239"/>
  <c r="K241" i="239" s="1"/>
  <c r="A240" i="239" s="1"/>
  <c r="P241" i="255"/>
  <c r="M240" i="255" s="1"/>
  <c r="S240" i="255"/>
  <c r="K241" i="255" s="1"/>
  <c r="A240" i="255" s="1"/>
  <c r="L234" i="238"/>
  <c r="N234" i="238"/>
  <c r="N234" i="255"/>
  <c r="L234" i="255"/>
  <c r="P241" i="237"/>
  <c r="M240" i="237" s="1"/>
  <c r="S240" i="237"/>
  <c r="K241" i="237" s="1"/>
  <c r="A240" i="237" s="1"/>
  <c r="G248" i="239"/>
  <c r="C248" i="239" s="1"/>
  <c r="G249" i="239"/>
  <c r="C249" i="239" s="1"/>
  <c r="J252" i="239"/>
  <c r="G245" i="239"/>
  <c r="C245" i="239" s="1"/>
  <c r="H245" i="239"/>
  <c r="R245" i="239" s="1"/>
  <c r="P246" i="239" s="1"/>
  <c r="G247" i="239"/>
  <c r="C247" i="239" s="1"/>
  <c r="G246" i="239"/>
  <c r="C246" i="239" s="1"/>
  <c r="G1578" i="181" l="1"/>
  <c r="N240" i="239"/>
  <c r="L240" i="239"/>
  <c r="L342" i="240"/>
  <c r="N342" i="240"/>
  <c r="P247" i="255"/>
  <c r="M246" i="255" s="1"/>
  <c r="S246" i="255"/>
  <c r="K247" i="255" s="1"/>
  <c r="A246" i="255" s="1"/>
  <c r="P247" i="236"/>
  <c r="M246" i="236" s="1"/>
  <c r="S246" i="236"/>
  <c r="K247" i="236" s="1"/>
  <c r="A246" i="236" s="1"/>
  <c r="S246" i="239"/>
  <c r="K247" i="239" s="1"/>
  <c r="A246" i="239" s="1"/>
  <c r="P247" i="239"/>
  <c r="M246" i="239" s="1"/>
  <c r="P247" i="237"/>
  <c r="M246" i="237" s="1"/>
  <c r="S246" i="237"/>
  <c r="K247" i="237" s="1"/>
  <c r="A246" i="237" s="1"/>
  <c r="J258" i="255"/>
  <c r="G254" i="255"/>
  <c r="C254" i="255" s="1"/>
  <c r="G253" i="255"/>
  <c r="C253" i="255" s="1"/>
  <c r="G255" i="255"/>
  <c r="C255" i="255" s="1"/>
  <c r="G252" i="255"/>
  <c r="C252" i="255" s="1"/>
  <c r="H251" i="255"/>
  <c r="R251" i="255" s="1"/>
  <c r="P252" i="255" s="1"/>
  <c r="G251" i="255"/>
  <c r="C251" i="255" s="1"/>
  <c r="S348" i="240"/>
  <c r="K349" i="240" s="1"/>
  <c r="A348" i="240" s="1"/>
  <c r="P349" i="240"/>
  <c r="M348" i="240" s="1"/>
  <c r="L240" i="255"/>
  <c r="N240" i="255"/>
  <c r="G255" i="236"/>
  <c r="C255" i="236" s="1"/>
  <c r="J258" i="236"/>
  <c r="G254" i="236"/>
  <c r="C254" i="236" s="1"/>
  <c r="G252" i="236"/>
  <c r="C252" i="236" s="1"/>
  <c r="G251" i="236"/>
  <c r="C251" i="236" s="1"/>
  <c r="H251" i="236"/>
  <c r="R251" i="236" s="1"/>
  <c r="P252" i="236" s="1"/>
  <c r="G253" i="236"/>
  <c r="C253" i="236" s="1"/>
  <c r="G254" i="239"/>
  <c r="C254" i="239" s="1"/>
  <c r="G251" i="239"/>
  <c r="C251" i="239" s="1"/>
  <c r="H251" i="239"/>
  <c r="R251" i="239" s="1"/>
  <c r="P252" i="239" s="1"/>
  <c r="G253" i="239"/>
  <c r="C253" i="239" s="1"/>
  <c r="J258" i="239"/>
  <c r="G255" i="239"/>
  <c r="C255" i="239" s="1"/>
  <c r="G252" i="239"/>
  <c r="C252" i="239" s="1"/>
  <c r="L240" i="237"/>
  <c r="N240" i="237"/>
  <c r="G252" i="237"/>
  <c r="C252" i="237" s="1"/>
  <c r="H251" i="237"/>
  <c r="R251" i="237" s="1"/>
  <c r="P252" i="237" s="1"/>
  <c r="G255" i="237"/>
  <c r="C255" i="237" s="1"/>
  <c r="G254" i="237"/>
  <c r="C254" i="237" s="1"/>
  <c r="G251" i="237"/>
  <c r="C251" i="237" s="1"/>
  <c r="G253" i="237"/>
  <c r="C253" i="237" s="1"/>
  <c r="J258" i="237"/>
  <c r="L240" i="236"/>
  <c r="N240" i="236"/>
  <c r="J360" i="240"/>
  <c r="H353" i="240"/>
  <c r="R353" i="240" s="1"/>
  <c r="P354" i="240" s="1"/>
  <c r="G354" i="240"/>
  <c r="C354" i="240" s="1"/>
  <c r="G357" i="240"/>
  <c r="C357" i="240" s="1"/>
  <c r="G355" i="240"/>
  <c r="C355" i="240" s="1"/>
  <c r="G353" i="240"/>
  <c r="C353" i="240" s="1"/>
  <c r="G356" i="240"/>
  <c r="C356" i="240" s="1"/>
  <c r="L240" i="238"/>
  <c r="N240" i="238"/>
  <c r="S246" i="238"/>
  <c r="K247" i="238" s="1"/>
  <c r="A246" i="238" s="1"/>
  <c r="P247" i="238"/>
  <c r="M246" i="238" s="1"/>
  <c r="G255" i="238"/>
  <c r="C255" i="238" s="1"/>
  <c r="G251" i="238"/>
  <c r="C251" i="238" s="1"/>
  <c r="G253" i="238"/>
  <c r="C253" i="238" s="1"/>
  <c r="G254" i="238"/>
  <c r="C254" i="238" s="1"/>
  <c r="J258" i="238"/>
  <c r="H251" i="238"/>
  <c r="R251" i="238" s="1"/>
  <c r="P252" i="238" s="1"/>
  <c r="G252" i="238"/>
  <c r="C252" i="238" s="1"/>
  <c r="G1579" i="181" l="1"/>
  <c r="P253" i="238"/>
  <c r="M252" i="238" s="1"/>
  <c r="S252" i="238"/>
  <c r="K253" i="238" s="1"/>
  <c r="A252" i="238" s="1"/>
  <c r="S252" i="236"/>
  <c r="K253" i="236" s="1"/>
  <c r="A252" i="236" s="1"/>
  <c r="P253" i="236"/>
  <c r="M252" i="236" s="1"/>
  <c r="G259" i="236"/>
  <c r="C259" i="236" s="1"/>
  <c r="J264" i="236"/>
  <c r="G261" i="236"/>
  <c r="C261" i="236" s="1"/>
  <c r="H257" i="236"/>
  <c r="R257" i="236" s="1"/>
  <c r="P258" i="236" s="1"/>
  <c r="G257" i="236"/>
  <c r="C257" i="236" s="1"/>
  <c r="G258" i="236"/>
  <c r="C258" i="236" s="1"/>
  <c r="G260" i="236"/>
  <c r="C260" i="236" s="1"/>
  <c r="G257" i="238"/>
  <c r="C257" i="238" s="1"/>
  <c r="G259" i="238"/>
  <c r="C259" i="238" s="1"/>
  <c r="J264" i="238"/>
  <c r="G261" i="238"/>
  <c r="C261" i="238" s="1"/>
  <c r="G260" i="238"/>
  <c r="C260" i="238" s="1"/>
  <c r="G258" i="238"/>
  <c r="C258" i="238" s="1"/>
  <c r="H257" i="238"/>
  <c r="R257" i="238" s="1"/>
  <c r="P258" i="238" s="1"/>
  <c r="N246" i="238"/>
  <c r="L246" i="238"/>
  <c r="G261" i="239"/>
  <c r="C261" i="239" s="1"/>
  <c r="G257" i="239"/>
  <c r="C257" i="239" s="1"/>
  <c r="G259" i="239"/>
  <c r="C259" i="239" s="1"/>
  <c r="G260" i="239"/>
  <c r="C260" i="239" s="1"/>
  <c r="J264" i="239"/>
  <c r="H257" i="239"/>
  <c r="R257" i="239" s="1"/>
  <c r="P258" i="239" s="1"/>
  <c r="G258" i="239"/>
  <c r="C258" i="239" s="1"/>
  <c r="N246" i="237"/>
  <c r="L246" i="237"/>
  <c r="L246" i="236"/>
  <c r="N246" i="236"/>
  <c r="L246" i="255"/>
  <c r="N246" i="255"/>
  <c r="J366" i="240"/>
  <c r="G361" i="240"/>
  <c r="C361" i="240" s="1"/>
  <c r="G359" i="240"/>
  <c r="C359" i="240" s="1"/>
  <c r="G363" i="240"/>
  <c r="C363" i="240" s="1"/>
  <c r="H359" i="240"/>
  <c r="R359" i="240" s="1"/>
  <c r="P360" i="240" s="1"/>
  <c r="G360" i="240"/>
  <c r="C360" i="240" s="1"/>
  <c r="G362" i="240"/>
  <c r="C362" i="240" s="1"/>
  <c r="P253" i="237"/>
  <c r="M252" i="237" s="1"/>
  <c r="S252" i="237"/>
  <c r="K253" i="237" s="1"/>
  <c r="A252" i="237" s="1"/>
  <c r="S252" i="239"/>
  <c r="K253" i="239" s="1"/>
  <c r="A252" i="239" s="1"/>
  <c r="P253" i="239"/>
  <c r="M252" i="239" s="1"/>
  <c r="N348" i="240"/>
  <c r="L348" i="240"/>
  <c r="J264" i="255"/>
  <c r="G257" i="255"/>
  <c r="C257" i="255" s="1"/>
  <c r="G260" i="255"/>
  <c r="C260" i="255" s="1"/>
  <c r="G261" i="255"/>
  <c r="C261" i="255" s="1"/>
  <c r="H257" i="255"/>
  <c r="R257" i="255" s="1"/>
  <c r="P258" i="255" s="1"/>
  <c r="G259" i="255"/>
  <c r="C259" i="255" s="1"/>
  <c r="G258" i="255"/>
  <c r="C258" i="255" s="1"/>
  <c r="S354" i="240"/>
  <c r="K355" i="240" s="1"/>
  <c r="A354" i="240" s="1"/>
  <c r="P355" i="240"/>
  <c r="M354" i="240" s="1"/>
  <c r="G258" i="237"/>
  <c r="C258" i="237" s="1"/>
  <c r="G259" i="237"/>
  <c r="C259" i="237" s="1"/>
  <c r="H257" i="237"/>
  <c r="R257" i="237" s="1"/>
  <c r="P258" i="237" s="1"/>
  <c r="J264" i="237"/>
  <c r="G257" i="237"/>
  <c r="C257" i="237" s="1"/>
  <c r="G260" i="237"/>
  <c r="C260" i="237" s="1"/>
  <c r="G261" i="237"/>
  <c r="C261" i="237" s="1"/>
  <c r="P253" i="255"/>
  <c r="M252" i="255" s="1"/>
  <c r="S252" i="255"/>
  <c r="K253" i="255" s="1"/>
  <c r="A252" i="255" s="1"/>
  <c r="L246" i="239"/>
  <c r="N246" i="239"/>
  <c r="G1580" i="181" l="1"/>
  <c r="L252" i="237"/>
  <c r="N252" i="237"/>
  <c r="S258" i="236"/>
  <c r="K259" i="236" s="1"/>
  <c r="A258" i="236" s="1"/>
  <c r="P259" i="236"/>
  <c r="M258" i="236" s="1"/>
  <c r="N252" i="236"/>
  <c r="L252" i="236"/>
  <c r="N252" i="239"/>
  <c r="L252" i="239"/>
  <c r="S258" i="239"/>
  <c r="K259" i="239" s="1"/>
  <c r="A258" i="239" s="1"/>
  <c r="P259" i="239"/>
  <c r="M258" i="239" s="1"/>
  <c r="L252" i="255"/>
  <c r="N252" i="255"/>
  <c r="H263" i="237"/>
  <c r="R263" i="237" s="1"/>
  <c r="P264" i="237" s="1"/>
  <c r="G263" i="237"/>
  <c r="C263" i="237" s="1"/>
  <c r="G267" i="237"/>
  <c r="C267" i="237" s="1"/>
  <c r="G264" i="237"/>
  <c r="C264" i="237" s="1"/>
  <c r="G266" i="237"/>
  <c r="C266" i="237" s="1"/>
  <c r="J270" i="237"/>
  <c r="G265" i="237"/>
  <c r="C265" i="237" s="1"/>
  <c r="L354" i="240"/>
  <c r="N354" i="240"/>
  <c r="S258" i="255"/>
  <c r="K259" i="255" s="1"/>
  <c r="A258" i="255" s="1"/>
  <c r="P259" i="255"/>
  <c r="M258" i="255" s="1"/>
  <c r="H263" i="255"/>
  <c r="R263" i="255" s="1"/>
  <c r="P264" i="255" s="1"/>
  <c r="G263" i="255"/>
  <c r="C263" i="255" s="1"/>
  <c r="G267" i="255"/>
  <c r="C267" i="255" s="1"/>
  <c r="G265" i="255"/>
  <c r="C265" i="255" s="1"/>
  <c r="G266" i="255"/>
  <c r="C266" i="255" s="1"/>
  <c r="G264" i="255"/>
  <c r="C264" i="255" s="1"/>
  <c r="J270" i="255"/>
  <c r="G265" i="239"/>
  <c r="C265" i="239" s="1"/>
  <c r="G264" i="239"/>
  <c r="C264" i="239" s="1"/>
  <c r="H263" i="239"/>
  <c r="R263" i="239" s="1"/>
  <c r="P264" i="239" s="1"/>
  <c r="G263" i="239"/>
  <c r="C263" i="239" s="1"/>
  <c r="G266" i="239"/>
  <c r="C266" i="239" s="1"/>
  <c r="G267" i="239"/>
  <c r="C267" i="239" s="1"/>
  <c r="J270" i="239"/>
  <c r="H263" i="236"/>
  <c r="R263" i="236" s="1"/>
  <c r="P264" i="236" s="1"/>
  <c r="J270" i="236"/>
  <c r="G266" i="236"/>
  <c r="C266" i="236" s="1"/>
  <c r="G263" i="236"/>
  <c r="C263" i="236" s="1"/>
  <c r="G265" i="236"/>
  <c r="C265" i="236" s="1"/>
  <c r="G267" i="236"/>
  <c r="C267" i="236" s="1"/>
  <c r="G264" i="236"/>
  <c r="C264" i="236" s="1"/>
  <c r="P259" i="237"/>
  <c r="M258" i="237" s="1"/>
  <c r="S258" i="237"/>
  <c r="K259" i="237" s="1"/>
  <c r="A258" i="237" s="1"/>
  <c r="S360" i="240"/>
  <c r="K361" i="240" s="1"/>
  <c r="A360" i="240" s="1"/>
  <c r="P361" i="240"/>
  <c r="M360" i="240" s="1"/>
  <c r="G366" i="240"/>
  <c r="C366" i="240" s="1"/>
  <c r="G369" i="240"/>
  <c r="C369" i="240" s="1"/>
  <c r="G365" i="240"/>
  <c r="C365" i="240" s="1"/>
  <c r="G367" i="240"/>
  <c r="C367" i="240" s="1"/>
  <c r="H365" i="240"/>
  <c r="R365" i="240" s="1"/>
  <c r="P366" i="240" s="1"/>
  <c r="G368" i="240"/>
  <c r="C368" i="240" s="1"/>
  <c r="J372" i="240"/>
  <c r="S258" i="238"/>
  <c r="K259" i="238" s="1"/>
  <c r="A258" i="238" s="1"/>
  <c r="P259" i="238"/>
  <c r="M258" i="238" s="1"/>
  <c r="G265" i="238"/>
  <c r="C265" i="238" s="1"/>
  <c r="G264" i="238"/>
  <c r="C264" i="238" s="1"/>
  <c r="G263" i="238"/>
  <c r="C263" i="238" s="1"/>
  <c r="G266" i="238"/>
  <c r="C266" i="238" s="1"/>
  <c r="G267" i="238"/>
  <c r="C267" i="238" s="1"/>
  <c r="J270" i="238"/>
  <c r="H263" i="238"/>
  <c r="R263" i="238" s="1"/>
  <c r="P264" i="238" s="1"/>
  <c r="N252" i="238"/>
  <c r="L252" i="238"/>
  <c r="G1581" i="181" l="1"/>
  <c r="G270" i="238"/>
  <c r="C270" i="238" s="1"/>
  <c r="J276" i="238"/>
  <c r="G269" i="238"/>
  <c r="C269" i="238" s="1"/>
  <c r="G273" i="238"/>
  <c r="C273" i="238" s="1"/>
  <c r="G272" i="238"/>
  <c r="C272" i="238" s="1"/>
  <c r="H269" i="238"/>
  <c r="R269" i="238" s="1"/>
  <c r="P270" i="238" s="1"/>
  <c r="G271" i="238"/>
  <c r="C271" i="238" s="1"/>
  <c r="H371" i="240"/>
  <c r="R371" i="240" s="1"/>
  <c r="P372" i="240" s="1"/>
  <c r="G375" i="240"/>
  <c r="C375" i="240" s="1"/>
  <c r="G373" i="240"/>
  <c r="C373" i="240" s="1"/>
  <c r="G374" i="240"/>
  <c r="C374" i="240" s="1"/>
  <c r="G371" i="240"/>
  <c r="C371" i="240" s="1"/>
  <c r="J378" i="240"/>
  <c r="G372" i="240"/>
  <c r="C372" i="240" s="1"/>
  <c r="G272" i="236"/>
  <c r="C272" i="236" s="1"/>
  <c r="J276" i="236"/>
  <c r="G270" i="236"/>
  <c r="C270" i="236" s="1"/>
  <c r="G269" i="236"/>
  <c r="C269" i="236" s="1"/>
  <c r="H269" i="236"/>
  <c r="R269" i="236" s="1"/>
  <c r="P270" i="236" s="1"/>
  <c r="G271" i="236"/>
  <c r="C271" i="236" s="1"/>
  <c r="G273" i="236"/>
  <c r="C273" i="236" s="1"/>
  <c r="G272" i="239"/>
  <c r="C272" i="239" s="1"/>
  <c r="G270" i="239"/>
  <c r="C270" i="239" s="1"/>
  <c r="G271" i="239"/>
  <c r="C271" i="239" s="1"/>
  <c r="G273" i="239"/>
  <c r="C273" i="239" s="1"/>
  <c r="G269" i="239"/>
  <c r="C269" i="239" s="1"/>
  <c r="H269" i="239"/>
  <c r="R269" i="239" s="1"/>
  <c r="P270" i="239" s="1"/>
  <c r="J276" i="239"/>
  <c r="P265" i="239"/>
  <c r="M264" i="239" s="1"/>
  <c r="S264" i="239"/>
  <c r="K265" i="239" s="1"/>
  <c r="A264" i="239" s="1"/>
  <c r="P265" i="237"/>
  <c r="M264" i="237" s="1"/>
  <c r="S264" i="237"/>
  <c r="K265" i="237" s="1"/>
  <c r="A264" i="237" s="1"/>
  <c r="P265" i="236"/>
  <c r="M264" i="236" s="1"/>
  <c r="S264" i="236"/>
  <c r="K265" i="236" s="1"/>
  <c r="A264" i="236" s="1"/>
  <c r="S264" i="255"/>
  <c r="K265" i="255" s="1"/>
  <c r="A264" i="255" s="1"/>
  <c r="P265" i="255"/>
  <c r="M264" i="255" s="1"/>
  <c r="N258" i="239"/>
  <c r="L258" i="239"/>
  <c r="L258" i="236"/>
  <c r="N258" i="236"/>
  <c r="L258" i="238"/>
  <c r="N258" i="238"/>
  <c r="S366" i="240"/>
  <c r="K367" i="240" s="1"/>
  <c r="A366" i="240" s="1"/>
  <c r="P367" i="240"/>
  <c r="M366" i="240" s="1"/>
  <c r="L258" i="237"/>
  <c r="N258" i="237"/>
  <c r="N258" i="255"/>
  <c r="L258" i="255"/>
  <c r="P265" i="238"/>
  <c r="M264" i="238" s="1"/>
  <c r="S264" i="238"/>
  <c r="K265" i="238" s="1"/>
  <c r="A264" i="238" s="1"/>
  <c r="N360" i="240"/>
  <c r="L360" i="240"/>
  <c r="J276" i="255"/>
  <c r="G270" i="255"/>
  <c r="C270" i="255" s="1"/>
  <c r="H269" i="255"/>
  <c r="R269" i="255" s="1"/>
  <c r="P270" i="255" s="1"/>
  <c r="G271" i="255"/>
  <c r="C271" i="255" s="1"/>
  <c r="G269" i="255"/>
  <c r="C269" i="255" s="1"/>
  <c r="G272" i="255"/>
  <c r="C272" i="255" s="1"/>
  <c r="G273" i="255"/>
  <c r="C273" i="255" s="1"/>
  <c r="G270" i="237"/>
  <c r="C270" i="237" s="1"/>
  <c r="J276" i="237"/>
  <c r="G273" i="237"/>
  <c r="C273" i="237" s="1"/>
  <c r="H269" i="237"/>
  <c r="R269" i="237" s="1"/>
  <c r="P270" i="237" s="1"/>
  <c r="G269" i="237"/>
  <c r="C269" i="237" s="1"/>
  <c r="G272" i="237"/>
  <c r="C272" i="237" s="1"/>
  <c r="G271" i="237"/>
  <c r="C271" i="237" s="1"/>
  <c r="G1582" i="181" l="1"/>
  <c r="G1583" i="181"/>
  <c r="P271" i="237"/>
  <c r="M270" i="237" s="1"/>
  <c r="S270" i="237"/>
  <c r="K271" i="237" s="1"/>
  <c r="A270" i="237" s="1"/>
  <c r="G278" i="237"/>
  <c r="C278" i="237" s="1"/>
  <c r="G275" i="237"/>
  <c r="C275" i="237" s="1"/>
  <c r="G276" i="237"/>
  <c r="C276" i="237" s="1"/>
  <c r="G277" i="237"/>
  <c r="C277" i="237" s="1"/>
  <c r="J282" i="237"/>
  <c r="G279" i="237"/>
  <c r="C279" i="237" s="1"/>
  <c r="H275" i="237"/>
  <c r="R275" i="237" s="1"/>
  <c r="P276" i="237" s="1"/>
  <c r="J282" i="255"/>
  <c r="G275" i="255"/>
  <c r="C275" i="255" s="1"/>
  <c r="G279" i="255"/>
  <c r="C279" i="255" s="1"/>
  <c r="H275" i="255"/>
  <c r="R275" i="255" s="1"/>
  <c r="P276" i="255" s="1"/>
  <c r="G277" i="255"/>
  <c r="C277" i="255" s="1"/>
  <c r="G276" i="255"/>
  <c r="C276" i="255" s="1"/>
  <c r="G278" i="255"/>
  <c r="C278" i="255" s="1"/>
  <c r="N264" i="236"/>
  <c r="L264" i="236"/>
  <c r="H275" i="239"/>
  <c r="R275" i="239" s="1"/>
  <c r="P276" i="239" s="1"/>
  <c r="J282" i="239"/>
  <c r="G279" i="239"/>
  <c r="C279" i="239" s="1"/>
  <c r="G276" i="239"/>
  <c r="C276" i="239" s="1"/>
  <c r="G278" i="239"/>
  <c r="C278" i="239" s="1"/>
  <c r="G277" i="239"/>
  <c r="C277" i="239" s="1"/>
  <c r="G275" i="239"/>
  <c r="C275" i="239" s="1"/>
  <c r="G275" i="236"/>
  <c r="C275" i="236" s="1"/>
  <c r="G278" i="236"/>
  <c r="C278" i="236" s="1"/>
  <c r="G277" i="236"/>
  <c r="C277" i="236" s="1"/>
  <c r="J282" i="236"/>
  <c r="H275" i="236"/>
  <c r="R275" i="236" s="1"/>
  <c r="P276" i="236" s="1"/>
  <c r="G276" i="236"/>
  <c r="C276" i="236" s="1"/>
  <c r="G279" i="236"/>
  <c r="C279" i="236" s="1"/>
  <c r="P373" i="240"/>
  <c r="M372" i="240" s="1"/>
  <c r="S372" i="240"/>
  <c r="K373" i="240" s="1"/>
  <c r="A372" i="240" s="1"/>
  <c r="L366" i="240"/>
  <c r="N366" i="240"/>
  <c r="L264" i="255"/>
  <c r="N264" i="255"/>
  <c r="N264" i="237"/>
  <c r="L264" i="237"/>
  <c r="P271" i="239"/>
  <c r="M270" i="239" s="1"/>
  <c r="S270" i="239"/>
  <c r="K271" i="239" s="1"/>
  <c r="A270" i="239" s="1"/>
  <c r="P271" i="236"/>
  <c r="M270" i="236" s="1"/>
  <c r="S270" i="236"/>
  <c r="K271" i="236" s="1"/>
  <c r="A270" i="236" s="1"/>
  <c r="P271" i="238"/>
  <c r="M270" i="238" s="1"/>
  <c r="S270" i="238"/>
  <c r="K271" i="238" s="1"/>
  <c r="A270" i="238" s="1"/>
  <c r="G277" i="238"/>
  <c r="C277" i="238" s="1"/>
  <c r="G278" i="238"/>
  <c r="C278" i="238" s="1"/>
  <c r="G275" i="238"/>
  <c r="C275" i="238" s="1"/>
  <c r="J282" i="238"/>
  <c r="G279" i="238"/>
  <c r="C279" i="238" s="1"/>
  <c r="H275" i="238"/>
  <c r="R275" i="238" s="1"/>
  <c r="P276" i="238" s="1"/>
  <c r="G276" i="238"/>
  <c r="C276" i="238" s="1"/>
  <c r="S270" i="255"/>
  <c r="K271" i="255" s="1"/>
  <c r="A270" i="255" s="1"/>
  <c r="P271" i="255"/>
  <c r="M270" i="255" s="1"/>
  <c r="L264" i="238"/>
  <c r="N264" i="238"/>
  <c r="L264" i="239"/>
  <c r="N264" i="239"/>
  <c r="J384" i="240"/>
  <c r="G381" i="240"/>
  <c r="C381" i="240" s="1"/>
  <c r="G378" i="240"/>
  <c r="C378" i="240" s="1"/>
  <c r="G377" i="240"/>
  <c r="C377" i="240" s="1"/>
  <c r="G379" i="240"/>
  <c r="C379" i="240" s="1"/>
  <c r="G380" i="240"/>
  <c r="C380" i="240" s="1"/>
  <c r="H377" i="240"/>
  <c r="R377" i="240" s="1"/>
  <c r="P378" i="240" s="1"/>
  <c r="S276" i="236" l="1"/>
  <c r="K277" i="236" s="1"/>
  <c r="A276" i="236" s="1"/>
  <c r="P277" i="236"/>
  <c r="M276" i="236" s="1"/>
  <c r="G386" i="240"/>
  <c r="C386" i="240" s="1"/>
  <c r="G385" i="240"/>
  <c r="C385" i="240" s="1"/>
  <c r="G384" i="240"/>
  <c r="C384" i="240" s="1"/>
  <c r="J390" i="240"/>
  <c r="H383" i="240"/>
  <c r="R383" i="240" s="1"/>
  <c r="P384" i="240" s="1"/>
  <c r="G387" i="240"/>
  <c r="C387" i="240" s="1"/>
  <c r="G383" i="240"/>
  <c r="C383" i="240" s="1"/>
  <c r="N270" i="238"/>
  <c r="L270" i="238"/>
  <c r="N270" i="239"/>
  <c r="L270" i="239"/>
  <c r="N372" i="240"/>
  <c r="L372" i="240"/>
  <c r="G282" i="236"/>
  <c r="C282" i="236" s="1"/>
  <c r="G283" i="236"/>
  <c r="C283" i="236" s="1"/>
  <c r="H281" i="236"/>
  <c r="R281" i="236" s="1"/>
  <c r="P282" i="236" s="1"/>
  <c r="J288" i="236"/>
  <c r="G284" i="236"/>
  <c r="C284" i="236" s="1"/>
  <c r="G281" i="236"/>
  <c r="C281" i="236" s="1"/>
  <c r="G285" i="236"/>
  <c r="C285" i="236" s="1"/>
  <c r="G285" i="237"/>
  <c r="C285" i="237" s="1"/>
  <c r="G281" i="237"/>
  <c r="C281" i="237" s="1"/>
  <c r="G284" i="237"/>
  <c r="C284" i="237" s="1"/>
  <c r="H281" i="237"/>
  <c r="R281" i="237" s="1"/>
  <c r="P282" i="237" s="1"/>
  <c r="G282" i="237"/>
  <c r="C282" i="237" s="1"/>
  <c r="G283" i="237"/>
  <c r="C283" i="237" s="1"/>
  <c r="J288" i="237"/>
  <c r="G281" i="238"/>
  <c r="C281" i="238" s="1"/>
  <c r="G284" i="238"/>
  <c r="C284" i="238" s="1"/>
  <c r="G285" i="238"/>
  <c r="C285" i="238" s="1"/>
  <c r="J288" i="238"/>
  <c r="G282" i="238"/>
  <c r="C282" i="238" s="1"/>
  <c r="G283" i="238"/>
  <c r="C283" i="238" s="1"/>
  <c r="H281" i="238"/>
  <c r="R281" i="238" s="1"/>
  <c r="P282" i="238" s="1"/>
  <c r="P277" i="238"/>
  <c r="M276" i="238" s="1"/>
  <c r="S276" i="238"/>
  <c r="K277" i="238" s="1"/>
  <c r="A276" i="238" s="1"/>
  <c r="J288" i="239"/>
  <c r="H281" i="239"/>
  <c r="R281" i="239" s="1"/>
  <c r="P282" i="239" s="1"/>
  <c r="G281" i="239"/>
  <c r="C281" i="239" s="1"/>
  <c r="G283" i="239"/>
  <c r="C283" i="239" s="1"/>
  <c r="G285" i="239"/>
  <c r="C285" i="239" s="1"/>
  <c r="G284" i="239"/>
  <c r="C284" i="239" s="1"/>
  <c r="G282" i="239"/>
  <c r="C282" i="239" s="1"/>
  <c r="G281" i="255"/>
  <c r="C281" i="255" s="1"/>
  <c r="H281" i="255"/>
  <c r="R281" i="255" s="1"/>
  <c r="P282" i="255" s="1"/>
  <c r="G284" i="255"/>
  <c r="C284" i="255" s="1"/>
  <c r="G283" i="255"/>
  <c r="C283" i="255" s="1"/>
  <c r="G285" i="255"/>
  <c r="C285" i="255" s="1"/>
  <c r="G282" i="255"/>
  <c r="C282" i="255" s="1"/>
  <c r="J288" i="255"/>
  <c r="S378" i="240"/>
  <c r="K379" i="240" s="1"/>
  <c r="A378" i="240" s="1"/>
  <c r="P379" i="240"/>
  <c r="M378" i="240" s="1"/>
  <c r="L270" i="255"/>
  <c r="N270" i="255"/>
  <c r="N270" i="236"/>
  <c r="L270" i="236"/>
  <c r="P277" i="239"/>
  <c r="M276" i="239" s="1"/>
  <c r="S276" i="239"/>
  <c r="K277" i="239" s="1"/>
  <c r="A276" i="239" s="1"/>
  <c r="S276" i="255"/>
  <c r="K277" i="255" s="1"/>
  <c r="A276" i="255" s="1"/>
  <c r="P277" i="255"/>
  <c r="M276" i="255" s="1"/>
  <c r="P277" i="237"/>
  <c r="M276" i="237" s="1"/>
  <c r="S276" i="237"/>
  <c r="K277" i="237" s="1"/>
  <c r="A276" i="237" s="1"/>
  <c r="N270" i="237"/>
  <c r="L270" i="237"/>
  <c r="G1584" i="181" l="1"/>
  <c r="P283" i="255"/>
  <c r="M282" i="255" s="1"/>
  <c r="S282" i="255"/>
  <c r="K283" i="255" s="1"/>
  <c r="A282" i="255" s="1"/>
  <c r="H287" i="239"/>
  <c r="R287" i="239" s="1"/>
  <c r="P288" i="239" s="1"/>
  <c r="G288" i="239"/>
  <c r="C288" i="239" s="1"/>
  <c r="G289" i="239"/>
  <c r="C289" i="239" s="1"/>
  <c r="J294" i="239"/>
  <c r="G291" i="239"/>
  <c r="C291" i="239" s="1"/>
  <c r="G290" i="239"/>
  <c r="C290" i="239" s="1"/>
  <c r="G287" i="239"/>
  <c r="C287" i="239" s="1"/>
  <c r="S282" i="237"/>
  <c r="K283" i="237" s="1"/>
  <c r="A282" i="237" s="1"/>
  <c r="P283" i="237"/>
  <c r="M282" i="237" s="1"/>
  <c r="S282" i="236"/>
  <c r="K283" i="236" s="1"/>
  <c r="A282" i="236" s="1"/>
  <c r="P283" i="236"/>
  <c r="M282" i="236" s="1"/>
  <c r="L276" i="255"/>
  <c r="N276" i="255"/>
  <c r="N378" i="240"/>
  <c r="L378" i="240"/>
  <c r="N276" i="239"/>
  <c r="L276" i="239"/>
  <c r="G291" i="237"/>
  <c r="C291" i="237" s="1"/>
  <c r="G287" i="237"/>
  <c r="C287" i="237" s="1"/>
  <c r="J294" i="237"/>
  <c r="G290" i="237"/>
  <c r="C290" i="237" s="1"/>
  <c r="G289" i="237"/>
  <c r="C289" i="237" s="1"/>
  <c r="G288" i="237"/>
  <c r="C288" i="237" s="1"/>
  <c r="H287" i="237"/>
  <c r="R287" i="237" s="1"/>
  <c r="P288" i="237" s="1"/>
  <c r="S384" i="240"/>
  <c r="K385" i="240" s="1"/>
  <c r="A384" i="240" s="1"/>
  <c r="P385" i="240"/>
  <c r="M384" i="240" s="1"/>
  <c r="L276" i="237"/>
  <c r="N276" i="237"/>
  <c r="L276" i="238"/>
  <c r="N276" i="238"/>
  <c r="J294" i="238"/>
  <c r="G290" i="238"/>
  <c r="C290" i="238" s="1"/>
  <c r="G288" i="238"/>
  <c r="C288" i="238" s="1"/>
  <c r="G289" i="238"/>
  <c r="C289" i="238" s="1"/>
  <c r="G287" i="238"/>
  <c r="C287" i="238" s="1"/>
  <c r="G291" i="238"/>
  <c r="C291" i="238" s="1"/>
  <c r="H287" i="238"/>
  <c r="R287" i="238" s="1"/>
  <c r="P288" i="238" s="1"/>
  <c r="G392" i="240"/>
  <c r="C392" i="240" s="1"/>
  <c r="G393" i="240"/>
  <c r="C393" i="240" s="1"/>
  <c r="G391" i="240"/>
  <c r="C391" i="240" s="1"/>
  <c r="G389" i="240"/>
  <c r="C389" i="240" s="1"/>
  <c r="G390" i="240"/>
  <c r="C390" i="240" s="1"/>
  <c r="H389" i="240"/>
  <c r="R389" i="240" s="1"/>
  <c r="P390" i="240" s="1"/>
  <c r="J396" i="240"/>
  <c r="L276" i="236"/>
  <c r="N276" i="236"/>
  <c r="J294" i="255"/>
  <c r="G289" i="255"/>
  <c r="C289" i="255" s="1"/>
  <c r="G288" i="255"/>
  <c r="C288" i="255" s="1"/>
  <c r="G291" i="255"/>
  <c r="C291" i="255" s="1"/>
  <c r="G290" i="255"/>
  <c r="C290" i="255" s="1"/>
  <c r="G287" i="255"/>
  <c r="C287" i="255" s="1"/>
  <c r="H287" i="255"/>
  <c r="R287" i="255" s="1"/>
  <c r="P288" i="255" s="1"/>
  <c r="S282" i="239"/>
  <c r="K283" i="239" s="1"/>
  <c r="A282" i="239" s="1"/>
  <c r="P283" i="239"/>
  <c r="M282" i="239" s="1"/>
  <c r="P283" i="238"/>
  <c r="M282" i="238" s="1"/>
  <c r="S282" i="238"/>
  <c r="K283" i="238" s="1"/>
  <c r="A282" i="238" s="1"/>
  <c r="G289" i="236"/>
  <c r="C289" i="236" s="1"/>
  <c r="G287" i="236"/>
  <c r="C287" i="236" s="1"/>
  <c r="J294" i="236"/>
  <c r="G290" i="236"/>
  <c r="C290" i="236" s="1"/>
  <c r="G288" i="236"/>
  <c r="C288" i="236" s="1"/>
  <c r="H287" i="236"/>
  <c r="R287" i="236" s="1"/>
  <c r="P288" i="236" s="1"/>
  <c r="G291" i="236"/>
  <c r="C291" i="236" s="1"/>
  <c r="G1585" i="181" l="1"/>
  <c r="I425" i="229" s="1"/>
  <c r="C425" i="229" s="1"/>
  <c r="I99" i="229"/>
  <c r="C99" i="229" s="1"/>
  <c r="I97" i="229"/>
  <c r="C97" i="229" s="1"/>
  <c r="I95" i="229"/>
  <c r="C95" i="229" s="1"/>
  <c r="I96" i="229"/>
  <c r="C96" i="229" s="1"/>
  <c r="I98" i="229"/>
  <c r="C98" i="229" s="1"/>
  <c r="I94" i="229"/>
  <c r="T95" i="229" s="1"/>
  <c r="R96" i="229" s="1"/>
  <c r="J491" i="255"/>
  <c r="J497" i="255" s="1"/>
  <c r="P289" i="236"/>
  <c r="M288" i="236" s="1"/>
  <c r="S288" i="236"/>
  <c r="K289" i="236" s="1"/>
  <c r="A288" i="236" s="1"/>
  <c r="G297" i="255"/>
  <c r="C297" i="255" s="1"/>
  <c r="G295" i="255"/>
  <c r="C295" i="255" s="1"/>
  <c r="J300" i="255"/>
  <c r="G293" i="255"/>
  <c r="C293" i="255" s="1"/>
  <c r="G294" i="255"/>
  <c r="C294" i="255" s="1"/>
  <c r="G296" i="255"/>
  <c r="C296" i="255" s="1"/>
  <c r="H293" i="255"/>
  <c r="R293" i="255" s="1"/>
  <c r="P294" i="255" s="1"/>
  <c r="S390" i="240"/>
  <c r="K391" i="240" s="1"/>
  <c r="A390" i="240" s="1"/>
  <c r="P391" i="240"/>
  <c r="M390" i="240" s="1"/>
  <c r="J300" i="238"/>
  <c r="G294" i="238"/>
  <c r="C294" i="238" s="1"/>
  <c r="G296" i="238"/>
  <c r="C296" i="238" s="1"/>
  <c r="G293" i="238"/>
  <c r="C293" i="238" s="1"/>
  <c r="G297" i="238"/>
  <c r="C297" i="238" s="1"/>
  <c r="H293" i="238"/>
  <c r="R293" i="238" s="1"/>
  <c r="P294" i="238" s="1"/>
  <c r="G295" i="238"/>
  <c r="C295" i="238" s="1"/>
  <c r="N282" i="237"/>
  <c r="L282" i="237"/>
  <c r="L282" i="239"/>
  <c r="N282" i="239"/>
  <c r="L384" i="240"/>
  <c r="N384" i="240"/>
  <c r="S288" i="239"/>
  <c r="K289" i="239" s="1"/>
  <c r="A288" i="239" s="1"/>
  <c r="P289" i="239"/>
  <c r="M288" i="239" s="1"/>
  <c r="P289" i="255"/>
  <c r="M288" i="255" s="1"/>
  <c r="S288" i="255"/>
  <c r="K289" i="255" s="1"/>
  <c r="A288" i="255" s="1"/>
  <c r="S288" i="238"/>
  <c r="K289" i="238" s="1"/>
  <c r="A288" i="238" s="1"/>
  <c r="P289" i="238"/>
  <c r="M288" i="238" s="1"/>
  <c r="L282" i="236"/>
  <c r="N282" i="236"/>
  <c r="J300" i="239"/>
  <c r="G296" i="239"/>
  <c r="C296" i="239" s="1"/>
  <c r="G295" i="239"/>
  <c r="C295" i="239" s="1"/>
  <c r="G297" i="239"/>
  <c r="C297" i="239" s="1"/>
  <c r="H293" i="239"/>
  <c r="R293" i="239" s="1"/>
  <c r="P294" i="239" s="1"/>
  <c r="G294" i="239"/>
  <c r="C294" i="239" s="1"/>
  <c r="G293" i="239"/>
  <c r="C293" i="239" s="1"/>
  <c r="G296" i="236"/>
  <c r="C296" i="236" s="1"/>
  <c r="G297" i="236"/>
  <c r="C297" i="236" s="1"/>
  <c r="G295" i="236"/>
  <c r="C295" i="236" s="1"/>
  <c r="H293" i="236"/>
  <c r="R293" i="236" s="1"/>
  <c r="P294" i="236" s="1"/>
  <c r="J300" i="236"/>
  <c r="G293" i="236"/>
  <c r="C293" i="236" s="1"/>
  <c r="G294" i="236"/>
  <c r="C294" i="236" s="1"/>
  <c r="N282" i="238"/>
  <c r="L282" i="238"/>
  <c r="G397" i="240"/>
  <c r="C397" i="240" s="1"/>
  <c r="J402" i="240"/>
  <c r="G395" i="240"/>
  <c r="C395" i="240" s="1"/>
  <c r="H395" i="240"/>
  <c r="R395" i="240" s="1"/>
  <c r="P396" i="240" s="1"/>
  <c r="G396" i="240"/>
  <c r="C396" i="240" s="1"/>
  <c r="G398" i="240"/>
  <c r="C398" i="240" s="1"/>
  <c r="G399" i="240"/>
  <c r="C399" i="240" s="1"/>
  <c r="P289" i="237"/>
  <c r="M288" i="237" s="1"/>
  <c r="S288" i="237"/>
  <c r="K289" i="237" s="1"/>
  <c r="A288" i="237" s="1"/>
  <c r="H293" i="237"/>
  <c r="R293" i="237" s="1"/>
  <c r="P294" i="237" s="1"/>
  <c r="G294" i="237"/>
  <c r="C294" i="237" s="1"/>
  <c r="G293" i="237"/>
  <c r="C293" i="237" s="1"/>
  <c r="G297" i="237"/>
  <c r="C297" i="237" s="1"/>
  <c r="G296" i="237"/>
  <c r="C296" i="237" s="1"/>
  <c r="J300" i="237"/>
  <c r="G295" i="237"/>
  <c r="C295" i="237" s="1"/>
  <c r="N282" i="255"/>
  <c r="L282" i="255"/>
  <c r="U96" i="229" l="1"/>
  <c r="M97" i="229" s="1"/>
  <c r="A96" i="229" s="1"/>
  <c r="R97" i="229"/>
  <c r="O96" i="229" s="1"/>
  <c r="P295" i="239"/>
  <c r="M294" i="239" s="1"/>
  <c r="S294" i="239"/>
  <c r="K295" i="239" s="1"/>
  <c r="A294" i="239" s="1"/>
  <c r="G302" i="239"/>
  <c r="C302" i="239" s="1"/>
  <c r="H299" i="239"/>
  <c r="R299" i="239" s="1"/>
  <c r="P300" i="239" s="1"/>
  <c r="G300" i="239"/>
  <c r="C300" i="239" s="1"/>
  <c r="G301" i="239"/>
  <c r="C301" i="239" s="1"/>
  <c r="G303" i="239"/>
  <c r="C303" i="239" s="1"/>
  <c r="G299" i="239"/>
  <c r="C299" i="239" s="1"/>
  <c r="J306" i="239"/>
  <c r="G300" i="238"/>
  <c r="C300" i="238" s="1"/>
  <c r="G301" i="238"/>
  <c r="C301" i="238" s="1"/>
  <c r="G302" i="238"/>
  <c r="C302" i="238" s="1"/>
  <c r="H299" i="238"/>
  <c r="R299" i="238" s="1"/>
  <c r="P300" i="238" s="1"/>
  <c r="G303" i="238"/>
  <c r="C303" i="238" s="1"/>
  <c r="J306" i="238"/>
  <c r="G299" i="238"/>
  <c r="C299" i="238" s="1"/>
  <c r="N288" i="237"/>
  <c r="L288" i="237"/>
  <c r="P397" i="240"/>
  <c r="M396" i="240" s="1"/>
  <c r="S396" i="240"/>
  <c r="K397" i="240" s="1"/>
  <c r="A396" i="240" s="1"/>
  <c r="G303" i="236"/>
  <c r="C303" i="236" s="1"/>
  <c r="G299" i="236"/>
  <c r="C299" i="236" s="1"/>
  <c r="G301" i="236"/>
  <c r="C301" i="236" s="1"/>
  <c r="G300" i="236"/>
  <c r="C300" i="236" s="1"/>
  <c r="G302" i="236"/>
  <c r="C302" i="236" s="1"/>
  <c r="J306" i="236"/>
  <c r="H299" i="236"/>
  <c r="R299" i="236" s="1"/>
  <c r="P300" i="236" s="1"/>
  <c r="N390" i="240"/>
  <c r="L390" i="240"/>
  <c r="G301" i="237"/>
  <c r="C301" i="237" s="1"/>
  <c r="G300" i="237"/>
  <c r="C300" i="237" s="1"/>
  <c r="G302" i="237"/>
  <c r="C302" i="237" s="1"/>
  <c r="G303" i="237"/>
  <c r="C303" i="237" s="1"/>
  <c r="H299" i="237"/>
  <c r="R299" i="237" s="1"/>
  <c r="P300" i="237" s="1"/>
  <c r="G299" i="237"/>
  <c r="C299" i="237" s="1"/>
  <c r="J306" i="237"/>
  <c r="S294" i="236"/>
  <c r="K295" i="236" s="1"/>
  <c r="A294" i="236" s="1"/>
  <c r="P295" i="236"/>
  <c r="M294" i="236" s="1"/>
  <c r="L288" i="255"/>
  <c r="N288" i="255"/>
  <c r="P295" i="237"/>
  <c r="M294" i="237" s="1"/>
  <c r="S294" i="237"/>
  <c r="K295" i="237" s="1"/>
  <c r="A294" i="237" s="1"/>
  <c r="G402" i="240"/>
  <c r="C402" i="240" s="1"/>
  <c r="J408" i="240"/>
  <c r="G403" i="240"/>
  <c r="C403" i="240" s="1"/>
  <c r="G405" i="240"/>
  <c r="C405" i="240" s="1"/>
  <c r="G404" i="240"/>
  <c r="C404" i="240" s="1"/>
  <c r="G401" i="240"/>
  <c r="C401" i="240" s="1"/>
  <c r="H401" i="240"/>
  <c r="R401" i="240" s="1"/>
  <c r="P402" i="240" s="1"/>
  <c r="N288" i="238"/>
  <c r="L288" i="238"/>
  <c r="N288" i="239"/>
  <c r="L288" i="239"/>
  <c r="P295" i="238"/>
  <c r="M294" i="238" s="1"/>
  <c r="S294" i="238"/>
  <c r="K295" i="238" s="1"/>
  <c r="A294" i="238" s="1"/>
  <c r="P295" i="255"/>
  <c r="M294" i="255" s="1"/>
  <c r="S294" i="255"/>
  <c r="K295" i="255" s="1"/>
  <c r="A294" i="255" s="1"/>
  <c r="G299" i="255"/>
  <c r="C299" i="255" s="1"/>
  <c r="H299" i="255"/>
  <c r="R299" i="255" s="1"/>
  <c r="P300" i="255" s="1"/>
  <c r="G300" i="255"/>
  <c r="C300" i="255" s="1"/>
  <c r="G303" i="255"/>
  <c r="C303" i="255" s="1"/>
  <c r="G301" i="255"/>
  <c r="C301" i="255" s="1"/>
  <c r="G302" i="255"/>
  <c r="C302" i="255" s="1"/>
  <c r="J306" i="255"/>
  <c r="L288" i="236"/>
  <c r="N288" i="236"/>
  <c r="G1631" i="181" l="1"/>
  <c r="I466" i="229"/>
  <c r="T467" i="229" s="1"/>
  <c r="R468" i="229" s="1"/>
  <c r="I468" i="229"/>
  <c r="C468" i="229" s="1"/>
  <c r="I469" i="229"/>
  <c r="C469" i="229" s="1"/>
  <c r="I471" i="229"/>
  <c r="C471" i="229" s="1"/>
  <c r="I470" i="229"/>
  <c r="C470" i="229" s="1"/>
  <c r="N96" i="229"/>
  <c r="P96" i="229"/>
  <c r="N294" i="236"/>
  <c r="L294" i="236"/>
  <c r="S402" i="240"/>
  <c r="K403" i="240" s="1"/>
  <c r="A402" i="240" s="1"/>
  <c r="P403" i="240"/>
  <c r="M402" i="240" s="1"/>
  <c r="N294" i="237"/>
  <c r="L294" i="237"/>
  <c r="J312" i="237"/>
  <c r="G309" i="237"/>
  <c r="C309" i="237" s="1"/>
  <c r="G308" i="237"/>
  <c r="C308" i="237" s="1"/>
  <c r="G307" i="237"/>
  <c r="C307" i="237" s="1"/>
  <c r="G305" i="237"/>
  <c r="C305" i="237" s="1"/>
  <c r="H305" i="237"/>
  <c r="R305" i="237" s="1"/>
  <c r="P306" i="237" s="1"/>
  <c r="G306" i="237"/>
  <c r="C306" i="237" s="1"/>
  <c r="G306" i="236"/>
  <c r="C306" i="236" s="1"/>
  <c r="G308" i="236"/>
  <c r="C308" i="236" s="1"/>
  <c r="G305" i="236"/>
  <c r="C305" i="236" s="1"/>
  <c r="J312" i="236"/>
  <c r="G307" i="236"/>
  <c r="C307" i="236" s="1"/>
  <c r="G309" i="236"/>
  <c r="C309" i="236" s="1"/>
  <c r="H305" i="236"/>
  <c r="R305" i="236" s="1"/>
  <c r="P306" i="236" s="1"/>
  <c r="P301" i="239"/>
  <c r="M300" i="239" s="1"/>
  <c r="S300" i="239"/>
  <c r="K301" i="239" s="1"/>
  <c r="A300" i="239" s="1"/>
  <c r="G309" i="255"/>
  <c r="C309" i="255" s="1"/>
  <c r="J312" i="255"/>
  <c r="G307" i="255"/>
  <c r="C307" i="255" s="1"/>
  <c r="G305" i="255"/>
  <c r="C305" i="255" s="1"/>
  <c r="G306" i="255"/>
  <c r="C306" i="255" s="1"/>
  <c r="G308" i="255"/>
  <c r="C308" i="255" s="1"/>
  <c r="H305" i="255"/>
  <c r="R305" i="255" s="1"/>
  <c r="P306" i="255" s="1"/>
  <c r="N294" i="255"/>
  <c r="L294" i="255"/>
  <c r="G408" i="240"/>
  <c r="C408" i="240" s="1"/>
  <c r="H407" i="240"/>
  <c r="R407" i="240" s="1"/>
  <c r="P408" i="240" s="1"/>
  <c r="G411" i="240"/>
  <c r="C411" i="240" s="1"/>
  <c r="J414" i="240"/>
  <c r="G409" i="240"/>
  <c r="C409" i="240" s="1"/>
  <c r="G410" i="240"/>
  <c r="C410" i="240" s="1"/>
  <c r="G407" i="240"/>
  <c r="C407" i="240" s="1"/>
  <c r="P301" i="238"/>
  <c r="M300" i="238" s="1"/>
  <c r="S300" i="238"/>
  <c r="K301" i="238" s="1"/>
  <c r="A300" i="238" s="1"/>
  <c r="S300" i="255"/>
  <c r="K301" i="255" s="1"/>
  <c r="A300" i="255" s="1"/>
  <c r="P301" i="255"/>
  <c r="M300" i="255" s="1"/>
  <c r="S300" i="237"/>
  <c r="K301" i="237" s="1"/>
  <c r="A300" i="237" s="1"/>
  <c r="P301" i="237"/>
  <c r="M300" i="237" s="1"/>
  <c r="N294" i="238"/>
  <c r="L294" i="238"/>
  <c r="S300" i="236"/>
  <c r="K301" i="236" s="1"/>
  <c r="A300" i="236" s="1"/>
  <c r="P301" i="236"/>
  <c r="M300" i="236" s="1"/>
  <c r="L396" i="240"/>
  <c r="N396" i="240"/>
  <c r="G308" i="238"/>
  <c r="C308" i="238" s="1"/>
  <c r="G307" i="238"/>
  <c r="C307" i="238" s="1"/>
  <c r="G305" i="238"/>
  <c r="C305" i="238" s="1"/>
  <c r="J312" i="238"/>
  <c r="G309" i="238"/>
  <c r="C309" i="238" s="1"/>
  <c r="H305" i="238"/>
  <c r="R305" i="238" s="1"/>
  <c r="P306" i="238" s="1"/>
  <c r="G306" i="238"/>
  <c r="C306" i="238" s="1"/>
  <c r="J312" i="239"/>
  <c r="G307" i="239"/>
  <c r="C307" i="239" s="1"/>
  <c r="G306" i="239"/>
  <c r="C306" i="239" s="1"/>
  <c r="G309" i="239"/>
  <c r="C309" i="239" s="1"/>
  <c r="G308" i="239"/>
  <c r="C308" i="239" s="1"/>
  <c r="G305" i="239"/>
  <c r="C305" i="239" s="1"/>
  <c r="H305" i="239"/>
  <c r="R305" i="239" s="1"/>
  <c r="P306" i="239" s="1"/>
  <c r="N294" i="239"/>
  <c r="L294" i="239"/>
  <c r="G1632" i="181" l="1"/>
  <c r="U468" i="229"/>
  <c r="M469" i="229" s="1"/>
  <c r="A468" i="229" s="1"/>
  <c r="R469" i="229"/>
  <c r="O468" i="229" s="1"/>
  <c r="S306" i="238"/>
  <c r="K307" i="238" s="1"/>
  <c r="A306" i="238" s="1"/>
  <c r="P307" i="238"/>
  <c r="M306" i="238" s="1"/>
  <c r="L300" i="236"/>
  <c r="N300" i="236"/>
  <c r="G416" i="240"/>
  <c r="C416" i="240" s="1"/>
  <c r="J420" i="240"/>
  <c r="G417" i="240"/>
  <c r="C417" i="240" s="1"/>
  <c r="G415" i="240"/>
  <c r="C415" i="240" s="1"/>
  <c r="G414" i="240"/>
  <c r="C414" i="240" s="1"/>
  <c r="H413" i="240"/>
  <c r="R413" i="240" s="1"/>
  <c r="P414" i="240" s="1"/>
  <c r="G413" i="240"/>
  <c r="C413" i="240" s="1"/>
  <c r="G311" i="237"/>
  <c r="C311" i="237" s="1"/>
  <c r="H311" i="237"/>
  <c r="R311" i="237" s="1"/>
  <c r="P312" i="237" s="1"/>
  <c r="G315" i="237"/>
  <c r="C315" i="237" s="1"/>
  <c r="G313" i="237"/>
  <c r="C313" i="237" s="1"/>
  <c r="G312" i="237"/>
  <c r="C312" i="237" s="1"/>
  <c r="J318" i="237"/>
  <c r="G314" i="237"/>
  <c r="C314" i="237" s="1"/>
  <c r="N300" i="238"/>
  <c r="L300" i="238"/>
  <c r="G315" i="255"/>
  <c r="C315" i="255" s="1"/>
  <c r="H311" i="255"/>
  <c r="R311" i="255" s="1"/>
  <c r="P312" i="255" s="1"/>
  <c r="G312" i="255"/>
  <c r="C312" i="255" s="1"/>
  <c r="G313" i="255"/>
  <c r="C313" i="255" s="1"/>
  <c r="J318" i="255"/>
  <c r="G314" i="255"/>
  <c r="C314" i="255" s="1"/>
  <c r="G311" i="255"/>
  <c r="C311" i="255" s="1"/>
  <c r="S306" i="239"/>
  <c r="K307" i="239" s="1"/>
  <c r="A306" i="239" s="1"/>
  <c r="P307" i="239"/>
  <c r="M306" i="239" s="1"/>
  <c r="S306" i="236"/>
  <c r="K307" i="236" s="1"/>
  <c r="A306" i="236" s="1"/>
  <c r="P307" i="236"/>
  <c r="M306" i="236" s="1"/>
  <c r="S306" i="237"/>
  <c r="K307" i="237" s="1"/>
  <c r="A306" i="237" s="1"/>
  <c r="P307" i="237"/>
  <c r="M306" i="237" s="1"/>
  <c r="N402" i="240"/>
  <c r="L402" i="240"/>
  <c r="G312" i="239"/>
  <c r="C312" i="239" s="1"/>
  <c r="G315" i="239"/>
  <c r="C315" i="239" s="1"/>
  <c r="J318" i="239"/>
  <c r="G314" i="239"/>
  <c r="C314" i="239" s="1"/>
  <c r="G311" i="239"/>
  <c r="C311" i="239" s="1"/>
  <c r="H311" i="239"/>
  <c r="R311" i="239" s="1"/>
  <c r="P312" i="239" s="1"/>
  <c r="G313" i="239"/>
  <c r="C313" i="239" s="1"/>
  <c r="G311" i="238"/>
  <c r="C311" i="238" s="1"/>
  <c r="G314" i="238"/>
  <c r="C314" i="238" s="1"/>
  <c r="G313" i="238"/>
  <c r="C313" i="238" s="1"/>
  <c r="H311" i="238"/>
  <c r="R311" i="238" s="1"/>
  <c r="P312" i="238" s="1"/>
  <c r="G312" i="238"/>
  <c r="C312" i="238" s="1"/>
  <c r="G315" i="238"/>
  <c r="C315" i="238" s="1"/>
  <c r="J318" i="238"/>
  <c r="L300" i="237"/>
  <c r="N300" i="237"/>
  <c r="L300" i="255"/>
  <c r="N300" i="255"/>
  <c r="S408" i="240"/>
  <c r="K409" i="240" s="1"/>
  <c r="A408" i="240" s="1"/>
  <c r="P409" i="240"/>
  <c r="M408" i="240" s="1"/>
  <c r="P307" i="255"/>
  <c r="M306" i="255" s="1"/>
  <c r="S306" i="255"/>
  <c r="K307" i="255" s="1"/>
  <c r="A306" i="255" s="1"/>
  <c r="L300" i="239"/>
  <c r="N300" i="239"/>
  <c r="G314" i="236"/>
  <c r="C314" i="236" s="1"/>
  <c r="G315" i="236"/>
  <c r="C315" i="236" s="1"/>
  <c r="J318" i="236"/>
  <c r="G311" i="236"/>
  <c r="C311" i="236" s="1"/>
  <c r="G312" i="236"/>
  <c r="C312" i="236" s="1"/>
  <c r="G313" i="236"/>
  <c r="C313" i="236" s="1"/>
  <c r="H311" i="236"/>
  <c r="R311" i="236" s="1"/>
  <c r="P312" i="236" s="1"/>
  <c r="G1633" i="181" l="1"/>
  <c r="P468" i="229"/>
  <c r="N468" i="229"/>
  <c r="G318" i="238"/>
  <c r="C318" i="238" s="1"/>
  <c r="G320" i="238"/>
  <c r="C320" i="238" s="1"/>
  <c r="H317" i="238"/>
  <c r="R317" i="238" s="1"/>
  <c r="P318" i="238" s="1"/>
  <c r="G321" i="238"/>
  <c r="C321" i="238" s="1"/>
  <c r="G319" i="238"/>
  <c r="C319" i="238" s="1"/>
  <c r="G317" i="238"/>
  <c r="C317" i="238" s="1"/>
  <c r="J324" i="238"/>
  <c r="S312" i="239"/>
  <c r="K313" i="239" s="1"/>
  <c r="A312" i="239" s="1"/>
  <c r="P313" i="239"/>
  <c r="M312" i="239" s="1"/>
  <c r="N306" i="237"/>
  <c r="L306" i="237"/>
  <c r="S414" i="240"/>
  <c r="K415" i="240" s="1"/>
  <c r="A414" i="240" s="1"/>
  <c r="P415" i="240"/>
  <c r="M414" i="240" s="1"/>
  <c r="H419" i="240"/>
  <c r="R419" i="240" s="1"/>
  <c r="P420" i="240" s="1"/>
  <c r="G422" i="240"/>
  <c r="C422" i="240" s="1"/>
  <c r="G420" i="240"/>
  <c r="C420" i="240" s="1"/>
  <c r="G421" i="240"/>
  <c r="C421" i="240" s="1"/>
  <c r="G419" i="240"/>
  <c r="C419" i="240" s="1"/>
  <c r="G423" i="240"/>
  <c r="C423" i="240" s="1"/>
  <c r="J426" i="240"/>
  <c r="N306" i="255"/>
  <c r="L306" i="255"/>
  <c r="P313" i="255"/>
  <c r="M312" i="255" s="1"/>
  <c r="S312" i="255"/>
  <c r="K313" i="255" s="1"/>
  <c r="A312" i="255" s="1"/>
  <c r="G318" i="237"/>
  <c r="C318" i="237" s="1"/>
  <c r="G317" i="237"/>
  <c r="C317" i="237" s="1"/>
  <c r="G319" i="237"/>
  <c r="C319" i="237" s="1"/>
  <c r="J324" i="237"/>
  <c r="G321" i="237"/>
  <c r="C321" i="237" s="1"/>
  <c r="G320" i="237"/>
  <c r="C320" i="237" s="1"/>
  <c r="H317" i="237"/>
  <c r="R317" i="237" s="1"/>
  <c r="P318" i="237" s="1"/>
  <c r="S312" i="237"/>
  <c r="K313" i="237" s="1"/>
  <c r="A312" i="237" s="1"/>
  <c r="P313" i="237"/>
  <c r="M312" i="237" s="1"/>
  <c r="N408" i="240"/>
  <c r="L408" i="240"/>
  <c r="N306" i="236"/>
  <c r="L306" i="236"/>
  <c r="L306" i="239"/>
  <c r="N306" i="239"/>
  <c r="G317" i="255"/>
  <c r="C317" i="255" s="1"/>
  <c r="G319" i="255"/>
  <c r="C319" i="255" s="1"/>
  <c r="J324" i="255"/>
  <c r="G318" i="255"/>
  <c r="C318" i="255" s="1"/>
  <c r="G321" i="255"/>
  <c r="C321" i="255" s="1"/>
  <c r="G320" i="255"/>
  <c r="C320" i="255" s="1"/>
  <c r="H317" i="255"/>
  <c r="R317" i="255" s="1"/>
  <c r="P318" i="255" s="1"/>
  <c r="L306" i="238"/>
  <c r="N306" i="238"/>
  <c r="S312" i="236"/>
  <c r="K313" i="236" s="1"/>
  <c r="A312" i="236" s="1"/>
  <c r="P313" i="236"/>
  <c r="M312" i="236" s="1"/>
  <c r="H317" i="236"/>
  <c r="R317" i="236" s="1"/>
  <c r="P318" i="236" s="1"/>
  <c r="G319" i="236"/>
  <c r="C319" i="236" s="1"/>
  <c r="J324" i="236"/>
  <c r="G318" i="236"/>
  <c r="C318" i="236" s="1"/>
  <c r="G317" i="236"/>
  <c r="C317" i="236" s="1"/>
  <c r="G320" i="236"/>
  <c r="C320" i="236" s="1"/>
  <c r="G321" i="236"/>
  <c r="C321" i="236" s="1"/>
  <c r="P313" i="238"/>
  <c r="M312" i="238" s="1"/>
  <c r="S312" i="238"/>
  <c r="K313" i="238" s="1"/>
  <c r="A312" i="238" s="1"/>
  <c r="G321" i="239"/>
  <c r="C321" i="239" s="1"/>
  <c r="G318" i="239"/>
  <c r="C318" i="239" s="1"/>
  <c r="J324" i="239"/>
  <c r="H317" i="239"/>
  <c r="R317" i="239" s="1"/>
  <c r="P318" i="239" s="1"/>
  <c r="G319" i="239"/>
  <c r="C319" i="239" s="1"/>
  <c r="G317" i="239"/>
  <c r="C317" i="239" s="1"/>
  <c r="G320" i="239"/>
  <c r="C320" i="239" s="1"/>
  <c r="G1634" i="181" l="1"/>
  <c r="G324" i="236"/>
  <c r="C324" i="236" s="1"/>
  <c r="J330" i="236"/>
  <c r="H323" i="236"/>
  <c r="R323" i="236" s="1"/>
  <c r="P324" i="236" s="1"/>
  <c r="G326" i="236"/>
  <c r="C326" i="236" s="1"/>
  <c r="G327" i="236"/>
  <c r="C327" i="236" s="1"/>
  <c r="G325" i="236"/>
  <c r="C325" i="236" s="1"/>
  <c r="G323" i="236"/>
  <c r="C323" i="236" s="1"/>
  <c r="S318" i="237"/>
  <c r="K319" i="237" s="1"/>
  <c r="A318" i="237" s="1"/>
  <c r="P319" i="237"/>
  <c r="M318" i="237" s="1"/>
  <c r="G425" i="240"/>
  <c r="C425" i="240" s="1"/>
  <c r="G426" i="240"/>
  <c r="C426" i="240" s="1"/>
  <c r="G429" i="240"/>
  <c r="C429" i="240" s="1"/>
  <c r="G428" i="240"/>
  <c r="C428" i="240" s="1"/>
  <c r="H425" i="240"/>
  <c r="R425" i="240" s="1"/>
  <c r="P426" i="240" s="1"/>
  <c r="J432" i="240"/>
  <c r="G427" i="240"/>
  <c r="C427" i="240" s="1"/>
  <c r="P319" i="255"/>
  <c r="M318" i="255" s="1"/>
  <c r="S318" i="255"/>
  <c r="K319" i="255" s="1"/>
  <c r="A318" i="255" s="1"/>
  <c r="G324" i="255"/>
  <c r="C324" i="255" s="1"/>
  <c r="G327" i="255"/>
  <c r="C327" i="255" s="1"/>
  <c r="G325" i="255"/>
  <c r="C325" i="255" s="1"/>
  <c r="G323" i="255"/>
  <c r="C323" i="255" s="1"/>
  <c r="J330" i="255"/>
  <c r="G326" i="255"/>
  <c r="C326" i="255" s="1"/>
  <c r="H323" i="255"/>
  <c r="R323" i="255" s="1"/>
  <c r="P324" i="255" s="1"/>
  <c r="G323" i="238"/>
  <c r="C323" i="238" s="1"/>
  <c r="G327" i="238"/>
  <c r="C327" i="238" s="1"/>
  <c r="J330" i="238"/>
  <c r="G326" i="238"/>
  <c r="C326" i="238" s="1"/>
  <c r="G324" i="238"/>
  <c r="C324" i="238" s="1"/>
  <c r="H323" i="238"/>
  <c r="R323" i="238" s="1"/>
  <c r="P324" i="238" s="1"/>
  <c r="G325" i="238"/>
  <c r="C325" i="238" s="1"/>
  <c r="S318" i="238"/>
  <c r="K319" i="238" s="1"/>
  <c r="A318" i="238" s="1"/>
  <c r="P319" i="238"/>
  <c r="M318" i="238" s="1"/>
  <c r="P319" i="239"/>
  <c r="M318" i="239" s="1"/>
  <c r="S318" i="239"/>
  <c r="K319" i="239" s="1"/>
  <c r="A318" i="239" s="1"/>
  <c r="N312" i="237"/>
  <c r="L312" i="237"/>
  <c r="P421" i="240"/>
  <c r="M420" i="240" s="1"/>
  <c r="S420" i="240"/>
  <c r="K421" i="240" s="1"/>
  <c r="A420" i="240" s="1"/>
  <c r="S318" i="236"/>
  <c r="K319" i="236" s="1"/>
  <c r="A318" i="236" s="1"/>
  <c r="P319" i="236"/>
  <c r="M318" i="236" s="1"/>
  <c r="G324" i="239"/>
  <c r="C324" i="239" s="1"/>
  <c r="G327" i="239"/>
  <c r="C327" i="239" s="1"/>
  <c r="G326" i="239"/>
  <c r="C326" i="239" s="1"/>
  <c r="G323" i="239"/>
  <c r="C323" i="239" s="1"/>
  <c r="G325" i="239"/>
  <c r="C325" i="239" s="1"/>
  <c r="H323" i="239"/>
  <c r="R323" i="239" s="1"/>
  <c r="P324" i="239" s="1"/>
  <c r="J330" i="239"/>
  <c r="N312" i="238"/>
  <c r="L312" i="238"/>
  <c r="L312" i="236"/>
  <c r="N312" i="236"/>
  <c r="G325" i="237"/>
  <c r="C325" i="237" s="1"/>
  <c r="G326" i="237"/>
  <c r="C326" i="237" s="1"/>
  <c r="G327" i="237"/>
  <c r="C327" i="237" s="1"/>
  <c r="J330" i="237"/>
  <c r="H323" i="237"/>
  <c r="R323" i="237" s="1"/>
  <c r="P324" i="237" s="1"/>
  <c r="G323" i="237"/>
  <c r="C323" i="237" s="1"/>
  <c r="G324" i="237"/>
  <c r="C324" i="237" s="1"/>
  <c r="N312" i="255"/>
  <c r="L312" i="255"/>
  <c r="L414" i="240"/>
  <c r="N414" i="240"/>
  <c r="N312" i="239"/>
  <c r="L312" i="239"/>
  <c r="G1635" i="181" l="1"/>
  <c r="I275" i="229" s="1"/>
  <c r="C275" i="229" s="1"/>
  <c r="J336" i="237"/>
  <c r="G332" i="237"/>
  <c r="C332" i="237" s="1"/>
  <c r="G331" i="237"/>
  <c r="C331" i="237" s="1"/>
  <c r="G329" i="237"/>
  <c r="C329" i="237" s="1"/>
  <c r="G330" i="237"/>
  <c r="C330" i="237" s="1"/>
  <c r="H329" i="237"/>
  <c r="R329" i="237" s="1"/>
  <c r="P330" i="237" s="1"/>
  <c r="G333" i="237"/>
  <c r="C333" i="237" s="1"/>
  <c r="G332" i="239"/>
  <c r="C332" i="239" s="1"/>
  <c r="G333" i="239"/>
  <c r="C333" i="239" s="1"/>
  <c r="G329" i="239"/>
  <c r="C329" i="239" s="1"/>
  <c r="G330" i="239"/>
  <c r="C330" i="239" s="1"/>
  <c r="G331" i="239"/>
  <c r="C331" i="239" s="1"/>
  <c r="J336" i="239"/>
  <c r="H329" i="239"/>
  <c r="R329" i="239" s="1"/>
  <c r="P330" i="239" s="1"/>
  <c r="G332" i="238"/>
  <c r="C332" i="238" s="1"/>
  <c r="G329" i="238"/>
  <c r="C329" i="238" s="1"/>
  <c r="G330" i="238"/>
  <c r="C330" i="238" s="1"/>
  <c r="G333" i="238"/>
  <c r="C333" i="238" s="1"/>
  <c r="H329" i="238"/>
  <c r="R329" i="238" s="1"/>
  <c r="P330" i="238" s="1"/>
  <c r="G331" i="238"/>
  <c r="C331" i="238" s="1"/>
  <c r="J336" i="238"/>
  <c r="P427" i="240"/>
  <c r="M426" i="240" s="1"/>
  <c r="S426" i="240"/>
  <c r="K427" i="240" s="1"/>
  <c r="A426" i="240" s="1"/>
  <c r="P325" i="239"/>
  <c r="M324" i="239" s="1"/>
  <c r="S324" i="239"/>
  <c r="K325" i="239" s="1"/>
  <c r="A324" i="239" s="1"/>
  <c r="L318" i="236"/>
  <c r="N318" i="236"/>
  <c r="N318" i="239"/>
  <c r="L318" i="239"/>
  <c r="P325" i="238"/>
  <c r="M324" i="238" s="1"/>
  <c r="S324" i="238"/>
  <c r="K325" i="238" s="1"/>
  <c r="A324" i="238" s="1"/>
  <c r="P325" i="255"/>
  <c r="M324" i="255" s="1"/>
  <c r="S324" i="255"/>
  <c r="K325" i="255" s="1"/>
  <c r="A324" i="255" s="1"/>
  <c r="N318" i="255"/>
  <c r="L318" i="255"/>
  <c r="S324" i="236"/>
  <c r="K325" i="236" s="1"/>
  <c r="A324" i="236" s="1"/>
  <c r="P325" i="236"/>
  <c r="M324" i="236" s="1"/>
  <c r="L420" i="240"/>
  <c r="N420" i="240"/>
  <c r="N318" i="238"/>
  <c r="L318" i="238"/>
  <c r="G329" i="236"/>
  <c r="C329" i="236" s="1"/>
  <c r="G331" i="236"/>
  <c r="C331" i="236" s="1"/>
  <c r="H329" i="236"/>
  <c r="R329" i="236" s="1"/>
  <c r="P330" i="236" s="1"/>
  <c r="G332" i="236"/>
  <c r="C332" i="236" s="1"/>
  <c r="G330" i="236"/>
  <c r="C330" i="236" s="1"/>
  <c r="J336" i="236"/>
  <c r="G333" i="236"/>
  <c r="C333" i="236" s="1"/>
  <c r="P325" i="237"/>
  <c r="M324" i="237" s="1"/>
  <c r="S324" i="237"/>
  <c r="K325" i="237" s="1"/>
  <c r="A324" i="237" s="1"/>
  <c r="G331" i="255"/>
  <c r="C331" i="255" s="1"/>
  <c r="G332" i="255"/>
  <c r="C332" i="255" s="1"/>
  <c r="G329" i="255"/>
  <c r="C329" i="255" s="1"/>
  <c r="G333" i="255"/>
  <c r="C333" i="255" s="1"/>
  <c r="J336" i="255"/>
  <c r="G330" i="255"/>
  <c r="C330" i="255" s="1"/>
  <c r="H329" i="255"/>
  <c r="R329" i="255" s="1"/>
  <c r="P330" i="255" s="1"/>
  <c r="G431" i="240"/>
  <c r="C431" i="240" s="1"/>
  <c r="G432" i="240"/>
  <c r="C432" i="240" s="1"/>
  <c r="J438" i="240"/>
  <c r="H431" i="240"/>
  <c r="R431" i="240" s="1"/>
  <c r="P432" i="240" s="1"/>
  <c r="G434" i="240"/>
  <c r="C434" i="240" s="1"/>
  <c r="G433" i="240"/>
  <c r="C433" i="240" s="1"/>
  <c r="G435" i="240"/>
  <c r="C435" i="240" s="1"/>
  <c r="N318" i="237"/>
  <c r="L318" i="237"/>
  <c r="G1636" i="181" l="1"/>
  <c r="P331" i="255"/>
  <c r="M330" i="255" s="1"/>
  <c r="S330" i="255"/>
  <c r="K331" i="255" s="1"/>
  <c r="A330" i="255" s="1"/>
  <c r="N324" i="255"/>
  <c r="L324" i="255"/>
  <c r="N324" i="239"/>
  <c r="L324" i="239"/>
  <c r="G439" i="240"/>
  <c r="C439" i="240" s="1"/>
  <c r="G438" i="240"/>
  <c r="C438" i="240" s="1"/>
  <c r="H437" i="240"/>
  <c r="R437" i="240" s="1"/>
  <c r="P438" i="240" s="1"/>
  <c r="G437" i="240"/>
  <c r="C437" i="240" s="1"/>
  <c r="G440" i="240"/>
  <c r="C440" i="240" s="1"/>
  <c r="G441" i="240"/>
  <c r="C441" i="240" s="1"/>
  <c r="J444" i="240"/>
  <c r="G336" i="236"/>
  <c r="C336" i="236" s="1"/>
  <c r="H335" i="236"/>
  <c r="R335" i="236" s="1"/>
  <c r="P336" i="236" s="1"/>
  <c r="G335" i="236"/>
  <c r="C335" i="236" s="1"/>
  <c r="G339" i="236"/>
  <c r="C339" i="236" s="1"/>
  <c r="G338" i="236"/>
  <c r="C338" i="236" s="1"/>
  <c r="J342" i="236"/>
  <c r="G337" i="236"/>
  <c r="C337" i="236" s="1"/>
  <c r="N324" i="236"/>
  <c r="L324" i="236"/>
  <c r="G335" i="238"/>
  <c r="C335" i="238" s="1"/>
  <c r="G338" i="238"/>
  <c r="C338" i="238" s="1"/>
  <c r="G339" i="238"/>
  <c r="C339" i="238" s="1"/>
  <c r="H335" i="238"/>
  <c r="R335" i="238" s="1"/>
  <c r="P336" i="238" s="1"/>
  <c r="G336" i="238"/>
  <c r="C336" i="238" s="1"/>
  <c r="J342" i="238"/>
  <c r="G337" i="238"/>
  <c r="C337" i="238" s="1"/>
  <c r="P433" i="240"/>
  <c r="M432" i="240" s="1"/>
  <c r="S432" i="240"/>
  <c r="K433" i="240" s="1"/>
  <c r="A432" i="240" s="1"/>
  <c r="S330" i="236"/>
  <c r="K331" i="236" s="1"/>
  <c r="A330" i="236" s="1"/>
  <c r="P331" i="236"/>
  <c r="M330" i="236" s="1"/>
  <c r="G338" i="255"/>
  <c r="C338" i="255" s="1"/>
  <c r="G336" i="255"/>
  <c r="C336" i="255" s="1"/>
  <c r="H335" i="255"/>
  <c r="R335" i="255" s="1"/>
  <c r="P336" i="255" s="1"/>
  <c r="G339" i="255"/>
  <c r="C339" i="255" s="1"/>
  <c r="G335" i="255"/>
  <c r="C335" i="255" s="1"/>
  <c r="G337" i="255"/>
  <c r="C337" i="255" s="1"/>
  <c r="J342" i="255"/>
  <c r="N324" i="238"/>
  <c r="L324" i="238"/>
  <c r="N426" i="240"/>
  <c r="L426" i="240"/>
  <c r="P331" i="239"/>
  <c r="M330" i="239" s="1"/>
  <c r="S330" i="239"/>
  <c r="K331" i="239" s="1"/>
  <c r="A330" i="239" s="1"/>
  <c r="P331" i="237"/>
  <c r="M330" i="237" s="1"/>
  <c r="S330" i="237"/>
  <c r="K331" i="237" s="1"/>
  <c r="A330" i="237" s="1"/>
  <c r="N324" i="237"/>
  <c r="L324" i="237"/>
  <c r="S330" i="238"/>
  <c r="K331" i="238" s="1"/>
  <c r="A330" i="238" s="1"/>
  <c r="P331" i="238"/>
  <c r="M330" i="238" s="1"/>
  <c r="J342" i="239"/>
  <c r="H335" i="239"/>
  <c r="R335" i="239" s="1"/>
  <c r="P336" i="239" s="1"/>
  <c r="G338" i="239"/>
  <c r="C338" i="239" s="1"/>
  <c r="G335" i="239"/>
  <c r="C335" i="239" s="1"/>
  <c r="G337" i="239"/>
  <c r="C337" i="239" s="1"/>
  <c r="G339" i="239"/>
  <c r="C339" i="239" s="1"/>
  <c r="G336" i="239"/>
  <c r="C336" i="239" s="1"/>
  <c r="J342" i="237"/>
  <c r="G338" i="237"/>
  <c r="C338" i="237" s="1"/>
  <c r="G339" i="237"/>
  <c r="C339" i="237" s="1"/>
  <c r="G335" i="237"/>
  <c r="C335" i="237" s="1"/>
  <c r="G337" i="237"/>
  <c r="C337" i="237" s="1"/>
  <c r="H335" i="237"/>
  <c r="R335" i="237" s="1"/>
  <c r="P336" i="237" s="1"/>
  <c r="G336" i="237"/>
  <c r="C336" i="237" s="1"/>
  <c r="G1637" i="181" l="1"/>
  <c r="J348" i="239"/>
  <c r="G344" i="239"/>
  <c r="C344" i="239" s="1"/>
  <c r="H341" i="239"/>
  <c r="R341" i="239" s="1"/>
  <c r="P342" i="239" s="1"/>
  <c r="G345" i="239"/>
  <c r="C345" i="239" s="1"/>
  <c r="G342" i="239"/>
  <c r="C342" i="239" s="1"/>
  <c r="G343" i="239"/>
  <c r="C343" i="239" s="1"/>
  <c r="G341" i="239"/>
  <c r="C341" i="239" s="1"/>
  <c r="G341" i="255"/>
  <c r="C341" i="255" s="1"/>
  <c r="H341" i="255"/>
  <c r="R341" i="255" s="1"/>
  <c r="P342" i="255" s="1"/>
  <c r="G344" i="255"/>
  <c r="C344" i="255" s="1"/>
  <c r="G342" i="255"/>
  <c r="C342" i="255" s="1"/>
  <c r="G343" i="255"/>
  <c r="C343" i="255" s="1"/>
  <c r="G345" i="255"/>
  <c r="C345" i="255" s="1"/>
  <c r="J348" i="255"/>
  <c r="S336" i="255"/>
  <c r="K337" i="255" s="1"/>
  <c r="A336" i="255" s="1"/>
  <c r="P337" i="255"/>
  <c r="M336" i="255" s="1"/>
  <c r="S336" i="238"/>
  <c r="K337" i="238" s="1"/>
  <c r="A336" i="238" s="1"/>
  <c r="P337" i="238"/>
  <c r="M336" i="238" s="1"/>
  <c r="L330" i="239"/>
  <c r="N330" i="239"/>
  <c r="G443" i="240"/>
  <c r="C443" i="240" s="1"/>
  <c r="G444" i="240"/>
  <c r="C444" i="240" s="1"/>
  <c r="H443" i="240"/>
  <c r="R443" i="240" s="1"/>
  <c r="P444" i="240" s="1"/>
  <c r="G445" i="240"/>
  <c r="C445" i="240" s="1"/>
  <c r="J450" i="240"/>
  <c r="G446" i="240"/>
  <c r="C446" i="240" s="1"/>
  <c r="G447" i="240"/>
  <c r="C447" i="240" s="1"/>
  <c r="P439" i="240"/>
  <c r="M438" i="240" s="1"/>
  <c r="S438" i="240"/>
  <c r="K439" i="240" s="1"/>
  <c r="A438" i="240" s="1"/>
  <c r="S336" i="237"/>
  <c r="K337" i="237" s="1"/>
  <c r="A336" i="237" s="1"/>
  <c r="P337" i="237"/>
  <c r="M336" i="237" s="1"/>
  <c r="J348" i="237"/>
  <c r="H341" i="237"/>
  <c r="R341" i="237" s="1"/>
  <c r="P342" i="237" s="1"/>
  <c r="G343" i="237"/>
  <c r="C343" i="237" s="1"/>
  <c r="G342" i="237"/>
  <c r="C342" i="237" s="1"/>
  <c r="G341" i="237"/>
  <c r="C341" i="237" s="1"/>
  <c r="G345" i="237"/>
  <c r="C345" i="237" s="1"/>
  <c r="G344" i="237"/>
  <c r="C344" i="237" s="1"/>
  <c r="N330" i="238"/>
  <c r="L330" i="238"/>
  <c r="N432" i="240"/>
  <c r="L432" i="240"/>
  <c r="G343" i="238"/>
  <c r="C343" i="238" s="1"/>
  <c r="G341" i="238"/>
  <c r="C341" i="238" s="1"/>
  <c r="J348" i="238"/>
  <c r="G344" i="238"/>
  <c r="C344" i="238" s="1"/>
  <c r="G342" i="238"/>
  <c r="C342" i="238" s="1"/>
  <c r="H341" i="238"/>
  <c r="R341" i="238" s="1"/>
  <c r="P342" i="238" s="1"/>
  <c r="G345" i="238"/>
  <c r="C345" i="238" s="1"/>
  <c r="S336" i="239"/>
  <c r="K337" i="239" s="1"/>
  <c r="A336" i="239" s="1"/>
  <c r="P337" i="239"/>
  <c r="M336" i="239" s="1"/>
  <c r="N330" i="237"/>
  <c r="L330" i="237"/>
  <c r="L330" i="236"/>
  <c r="N330" i="236"/>
  <c r="G341" i="236"/>
  <c r="C341" i="236" s="1"/>
  <c r="H341" i="236"/>
  <c r="R341" i="236" s="1"/>
  <c r="P342" i="236" s="1"/>
  <c r="G343" i="236"/>
  <c r="C343" i="236" s="1"/>
  <c r="G342" i="236"/>
  <c r="C342" i="236" s="1"/>
  <c r="G345" i="236"/>
  <c r="C345" i="236" s="1"/>
  <c r="J348" i="236"/>
  <c r="G344" i="236"/>
  <c r="C344" i="236" s="1"/>
  <c r="S336" i="236"/>
  <c r="K337" i="236" s="1"/>
  <c r="A336" i="236" s="1"/>
  <c r="P337" i="236"/>
  <c r="M336" i="236" s="1"/>
  <c r="N330" i="255"/>
  <c r="L330" i="255"/>
  <c r="G1638" i="181" l="1"/>
  <c r="G349" i="236"/>
  <c r="C349" i="236" s="1"/>
  <c r="J354" i="236"/>
  <c r="H347" i="236"/>
  <c r="R347" i="236" s="1"/>
  <c r="P348" i="236" s="1"/>
  <c r="G350" i="236"/>
  <c r="C350" i="236" s="1"/>
  <c r="G348" i="236"/>
  <c r="C348" i="236" s="1"/>
  <c r="G351" i="236"/>
  <c r="C351" i="236" s="1"/>
  <c r="G347" i="236"/>
  <c r="C347" i="236" s="1"/>
  <c r="S342" i="236"/>
  <c r="K343" i="236" s="1"/>
  <c r="A342" i="236" s="1"/>
  <c r="P343" i="236"/>
  <c r="M342" i="236" s="1"/>
  <c r="J354" i="238"/>
  <c r="G350" i="238"/>
  <c r="C350" i="238" s="1"/>
  <c r="G351" i="238"/>
  <c r="C351" i="238" s="1"/>
  <c r="H347" i="238"/>
  <c r="R347" i="238" s="1"/>
  <c r="P348" i="238" s="1"/>
  <c r="G349" i="238"/>
  <c r="C349" i="238" s="1"/>
  <c r="G348" i="238"/>
  <c r="C348" i="238" s="1"/>
  <c r="G347" i="238"/>
  <c r="C347" i="238" s="1"/>
  <c r="J354" i="237"/>
  <c r="H347" i="237"/>
  <c r="R347" i="237" s="1"/>
  <c r="P348" i="237" s="1"/>
  <c r="G350" i="237"/>
  <c r="C350" i="237" s="1"/>
  <c r="G349" i="237"/>
  <c r="C349" i="237" s="1"/>
  <c r="G348" i="237"/>
  <c r="C348" i="237" s="1"/>
  <c r="G347" i="237"/>
  <c r="C347" i="237" s="1"/>
  <c r="G351" i="237"/>
  <c r="C351" i="237" s="1"/>
  <c r="L336" i="238"/>
  <c r="N336" i="238"/>
  <c r="L336" i="255"/>
  <c r="N336" i="255"/>
  <c r="S342" i="238"/>
  <c r="K343" i="238" s="1"/>
  <c r="A342" i="238" s="1"/>
  <c r="P343" i="238"/>
  <c r="M342" i="238" s="1"/>
  <c r="N336" i="237"/>
  <c r="L336" i="237"/>
  <c r="H449" i="240"/>
  <c r="R449" i="240" s="1"/>
  <c r="P450" i="240" s="1"/>
  <c r="G451" i="240"/>
  <c r="C451" i="240" s="1"/>
  <c r="J456" i="240"/>
  <c r="G449" i="240"/>
  <c r="C449" i="240" s="1"/>
  <c r="G452" i="240"/>
  <c r="C452" i="240" s="1"/>
  <c r="G450" i="240"/>
  <c r="C450" i="240" s="1"/>
  <c r="G453" i="240"/>
  <c r="C453" i="240" s="1"/>
  <c r="S342" i="239"/>
  <c r="K343" i="239" s="1"/>
  <c r="A342" i="239" s="1"/>
  <c r="P343" i="239"/>
  <c r="M342" i="239" s="1"/>
  <c r="L336" i="239"/>
  <c r="N336" i="239"/>
  <c r="L438" i="240"/>
  <c r="N438" i="240"/>
  <c r="G347" i="255"/>
  <c r="C347" i="255" s="1"/>
  <c r="G350" i="255"/>
  <c r="C350" i="255" s="1"/>
  <c r="G349" i="255"/>
  <c r="C349" i="255" s="1"/>
  <c r="J354" i="255"/>
  <c r="G348" i="255"/>
  <c r="C348" i="255" s="1"/>
  <c r="H347" i="255"/>
  <c r="R347" i="255" s="1"/>
  <c r="P348" i="255" s="1"/>
  <c r="G351" i="255"/>
  <c r="C351" i="255" s="1"/>
  <c r="N336" i="236"/>
  <c r="L336" i="236"/>
  <c r="S342" i="237"/>
  <c r="K343" i="237" s="1"/>
  <c r="A342" i="237" s="1"/>
  <c r="P343" i="237"/>
  <c r="M342" i="237" s="1"/>
  <c r="P445" i="240"/>
  <c r="M444" i="240" s="1"/>
  <c r="S444" i="240"/>
  <c r="K445" i="240" s="1"/>
  <c r="A444" i="240" s="1"/>
  <c r="P343" i="255"/>
  <c r="M342" i="255" s="1"/>
  <c r="S342" i="255"/>
  <c r="K343" i="255" s="1"/>
  <c r="A342" i="255" s="1"/>
  <c r="G351" i="239"/>
  <c r="C351" i="239" s="1"/>
  <c r="G348" i="239"/>
  <c r="C348" i="239" s="1"/>
  <c r="G347" i="239"/>
  <c r="C347" i="239" s="1"/>
  <c r="J354" i="239"/>
  <c r="G349" i="239"/>
  <c r="C349" i="239" s="1"/>
  <c r="H347" i="239"/>
  <c r="R347" i="239" s="1"/>
  <c r="P348" i="239" s="1"/>
  <c r="G350" i="239"/>
  <c r="C350" i="239" s="1"/>
  <c r="G1639" i="181" l="1"/>
  <c r="S348" i="255"/>
  <c r="K349" i="255" s="1"/>
  <c r="A348" i="255" s="1"/>
  <c r="P349" i="255"/>
  <c r="M348" i="255" s="1"/>
  <c r="S450" i="240"/>
  <c r="K451" i="240" s="1"/>
  <c r="A450" i="240" s="1"/>
  <c r="P451" i="240"/>
  <c r="M450" i="240" s="1"/>
  <c r="L342" i="237"/>
  <c r="N342" i="237"/>
  <c r="L342" i="238"/>
  <c r="N342" i="238"/>
  <c r="P349" i="236"/>
  <c r="M348" i="236" s="1"/>
  <c r="S348" i="236"/>
  <c r="K349" i="236" s="1"/>
  <c r="A348" i="236" s="1"/>
  <c r="P349" i="239"/>
  <c r="M348" i="239" s="1"/>
  <c r="S348" i="239"/>
  <c r="K349" i="239" s="1"/>
  <c r="A348" i="239" s="1"/>
  <c r="G353" i="239"/>
  <c r="C353" i="239" s="1"/>
  <c r="G357" i="239"/>
  <c r="C357" i="239" s="1"/>
  <c r="G356" i="239"/>
  <c r="C356" i="239" s="1"/>
  <c r="H353" i="239"/>
  <c r="R353" i="239" s="1"/>
  <c r="P354" i="239" s="1"/>
  <c r="G355" i="239"/>
  <c r="C355" i="239" s="1"/>
  <c r="J360" i="239"/>
  <c r="G354" i="239"/>
  <c r="C354" i="239" s="1"/>
  <c r="G357" i="255"/>
  <c r="C357" i="255" s="1"/>
  <c r="G356" i="255"/>
  <c r="C356" i="255" s="1"/>
  <c r="J360" i="255"/>
  <c r="G355" i="255"/>
  <c r="C355" i="255" s="1"/>
  <c r="H353" i="255"/>
  <c r="R353" i="255" s="1"/>
  <c r="P354" i="255" s="1"/>
  <c r="G353" i="255"/>
  <c r="C353" i="255" s="1"/>
  <c r="G354" i="255"/>
  <c r="C354" i="255" s="1"/>
  <c r="L342" i="239"/>
  <c r="N342" i="239"/>
  <c r="G455" i="240"/>
  <c r="C455" i="240" s="1"/>
  <c r="J462" i="240"/>
  <c r="G456" i="240"/>
  <c r="C456" i="240" s="1"/>
  <c r="G458" i="240"/>
  <c r="C458" i="240" s="1"/>
  <c r="G459" i="240"/>
  <c r="C459" i="240" s="1"/>
  <c r="G457" i="240"/>
  <c r="C457" i="240" s="1"/>
  <c r="H455" i="240"/>
  <c r="R455" i="240" s="1"/>
  <c r="P456" i="240" s="1"/>
  <c r="S348" i="237"/>
  <c r="K349" i="237" s="1"/>
  <c r="A348" i="237" s="1"/>
  <c r="P349" i="237"/>
  <c r="M348" i="237" s="1"/>
  <c r="G357" i="238"/>
  <c r="C357" i="238" s="1"/>
  <c r="G355" i="238"/>
  <c r="C355" i="238" s="1"/>
  <c r="G354" i="238"/>
  <c r="C354" i="238" s="1"/>
  <c r="J360" i="238"/>
  <c r="H353" i="238"/>
  <c r="R353" i="238" s="1"/>
  <c r="P354" i="238" s="1"/>
  <c r="G353" i="238"/>
  <c r="C353" i="238" s="1"/>
  <c r="G356" i="238"/>
  <c r="C356" i="238" s="1"/>
  <c r="G354" i="236"/>
  <c r="C354" i="236" s="1"/>
  <c r="G356" i="236"/>
  <c r="C356" i="236" s="1"/>
  <c r="G357" i="236"/>
  <c r="C357" i="236" s="1"/>
  <c r="H353" i="236"/>
  <c r="R353" i="236" s="1"/>
  <c r="P354" i="236" s="1"/>
  <c r="J360" i="236"/>
  <c r="G355" i="236"/>
  <c r="C355" i="236" s="1"/>
  <c r="G353" i="236"/>
  <c r="C353" i="236" s="1"/>
  <c r="N342" i="255"/>
  <c r="L342" i="255"/>
  <c r="L444" i="240"/>
  <c r="N444" i="240"/>
  <c r="G353" i="237"/>
  <c r="C353" i="237" s="1"/>
  <c r="G355" i="237"/>
  <c r="C355" i="237" s="1"/>
  <c r="H353" i="237"/>
  <c r="R353" i="237" s="1"/>
  <c r="P354" i="237" s="1"/>
  <c r="G357" i="237"/>
  <c r="C357" i="237" s="1"/>
  <c r="G354" i="237"/>
  <c r="C354" i="237" s="1"/>
  <c r="G356" i="237"/>
  <c r="C356" i="237" s="1"/>
  <c r="J360" i="237"/>
  <c r="S348" i="238"/>
  <c r="K349" i="238" s="1"/>
  <c r="A348" i="238" s="1"/>
  <c r="P349" i="238"/>
  <c r="M348" i="238" s="1"/>
  <c r="N342" i="236"/>
  <c r="L342" i="236"/>
  <c r="G1640" i="181" l="1"/>
  <c r="N450" i="240"/>
  <c r="L450" i="240"/>
  <c r="P355" i="238"/>
  <c r="M354" i="238" s="1"/>
  <c r="S354" i="238"/>
  <c r="K355" i="238" s="1"/>
  <c r="A354" i="238" s="1"/>
  <c r="H461" i="240"/>
  <c r="R461" i="240" s="1"/>
  <c r="P462" i="240" s="1"/>
  <c r="G465" i="240"/>
  <c r="C465" i="240" s="1"/>
  <c r="G464" i="240"/>
  <c r="C464" i="240" s="1"/>
  <c r="J468" i="240"/>
  <c r="G462" i="240"/>
  <c r="C462" i="240" s="1"/>
  <c r="G461" i="240"/>
  <c r="C461" i="240" s="1"/>
  <c r="G463" i="240"/>
  <c r="C463" i="240" s="1"/>
  <c r="H359" i="255"/>
  <c r="R359" i="255" s="1"/>
  <c r="P360" i="255" s="1"/>
  <c r="G362" i="255"/>
  <c r="C362" i="255" s="1"/>
  <c r="G360" i="255"/>
  <c r="C360" i="255" s="1"/>
  <c r="J366" i="255"/>
  <c r="G361" i="255"/>
  <c r="C361" i="255" s="1"/>
  <c r="G363" i="255"/>
  <c r="C363" i="255" s="1"/>
  <c r="G359" i="255"/>
  <c r="C359" i="255" s="1"/>
  <c r="P355" i="239"/>
  <c r="M354" i="239" s="1"/>
  <c r="S354" i="239"/>
  <c r="K355" i="239" s="1"/>
  <c r="A354" i="239" s="1"/>
  <c r="N348" i="239"/>
  <c r="L348" i="239"/>
  <c r="S456" i="240"/>
  <c r="K457" i="240" s="1"/>
  <c r="A456" i="240" s="1"/>
  <c r="P457" i="240"/>
  <c r="M456" i="240" s="1"/>
  <c r="N348" i="238"/>
  <c r="L348" i="238"/>
  <c r="J366" i="236"/>
  <c r="G361" i="236"/>
  <c r="C361" i="236" s="1"/>
  <c r="G359" i="236"/>
  <c r="C359" i="236" s="1"/>
  <c r="H359" i="236"/>
  <c r="R359" i="236" s="1"/>
  <c r="P360" i="236" s="1"/>
  <c r="G360" i="236"/>
  <c r="C360" i="236" s="1"/>
  <c r="G363" i="236"/>
  <c r="C363" i="236" s="1"/>
  <c r="G362" i="236"/>
  <c r="C362" i="236" s="1"/>
  <c r="G359" i="238"/>
  <c r="C359" i="238" s="1"/>
  <c r="H359" i="238"/>
  <c r="R359" i="238" s="1"/>
  <c r="P360" i="238" s="1"/>
  <c r="G360" i="238"/>
  <c r="C360" i="238" s="1"/>
  <c r="G363" i="238"/>
  <c r="C363" i="238" s="1"/>
  <c r="J366" i="238"/>
  <c r="G362" i="238"/>
  <c r="C362" i="238" s="1"/>
  <c r="G361" i="238"/>
  <c r="C361" i="238" s="1"/>
  <c r="L348" i="237"/>
  <c r="N348" i="237"/>
  <c r="N348" i="255"/>
  <c r="L348" i="255"/>
  <c r="G360" i="237"/>
  <c r="C360" i="237" s="1"/>
  <c r="G363" i="237"/>
  <c r="C363" i="237" s="1"/>
  <c r="H359" i="237"/>
  <c r="R359" i="237" s="1"/>
  <c r="P360" i="237" s="1"/>
  <c r="G362" i="237"/>
  <c r="C362" i="237" s="1"/>
  <c r="G359" i="237"/>
  <c r="C359" i="237" s="1"/>
  <c r="G361" i="237"/>
  <c r="C361" i="237" s="1"/>
  <c r="J366" i="237"/>
  <c r="S354" i="237"/>
  <c r="K355" i="237" s="1"/>
  <c r="A354" i="237" s="1"/>
  <c r="P355" i="237"/>
  <c r="M354" i="237" s="1"/>
  <c r="S354" i="236"/>
  <c r="K355" i="236" s="1"/>
  <c r="A354" i="236" s="1"/>
  <c r="P355" i="236"/>
  <c r="M354" i="236" s="1"/>
  <c r="P355" i="255"/>
  <c r="M354" i="255" s="1"/>
  <c r="S354" i="255"/>
  <c r="K355" i="255" s="1"/>
  <c r="A354" i="255" s="1"/>
  <c r="J366" i="239"/>
  <c r="H359" i="239"/>
  <c r="R359" i="239" s="1"/>
  <c r="P360" i="239" s="1"/>
  <c r="G359" i="239"/>
  <c r="C359" i="239" s="1"/>
  <c r="G360" i="239"/>
  <c r="C360" i="239" s="1"/>
  <c r="G361" i="239"/>
  <c r="C361" i="239" s="1"/>
  <c r="G362" i="239"/>
  <c r="C362" i="239" s="1"/>
  <c r="G363" i="239"/>
  <c r="C363" i="239" s="1"/>
  <c r="L348" i="236"/>
  <c r="N348" i="236"/>
  <c r="G1641" i="181" l="1"/>
  <c r="L354" i="255"/>
  <c r="N354" i="255"/>
  <c r="G367" i="238"/>
  <c r="C367" i="238" s="1"/>
  <c r="H365" i="238"/>
  <c r="R365" i="238" s="1"/>
  <c r="P366" i="238" s="1"/>
  <c r="J372" i="238"/>
  <c r="G369" i="238"/>
  <c r="C369" i="238" s="1"/>
  <c r="G366" i="238"/>
  <c r="C366" i="238" s="1"/>
  <c r="G365" i="238"/>
  <c r="C365" i="238" s="1"/>
  <c r="G368" i="238"/>
  <c r="C368" i="238" s="1"/>
  <c r="S360" i="236"/>
  <c r="K361" i="236" s="1"/>
  <c r="A360" i="236" s="1"/>
  <c r="P361" i="236"/>
  <c r="M360" i="236" s="1"/>
  <c r="S360" i="255"/>
  <c r="K361" i="255" s="1"/>
  <c r="A360" i="255" s="1"/>
  <c r="P361" i="255"/>
  <c r="M360" i="255" s="1"/>
  <c r="G467" i="240"/>
  <c r="C467" i="240" s="1"/>
  <c r="G470" i="240"/>
  <c r="C470" i="240" s="1"/>
  <c r="J474" i="240"/>
  <c r="G471" i="240"/>
  <c r="C471" i="240" s="1"/>
  <c r="G468" i="240"/>
  <c r="C468" i="240" s="1"/>
  <c r="H467" i="240"/>
  <c r="R467" i="240" s="1"/>
  <c r="P468" i="240" s="1"/>
  <c r="G469" i="240"/>
  <c r="C469" i="240" s="1"/>
  <c r="S360" i="239"/>
  <c r="K361" i="239" s="1"/>
  <c r="A360" i="239" s="1"/>
  <c r="P361" i="239"/>
  <c r="M360" i="239" s="1"/>
  <c r="N354" i="236"/>
  <c r="L354" i="236"/>
  <c r="G366" i="237"/>
  <c r="C366" i="237" s="1"/>
  <c r="G367" i="237"/>
  <c r="C367" i="237" s="1"/>
  <c r="H365" i="237"/>
  <c r="R365" i="237" s="1"/>
  <c r="P366" i="237" s="1"/>
  <c r="G369" i="237"/>
  <c r="C369" i="237" s="1"/>
  <c r="G365" i="237"/>
  <c r="C365" i="237" s="1"/>
  <c r="G368" i="237"/>
  <c r="C368" i="237" s="1"/>
  <c r="J372" i="237"/>
  <c r="P361" i="237"/>
  <c r="M360" i="237" s="1"/>
  <c r="S360" i="237"/>
  <c r="K361" i="237" s="1"/>
  <c r="A360" i="237" s="1"/>
  <c r="L354" i="239"/>
  <c r="N354" i="239"/>
  <c r="G366" i="255"/>
  <c r="C366" i="255" s="1"/>
  <c r="G369" i="255"/>
  <c r="C369" i="255" s="1"/>
  <c r="G367" i="255"/>
  <c r="C367" i="255" s="1"/>
  <c r="G365" i="255"/>
  <c r="C365" i="255" s="1"/>
  <c r="H365" i="255"/>
  <c r="R365" i="255" s="1"/>
  <c r="P366" i="255" s="1"/>
  <c r="J372" i="255"/>
  <c r="G368" i="255"/>
  <c r="C368" i="255" s="1"/>
  <c r="L354" i="238"/>
  <c r="N354" i="238"/>
  <c r="G367" i="239"/>
  <c r="C367" i="239" s="1"/>
  <c r="H365" i="239"/>
  <c r="R365" i="239" s="1"/>
  <c r="P366" i="239" s="1"/>
  <c r="G369" i="239"/>
  <c r="C369" i="239" s="1"/>
  <c r="G366" i="239"/>
  <c r="C366" i="239" s="1"/>
  <c r="G365" i="239"/>
  <c r="C365" i="239" s="1"/>
  <c r="J372" i="239"/>
  <c r="G368" i="239"/>
  <c r="C368" i="239" s="1"/>
  <c r="N456" i="240"/>
  <c r="L456" i="240"/>
  <c r="L354" i="237"/>
  <c r="N354" i="237"/>
  <c r="S360" i="238"/>
  <c r="K361" i="238" s="1"/>
  <c r="A360" i="238" s="1"/>
  <c r="P361" i="238"/>
  <c r="M360" i="238" s="1"/>
  <c r="G365" i="236"/>
  <c r="C365" i="236" s="1"/>
  <c r="G369" i="236"/>
  <c r="C369" i="236" s="1"/>
  <c r="G366" i="236"/>
  <c r="C366" i="236" s="1"/>
  <c r="J372" i="236"/>
  <c r="H365" i="236"/>
  <c r="R365" i="236" s="1"/>
  <c r="P366" i="236" s="1"/>
  <c r="G367" i="236"/>
  <c r="C367" i="236" s="1"/>
  <c r="G368" i="236"/>
  <c r="C368" i="236" s="1"/>
  <c r="S462" i="240"/>
  <c r="K463" i="240" s="1"/>
  <c r="A462" i="240" s="1"/>
  <c r="P463" i="240"/>
  <c r="M462" i="240" s="1"/>
  <c r="G1642" i="181" l="1"/>
  <c r="N462" i="240"/>
  <c r="L462" i="240"/>
  <c r="G371" i="236"/>
  <c r="C371" i="236" s="1"/>
  <c r="G375" i="236"/>
  <c r="C375" i="236" s="1"/>
  <c r="H371" i="236"/>
  <c r="R371" i="236" s="1"/>
  <c r="P372" i="236" s="1"/>
  <c r="J378" i="236"/>
  <c r="G373" i="236"/>
  <c r="C373" i="236" s="1"/>
  <c r="G374" i="236"/>
  <c r="C374" i="236" s="1"/>
  <c r="G372" i="236"/>
  <c r="C372" i="236" s="1"/>
  <c r="N360" i="238"/>
  <c r="L360" i="238"/>
  <c r="G371" i="255"/>
  <c r="C371" i="255" s="1"/>
  <c r="G374" i="255"/>
  <c r="C374" i="255" s="1"/>
  <c r="G375" i="255"/>
  <c r="C375" i="255" s="1"/>
  <c r="H371" i="255"/>
  <c r="R371" i="255" s="1"/>
  <c r="P372" i="255" s="1"/>
  <c r="G373" i="255"/>
  <c r="C373" i="255" s="1"/>
  <c r="G372" i="255"/>
  <c r="C372" i="255" s="1"/>
  <c r="J378" i="255"/>
  <c r="L360" i="255"/>
  <c r="N360" i="255"/>
  <c r="G375" i="238"/>
  <c r="C375" i="238" s="1"/>
  <c r="G374" i="238"/>
  <c r="C374" i="238" s="1"/>
  <c r="G371" i="238"/>
  <c r="C371" i="238" s="1"/>
  <c r="G373" i="238"/>
  <c r="C373" i="238" s="1"/>
  <c r="J378" i="238"/>
  <c r="H371" i="238"/>
  <c r="R371" i="238" s="1"/>
  <c r="P372" i="238" s="1"/>
  <c r="G372" i="238"/>
  <c r="C372" i="238" s="1"/>
  <c r="G372" i="239"/>
  <c r="C372" i="239" s="1"/>
  <c r="G375" i="239"/>
  <c r="C375" i="239" s="1"/>
  <c r="H371" i="239"/>
  <c r="R371" i="239" s="1"/>
  <c r="P372" i="239" s="1"/>
  <c r="G374" i="239"/>
  <c r="C374" i="239" s="1"/>
  <c r="G373" i="239"/>
  <c r="C373" i="239" s="1"/>
  <c r="J378" i="239"/>
  <c r="G371" i="239"/>
  <c r="C371" i="239" s="1"/>
  <c r="S366" i="239"/>
  <c r="K367" i="239" s="1"/>
  <c r="A366" i="239" s="1"/>
  <c r="P367" i="239"/>
  <c r="M366" i="239" s="1"/>
  <c r="S366" i="255"/>
  <c r="K367" i="255" s="1"/>
  <c r="A366" i="255" s="1"/>
  <c r="P367" i="255"/>
  <c r="M366" i="255" s="1"/>
  <c r="L360" i="237"/>
  <c r="N360" i="237"/>
  <c r="G476" i="240"/>
  <c r="C476" i="240" s="1"/>
  <c r="H473" i="240"/>
  <c r="R473" i="240" s="1"/>
  <c r="P474" i="240" s="1"/>
  <c r="G477" i="240"/>
  <c r="C477" i="240" s="1"/>
  <c r="G473" i="240"/>
  <c r="C473" i="240" s="1"/>
  <c r="G475" i="240"/>
  <c r="C475" i="240" s="1"/>
  <c r="G474" i="240"/>
  <c r="C474" i="240" s="1"/>
  <c r="J480" i="240"/>
  <c r="S366" i="238"/>
  <c r="K367" i="238" s="1"/>
  <c r="A366" i="238" s="1"/>
  <c r="P367" i="238"/>
  <c r="M366" i="238" s="1"/>
  <c r="G374" i="237"/>
  <c r="C374" i="237" s="1"/>
  <c r="G373" i="237"/>
  <c r="C373" i="237" s="1"/>
  <c r="G371" i="237"/>
  <c r="C371" i="237" s="1"/>
  <c r="J378" i="237"/>
  <c r="G372" i="237"/>
  <c r="C372" i="237" s="1"/>
  <c r="H371" i="237"/>
  <c r="R371" i="237" s="1"/>
  <c r="P372" i="237" s="1"/>
  <c r="G375" i="237"/>
  <c r="C375" i="237" s="1"/>
  <c r="S366" i="237"/>
  <c r="K367" i="237" s="1"/>
  <c r="A366" i="237" s="1"/>
  <c r="P367" i="237"/>
  <c r="M366" i="237" s="1"/>
  <c r="P469" i="240"/>
  <c r="M468" i="240" s="1"/>
  <c r="S468" i="240"/>
  <c r="K469" i="240" s="1"/>
  <c r="A468" i="240" s="1"/>
  <c r="L360" i="236"/>
  <c r="N360" i="236"/>
  <c r="P367" i="236"/>
  <c r="M366" i="236" s="1"/>
  <c r="S366" i="236"/>
  <c r="K367" i="236" s="1"/>
  <c r="A366" i="236" s="1"/>
  <c r="L360" i="239"/>
  <c r="N360" i="239"/>
  <c r="G1643" i="181" l="1"/>
  <c r="I506" i="229"/>
  <c r="C506" i="229" s="1"/>
  <c r="I505" i="229"/>
  <c r="C505" i="229" s="1"/>
  <c r="I507" i="229"/>
  <c r="C507" i="229" s="1"/>
  <c r="I504" i="229"/>
  <c r="C504" i="229" s="1"/>
  <c r="I503" i="229"/>
  <c r="C503" i="229" s="1"/>
  <c r="H377" i="237"/>
  <c r="R377" i="237" s="1"/>
  <c r="P378" i="237" s="1"/>
  <c r="G377" i="237"/>
  <c r="C377" i="237" s="1"/>
  <c r="G379" i="237"/>
  <c r="C379" i="237" s="1"/>
  <c r="G378" i="237"/>
  <c r="C378" i="237" s="1"/>
  <c r="G381" i="237"/>
  <c r="C381" i="237" s="1"/>
  <c r="G380" i="237"/>
  <c r="C380" i="237" s="1"/>
  <c r="J384" i="237"/>
  <c r="S474" i="240"/>
  <c r="K475" i="240" s="1"/>
  <c r="A474" i="240" s="1"/>
  <c r="P475" i="240"/>
  <c r="M474" i="240" s="1"/>
  <c r="L366" i="255"/>
  <c r="N366" i="255"/>
  <c r="P373" i="239"/>
  <c r="M372" i="239" s="1"/>
  <c r="S372" i="239"/>
  <c r="K373" i="239" s="1"/>
  <c r="A372" i="239" s="1"/>
  <c r="L366" i="238"/>
  <c r="N366" i="238"/>
  <c r="G379" i="239"/>
  <c r="C379" i="239" s="1"/>
  <c r="G378" i="239"/>
  <c r="C378" i="239" s="1"/>
  <c r="J384" i="239"/>
  <c r="G381" i="239"/>
  <c r="C381" i="239" s="1"/>
  <c r="H377" i="239"/>
  <c r="R377" i="239" s="1"/>
  <c r="P378" i="239" s="1"/>
  <c r="G380" i="239"/>
  <c r="C380" i="239" s="1"/>
  <c r="G377" i="239"/>
  <c r="C377" i="239" s="1"/>
  <c r="P373" i="255"/>
  <c r="M372" i="255" s="1"/>
  <c r="S372" i="255"/>
  <c r="K373" i="255" s="1"/>
  <c r="A372" i="255" s="1"/>
  <c r="N366" i="236"/>
  <c r="L366" i="236"/>
  <c r="L468" i="240"/>
  <c r="N468" i="240"/>
  <c r="S372" i="237"/>
  <c r="K373" i="237" s="1"/>
  <c r="A372" i="237" s="1"/>
  <c r="P373" i="237"/>
  <c r="M372" i="237" s="1"/>
  <c r="N366" i="239"/>
  <c r="L366" i="239"/>
  <c r="S372" i="238"/>
  <c r="K373" i="238" s="1"/>
  <c r="A372" i="238" s="1"/>
  <c r="P373" i="238"/>
  <c r="M372" i="238" s="1"/>
  <c r="J384" i="255"/>
  <c r="H377" i="255"/>
  <c r="R377" i="255" s="1"/>
  <c r="P378" i="255" s="1"/>
  <c r="G379" i="255"/>
  <c r="C379" i="255" s="1"/>
  <c r="G380" i="255"/>
  <c r="C380" i="255" s="1"/>
  <c r="G381" i="255"/>
  <c r="C381" i="255" s="1"/>
  <c r="G378" i="255"/>
  <c r="C378" i="255" s="1"/>
  <c r="G377" i="255"/>
  <c r="C377" i="255" s="1"/>
  <c r="G381" i="236"/>
  <c r="C381" i="236" s="1"/>
  <c r="G379" i="236"/>
  <c r="C379" i="236" s="1"/>
  <c r="G380" i="236"/>
  <c r="C380" i="236" s="1"/>
  <c r="J384" i="236"/>
  <c r="G377" i="236"/>
  <c r="C377" i="236" s="1"/>
  <c r="H377" i="236"/>
  <c r="R377" i="236" s="1"/>
  <c r="P378" i="236" s="1"/>
  <c r="G378" i="236"/>
  <c r="C378" i="236" s="1"/>
  <c r="L366" i="237"/>
  <c r="N366" i="237"/>
  <c r="J486" i="240"/>
  <c r="G480" i="240"/>
  <c r="C480" i="240" s="1"/>
  <c r="H479" i="240"/>
  <c r="R479" i="240" s="1"/>
  <c r="P480" i="240" s="1"/>
  <c r="G483" i="240"/>
  <c r="C483" i="240" s="1"/>
  <c r="G481" i="240"/>
  <c r="C481" i="240" s="1"/>
  <c r="G482" i="240"/>
  <c r="C482" i="240" s="1"/>
  <c r="G479" i="240"/>
  <c r="C479" i="240" s="1"/>
  <c r="G377" i="238"/>
  <c r="C377" i="238" s="1"/>
  <c r="G381" i="238"/>
  <c r="C381" i="238" s="1"/>
  <c r="H377" i="238"/>
  <c r="R377" i="238" s="1"/>
  <c r="P378" i="238" s="1"/>
  <c r="G379" i="238"/>
  <c r="C379" i="238" s="1"/>
  <c r="J384" i="238"/>
  <c r="G378" i="238"/>
  <c r="C378" i="238" s="1"/>
  <c r="G380" i="238"/>
  <c r="C380" i="238" s="1"/>
  <c r="P373" i="236"/>
  <c r="M372" i="236" s="1"/>
  <c r="S372" i="236"/>
  <c r="K373" i="236" s="1"/>
  <c r="A372" i="236" s="1"/>
  <c r="G1644" i="181" l="1"/>
  <c r="I467" i="229" s="1"/>
  <c r="C467" i="229" s="1"/>
  <c r="N372" i="236"/>
  <c r="L372" i="236"/>
  <c r="S480" i="240"/>
  <c r="K481" i="240" s="1"/>
  <c r="A480" i="240" s="1"/>
  <c r="P481" i="240"/>
  <c r="M480" i="240" s="1"/>
  <c r="J390" i="255"/>
  <c r="H383" i="255"/>
  <c r="R383" i="255" s="1"/>
  <c r="P384" i="255" s="1"/>
  <c r="G383" i="255"/>
  <c r="C383" i="255" s="1"/>
  <c r="G384" i="255"/>
  <c r="C384" i="255" s="1"/>
  <c r="G387" i="255"/>
  <c r="C387" i="255" s="1"/>
  <c r="G386" i="255"/>
  <c r="C386" i="255" s="1"/>
  <c r="G385" i="255"/>
  <c r="C385" i="255" s="1"/>
  <c r="S378" i="238"/>
  <c r="K379" i="238" s="1"/>
  <c r="A378" i="238" s="1"/>
  <c r="P379" i="238"/>
  <c r="M378" i="238" s="1"/>
  <c r="L372" i="238"/>
  <c r="N372" i="238"/>
  <c r="N372" i="237"/>
  <c r="L372" i="237"/>
  <c r="P379" i="239"/>
  <c r="M378" i="239" s="1"/>
  <c r="S378" i="239"/>
  <c r="K379" i="239" s="1"/>
  <c r="A378" i="239" s="1"/>
  <c r="N372" i="239"/>
  <c r="L372" i="239"/>
  <c r="P379" i="236"/>
  <c r="M378" i="236" s="1"/>
  <c r="S378" i="236"/>
  <c r="K379" i="236" s="1"/>
  <c r="A378" i="236" s="1"/>
  <c r="G485" i="240"/>
  <c r="C485" i="240" s="1"/>
  <c r="G486" i="240"/>
  <c r="C486" i="240" s="1"/>
  <c r="J492" i="240"/>
  <c r="G487" i="240"/>
  <c r="C487" i="240" s="1"/>
  <c r="H485" i="240"/>
  <c r="R485" i="240" s="1"/>
  <c r="P486" i="240" s="1"/>
  <c r="G488" i="240"/>
  <c r="C488" i="240" s="1"/>
  <c r="G489" i="240"/>
  <c r="C489" i="240" s="1"/>
  <c r="G386" i="236"/>
  <c r="C386" i="236" s="1"/>
  <c r="H383" i="236"/>
  <c r="R383" i="236" s="1"/>
  <c r="P384" i="236" s="1"/>
  <c r="G384" i="236"/>
  <c r="C384" i="236" s="1"/>
  <c r="J390" i="236"/>
  <c r="G387" i="236"/>
  <c r="C387" i="236" s="1"/>
  <c r="G385" i="236"/>
  <c r="C385" i="236" s="1"/>
  <c r="G383" i="236"/>
  <c r="C383" i="236" s="1"/>
  <c r="N372" i="255"/>
  <c r="L372" i="255"/>
  <c r="G383" i="237"/>
  <c r="C383" i="237" s="1"/>
  <c r="H383" i="237"/>
  <c r="R383" i="237" s="1"/>
  <c r="P384" i="237" s="1"/>
  <c r="G384" i="237"/>
  <c r="C384" i="237" s="1"/>
  <c r="G386" i="237"/>
  <c r="C386" i="237" s="1"/>
  <c r="G385" i="237"/>
  <c r="C385" i="237" s="1"/>
  <c r="G387" i="237"/>
  <c r="C387" i="237" s="1"/>
  <c r="J390" i="237"/>
  <c r="G385" i="238"/>
  <c r="C385" i="238" s="1"/>
  <c r="G383" i="238"/>
  <c r="C383" i="238" s="1"/>
  <c r="G386" i="238"/>
  <c r="C386" i="238" s="1"/>
  <c r="G384" i="238"/>
  <c r="C384" i="238" s="1"/>
  <c r="H383" i="238"/>
  <c r="R383" i="238" s="1"/>
  <c r="P384" i="238" s="1"/>
  <c r="G387" i="238"/>
  <c r="C387" i="238" s="1"/>
  <c r="J390" i="238"/>
  <c r="S378" i="255"/>
  <c r="K379" i="255" s="1"/>
  <c r="A378" i="255" s="1"/>
  <c r="P379" i="255"/>
  <c r="M378" i="255" s="1"/>
  <c r="G387" i="239"/>
  <c r="C387" i="239" s="1"/>
  <c r="G384" i="239"/>
  <c r="C384" i="239" s="1"/>
  <c r="G386" i="239"/>
  <c r="C386" i="239" s="1"/>
  <c r="H383" i="239"/>
  <c r="R383" i="239" s="1"/>
  <c r="P384" i="239" s="1"/>
  <c r="G385" i="239"/>
  <c r="C385" i="239" s="1"/>
  <c r="J390" i="239"/>
  <c r="G383" i="239"/>
  <c r="C383" i="239" s="1"/>
  <c r="N474" i="240"/>
  <c r="L474" i="240"/>
  <c r="P379" i="237"/>
  <c r="M378" i="237" s="1"/>
  <c r="S378" i="237"/>
  <c r="K379" i="237" s="1"/>
  <c r="A378" i="237" s="1"/>
  <c r="G1645" i="181" l="1"/>
  <c r="S384" i="237"/>
  <c r="K385" i="237" s="1"/>
  <c r="A384" i="237" s="1"/>
  <c r="P385" i="237"/>
  <c r="M384" i="237" s="1"/>
  <c r="H389" i="255"/>
  <c r="R389" i="255" s="1"/>
  <c r="P390" i="255" s="1"/>
  <c r="G389" i="255"/>
  <c r="C389" i="255" s="1"/>
  <c r="J396" i="255"/>
  <c r="G391" i="255"/>
  <c r="C391" i="255" s="1"/>
  <c r="G390" i="255"/>
  <c r="C390" i="255" s="1"/>
  <c r="G392" i="255"/>
  <c r="C392" i="255" s="1"/>
  <c r="G393" i="255"/>
  <c r="C393" i="255" s="1"/>
  <c r="G391" i="236"/>
  <c r="C391" i="236" s="1"/>
  <c r="G393" i="236"/>
  <c r="C393" i="236" s="1"/>
  <c r="G389" i="236"/>
  <c r="C389" i="236" s="1"/>
  <c r="H389" i="236"/>
  <c r="R389" i="236" s="1"/>
  <c r="P390" i="236" s="1"/>
  <c r="G392" i="236"/>
  <c r="C392" i="236" s="1"/>
  <c r="J396" i="236"/>
  <c r="G390" i="236"/>
  <c r="C390" i="236" s="1"/>
  <c r="G491" i="240"/>
  <c r="C491" i="240" s="1"/>
  <c r="J498" i="240"/>
  <c r="H491" i="240"/>
  <c r="R491" i="240" s="1"/>
  <c r="P492" i="240" s="1"/>
  <c r="G493" i="240"/>
  <c r="C493" i="240" s="1"/>
  <c r="G492" i="240"/>
  <c r="C492" i="240" s="1"/>
  <c r="G495" i="240"/>
  <c r="C495" i="240" s="1"/>
  <c r="G494" i="240"/>
  <c r="C494" i="240" s="1"/>
  <c r="L480" i="240"/>
  <c r="N480" i="240"/>
  <c r="L378" i="237"/>
  <c r="N378" i="237"/>
  <c r="J396" i="238"/>
  <c r="G392" i="238"/>
  <c r="C392" i="238" s="1"/>
  <c r="H389" i="238"/>
  <c r="R389" i="238" s="1"/>
  <c r="P390" i="238" s="1"/>
  <c r="G389" i="238"/>
  <c r="C389" i="238" s="1"/>
  <c r="G391" i="238"/>
  <c r="C391" i="238" s="1"/>
  <c r="G393" i="238"/>
  <c r="C393" i="238" s="1"/>
  <c r="G390" i="238"/>
  <c r="C390" i="238" s="1"/>
  <c r="P385" i="236"/>
  <c r="M384" i="236" s="1"/>
  <c r="S384" i="236"/>
  <c r="K385" i="236" s="1"/>
  <c r="A384" i="236" s="1"/>
  <c r="P487" i="240"/>
  <c r="M486" i="240" s="1"/>
  <c r="S486" i="240"/>
  <c r="K487" i="240" s="1"/>
  <c r="A486" i="240" s="1"/>
  <c r="L378" i="239"/>
  <c r="N378" i="239"/>
  <c r="H389" i="237"/>
  <c r="R389" i="237" s="1"/>
  <c r="P390" i="237" s="1"/>
  <c r="J396" i="237"/>
  <c r="G393" i="237"/>
  <c r="C393" i="237" s="1"/>
  <c r="G392" i="237"/>
  <c r="C392" i="237" s="1"/>
  <c r="G390" i="237"/>
  <c r="C390" i="237" s="1"/>
  <c r="G389" i="237"/>
  <c r="C389" i="237" s="1"/>
  <c r="G391" i="237"/>
  <c r="C391" i="237" s="1"/>
  <c r="L378" i="236"/>
  <c r="N378" i="236"/>
  <c r="S384" i="255"/>
  <c r="K385" i="255" s="1"/>
  <c r="A384" i="255" s="1"/>
  <c r="P385" i="255"/>
  <c r="M384" i="255" s="1"/>
  <c r="G389" i="239"/>
  <c r="C389" i="239" s="1"/>
  <c r="G391" i="239"/>
  <c r="C391" i="239" s="1"/>
  <c r="G392" i="239"/>
  <c r="C392" i="239" s="1"/>
  <c r="G390" i="239"/>
  <c r="C390" i="239" s="1"/>
  <c r="G393" i="239"/>
  <c r="C393" i="239" s="1"/>
  <c r="H389" i="239"/>
  <c r="R389" i="239" s="1"/>
  <c r="P390" i="239" s="1"/>
  <c r="J396" i="239"/>
  <c r="S384" i="239"/>
  <c r="K385" i="239" s="1"/>
  <c r="A384" i="239" s="1"/>
  <c r="P385" i="239"/>
  <c r="M384" i="239" s="1"/>
  <c r="N378" i="255"/>
  <c r="L378" i="255"/>
  <c r="P385" i="238"/>
  <c r="M384" i="238" s="1"/>
  <c r="S384" i="238"/>
  <c r="K385" i="238" s="1"/>
  <c r="A384" i="238" s="1"/>
  <c r="N378" i="238"/>
  <c r="L378" i="238"/>
  <c r="G1646" i="181" l="1"/>
  <c r="P391" i="237"/>
  <c r="M390" i="237" s="1"/>
  <c r="S390" i="237"/>
  <c r="K391" i="237" s="1"/>
  <c r="A390" i="237" s="1"/>
  <c r="N384" i="236"/>
  <c r="L384" i="236"/>
  <c r="P493" i="240"/>
  <c r="M492" i="240" s="1"/>
  <c r="S492" i="240"/>
  <c r="K493" i="240" s="1"/>
  <c r="A492" i="240" s="1"/>
  <c r="G399" i="236"/>
  <c r="C399" i="236" s="1"/>
  <c r="G397" i="236"/>
  <c r="C397" i="236" s="1"/>
  <c r="G396" i="236"/>
  <c r="C396" i="236" s="1"/>
  <c r="G395" i="236"/>
  <c r="C395" i="236" s="1"/>
  <c r="G398" i="236"/>
  <c r="C398" i="236" s="1"/>
  <c r="J402" i="236"/>
  <c r="H395" i="236"/>
  <c r="R395" i="236" s="1"/>
  <c r="P396" i="236" s="1"/>
  <c r="S390" i="255"/>
  <c r="K391" i="255" s="1"/>
  <c r="A390" i="255" s="1"/>
  <c r="P391" i="255"/>
  <c r="M390" i="255" s="1"/>
  <c r="N384" i="239"/>
  <c r="L384" i="239"/>
  <c r="P391" i="238"/>
  <c r="M390" i="238" s="1"/>
  <c r="S390" i="238"/>
  <c r="K391" i="238" s="1"/>
  <c r="A390" i="238" s="1"/>
  <c r="G501" i="240"/>
  <c r="C501" i="240" s="1"/>
  <c r="G499" i="240"/>
  <c r="C499" i="240" s="1"/>
  <c r="J504" i="240"/>
  <c r="H497" i="240"/>
  <c r="R497" i="240" s="1"/>
  <c r="P498" i="240" s="1"/>
  <c r="G500" i="240"/>
  <c r="C500" i="240" s="1"/>
  <c r="G497" i="240"/>
  <c r="C497" i="240" s="1"/>
  <c r="G498" i="240"/>
  <c r="C498" i="240" s="1"/>
  <c r="L384" i="237"/>
  <c r="N384" i="237"/>
  <c r="P391" i="239"/>
  <c r="M390" i="239" s="1"/>
  <c r="S390" i="239"/>
  <c r="K391" i="239" s="1"/>
  <c r="A390" i="239" s="1"/>
  <c r="L384" i="255"/>
  <c r="N384" i="255"/>
  <c r="L486" i="240"/>
  <c r="N486" i="240"/>
  <c r="P391" i="236"/>
  <c r="M390" i="236" s="1"/>
  <c r="S390" i="236"/>
  <c r="K391" i="236" s="1"/>
  <c r="A390" i="236" s="1"/>
  <c r="G395" i="255"/>
  <c r="C395" i="255" s="1"/>
  <c r="G396" i="255"/>
  <c r="C396" i="255" s="1"/>
  <c r="G399" i="255"/>
  <c r="C399" i="255" s="1"/>
  <c r="G398" i="255"/>
  <c r="C398" i="255" s="1"/>
  <c r="J402" i="255"/>
  <c r="H395" i="255"/>
  <c r="R395" i="255" s="1"/>
  <c r="P396" i="255" s="1"/>
  <c r="G397" i="255"/>
  <c r="C397" i="255" s="1"/>
  <c r="N384" i="238"/>
  <c r="L384" i="238"/>
  <c r="J402" i="239"/>
  <c r="H395" i="239"/>
  <c r="R395" i="239" s="1"/>
  <c r="P396" i="239" s="1"/>
  <c r="G396" i="239"/>
  <c r="C396" i="239" s="1"/>
  <c r="G397" i="239"/>
  <c r="C397" i="239" s="1"/>
  <c r="G399" i="239"/>
  <c r="C399" i="239" s="1"/>
  <c r="G398" i="239"/>
  <c r="C398" i="239" s="1"/>
  <c r="G395" i="239"/>
  <c r="C395" i="239" s="1"/>
  <c r="H395" i="237"/>
  <c r="R395" i="237" s="1"/>
  <c r="P396" i="237" s="1"/>
  <c r="G399" i="237"/>
  <c r="C399" i="237" s="1"/>
  <c r="G398" i="237"/>
  <c r="C398" i="237" s="1"/>
  <c r="G397" i="237"/>
  <c r="C397" i="237" s="1"/>
  <c r="G396" i="237"/>
  <c r="C396" i="237" s="1"/>
  <c r="G395" i="237"/>
  <c r="C395" i="237" s="1"/>
  <c r="J402" i="237"/>
  <c r="J402" i="238"/>
  <c r="G395" i="238"/>
  <c r="C395" i="238" s="1"/>
  <c r="G396" i="238"/>
  <c r="C396" i="238" s="1"/>
  <c r="G399" i="238"/>
  <c r="C399" i="238" s="1"/>
  <c r="G397" i="238"/>
  <c r="C397" i="238" s="1"/>
  <c r="H395" i="238"/>
  <c r="R395" i="238" s="1"/>
  <c r="P396" i="238" s="1"/>
  <c r="G398" i="238"/>
  <c r="C398" i="238" s="1"/>
  <c r="G1647" i="181" l="1"/>
  <c r="S396" i="238"/>
  <c r="K397" i="238" s="1"/>
  <c r="A396" i="238" s="1"/>
  <c r="P397" i="238"/>
  <c r="M396" i="238" s="1"/>
  <c r="G404" i="238"/>
  <c r="C404" i="238" s="1"/>
  <c r="J408" i="238"/>
  <c r="G403" i="238"/>
  <c r="C403" i="238" s="1"/>
  <c r="G405" i="238"/>
  <c r="C405" i="238" s="1"/>
  <c r="G401" i="238"/>
  <c r="C401" i="238" s="1"/>
  <c r="G402" i="238"/>
  <c r="C402" i="238" s="1"/>
  <c r="H401" i="238"/>
  <c r="R401" i="238" s="1"/>
  <c r="P402" i="238" s="1"/>
  <c r="G507" i="240"/>
  <c r="C507" i="240" s="1"/>
  <c r="G503" i="240"/>
  <c r="C503" i="240" s="1"/>
  <c r="J510" i="240"/>
  <c r="H503" i="240"/>
  <c r="R503" i="240" s="1"/>
  <c r="P504" i="240" s="1"/>
  <c r="G505" i="240"/>
  <c r="C505" i="240" s="1"/>
  <c r="G506" i="240"/>
  <c r="C506" i="240" s="1"/>
  <c r="G504" i="240"/>
  <c r="C504" i="240" s="1"/>
  <c r="L390" i="255"/>
  <c r="N390" i="255"/>
  <c r="H401" i="237"/>
  <c r="R401" i="237" s="1"/>
  <c r="P402" i="237" s="1"/>
  <c r="G404" i="237"/>
  <c r="C404" i="237" s="1"/>
  <c r="G402" i="237"/>
  <c r="C402" i="237" s="1"/>
  <c r="J408" i="237"/>
  <c r="G405" i="237"/>
  <c r="C405" i="237" s="1"/>
  <c r="G401" i="237"/>
  <c r="C401" i="237" s="1"/>
  <c r="G403" i="237"/>
  <c r="C403" i="237" s="1"/>
  <c r="P397" i="239"/>
  <c r="M396" i="239" s="1"/>
  <c r="S396" i="239"/>
  <c r="K397" i="239" s="1"/>
  <c r="A396" i="239" s="1"/>
  <c r="N390" i="236"/>
  <c r="L390" i="236"/>
  <c r="L390" i="239"/>
  <c r="N390" i="239"/>
  <c r="L390" i="238"/>
  <c r="N390" i="238"/>
  <c r="G403" i="255"/>
  <c r="C403" i="255" s="1"/>
  <c r="G405" i="255"/>
  <c r="C405" i="255" s="1"/>
  <c r="G401" i="255"/>
  <c r="C401" i="255" s="1"/>
  <c r="H401" i="255"/>
  <c r="R401" i="255" s="1"/>
  <c r="P402" i="255" s="1"/>
  <c r="J408" i="255"/>
  <c r="G404" i="255"/>
  <c r="C404" i="255" s="1"/>
  <c r="G402" i="255"/>
  <c r="C402" i="255" s="1"/>
  <c r="G403" i="239"/>
  <c r="C403" i="239" s="1"/>
  <c r="G401" i="239"/>
  <c r="C401" i="239" s="1"/>
  <c r="G402" i="239"/>
  <c r="C402" i="239" s="1"/>
  <c r="G405" i="239"/>
  <c r="C405" i="239" s="1"/>
  <c r="G404" i="239"/>
  <c r="C404" i="239" s="1"/>
  <c r="H401" i="239"/>
  <c r="R401" i="239" s="1"/>
  <c r="P402" i="239" s="1"/>
  <c r="J408" i="239"/>
  <c r="S396" i="255"/>
  <c r="K397" i="255" s="1"/>
  <c r="A396" i="255" s="1"/>
  <c r="P397" i="255"/>
  <c r="M396" i="255" s="1"/>
  <c r="P397" i="236"/>
  <c r="M396" i="236" s="1"/>
  <c r="S396" i="236"/>
  <c r="K397" i="236" s="1"/>
  <c r="A396" i="236" s="1"/>
  <c r="N492" i="240"/>
  <c r="L492" i="240"/>
  <c r="P397" i="237"/>
  <c r="M396" i="237" s="1"/>
  <c r="S396" i="237"/>
  <c r="K397" i="237" s="1"/>
  <c r="A396" i="237" s="1"/>
  <c r="P499" i="240"/>
  <c r="M498" i="240" s="1"/>
  <c r="S498" i="240"/>
  <c r="K499" i="240" s="1"/>
  <c r="A498" i="240" s="1"/>
  <c r="G404" i="236"/>
  <c r="C404" i="236" s="1"/>
  <c r="G403" i="236"/>
  <c r="C403" i="236" s="1"/>
  <c r="J408" i="236"/>
  <c r="G401" i="236"/>
  <c r="C401" i="236" s="1"/>
  <c r="G405" i="236"/>
  <c r="C405" i="236" s="1"/>
  <c r="G402" i="236"/>
  <c r="C402" i="236" s="1"/>
  <c r="H401" i="236"/>
  <c r="R401" i="236" s="1"/>
  <c r="P402" i="236" s="1"/>
  <c r="L390" i="237"/>
  <c r="N390" i="237"/>
  <c r="G1648" i="181" l="1"/>
  <c r="G410" i="239"/>
  <c r="C410" i="239" s="1"/>
  <c r="G408" i="239"/>
  <c r="C408" i="239" s="1"/>
  <c r="G407" i="239"/>
  <c r="C407" i="239" s="1"/>
  <c r="H407" i="239"/>
  <c r="R407" i="239" s="1"/>
  <c r="P408" i="239" s="1"/>
  <c r="G409" i="239"/>
  <c r="C409" i="239" s="1"/>
  <c r="J414" i="239"/>
  <c r="G411" i="239"/>
  <c r="C411" i="239" s="1"/>
  <c r="S402" i="238"/>
  <c r="K403" i="238" s="1"/>
  <c r="A402" i="238" s="1"/>
  <c r="P403" i="238"/>
  <c r="M402" i="238" s="1"/>
  <c r="N396" i="237"/>
  <c r="L396" i="237"/>
  <c r="J414" i="255"/>
  <c r="H407" i="255"/>
  <c r="R407" i="255" s="1"/>
  <c r="P408" i="255" s="1"/>
  <c r="G411" i="255"/>
  <c r="C411" i="255" s="1"/>
  <c r="G407" i="255"/>
  <c r="C407" i="255" s="1"/>
  <c r="G409" i="255"/>
  <c r="C409" i="255" s="1"/>
  <c r="G410" i="255"/>
  <c r="C410" i="255" s="1"/>
  <c r="G408" i="255"/>
  <c r="C408" i="255" s="1"/>
  <c r="P403" i="237"/>
  <c r="M402" i="237" s="1"/>
  <c r="S402" i="237"/>
  <c r="K403" i="237" s="1"/>
  <c r="A402" i="237" s="1"/>
  <c r="P505" i="240"/>
  <c r="M504" i="240" s="1"/>
  <c r="S504" i="240"/>
  <c r="K505" i="240" s="1"/>
  <c r="A504" i="240" s="1"/>
  <c r="G408" i="238"/>
  <c r="C408" i="238" s="1"/>
  <c r="G409" i="238"/>
  <c r="C409" i="238" s="1"/>
  <c r="H407" i="238"/>
  <c r="R407" i="238" s="1"/>
  <c r="P408" i="238" s="1"/>
  <c r="G407" i="238"/>
  <c r="C407" i="238" s="1"/>
  <c r="G410" i="238"/>
  <c r="C410" i="238" s="1"/>
  <c r="G411" i="238"/>
  <c r="C411" i="238" s="1"/>
  <c r="J414" i="238"/>
  <c r="S402" i="239"/>
  <c r="K403" i="239" s="1"/>
  <c r="A402" i="239" s="1"/>
  <c r="P403" i="239"/>
  <c r="M402" i="239" s="1"/>
  <c r="P403" i="236"/>
  <c r="M402" i="236" s="1"/>
  <c r="S402" i="236"/>
  <c r="K403" i="236" s="1"/>
  <c r="A402" i="236" s="1"/>
  <c r="G410" i="236"/>
  <c r="C410" i="236" s="1"/>
  <c r="G408" i="236"/>
  <c r="C408" i="236" s="1"/>
  <c r="G407" i="236"/>
  <c r="C407" i="236" s="1"/>
  <c r="G411" i="236"/>
  <c r="C411" i="236" s="1"/>
  <c r="H407" i="236"/>
  <c r="R407" i="236" s="1"/>
  <c r="P408" i="236" s="1"/>
  <c r="J414" i="236"/>
  <c r="G409" i="236"/>
  <c r="C409" i="236" s="1"/>
  <c r="N396" i="255"/>
  <c r="L396" i="255"/>
  <c r="S402" i="255"/>
  <c r="K403" i="255" s="1"/>
  <c r="A402" i="255" s="1"/>
  <c r="P403" i="255"/>
  <c r="M402" i="255" s="1"/>
  <c r="N396" i="239"/>
  <c r="L396" i="239"/>
  <c r="J414" i="237"/>
  <c r="G407" i="237"/>
  <c r="C407" i="237" s="1"/>
  <c r="G408" i="237"/>
  <c r="C408" i="237" s="1"/>
  <c r="G409" i="237"/>
  <c r="C409" i="237" s="1"/>
  <c r="G411" i="237"/>
  <c r="C411" i="237" s="1"/>
  <c r="H407" i="237"/>
  <c r="R407" i="237" s="1"/>
  <c r="P408" i="237" s="1"/>
  <c r="G410" i="237"/>
  <c r="C410" i="237" s="1"/>
  <c r="J516" i="240"/>
  <c r="G512" i="240"/>
  <c r="C512" i="240" s="1"/>
  <c r="G511" i="240"/>
  <c r="C511" i="240" s="1"/>
  <c r="H509" i="240"/>
  <c r="R509" i="240" s="1"/>
  <c r="P510" i="240" s="1"/>
  <c r="G509" i="240"/>
  <c r="C509" i="240" s="1"/>
  <c r="G513" i="240"/>
  <c r="C513" i="240" s="1"/>
  <c r="G510" i="240"/>
  <c r="C510" i="240" s="1"/>
  <c r="L396" i="238"/>
  <c r="N396" i="238"/>
  <c r="N498" i="240"/>
  <c r="L498" i="240"/>
  <c r="N396" i="236"/>
  <c r="L396" i="236"/>
  <c r="G1649" i="181" l="1"/>
  <c r="I5" i="259"/>
  <c r="I300" i="229"/>
  <c r="C300" i="229" s="1"/>
  <c r="I302" i="229"/>
  <c r="C302" i="229" s="1"/>
  <c r="I303" i="229"/>
  <c r="C303" i="229" s="1"/>
  <c r="I301" i="229"/>
  <c r="C301" i="229" s="1"/>
  <c r="I298" i="229"/>
  <c r="T299" i="229" s="1"/>
  <c r="R300" i="229" s="1"/>
  <c r="I182" i="229"/>
  <c r="C182" i="229" s="1"/>
  <c r="I361" i="229"/>
  <c r="C361" i="229" s="1"/>
  <c r="I603" i="229"/>
  <c r="C603" i="229" s="1"/>
  <c r="I363" i="229"/>
  <c r="C363" i="229" s="1"/>
  <c r="I183" i="229"/>
  <c r="C183" i="229" s="1"/>
  <c r="I599" i="229"/>
  <c r="C599" i="229" s="1"/>
  <c r="I362" i="229"/>
  <c r="C362" i="229" s="1"/>
  <c r="I598" i="229"/>
  <c r="T599" i="229" s="1"/>
  <c r="R600" i="229" s="1"/>
  <c r="I600" i="229"/>
  <c r="C600" i="229" s="1"/>
  <c r="I181" i="229"/>
  <c r="C181" i="229" s="1"/>
  <c r="I602" i="229"/>
  <c r="C602" i="229" s="1"/>
  <c r="I358" i="229"/>
  <c r="T359" i="229" s="1"/>
  <c r="R360" i="229" s="1"/>
  <c r="I179" i="229"/>
  <c r="C179" i="229" s="1"/>
  <c r="I359" i="229"/>
  <c r="C359" i="229" s="1"/>
  <c r="I601" i="229"/>
  <c r="C601" i="229" s="1"/>
  <c r="I178" i="229"/>
  <c r="T179" i="229" s="1"/>
  <c r="R180" i="229" s="1"/>
  <c r="I180" i="229"/>
  <c r="C180" i="229" s="1"/>
  <c r="I360" i="229"/>
  <c r="C360" i="229" s="1"/>
  <c r="I551" i="229"/>
  <c r="C551" i="229" s="1"/>
  <c r="I552" i="229"/>
  <c r="C552" i="229" s="1"/>
  <c r="I553" i="229"/>
  <c r="C553" i="229" s="1"/>
  <c r="I554" i="229"/>
  <c r="C554" i="229" s="1"/>
  <c r="I550" i="229"/>
  <c r="T551" i="229" s="1"/>
  <c r="R552" i="229" s="1"/>
  <c r="I555" i="229"/>
  <c r="C555" i="229" s="1"/>
  <c r="H515" i="240"/>
  <c r="R515" i="240" s="1"/>
  <c r="P516" i="240" s="1"/>
  <c r="G515" i="240"/>
  <c r="C515" i="240" s="1"/>
  <c r="G516" i="240"/>
  <c r="C516" i="240" s="1"/>
  <c r="G519" i="240"/>
  <c r="C519" i="240" s="1"/>
  <c r="J522" i="240"/>
  <c r="G518" i="240"/>
  <c r="C518" i="240" s="1"/>
  <c r="G517" i="240"/>
  <c r="C517" i="240" s="1"/>
  <c r="N402" i="255"/>
  <c r="L402" i="255"/>
  <c r="N402" i="236"/>
  <c r="L402" i="236"/>
  <c r="L402" i="238"/>
  <c r="N402" i="238"/>
  <c r="P409" i="239"/>
  <c r="M408" i="239" s="1"/>
  <c r="S408" i="239"/>
  <c r="K409" i="239" s="1"/>
  <c r="A408" i="239" s="1"/>
  <c r="G415" i="236"/>
  <c r="C415" i="236" s="1"/>
  <c r="G413" i="236"/>
  <c r="C413" i="236" s="1"/>
  <c r="G416" i="236"/>
  <c r="C416" i="236" s="1"/>
  <c r="J420" i="236"/>
  <c r="G414" i="236"/>
  <c r="C414" i="236" s="1"/>
  <c r="G417" i="236"/>
  <c r="C417" i="236" s="1"/>
  <c r="H413" i="236"/>
  <c r="R413" i="236" s="1"/>
  <c r="P414" i="236" s="1"/>
  <c r="L402" i="239"/>
  <c r="N402" i="239"/>
  <c r="G414" i="238"/>
  <c r="C414" i="238" s="1"/>
  <c r="G416" i="238"/>
  <c r="C416" i="238" s="1"/>
  <c r="J420" i="238"/>
  <c r="H413" i="238"/>
  <c r="R413" i="238" s="1"/>
  <c r="P414" i="238" s="1"/>
  <c r="G417" i="238"/>
  <c r="C417" i="238" s="1"/>
  <c r="G413" i="238"/>
  <c r="C413" i="238" s="1"/>
  <c r="G415" i="238"/>
  <c r="C415" i="238" s="1"/>
  <c r="P409" i="238"/>
  <c r="M408" i="238" s="1"/>
  <c r="S408" i="238"/>
  <c r="K409" i="238" s="1"/>
  <c r="A408" i="238" s="1"/>
  <c r="N504" i="240"/>
  <c r="L504" i="240"/>
  <c r="P409" i="255"/>
  <c r="M408" i="255" s="1"/>
  <c r="S408" i="255"/>
  <c r="K409" i="255" s="1"/>
  <c r="A408" i="255" s="1"/>
  <c r="S510" i="240"/>
  <c r="K511" i="240" s="1"/>
  <c r="A510" i="240" s="1"/>
  <c r="P511" i="240"/>
  <c r="M510" i="240" s="1"/>
  <c r="P409" i="237"/>
  <c r="M408" i="237" s="1"/>
  <c r="S408" i="237"/>
  <c r="K409" i="237" s="1"/>
  <c r="A408" i="237" s="1"/>
  <c r="S408" i="236"/>
  <c r="K409" i="236" s="1"/>
  <c r="A408" i="236" s="1"/>
  <c r="P409" i="236"/>
  <c r="M408" i="236" s="1"/>
  <c r="G414" i="255"/>
  <c r="C414" i="255" s="1"/>
  <c r="J420" i="255"/>
  <c r="G416" i="255"/>
  <c r="C416" i="255" s="1"/>
  <c r="G415" i="255"/>
  <c r="C415" i="255" s="1"/>
  <c r="G417" i="255"/>
  <c r="C417" i="255" s="1"/>
  <c r="H413" i="255"/>
  <c r="R413" i="255" s="1"/>
  <c r="P414" i="255" s="1"/>
  <c r="G413" i="255"/>
  <c r="C413" i="255" s="1"/>
  <c r="H413" i="239"/>
  <c r="R413" i="239" s="1"/>
  <c r="P414" i="239" s="1"/>
  <c r="G413" i="239"/>
  <c r="C413" i="239" s="1"/>
  <c r="G417" i="239"/>
  <c r="C417" i="239" s="1"/>
  <c r="J420" i="239"/>
  <c r="G414" i="239"/>
  <c r="C414" i="239" s="1"/>
  <c r="G416" i="239"/>
  <c r="C416" i="239" s="1"/>
  <c r="G415" i="239"/>
  <c r="C415" i="239" s="1"/>
  <c r="G417" i="237"/>
  <c r="C417" i="237" s="1"/>
  <c r="J420" i="237"/>
  <c r="G413" i="237"/>
  <c r="C413" i="237" s="1"/>
  <c r="G416" i="237"/>
  <c r="C416" i="237" s="1"/>
  <c r="G414" i="237"/>
  <c r="C414" i="237" s="1"/>
  <c r="G415" i="237"/>
  <c r="C415" i="237" s="1"/>
  <c r="H413" i="237"/>
  <c r="R413" i="237" s="1"/>
  <c r="P414" i="237" s="1"/>
  <c r="N402" i="237"/>
  <c r="L402" i="237"/>
  <c r="I11" i="259" l="1"/>
  <c r="G1650" i="181"/>
  <c r="R553" i="229"/>
  <c r="O552" i="229" s="1"/>
  <c r="U552" i="229"/>
  <c r="M553" i="229" s="1"/>
  <c r="A552" i="229" s="1"/>
  <c r="R181" i="229"/>
  <c r="O180" i="229" s="1"/>
  <c r="U180" i="229"/>
  <c r="M181" i="229" s="1"/>
  <c r="A180" i="229" s="1"/>
  <c r="R361" i="229"/>
  <c r="O360" i="229" s="1"/>
  <c r="U360" i="229"/>
  <c r="M361" i="229" s="1"/>
  <c r="A360" i="229" s="1"/>
  <c r="R601" i="229"/>
  <c r="O600" i="229" s="1"/>
  <c r="U600" i="229"/>
  <c r="M601" i="229" s="1"/>
  <c r="A600" i="229" s="1"/>
  <c r="R301" i="229"/>
  <c r="O300" i="229" s="1"/>
  <c r="U300" i="229"/>
  <c r="M301" i="229" s="1"/>
  <c r="A300" i="229" s="1"/>
  <c r="L408" i="236"/>
  <c r="N408" i="236"/>
  <c r="S414" i="236"/>
  <c r="K415" i="236" s="1"/>
  <c r="A414" i="236" s="1"/>
  <c r="P415" i="236"/>
  <c r="M414" i="236" s="1"/>
  <c r="P415" i="239"/>
  <c r="M414" i="239" s="1"/>
  <c r="S414" i="239"/>
  <c r="K415" i="239" s="1"/>
  <c r="A414" i="239" s="1"/>
  <c r="P415" i="237"/>
  <c r="M414" i="237" s="1"/>
  <c r="S414" i="237"/>
  <c r="K415" i="237" s="1"/>
  <c r="A414" i="237" s="1"/>
  <c r="G420" i="239"/>
  <c r="C420" i="239" s="1"/>
  <c r="G422" i="239"/>
  <c r="C422" i="239" s="1"/>
  <c r="G419" i="239"/>
  <c r="C419" i="239" s="1"/>
  <c r="G421" i="239"/>
  <c r="C421" i="239" s="1"/>
  <c r="J426" i="239"/>
  <c r="H419" i="239"/>
  <c r="R419" i="239" s="1"/>
  <c r="P420" i="239" s="1"/>
  <c r="G423" i="239"/>
  <c r="C423" i="239" s="1"/>
  <c r="S414" i="255"/>
  <c r="K415" i="255" s="1"/>
  <c r="A414" i="255" s="1"/>
  <c r="P415" i="255"/>
  <c r="M414" i="255" s="1"/>
  <c r="G420" i="255"/>
  <c r="C420" i="255" s="1"/>
  <c r="H419" i="255"/>
  <c r="R419" i="255" s="1"/>
  <c r="P420" i="255" s="1"/>
  <c r="G422" i="255"/>
  <c r="C422" i="255" s="1"/>
  <c r="J426" i="255"/>
  <c r="G421" i="255"/>
  <c r="C421" i="255" s="1"/>
  <c r="G423" i="255"/>
  <c r="C423" i="255" s="1"/>
  <c r="G419" i="255"/>
  <c r="C419" i="255" s="1"/>
  <c r="L408" i="255"/>
  <c r="N408" i="255"/>
  <c r="N408" i="238"/>
  <c r="L408" i="238"/>
  <c r="P415" i="238"/>
  <c r="M414" i="238" s="1"/>
  <c r="S414" i="238"/>
  <c r="K415" i="238" s="1"/>
  <c r="A414" i="238" s="1"/>
  <c r="N408" i="239"/>
  <c r="L408" i="239"/>
  <c r="J426" i="237"/>
  <c r="G419" i="237"/>
  <c r="C419" i="237" s="1"/>
  <c r="G420" i="237"/>
  <c r="C420" i="237" s="1"/>
  <c r="G422" i="237"/>
  <c r="C422" i="237" s="1"/>
  <c r="G423" i="237"/>
  <c r="C423" i="237" s="1"/>
  <c r="G421" i="237"/>
  <c r="C421" i="237" s="1"/>
  <c r="H419" i="237"/>
  <c r="R419" i="237" s="1"/>
  <c r="P420" i="237" s="1"/>
  <c r="N408" i="237"/>
  <c r="L408" i="237"/>
  <c r="L510" i="240"/>
  <c r="N510" i="240"/>
  <c r="G423" i="238"/>
  <c r="C423" i="238" s="1"/>
  <c r="G420" i="238"/>
  <c r="C420" i="238" s="1"/>
  <c r="H419" i="238"/>
  <c r="R419" i="238" s="1"/>
  <c r="P420" i="238" s="1"/>
  <c r="G421" i="238"/>
  <c r="C421" i="238" s="1"/>
  <c r="G419" i="238"/>
  <c r="C419" i="238" s="1"/>
  <c r="J426" i="238"/>
  <c r="G422" i="238"/>
  <c r="C422" i="238" s="1"/>
  <c r="G422" i="236"/>
  <c r="C422" i="236" s="1"/>
  <c r="H419" i="236"/>
  <c r="R419" i="236" s="1"/>
  <c r="P420" i="236" s="1"/>
  <c r="J426" i="236"/>
  <c r="G419" i="236"/>
  <c r="C419" i="236" s="1"/>
  <c r="G423" i="236"/>
  <c r="C423" i="236" s="1"/>
  <c r="G421" i="236"/>
  <c r="C421" i="236" s="1"/>
  <c r="G420" i="236"/>
  <c r="C420" i="236" s="1"/>
  <c r="G521" i="240"/>
  <c r="C521" i="240" s="1"/>
  <c r="G525" i="240"/>
  <c r="C525" i="240" s="1"/>
  <c r="G524" i="240"/>
  <c r="C524" i="240" s="1"/>
  <c r="H521" i="240"/>
  <c r="R521" i="240" s="1"/>
  <c r="P522" i="240" s="1"/>
  <c r="G522" i="240"/>
  <c r="C522" i="240" s="1"/>
  <c r="J528" i="240"/>
  <c r="G523" i="240"/>
  <c r="C523" i="240" s="1"/>
  <c r="S516" i="240"/>
  <c r="K517" i="240" s="1"/>
  <c r="A516" i="240" s="1"/>
  <c r="P517" i="240"/>
  <c r="M516" i="240" s="1"/>
  <c r="I17" i="259" l="1"/>
  <c r="P300" i="229"/>
  <c r="N300" i="229"/>
  <c r="N360" i="229"/>
  <c r="P360" i="229"/>
  <c r="P552" i="229"/>
  <c r="N552" i="229"/>
  <c r="P600" i="229"/>
  <c r="N600" i="229"/>
  <c r="P180" i="229"/>
  <c r="N180" i="229"/>
  <c r="P421" i="236"/>
  <c r="M420" i="236" s="1"/>
  <c r="S420" i="236"/>
  <c r="K421" i="236" s="1"/>
  <c r="A420" i="236" s="1"/>
  <c r="G426" i="255"/>
  <c r="C426" i="255" s="1"/>
  <c r="H425" i="255"/>
  <c r="R425" i="255" s="1"/>
  <c r="P426" i="255" s="1"/>
  <c r="J432" i="255"/>
  <c r="G425" i="255"/>
  <c r="C425" i="255" s="1"/>
  <c r="G428" i="255"/>
  <c r="C428" i="255" s="1"/>
  <c r="G427" i="255"/>
  <c r="C427" i="255" s="1"/>
  <c r="G429" i="255"/>
  <c r="C429" i="255" s="1"/>
  <c r="L414" i="255"/>
  <c r="N414" i="255"/>
  <c r="N516" i="240"/>
  <c r="L516" i="240"/>
  <c r="J534" i="240"/>
  <c r="G527" i="240"/>
  <c r="C527" i="240" s="1"/>
  <c r="G530" i="240"/>
  <c r="C530" i="240" s="1"/>
  <c r="G531" i="240"/>
  <c r="C531" i="240" s="1"/>
  <c r="H527" i="240"/>
  <c r="R527" i="240" s="1"/>
  <c r="P528" i="240" s="1"/>
  <c r="G529" i="240"/>
  <c r="C529" i="240" s="1"/>
  <c r="G528" i="240"/>
  <c r="C528" i="240" s="1"/>
  <c r="G425" i="237"/>
  <c r="C425" i="237" s="1"/>
  <c r="J432" i="237"/>
  <c r="G428" i="237"/>
  <c r="C428" i="237" s="1"/>
  <c r="G429" i="237"/>
  <c r="C429" i="237" s="1"/>
  <c r="G426" i="237"/>
  <c r="C426" i="237" s="1"/>
  <c r="H425" i="237"/>
  <c r="R425" i="237" s="1"/>
  <c r="P426" i="237" s="1"/>
  <c r="G427" i="237"/>
  <c r="C427" i="237" s="1"/>
  <c r="L414" i="238"/>
  <c r="N414" i="238"/>
  <c r="S420" i="238"/>
  <c r="K421" i="238" s="1"/>
  <c r="A420" i="238" s="1"/>
  <c r="P421" i="238"/>
  <c r="M420" i="238" s="1"/>
  <c r="P421" i="255"/>
  <c r="M420" i="255" s="1"/>
  <c r="S420" i="255"/>
  <c r="K421" i="255" s="1"/>
  <c r="A420" i="255" s="1"/>
  <c r="S420" i="239"/>
  <c r="K421" i="239" s="1"/>
  <c r="A420" i="239" s="1"/>
  <c r="P421" i="239"/>
  <c r="M420" i="239" s="1"/>
  <c r="L414" i="236"/>
  <c r="N414" i="236"/>
  <c r="S522" i="240"/>
  <c r="K523" i="240" s="1"/>
  <c r="A522" i="240" s="1"/>
  <c r="P523" i="240"/>
  <c r="M522" i="240" s="1"/>
  <c r="G425" i="236"/>
  <c r="C425" i="236" s="1"/>
  <c r="G427" i="236"/>
  <c r="C427" i="236" s="1"/>
  <c r="G428" i="236"/>
  <c r="C428" i="236" s="1"/>
  <c r="G426" i="236"/>
  <c r="C426" i="236" s="1"/>
  <c r="G429" i="236"/>
  <c r="C429" i="236" s="1"/>
  <c r="H425" i="236"/>
  <c r="R425" i="236" s="1"/>
  <c r="P426" i="236" s="1"/>
  <c r="J432" i="236"/>
  <c r="J432" i="238"/>
  <c r="G428" i="238"/>
  <c r="C428" i="238" s="1"/>
  <c r="G427" i="238"/>
  <c r="C427" i="238" s="1"/>
  <c r="G425" i="238"/>
  <c r="C425" i="238" s="1"/>
  <c r="H425" i="238"/>
  <c r="R425" i="238" s="1"/>
  <c r="P426" i="238" s="1"/>
  <c r="G426" i="238"/>
  <c r="C426" i="238" s="1"/>
  <c r="G429" i="238"/>
  <c r="C429" i="238" s="1"/>
  <c r="P421" i="237"/>
  <c r="M420" i="237" s="1"/>
  <c r="S420" i="237"/>
  <c r="K421" i="237" s="1"/>
  <c r="A420" i="237" s="1"/>
  <c r="J432" i="239"/>
  <c r="G425" i="239"/>
  <c r="C425" i="239" s="1"/>
  <c r="G427" i="239"/>
  <c r="C427" i="239" s="1"/>
  <c r="G429" i="239"/>
  <c r="C429" i="239" s="1"/>
  <c r="H425" i="239"/>
  <c r="R425" i="239" s="1"/>
  <c r="P426" i="239" s="1"/>
  <c r="G428" i="239"/>
  <c r="C428" i="239" s="1"/>
  <c r="G426" i="239"/>
  <c r="C426" i="239" s="1"/>
  <c r="L414" i="237"/>
  <c r="N414" i="237"/>
  <c r="N414" i="239"/>
  <c r="L414" i="239"/>
  <c r="I23" i="259" l="1"/>
  <c r="G1678" i="181"/>
  <c r="G433" i="239"/>
  <c r="C433" i="239" s="1"/>
  <c r="H431" i="239"/>
  <c r="R431" i="239" s="1"/>
  <c r="P432" i="239" s="1"/>
  <c r="G431" i="239"/>
  <c r="C431" i="239" s="1"/>
  <c r="G434" i="239"/>
  <c r="C434" i="239" s="1"/>
  <c r="G435" i="239"/>
  <c r="C435" i="239" s="1"/>
  <c r="G432" i="239"/>
  <c r="C432" i="239" s="1"/>
  <c r="J438" i="239"/>
  <c r="L420" i="239"/>
  <c r="N420" i="239"/>
  <c r="N420" i="237"/>
  <c r="L420" i="237"/>
  <c r="G433" i="236"/>
  <c r="C433" i="236" s="1"/>
  <c r="H431" i="236"/>
  <c r="R431" i="236" s="1"/>
  <c r="P432" i="236" s="1"/>
  <c r="J438" i="236"/>
  <c r="G434" i="236"/>
  <c r="C434" i="236" s="1"/>
  <c r="G435" i="236"/>
  <c r="C435" i="236" s="1"/>
  <c r="G431" i="236"/>
  <c r="C431" i="236" s="1"/>
  <c r="G432" i="236"/>
  <c r="C432" i="236" s="1"/>
  <c r="L420" i="255"/>
  <c r="N420" i="255"/>
  <c r="S426" i="237"/>
  <c r="K427" i="237" s="1"/>
  <c r="A426" i="237" s="1"/>
  <c r="P427" i="237"/>
  <c r="M426" i="237" s="1"/>
  <c r="G434" i="237"/>
  <c r="C434" i="237" s="1"/>
  <c r="J438" i="237"/>
  <c r="G435" i="237"/>
  <c r="C435" i="237" s="1"/>
  <c r="G433" i="237"/>
  <c r="C433" i="237" s="1"/>
  <c r="G432" i="237"/>
  <c r="C432" i="237" s="1"/>
  <c r="G431" i="237"/>
  <c r="C431" i="237" s="1"/>
  <c r="H431" i="237"/>
  <c r="R431" i="237" s="1"/>
  <c r="P432" i="237" s="1"/>
  <c r="G435" i="255"/>
  <c r="C435" i="255" s="1"/>
  <c r="H431" i="255"/>
  <c r="R431" i="255" s="1"/>
  <c r="P432" i="255" s="1"/>
  <c r="G434" i="255"/>
  <c r="C434" i="255" s="1"/>
  <c r="G433" i="255"/>
  <c r="C433" i="255" s="1"/>
  <c r="J438" i="255"/>
  <c r="G432" i="255"/>
  <c r="C432" i="255" s="1"/>
  <c r="G431" i="255"/>
  <c r="C431" i="255" s="1"/>
  <c r="S426" i="239"/>
  <c r="K427" i="239" s="1"/>
  <c r="A426" i="239" s="1"/>
  <c r="P427" i="239"/>
  <c r="M426" i="239" s="1"/>
  <c r="P427" i="238"/>
  <c r="M426" i="238" s="1"/>
  <c r="S426" i="238"/>
  <c r="K427" i="238" s="1"/>
  <c r="A426" i="238" s="1"/>
  <c r="G433" i="238"/>
  <c r="C433" i="238" s="1"/>
  <c r="J438" i="238"/>
  <c r="G431" i="238"/>
  <c r="C431" i="238" s="1"/>
  <c r="H431" i="238"/>
  <c r="R431" i="238" s="1"/>
  <c r="P432" i="238" s="1"/>
  <c r="G432" i="238"/>
  <c r="C432" i="238" s="1"/>
  <c r="G434" i="238"/>
  <c r="C434" i="238" s="1"/>
  <c r="G435" i="238"/>
  <c r="C435" i="238" s="1"/>
  <c r="N522" i="240"/>
  <c r="L522" i="240"/>
  <c r="P427" i="236"/>
  <c r="M426" i="236" s="1"/>
  <c r="S426" i="236"/>
  <c r="K427" i="236" s="1"/>
  <c r="A426" i="236" s="1"/>
  <c r="L420" i="238"/>
  <c r="N420" i="238"/>
  <c r="P427" i="255"/>
  <c r="M426" i="255" s="1"/>
  <c r="S426" i="255"/>
  <c r="K427" i="255" s="1"/>
  <c r="A426" i="255" s="1"/>
  <c r="S528" i="240"/>
  <c r="K529" i="240" s="1"/>
  <c r="A528" i="240" s="1"/>
  <c r="P529" i="240"/>
  <c r="M528" i="240" s="1"/>
  <c r="H533" i="240"/>
  <c r="R533" i="240" s="1"/>
  <c r="P534" i="240" s="1"/>
  <c r="G536" i="240"/>
  <c r="C536" i="240" s="1"/>
  <c r="G537" i="240"/>
  <c r="C537" i="240" s="1"/>
  <c r="G533" i="240"/>
  <c r="C533" i="240" s="1"/>
  <c r="G534" i="240"/>
  <c r="C534" i="240" s="1"/>
  <c r="J540" i="240"/>
  <c r="G535" i="240"/>
  <c r="C535" i="240" s="1"/>
  <c r="N420" i="236"/>
  <c r="L420" i="236"/>
  <c r="I29" i="259" l="1"/>
  <c r="G1679" i="181"/>
  <c r="N426" i="255"/>
  <c r="L426" i="255"/>
  <c r="P433" i="239"/>
  <c r="M432" i="239" s="1"/>
  <c r="S432" i="239"/>
  <c r="K433" i="239" s="1"/>
  <c r="A432" i="239" s="1"/>
  <c r="L426" i="238"/>
  <c r="N426" i="238"/>
  <c r="L426" i="239"/>
  <c r="N426" i="239"/>
  <c r="N426" i="237"/>
  <c r="L426" i="237"/>
  <c r="S534" i="240"/>
  <c r="K535" i="240" s="1"/>
  <c r="A534" i="240" s="1"/>
  <c r="P535" i="240"/>
  <c r="M534" i="240" s="1"/>
  <c r="P433" i="237"/>
  <c r="M432" i="237" s="1"/>
  <c r="S432" i="237"/>
  <c r="K433" i="237" s="1"/>
  <c r="A432" i="237" s="1"/>
  <c r="G539" i="240"/>
  <c r="C539" i="240" s="1"/>
  <c r="J546" i="240"/>
  <c r="G540" i="240"/>
  <c r="C540" i="240" s="1"/>
  <c r="H539" i="240"/>
  <c r="R539" i="240" s="1"/>
  <c r="P540" i="240" s="1"/>
  <c r="G542" i="240"/>
  <c r="C542" i="240" s="1"/>
  <c r="G543" i="240"/>
  <c r="C543" i="240" s="1"/>
  <c r="G541" i="240"/>
  <c r="C541" i="240" s="1"/>
  <c r="L426" i="236"/>
  <c r="N426" i="236"/>
  <c r="G440" i="238"/>
  <c r="C440" i="238" s="1"/>
  <c r="J444" i="238"/>
  <c r="G441" i="238"/>
  <c r="C441" i="238" s="1"/>
  <c r="G438" i="238"/>
  <c r="C438" i="238" s="1"/>
  <c r="H437" i="238"/>
  <c r="R437" i="238" s="1"/>
  <c r="P438" i="238" s="1"/>
  <c r="G439" i="238"/>
  <c r="C439" i="238" s="1"/>
  <c r="G437" i="238"/>
  <c r="C437" i="238" s="1"/>
  <c r="G441" i="255"/>
  <c r="C441" i="255" s="1"/>
  <c r="G438" i="255"/>
  <c r="C438" i="255" s="1"/>
  <c r="G437" i="255"/>
  <c r="C437" i="255" s="1"/>
  <c r="G440" i="255"/>
  <c r="C440" i="255" s="1"/>
  <c r="H437" i="255"/>
  <c r="R437" i="255" s="1"/>
  <c r="P438" i="255" s="1"/>
  <c r="G439" i="255"/>
  <c r="C439" i="255" s="1"/>
  <c r="J444" i="255"/>
  <c r="N528" i="240"/>
  <c r="L528" i="240"/>
  <c r="P433" i="238"/>
  <c r="M432" i="238" s="1"/>
  <c r="S432" i="238"/>
  <c r="K433" i="238" s="1"/>
  <c r="A432" i="238" s="1"/>
  <c r="G441" i="237"/>
  <c r="C441" i="237" s="1"/>
  <c r="G440" i="237"/>
  <c r="C440" i="237" s="1"/>
  <c r="J444" i="237"/>
  <c r="G439" i="237"/>
  <c r="C439" i="237" s="1"/>
  <c r="G437" i="237"/>
  <c r="C437" i="237" s="1"/>
  <c r="G438" i="237"/>
  <c r="C438" i="237" s="1"/>
  <c r="H437" i="237"/>
  <c r="R437" i="237" s="1"/>
  <c r="P438" i="237" s="1"/>
  <c r="G439" i="236"/>
  <c r="C439" i="236" s="1"/>
  <c r="G440" i="236"/>
  <c r="C440" i="236" s="1"/>
  <c r="G437" i="236"/>
  <c r="C437" i="236" s="1"/>
  <c r="G441" i="236"/>
  <c r="C441" i="236" s="1"/>
  <c r="H437" i="236"/>
  <c r="R437" i="236" s="1"/>
  <c r="P438" i="236" s="1"/>
  <c r="G438" i="236"/>
  <c r="C438" i="236" s="1"/>
  <c r="J444" i="236"/>
  <c r="S432" i="255"/>
  <c r="K433" i="255" s="1"/>
  <c r="A432" i="255" s="1"/>
  <c r="P433" i="255"/>
  <c r="M432" i="255" s="1"/>
  <c r="S432" i="236"/>
  <c r="K433" i="236" s="1"/>
  <c r="A432" i="236" s="1"/>
  <c r="P433" i="236"/>
  <c r="M432" i="236" s="1"/>
  <c r="H437" i="239"/>
  <c r="R437" i="239" s="1"/>
  <c r="P438" i="239" s="1"/>
  <c r="G440" i="239"/>
  <c r="C440" i="239" s="1"/>
  <c r="J444" i="239"/>
  <c r="G439" i="239"/>
  <c r="C439" i="239" s="1"/>
  <c r="G441" i="239"/>
  <c r="C441" i="239" s="1"/>
  <c r="G438" i="239"/>
  <c r="C438" i="239" s="1"/>
  <c r="G437" i="239"/>
  <c r="C437" i="239" s="1"/>
  <c r="I35" i="259" l="1"/>
  <c r="G1680" i="181"/>
  <c r="S438" i="239"/>
  <c r="K439" i="239" s="1"/>
  <c r="A438" i="239" s="1"/>
  <c r="P439" i="239"/>
  <c r="M438" i="239" s="1"/>
  <c r="S438" i="237"/>
  <c r="K439" i="237" s="1"/>
  <c r="A438" i="237" s="1"/>
  <c r="P439" i="237"/>
  <c r="M438" i="237" s="1"/>
  <c r="G447" i="237"/>
  <c r="C447" i="237" s="1"/>
  <c r="G446" i="237"/>
  <c r="C446" i="237" s="1"/>
  <c r="J450" i="237"/>
  <c r="H443" i="237"/>
  <c r="R443" i="237" s="1"/>
  <c r="P444" i="237" s="1"/>
  <c r="G445" i="237"/>
  <c r="C445" i="237" s="1"/>
  <c r="G443" i="237"/>
  <c r="C443" i="237" s="1"/>
  <c r="G444" i="237"/>
  <c r="C444" i="237" s="1"/>
  <c r="N432" i="238"/>
  <c r="L432" i="238"/>
  <c r="G446" i="255"/>
  <c r="C446" i="255" s="1"/>
  <c r="G447" i="255"/>
  <c r="C447" i="255" s="1"/>
  <c r="G443" i="255"/>
  <c r="C443" i="255" s="1"/>
  <c r="J450" i="255"/>
  <c r="G445" i="255"/>
  <c r="C445" i="255" s="1"/>
  <c r="G444" i="255"/>
  <c r="C444" i="255" s="1"/>
  <c r="H443" i="255"/>
  <c r="R443" i="255" s="1"/>
  <c r="P444" i="255" s="1"/>
  <c r="G447" i="238"/>
  <c r="C447" i="238" s="1"/>
  <c r="G444" i="238"/>
  <c r="C444" i="238" s="1"/>
  <c r="G445" i="238"/>
  <c r="C445" i="238" s="1"/>
  <c r="G446" i="238"/>
  <c r="C446" i="238" s="1"/>
  <c r="G443" i="238"/>
  <c r="C443" i="238" s="1"/>
  <c r="H443" i="238"/>
  <c r="R443" i="238" s="1"/>
  <c r="P444" i="238" s="1"/>
  <c r="J450" i="238"/>
  <c r="N432" i="237"/>
  <c r="L432" i="237"/>
  <c r="S438" i="238"/>
  <c r="K439" i="238" s="1"/>
  <c r="A438" i="238" s="1"/>
  <c r="P439" i="238"/>
  <c r="M438" i="238" s="1"/>
  <c r="G548" i="240"/>
  <c r="C548" i="240" s="1"/>
  <c r="G547" i="240"/>
  <c r="C547" i="240" s="1"/>
  <c r="G545" i="240"/>
  <c r="C545" i="240" s="1"/>
  <c r="J552" i="240"/>
  <c r="G549" i="240"/>
  <c r="C549" i="240" s="1"/>
  <c r="H545" i="240"/>
  <c r="R545" i="240" s="1"/>
  <c r="P546" i="240" s="1"/>
  <c r="G546" i="240"/>
  <c r="C546" i="240" s="1"/>
  <c r="G447" i="236"/>
  <c r="C447" i="236" s="1"/>
  <c r="G445" i="236"/>
  <c r="C445" i="236" s="1"/>
  <c r="G446" i="236"/>
  <c r="C446" i="236" s="1"/>
  <c r="H443" i="236"/>
  <c r="R443" i="236" s="1"/>
  <c r="P444" i="236" s="1"/>
  <c r="G443" i="236"/>
  <c r="C443" i="236" s="1"/>
  <c r="G444" i="236"/>
  <c r="C444" i="236" s="1"/>
  <c r="J450" i="236"/>
  <c r="G443" i="239"/>
  <c r="C443" i="239" s="1"/>
  <c r="J450" i="239"/>
  <c r="H443" i="239"/>
  <c r="R443" i="239" s="1"/>
  <c r="P444" i="239" s="1"/>
  <c r="G445" i="239"/>
  <c r="C445" i="239" s="1"/>
  <c r="G446" i="239"/>
  <c r="C446" i="239" s="1"/>
  <c r="G447" i="239"/>
  <c r="C447" i="239" s="1"/>
  <c r="G444" i="239"/>
  <c r="C444" i="239" s="1"/>
  <c r="P439" i="255"/>
  <c r="M438" i="255" s="1"/>
  <c r="S438" i="255"/>
  <c r="K439" i="255" s="1"/>
  <c r="A438" i="255" s="1"/>
  <c r="N534" i="240"/>
  <c r="L534" i="240"/>
  <c r="L432" i="236"/>
  <c r="N432" i="236"/>
  <c r="N432" i="255"/>
  <c r="L432" i="255"/>
  <c r="P439" i="236"/>
  <c r="M438" i="236" s="1"/>
  <c r="S438" i="236"/>
  <c r="K439" i="236" s="1"/>
  <c r="A438" i="236" s="1"/>
  <c r="S540" i="240"/>
  <c r="K541" i="240" s="1"/>
  <c r="A540" i="240" s="1"/>
  <c r="P541" i="240"/>
  <c r="M540" i="240" s="1"/>
  <c r="N432" i="239"/>
  <c r="L432" i="239"/>
  <c r="I41" i="259" l="1"/>
  <c r="G1681" i="181"/>
  <c r="I597" i="229"/>
  <c r="C597" i="229" s="1"/>
  <c r="I596" i="229"/>
  <c r="C596" i="229" s="1"/>
  <c r="I593" i="229"/>
  <c r="C593" i="229" s="1"/>
  <c r="I592" i="229"/>
  <c r="T593" i="229" s="1"/>
  <c r="R594" i="229" s="1"/>
  <c r="I594" i="229"/>
  <c r="C594" i="229" s="1"/>
  <c r="I595" i="229"/>
  <c r="C595" i="229" s="1"/>
  <c r="N540" i="240"/>
  <c r="L540" i="240"/>
  <c r="N438" i="255"/>
  <c r="L438" i="255"/>
  <c r="J456" i="236"/>
  <c r="H449" i="236"/>
  <c r="R449" i="236" s="1"/>
  <c r="P450" i="236" s="1"/>
  <c r="G449" i="236"/>
  <c r="C449" i="236" s="1"/>
  <c r="G453" i="236"/>
  <c r="C453" i="236" s="1"/>
  <c r="G451" i="236"/>
  <c r="C451" i="236" s="1"/>
  <c r="G450" i="236"/>
  <c r="C450" i="236" s="1"/>
  <c r="G452" i="236"/>
  <c r="C452" i="236" s="1"/>
  <c r="G555" i="240"/>
  <c r="C555" i="240" s="1"/>
  <c r="G553" i="240"/>
  <c r="C553" i="240" s="1"/>
  <c r="G551" i="240"/>
  <c r="C551" i="240" s="1"/>
  <c r="J558" i="240"/>
  <c r="H551" i="240"/>
  <c r="R551" i="240" s="1"/>
  <c r="P552" i="240" s="1"/>
  <c r="G554" i="240"/>
  <c r="C554" i="240" s="1"/>
  <c r="G552" i="240"/>
  <c r="C552" i="240" s="1"/>
  <c r="L438" i="238"/>
  <c r="N438" i="238"/>
  <c r="P445" i="255"/>
  <c r="M444" i="255" s="1"/>
  <c r="S444" i="255"/>
  <c r="K445" i="255" s="1"/>
  <c r="A444" i="255" s="1"/>
  <c r="P445" i="237"/>
  <c r="M444" i="237" s="1"/>
  <c r="S444" i="237"/>
  <c r="K445" i="237" s="1"/>
  <c r="A444" i="237" s="1"/>
  <c r="L438" i="237"/>
  <c r="N438" i="237"/>
  <c r="P445" i="239"/>
  <c r="M444" i="239" s="1"/>
  <c r="S444" i="239"/>
  <c r="K445" i="239" s="1"/>
  <c r="A444" i="239" s="1"/>
  <c r="G451" i="238"/>
  <c r="C451" i="238" s="1"/>
  <c r="J456" i="238"/>
  <c r="G452" i="238"/>
  <c r="C452" i="238" s="1"/>
  <c r="G449" i="238"/>
  <c r="C449" i="238" s="1"/>
  <c r="G453" i="238"/>
  <c r="C453" i="238" s="1"/>
  <c r="G450" i="238"/>
  <c r="C450" i="238" s="1"/>
  <c r="H449" i="238"/>
  <c r="R449" i="238" s="1"/>
  <c r="P450" i="238" s="1"/>
  <c r="G451" i="237"/>
  <c r="C451" i="237" s="1"/>
  <c r="G453" i="237"/>
  <c r="C453" i="237" s="1"/>
  <c r="G449" i="237"/>
  <c r="C449" i="237" s="1"/>
  <c r="G450" i="237"/>
  <c r="C450" i="237" s="1"/>
  <c r="H449" i="237"/>
  <c r="R449" i="237" s="1"/>
  <c r="P450" i="237" s="1"/>
  <c r="G452" i="237"/>
  <c r="C452" i="237" s="1"/>
  <c r="J456" i="237"/>
  <c r="G453" i="239"/>
  <c r="C453" i="239" s="1"/>
  <c r="H449" i="239"/>
  <c r="R449" i="239" s="1"/>
  <c r="P450" i="239" s="1"/>
  <c r="G451" i="239"/>
  <c r="C451" i="239" s="1"/>
  <c r="G450" i="239"/>
  <c r="C450" i="239" s="1"/>
  <c r="J456" i="239"/>
  <c r="G449" i="239"/>
  <c r="C449" i="239" s="1"/>
  <c r="G452" i="239"/>
  <c r="C452" i="239" s="1"/>
  <c r="P547" i="240"/>
  <c r="M546" i="240" s="1"/>
  <c r="S546" i="240"/>
  <c r="K547" i="240" s="1"/>
  <c r="A546" i="240" s="1"/>
  <c r="S444" i="238"/>
  <c r="K445" i="238" s="1"/>
  <c r="A444" i="238" s="1"/>
  <c r="P445" i="238"/>
  <c r="M444" i="238" s="1"/>
  <c r="L438" i="239"/>
  <c r="N438" i="239"/>
  <c r="L438" i="236"/>
  <c r="N438" i="236"/>
  <c r="S444" i="236"/>
  <c r="K445" i="236" s="1"/>
  <c r="A444" i="236" s="1"/>
  <c r="P445" i="236"/>
  <c r="M444" i="236" s="1"/>
  <c r="G449" i="255"/>
  <c r="C449" i="255" s="1"/>
  <c r="G452" i="255"/>
  <c r="C452" i="255" s="1"/>
  <c r="J456" i="255"/>
  <c r="G453" i="255"/>
  <c r="C453" i="255" s="1"/>
  <c r="G450" i="255"/>
  <c r="C450" i="255" s="1"/>
  <c r="G451" i="255"/>
  <c r="C451" i="255" s="1"/>
  <c r="H449" i="255"/>
  <c r="R449" i="255" s="1"/>
  <c r="P450" i="255" s="1"/>
  <c r="I47" i="259" l="1"/>
  <c r="G1682" i="181"/>
  <c r="I299" i="229" s="1"/>
  <c r="C299" i="229" s="1"/>
  <c r="R595" i="229"/>
  <c r="O594" i="229" s="1"/>
  <c r="U594" i="229"/>
  <c r="M595" i="229" s="1"/>
  <c r="A594" i="229" s="1"/>
  <c r="H455" i="255"/>
  <c r="R455" i="255" s="1"/>
  <c r="P456" i="255" s="1"/>
  <c r="G457" i="255"/>
  <c r="C457" i="255" s="1"/>
  <c r="G458" i="255"/>
  <c r="C458" i="255" s="1"/>
  <c r="G455" i="255"/>
  <c r="C455" i="255" s="1"/>
  <c r="G459" i="255"/>
  <c r="C459" i="255" s="1"/>
  <c r="G456" i="255"/>
  <c r="C456" i="255" s="1"/>
  <c r="J462" i="255"/>
  <c r="N444" i="236"/>
  <c r="L444" i="236"/>
  <c r="S450" i="239"/>
  <c r="K451" i="239" s="1"/>
  <c r="A450" i="239" s="1"/>
  <c r="P451" i="239"/>
  <c r="M450" i="239" s="1"/>
  <c r="P451" i="236"/>
  <c r="M450" i="236" s="1"/>
  <c r="S450" i="236"/>
  <c r="K451" i="236" s="1"/>
  <c r="A450" i="236" s="1"/>
  <c r="J462" i="239"/>
  <c r="G457" i="239"/>
  <c r="C457" i="239" s="1"/>
  <c r="H455" i="239"/>
  <c r="R455" i="239" s="1"/>
  <c r="P456" i="239" s="1"/>
  <c r="G459" i="239"/>
  <c r="C459" i="239" s="1"/>
  <c r="G455" i="239"/>
  <c r="C455" i="239" s="1"/>
  <c r="G456" i="239"/>
  <c r="C456" i="239" s="1"/>
  <c r="G458" i="239"/>
  <c r="C458" i="239" s="1"/>
  <c r="S450" i="238"/>
  <c r="K451" i="238" s="1"/>
  <c r="A450" i="238" s="1"/>
  <c r="P451" i="238"/>
  <c r="M450" i="238" s="1"/>
  <c r="L444" i="239"/>
  <c r="N444" i="239"/>
  <c r="N444" i="237"/>
  <c r="L444" i="237"/>
  <c r="G457" i="236"/>
  <c r="C457" i="236" s="1"/>
  <c r="H455" i="236"/>
  <c r="R455" i="236" s="1"/>
  <c r="P456" i="236" s="1"/>
  <c r="G458" i="236"/>
  <c r="C458" i="236" s="1"/>
  <c r="G459" i="236"/>
  <c r="C459" i="236" s="1"/>
  <c r="G455" i="236"/>
  <c r="C455" i="236" s="1"/>
  <c r="J462" i="236"/>
  <c r="G456" i="236"/>
  <c r="C456" i="236" s="1"/>
  <c r="P451" i="255"/>
  <c r="M450" i="255" s="1"/>
  <c r="S450" i="255"/>
  <c r="K451" i="255" s="1"/>
  <c r="A450" i="255" s="1"/>
  <c r="S450" i="237"/>
  <c r="K451" i="237" s="1"/>
  <c r="A450" i="237" s="1"/>
  <c r="P451" i="237"/>
  <c r="M450" i="237" s="1"/>
  <c r="L444" i="238"/>
  <c r="N444" i="238"/>
  <c r="N546" i="240"/>
  <c r="L546" i="240"/>
  <c r="G459" i="237"/>
  <c r="C459" i="237" s="1"/>
  <c r="J462" i="237"/>
  <c r="H455" i="237"/>
  <c r="R455" i="237" s="1"/>
  <c r="P456" i="237" s="1"/>
  <c r="G458" i="237"/>
  <c r="C458" i="237" s="1"/>
  <c r="G457" i="237"/>
  <c r="C457" i="237" s="1"/>
  <c r="G455" i="237"/>
  <c r="C455" i="237" s="1"/>
  <c r="G456" i="237"/>
  <c r="C456" i="237" s="1"/>
  <c r="J462" i="238"/>
  <c r="G458" i="238"/>
  <c r="C458" i="238" s="1"/>
  <c r="G457" i="238"/>
  <c r="C457" i="238" s="1"/>
  <c r="G455" i="238"/>
  <c r="C455" i="238" s="1"/>
  <c r="G459" i="238"/>
  <c r="C459" i="238" s="1"/>
  <c r="H455" i="238"/>
  <c r="R455" i="238" s="1"/>
  <c r="P456" i="238" s="1"/>
  <c r="G456" i="238"/>
  <c r="C456" i="238" s="1"/>
  <c r="P553" i="240"/>
  <c r="M552" i="240" s="1"/>
  <c r="S552" i="240"/>
  <c r="K553" i="240" s="1"/>
  <c r="A552" i="240" s="1"/>
  <c r="N444" i="255"/>
  <c r="L444" i="255"/>
  <c r="G560" i="240"/>
  <c r="C560" i="240" s="1"/>
  <c r="G557" i="240"/>
  <c r="C557" i="240" s="1"/>
  <c r="G561" i="240"/>
  <c r="C561" i="240" s="1"/>
  <c r="G558" i="240"/>
  <c r="C558" i="240" s="1"/>
  <c r="J564" i="240"/>
  <c r="H557" i="240"/>
  <c r="R557" i="240" s="1"/>
  <c r="P558" i="240" s="1"/>
  <c r="G559" i="240"/>
  <c r="C559" i="240" s="1"/>
  <c r="I53" i="259" l="1"/>
  <c r="G1683" i="181"/>
  <c r="N594" i="229"/>
  <c r="P594" i="229"/>
  <c r="G465" i="236"/>
  <c r="C465" i="236" s="1"/>
  <c r="G463" i="236"/>
  <c r="C463" i="236" s="1"/>
  <c r="G464" i="236"/>
  <c r="C464" i="236" s="1"/>
  <c r="J468" i="236"/>
  <c r="H461" i="236"/>
  <c r="R461" i="236" s="1"/>
  <c r="P462" i="236" s="1"/>
  <c r="G462" i="236"/>
  <c r="C462" i="236" s="1"/>
  <c r="G461" i="236"/>
  <c r="C461" i="236" s="1"/>
  <c r="S456" i="236"/>
  <c r="K457" i="236" s="1"/>
  <c r="A456" i="236" s="1"/>
  <c r="P457" i="236"/>
  <c r="M456" i="236" s="1"/>
  <c r="N450" i="238"/>
  <c r="L450" i="238"/>
  <c r="G464" i="239"/>
  <c r="C464" i="239" s="1"/>
  <c r="G465" i="239"/>
  <c r="C465" i="239" s="1"/>
  <c r="G463" i="239"/>
  <c r="C463" i="239" s="1"/>
  <c r="J468" i="239"/>
  <c r="H461" i="239"/>
  <c r="R461" i="239" s="1"/>
  <c r="P462" i="239" s="1"/>
  <c r="G461" i="239"/>
  <c r="C461" i="239" s="1"/>
  <c r="G462" i="239"/>
  <c r="C462" i="239" s="1"/>
  <c r="L450" i="236"/>
  <c r="N450" i="236"/>
  <c r="G563" i="240"/>
  <c r="C563" i="240" s="1"/>
  <c r="G565" i="240"/>
  <c r="C565" i="240" s="1"/>
  <c r="G566" i="240"/>
  <c r="C566" i="240" s="1"/>
  <c r="H563" i="240"/>
  <c r="R563" i="240" s="1"/>
  <c r="P564" i="240" s="1"/>
  <c r="G567" i="240"/>
  <c r="C567" i="240" s="1"/>
  <c r="J570" i="240"/>
  <c r="G564" i="240"/>
  <c r="C564" i="240" s="1"/>
  <c r="L552" i="240"/>
  <c r="N552" i="240"/>
  <c r="P457" i="237"/>
  <c r="M456" i="237" s="1"/>
  <c r="S456" i="237"/>
  <c r="K457" i="237" s="1"/>
  <c r="A456" i="237" s="1"/>
  <c r="L450" i="239"/>
  <c r="N450" i="239"/>
  <c r="H461" i="255"/>
  <c r="R461" i="255" s="1"/>
  <c r="P462" i="255" s="1"/>
  <c r="J468" i="255"/>
  <c r="G465" i="255"/>
  <c r="C465" i="255" s="1"/>
  <c r="G462" i="255"/>
  <c r="C462" i="255" s="1"/>
  <c r="G464" i="255"/>
  <c r="C464" i="255" s="1"/>
  <c r="G461" i="255"/>
  <c r="C461" i="255" s="1"/>
  <c r="G463" i="255"/>
  <c r="C463" i="255" s="1"/>
  <c r="S558" i="240"/>
  <c r="K559" i="240" s="1"/>
  <c r="A558" i="240" s="1"/>
  <c r="P559" i="240"/>
  <c r="M558" i="240" s="1"/>
  <c r="J468" i="238"/>
  <c r="G463" i="238"/>
  <c r="C463" i="238" s="1"/>
  <c r="G461" i="238"/>
  <c r="C461" i="238" s="1"/>
  <c r="G464" i="238"/>
  <c r="C464" i="238" s="1"/>
  <c r="G462" i="238"/>
  <c r="C462" i="238" s="1"/>
  <c r="G465" i="238"/>
  <c r="C465" i="238" s="1"/>
  <c r="H461" i="238"/>
  <c r="R461" i="238" s="1"/>
  <c r="P462" i="238" s="1"/>
  <c r="S456" i="239"/>
  <c r="K457" i="239" s="1"/>
  <c r="A456" i="239" s="1"/>
  <c r="P457" i="239"/>
  <c r="M456" i="239" s="1"/>
  <c r="G464" i="237"/>
  <c r="C464" i="237" s="1"/>
  <c r="G462" i="237"/>
  <c r="C462" i="237" s="1"/>
  <c r="G461" i="237"/>
  <c r="C461" i="237" s="1"/>
  <c r="G465" i="237"/>
  <c r="C465" i="237" s="1"/>
  <c r="G463" i="237"/>
  <c r="C463" i="237" s="1"/>
  <c r="H461" i="237"/>
  <c r="R461" i="237" s="1"/>
  <c r="P462" i="237" s="1"/>
  <c r="J468" i="237"/>
  <c r="L450" i="255"/>
  <c r="N450" i="255"/>
  <c r="P457" i="238"/>
  <c r="M456" i="238" s="1"/>
  <c r="S456" i="238"/>
  <c r="K457" i="238" s="1"/>
  <c r="A456" i="238" s="1"/>
  <c r="N450" i="237"/>
  <c r="L450" i="237"/>
  <c r="S456" i="255"/>
  <c r="K457" i="255" s="1"/>
  <c r="A456" i="255" s="1"/>
  <c r="P457" i="255"/>
  <c r="M456" i="255" s="1"/>
  <c r="I59" i="259" l="1"/>
  <c r="G1684" i="181"/>
  <c r="I347" i="229" s="1"/>
  <c r="C347" i="229" s="1"/>
  <c r="H467" i="237"/>
  <c r="R467" i="237" s="1"/>
  <c r="P468" i="237" s="1"/>
  <c r="G469" i="237"/>
  <c r="C469" i="237" s="1"/>
  <c r="J474" i="237"/>
  <c r="G470" i="237"/>
  <c r="C470" i="237" s="1"/>
  <c r="G471" i="237"/>
  <c r="C471" i="237" s="1"/>
  <c r="G467" i="237"/>
  <c r="C467" i="237" s="1"/>
  <c r="G468" i="237"/>
  <c r="C468" i="237" s="1"/>
  <c r="S462" i="237"/>
  <c r="K463" i="237" s="1"/>
  <c r="A462" i="237" s="1"/>
  <c r="P463" i="237"/>
  <c r="M462" i="237" s="1"/>
  <c r="N558" i="240"/>
  <c r="L558" i="240"/>
  <c r="S462" i="255"/>
  <c r="K463" i="255" s="1"/>
  <c r="A462" i="255" s="1"/>
  <c r="P463" i="255"/>
  <c r="M462" i="255" s="1"/>
  <c r="N456" i="237"/>
  <c r="L456" i="237"/>
  <c r="G572" i="240"/>
  <c r="C572" i="240" s="1"/>
  <c r="G571" i="240"/>
  <c r="C571" i="240" s="1"/>
  <c r="J576" i="240"/>
  <c r="G570" i="240"/>
  <c r="C570" i="240" s="1"/>
  <c r="H569" i="240"/>
  <c r="R569" i="240" s="1"/>
  <c r="P570" i="240" s="1"/>
  <c r="G569" i="240"/>
  <c r="C569" i="240" s="1"/>
  <c r="G573" i="240"/>
  <c r="C573" i="240" s="1"/>
  <c r="N456" i="238"/>
  <c r="L456" i="238"/>
  <c r="L456" i="239"/>
  <c r="N456" i="239"/>
  <c r="P463" i="238"/>
  <c r="M462" i="238" s="1"/>
  <c r="S462" i="238"/>
  <c r="K463" i="238" s="1"/>
  <c r="A462" i="238" s="1"/>
  <c r="N456" i="236"/>
  <c r="L456" i="236"/>
  <c r="P463" i="236"/>
  <c r="M462" i="236" s="1"/>
  <c r="S462" i="236"/>
  <c r="K463" i="236" s="1"/>
  <c r="A462" i="236" s="1"/>
  <c r="N456" i="255"/>
  <c r="L456" i="255"/>
  <c r="P565" i="240"/>
  <c r="M564" i="240" s="1"/>
  <c r="S564" i="240"/>
  <c r="K565" i="240" s="1"/>
  <c r="A564" i="240" s="1"/>
  <c r="S462" i="239"/>
  <c r="K463" i="239" s="1"/>
  <c r="A462" i="239" s="1"/>
  <c r="P463" i="239"/>
  <c r="M462" i="239" s="1"/>
  <c r="J474" i="236"/>
  <c r="G470" i="236"/>
  <c r="C470" i="236" s="1"/>
  <c r="G469" i="236"/>
  <c r="C469" i="236" s="1"/>
  <c r="H467" i="236"/>
  <c r="R467" i="236" s="1"/>
  <c r="P468" i="236" s="1"/>
  <c r="G467" i="236"/>
  <c r="C467" i="236" s="1"/>
  <c r="G471" i="236"/>
  <c r="C471" i="236" s="1"/>
  <c r="G468" i="236"/>
  <c r="C468" i="236" s="1"/>
  <c r="G467" i="238"/>
  <c r="C467" i="238" s="1"/>
  <c r="H467" i="238"/>
  <c r="R467" i="238" s="1"/>
  <c r="P468" i="238" s="1"/>
  <c r="G469" i="238"/>
  <c r="C469" i="238" s="1"/>
  <c r="G470" i="238"/>
  <c r="C470" i="238" s="1"/>
  <c r="G471" i="238"/>
  <c r="C471" i="238" s="1"/>
  <c r="G468" i="238"/>
  <c r="C468" i="238" s="1"/>
  <c r="J474" i="238"/>
  <c r="G468" i="255"/>
  <c r="C468" i="255" s="1"/>
  <c r="G470" i="255"/>
  <c r="C470" i="255" s="1"/>
  <c r="J474" i="255"/>
  <c r="G469" i="255"/>
  <c r="C469" i="255" s="1"/>
  <c r="G467" i="255"/>
  <c r="C467" i="255" s="1"/>
  <c r="G471" i="255"/>
  <c r="C471" i="255" s="1"/>
  <c r="H467" i="255"/>
  <c r="R467" i="255" s="1"/>
  <c r="P468" i="255" s="1"/>
  <c r="G467" i="239"/>
  <c r="C467" i="239" s="1"/>
  <c r="G470" i="239"/>
  <c r="C470" i="239" s="1"/>
  <c r="G468" i="239"/>
  <c r="C468" i="239" s="1"/>
  <c r="J474" i="239"/>
  <c r="G469" i="239"/>
  <c r="C469" i="239" s="1"/>
  <c r="G471" i="239"/>
  <c r="C471" i="239" s="1"/>
  <c r="H467" i="239"/>
  <c r="R467" i="239" s="1"/>
  <c r="P468" i="239" s="1"/>
  <c r="I65" i="259" l="1"/>
  <c r="G1685" i="181"/>
  <c r="I563" i="229" s="1"/>
  <c r="C563" i="229" s="1"/>
  <c r="G476" i="238"/>
  <c r="C476" i="238" s="1"/>
  <c r="G475" i="238"/>
  <c r="C475" i="238" s="1"/>
  <c r="G473" i="238"/>
  <c r="C473" i="238" s="1"/>
  <c r="G474" i="238"/>
  <c r="C474" i="238" s="1"/>
  <c r="H473" i="238"/>
  <c r="R473" i="238" s="1"/>
  <c r="P474" i="238" s="1"/>
  <c r="G477" i="238"/>
  <c r="C477" i="238" s="1"/>
  <c r="J480" i="238"/>
  <c r="P469" i="236"/>
  <c r="M468" i="236" s="1"/>
  <c r="S468" i="236"/>
  <c r="K469" i="236" s="1"/>
  <c r="A468" i="236" s="1"/>
  <c r="L462" i="239"/>
  <c r="N462" i="239"/>
  <c r="S570" i="240"/>
  <c r="K571" i="240" s="1"/>
  <c r="A570" i="240" s="1"/>
  <c r="P571" i="240"/>
  <c r="M570" i="240" s="1"/>
  <c r="S468" i="255"/>
  <c r="K469" i="255" s="1"/>
  <c r="A468" i="255" s="1"/>
  <c r="P469" i="255"/>
  <c r="M468" i="255" s="1"/>
  <c r="G476" i="255"/>
  <c r="C476" i="255" s="1"/>
  <c r="G473" i="255"/>
  <c r="C473" i="255" s="1"/>
  <c r="G477" i="255"/>
  <c r="C477" i="255" s="1"/>
  <c r="H473" i="255"/>
  <c r="R473" i="255" s="1"/>
  <c r="P474" i="255" s="1"/>
  <c r="J480" i="255"/>
  <c r="G475" i="255"/>
  <c r="C475" i="255" s="1"/>
  <c r="G474" i="255"/>
  <c r="C474" i="255" s="1"/>
  <c r="S468" i="238"/>
  <c r="K469" i="238" s="1"/>
  <c r="A468" i="238" s="1"/>
  <c r="P469" i="238"/>
  <c r="M468" i="238" s="1"/>
  <c r="L462" i="236"/>
  <c r="N462" i="236"/>
  <c r="N462" i="238"/>
  <c r="L462" i="238"/>
  <c r="L462" i="255"/>
  <c r="N462" i="255"/>
  <c r="G473" i="237"/>
  <c r="C473" i="237" s="1"/>
  <c r="J480" i="237"/>
  <c r="G474" i="237"/>
  <c r="C474" i="237" s="1"/>
  <c r="G477" i="237"/>
  <c r="C477" i="237" s="1"/>
  <c r="G475" i="237"/>
  <c r="C475" i="237" s="1"/>
  <c r="H473" i="237"/>
  <c r="R473" i="237" s="1"/>
  <c r="P474" i="237" s="1"/>
  <c r="G476" i="237"/>
  <c r="C476" i="237" s="1"/>
  <c r="S468" i="239"/>
  <c r="K469" i="239" s="1"/>
  <c r="A468" i="239" s="1"/>
  <c r="P469" i="239"/>
  <c r="M468" i="239" s="1"/>
  <c r="J582" i="240"/>
  <c r="G575" i="240"/>
  <c r="C575" i="240" s="1"/>
  <c r="G578" i="240"/>
  <c r="C578" i="240" s="1"/>
  <c r="G576" i="240"/>
  <c r="C576" i="240" s="1"/>
  <c r="G579" i="240"/>
  <c r="C579" i="240" s="1"/>
  <c r="G577" i="240"/>
  <c r="C577" i="240" s="1"/>
  <c r="H575" i="240"/>
  <c r="R575" i="240" s="1"/>
  <c r="P576" i="240" s="1"/>
  <c r="J480" i="239"/>
  <c r="G477" i="239"/>
  <c r="C477" i="239" s="1"/>
  <c r="G473" i="239"/>
  <c r="C473" i="239" s="1"/>
  <c r="G476" i="239"/>
  <c r="C476" i="239" s="1"/>
  <c r="G474" i="239"/>
  <c r="C474" i="239" s="1"/>
  <c r="G475" i="239"/>
  <c r="C475" i="239" s="1"/>
  <c r="H473" i="239"/>
  <c r="R473" i="239" s="1"/>
  <c r="P474" i="239" s="1"/>
  <c r="G477" i="236"/>
  <c r="C477" i="236" s="1"/>
  <c r="G476" i="236"/>
  <c r="C476" i="236" s="1"/>
  <c r="J480" i="236"/>
  <c r="G474" i="236"/>
  <c r="C474" i="236" s="1"/>
  <c r="H473" i="236"/>
  <c r="R473" i="236" s="1"/>
  <c r="P474" i="236" s="1"/>
  <c r="G475" i="236"/>
  <c r="C475" i="236" s="1"/>
  <c r="G473" i="236"/>
  <c r="C473" i="236" s="1"/>
  <c r="N564" i="240"/>
  <c r="L564" i="240"/>
  <c r="L462" i="237"/>
  <c r="N462" i="237"/>
  <c r="S468" i="237"/>
  <c r="K469" i="237" s="1"/>
  <c r="A468" i="237" s="1"/>
  <c r="P469" i="237"/>
  <c r="M468" i="237" s="1"/>
  <c r="I71" i="259" l="1"/>
  <c r="G1686" i="181"/>
  <c r="S474" i="237"/>
  <c r="K475" i="237" s="1"/>
  <c r="A474" i="237" s="1"/>
  <c r="P475" i="237"/>
  <c r="M474" i="237" s="1"/>
  <c r="P475" i="239"/>
  <c r="M474" i="239" s="1"/>
  <c r="S474" i="239"/>
  <c r="K475" i="239" s="1"/>
  <c r="A474" i="239" s="1"/>
  <c r="L570" i="240"/>
  <c r="N570" i="240"/>
  <c r="N468" i="236"/>
  <c r="L468" i="236"/>
  <c r="G480" i="236"/>
  <c r="C480" i="236" s="1"/>
  <c r="H479" i="236"/>
  <c r="R479" i="236" s="1"/>
  <c r="P480" i="236" s="1"/>
  <c r="G483" i="236"/>
  <c r="C483" i="236" s="1"/>
  <c r="G482" i="236"/>
  <c r="C482" i="236" s="1"/>
  <c r="G479" i="236"/>
  <c r="C479" i="236" s="1"/>
  <c r="J486" i="236"/>
  <c r="G481" i="236"/>
  <c r="C481" i="236" s="1"/>
  <c r="S576" i="240"/>
  <c r="K577" i="240" s="1"/>
  <c r="A576" i="240" s="1"/>
  <c r="P577" i="240"/>
  <c r="M576" i="240" s="1"/>
  <c r="N468" i="238"/>
  <c r="L468" i="238"/>
  <c r="G481" i="255"/>
  <c r="C481" i="255" s="1"/>
  <c r="J486" i="255"/>
  <c r="G479" i="255"/>
  <c r="C479" i="255" s="1"/>
  <c r="G483" i="255"/>
  <c r="C483" i="255" s="1"/>
  <c r="G482" i="255"/>
  <c r="C482" i="255" s="1"/>
  <c r="G480" i="255"/>
  <c r="C480" i="255" s="1"/>
  <c r="H479" i="255"/>
  <c r="R479" i="255" s="1"/>
  <c r="P480" i="255" s="1"/>
  <c r="G479" i="238"/>
  <c r="C479" i="238" s="1"/>
  <c r="J486" i="238"/>
  <c r="G481" i="238"/>
  <c r="C481" i="238" s="1"/>
  <c r="G480" i="238"/>
  <c r="C480" i="238" s="1"/>
  <c r="G482" i="238"/>
  <c r="C482" i="238" s="1"/>
  <c r="G483" i="238"/>
  <c r="C483" i="238" s="1"/>
  <c r="H479" i="238"/>
  <c r="R479" i="238" s="1"/>
  <c r="P480" i="238" s="1"/>
  <c r="P475" i="236"/>
  <c r="M474" i="236" s="1"/>
  <c r="S474" i="236"/>
  <c r="K475" i="236" s="1"/>
  <c r="A474" i="236" s="1"/>
  <c r="G583" i="240"/>
  <c r="C583" i="240" s="1"/>
  <c r="G582" i="240"/>
  <c r="C582" i="240" s="1"/>
  <c r="G581" i="240"/>
  <c r="C581" i="240" s="1"/>
  <c r="J588" i="240"/>
  <c r="G585" i="240"/>
  <c r="C585" i="240" s="1"/>
  <c r="G584" i="240"/>
  <c r="C584" i="240" s="1"/>
  <c r="H581" i="240"/>
  <c r="R581" i="240" s="1"/>
  <c r="P582" i="240" s="1"/>
  <c r="G479" i="237"/>
  <c r="C479" i="237" s="1"/>
  <c r="H479" i="237"/>
  <c r="R479" i="237" s="1"/>
  <c r="P480" i="237" s="1"/>
  <c r="G483" i="237"/>
  <c r="C483" i="237" s="1"/>
  <c r="J486" i="237"/>
  <c r="G481" i="237"/>
  <c r="C481" i="237" s="1"/>
  <c r="G480" i="237"/>
  <c r="C480" i="237" s="1"/>
  <c r="G482" i="237"/>
  <c r="C482" i="237" s="1"/>
  <c r="L468" i="239"/>
  <c r="N468" i="239"/>
  <c r="N468" i="237"/>
  <c r="L468" i="237"/>
  <c r="J486" i="239"/>
  <c r="G482" i="239"/>
  <c r="C482" i="239" s="1"/>
  <c r="H479" i="239"/>
  <c r="R479" i="239" s="1"/>
  <c r="P480" i="239" s="1"/>
  <c r="G480" i="239"/>
  <c r="C480" i="239" s="1"/>
  <c r="G479" i="239"/>
  <c r="C479" i="239" s="1"/>
  <c r="G481" i="239"/>
  <c r="C481" i="239" s="1"/>
  <c r="G483" i="239"/>
  <c r="C483" i="239" s="1"/>
  <c r="P475" i="255"/>
  <c r="M474" i="255" s="1"/>
  <c r="S474" i="255"/>
  <c r="K475" i="255" s="1"/>
  <c r="A474" i="255" s="1"/>
  <c r="L468" i="255"/>
  <c r="N468" i="255"/>
  <c r="S474" i="238"/>
  <c r="K475" i="238" s="1"/>
  <c r="A474" i="238" s="1"/>
  <c r="P475" i="238"/>
  <c r="M474" i="238" s="1"/>
  <c r="I77" i="259" l="1"/>
  <c r="G1687" i="181"/>
  <c r="I236" i="229"/>
  <c r="C236" i="229" s="1"/>
  <c r="I237" i="229"/>
  <c r="C237" i="229" s="1"/>
  <c r="I234" i="229"/>
  <c r="C234" i="229" s="1"/>
  <c r="I233" i="229"/>
  <c r="C233" i="229" s="1"/>
  <c r="I235" i="229"/>
  <c r="C235" i="229" s="1"/>
  <c r="I232" i="229"/>
  <c r="T233" i="229" s="1"/>
  <c r="R234" i="229" s="1"/>
  <c r="J594" i="240"/>
  <c r="G588" i="240"/>
  <c r="C588" i="240" s="1"/>
  <c r="G589" i="240"/>
  <c r="C589" i="240" s="1"/>
  <c r="G591" i="240"/>
  <c r="C591" i="240" s="1"/>
  <c r="H587" i="240"/>
  <c r="R587" i="240" s="1"/>
  <c r="P588" i="240" s="1"/>
  <c r="G590" i="240"/>
  <c r="C590" i="240" s="1"/>
  <c r="G587" i="240"/>
  <c r="C587" i="240" s="1"/>
  <c r="S480" i="239"/>
  <c r="K481" i="239" s="1"/>
  <c r="A480" i="239" s="1"/>
  <c r="P481" i="239"/>
  <c r="M480" i="239" s="1"/>
  <c r="G487" i="237"/>
  <c r="C487" i="237" s="1"/>
  <c r="H485" i="237"/>
  <c r="R485" i="237" s="1"/>
  <c r="P486" i="237" s="1"/>
  <c r="G489" i="237"/>
  <c r="C489" i="237" s="1"/>
  <c r="G486" i="237"/>
  <c r="C486" i="237" s="1"/>
  <c r="G485" i="237"/>
  <c r="C485" i="237" s="1"/>
  <c r="G488" i="237"/>
  <c r="C488" i="237" s="1"/>
  <c r="J492" i="237"/>
  <c r="P583" i="240"/>
  <c r="M582" i="240" s="1"/>
  <c r="S582" i="240"/>
  <c r="K583" i="240" s="1"/>
  <c r="A582" i="240" s="1"/>
  <c r="L474" i="236"/>
  <c r="N474" i="236"/>
  <c r="S480" i="255"/>
  <c r="K481" i="255" s="1"/>
  <c r="A480" i="255" s="1"/>
  <c r="P481" i="255"/>
  <c r="M480" i="255" s="1"/>
  <c r="N474" i="255"/>
  <c r="L474" i="255"/>
  <c r="L576" i="240"/>
  <c r="N576" i="240"/>
  <c r="L474" i="238"/>
  <c r="N474" i="238"/>
  <c r="S480" i="238"/>
  <c r="K481" i="238" s="1"/>
  <c r="A480" i="238" s="1"/>
  <c r="P481" i="238"/>
  <c r="M480" i="238" s="1"/>
  <c r="G489" i="255"/>
  <c r="C489" i="255" s="1"/>
  <c r="J492" i="255"/>
  <c r="G486" i="255"/>
  <c r="C486" i="255" s="1"/>
  <c r="G485" i="255"/>
  <c r="C485" i="255" s="1"/>
  <c r="G488" i="255"/>
  <c r="C488" i="255" s="1"/>
  <c r="G487" i="255"/>
  <c r="C487" i="255" s="1"/>
  <c r="H485" i="255"/>
  <c r="R485" i="255" s="1"/>
  <c r="P486" i="255" s="1"/>
  <c r="N474" i="239"/>
  <c r="L474" i="239"/>
  <c r="N474" i="237"/>
  <c r="L474" i="237"/>
  <c r="G487" i="239"/>
  <c r="C487" i="239" s="1"/>
  <c r="G489" i="239"/>
  <c r="C489" i="239" s="1"/>
  <c r="J492" i="239"/>
  <c r="G486" i="239"/>
  <c r="C486" i="239" s="1"/>
  <c r="G485" i="239"/>
  <c r="C485" i="239" s="1"/>
  <c r="G488" i="239"/>
  <c r="C488" i="239" s="1"/>
  <c r="H485" i="239"/>
  <c r="R485" i="239" s="1"/>
  <c r="P486" i="239" s="1"/>
  <c r="S480" i="237"/>
  <c r="K481" i="237" s="1"/>
  <c r="A480" i="237" s="1"/>
  <c r="P481" i="237"/>
  <c r="M480" i="237" s="1"/>
  <c r="H485" i="238"/>
  <c r="R485" i="238" s="1"/>
  <c r="P486" i="238" s="1"/>
  <c r="G485" i="238"/>
  <c r="C485" i="238" s="1"/>
  <c r="G489" i="238"/>
  <c r="C489" i="238" s="1"/>
  <c r="G486" i="238"/>
  <c r="C486" i="238" s="1"/>
  <c r="G488" i="238"/>
  <c r="C488" i="238" s="1"/>
  <c r="J492" i="238"/>
  <c r="G487" i="238"/>
  <c r="C487" i="238" s="1"/>
  <c r="G489" i="236"/>
  <c r="C489" i="236" s="1"/>
  <c r="G488" i="236"/>
  <c r="C488" i="236" s="1"/>
  <c r="J492" i="236"/>
  <c r="H485" i="236"/>
  <c r="R485" i="236" s="1"/>
  <c r="P486" i="236" s="1"/>
  <c r="G486" i="236"/>
  <c r="C486" i="236" s="1"/>
  <c r="G487" i="236"/>
  <c r="C487" i="236" s="1"/>
  <c r="G485" i="236"/>
  <c r="C485" i="236" s="1"/>
  <c r="P481" i="236"/>
  <c r="M480" i="236" s="1"/>
  <c r="S480" i="236"/>
  <c r="K481" i="236" s="1"/>
  <c r="A480" i="236" s="1"/>
  <c r="I83" i="259" l="1"/>
  <c r="G1688" i="181"/>
  <c r="I5" i="260"/>
  <c r="U234" i="229"/>
  <c r="M235" i="229" s="1"/>
  <c r="A234" i="229" s="1"/>
  <c r="R235" i="229"/>
  <c r="O234" i="229" s="1"/>
  <c r="N480" i="236"/>
  <c r="L480" i="236"/>
  <c r="N480" i="255"/>
  <c r="L480" i="255"/>
  <c r="J498" i="236"/>
  <c r="H491" i="236"/>
  <c r="R491" i="236" s="1"/>
  <c r="P492" i="236" s="1"/>
  <c r="G491" i="236"/>
  <c r="C491" i="236" s="1"/>
  <c r="G494" i="236"/>
  <c r="C494" i="236" s="1"/>
  <c r="G493" i="236"/>
  <c r="C493" i="236" s="1"/>
  <c r="G495" i="236"/>
  <c r="C495" i="236" s="1"/>
  <c r="G492" i="236"/>
  <c r="C492" i="236" s="1"/>
  <c r="G493" i="238"/>
  <c r="C493" i="238" s="1"/>
  <c r="H491" i="238"/>
  <c r="R491" i="238" s="1"/>
  <c r="P492" i="238" s="1"/>
  <c r="G495" i="238"/>
  <c r="C495" i="238" s="1"/>
  <c r="G492" i="238"/>
  <c r="C492" i="238" s="1"/>
  <c r="G494" i="238"/>
  <c r="C494" i="238" s="1"/>
  <c r="J498" i="238"/>
  <c r="G491" i="238"/>
  <c r="C491" i="238" s="1"/>
  <c r="P487" i="239"/>
  <c r="M486" i="239" s="1"/>
  <c r="S486" i="239"/>
  <c r="K487" i="239" s="1"/>
  <c r="A486" i="239" s="1"/>
  <c r="G491" i="239"/>
  <c r="C491" i="239" s="1"/>
  <c r="G495" i="239"/>
  <c r="C495" i="239" s="1"/>
  <c r="J498" i="239"/>
  <c r="G494" i="239"/>
  <c r="C494" i="239" s="1"/>
  <c r="G493" i="239"/>
  <c r="C493" i="239" s="1"/>
  <c r="H491" i="239"/>
  <c r="R491" i="239" s="1"/>
  <c r="P492" i="239" s="1"/>
  <c r="G492" i="239"/>
  <c r="C492" i="239" s="1"/>
  <c r="G493" i="255"/>
  <c r="C493" i="255" s="1"/>
  <c r="G494" i="255"/>
  <c r="C494" i="255" s="1"/>
  <c r="H491" i="255"/>
  <c r="R491" i="255" s="1"/>
  <c r="P492" i="255" s="1"/>
  <c r="G492" i="255"/>
  <c r="C492" i="255" s="1"/>
  <c r="J498" i="255"/>
  <c r="G495" i="255"/>
  <c r="C495" i="255" s="1"/>
  <c r="G491" i="255"/>
  <c r="C491" i="255" s="1"/>
  <c r="L582" i="240"/>
  <c r="N582" i="240"/>
  <c r="N480" i="239"/>
  <c r="L480" i="239"/>
  <c r="S588" i="240"/>
  <c r="K589" i="240" s="1"/>
  <c r="A588" i="240" s="1"/>
  <c r="P589" i="240"/>
  <c r="M588" i="240" s="1"/>
  <c r="H593" i="240"/>
  <c r="R593" i="240" s="1"/>
  <c r="P594" i="240" s="1"/>
  <c r="G596" i="240"/>
  <c r="C596" i="240" s="1"/>
  <c r="G593" i="240"/>
  <c r="C593" i="240" s="1"/>
  <c r="G597" i="240"/>
  <c r="C597" i="240" s="1"/>
  <c r="G595" i="240"/>
  <c r="C595" i="240" s="1"/>
  <c r="J600" i="240"/>
  <c r="G594" i="240"/>
  <c r="C594" i="240" s="1"/>
  <c r="N480" i="238"/>
  <c r="L480" i="238"/>
  <c r="P487" i="236"/>
  <c r="M486" i="236" s="1"/>
  <c r="S486" i="236"/>
  <c r="K487" i="236" s="1"/>
  <c r="A486" i="236" s="1"/>
  <c r="P487" i="238"/>
  <c r="M486" i="238" s="1"/>
  <c r="S486" i="238"/>
  <c r="K487" i="238" s="1"/>
  <c r="A486" i="238" s="1"/>
  <c r="G491" i="237"/>
  <c r="C491" i="237" s="1"/>
  <c r="J498" i="237"/>
  <c r="H491" i="237"/>
  <c r="R491" i="237" s="1"/>
  <c r="P492" i="237" s="1"/>
  <c r="G495" i="237"/>
  <c r="C495" i="237" s="1"/>
  <c r="G492" i="237"/>
  <c r="C492" i="237" s="1"/>
  <c r="G493" i="237"/>
  <c r="C493" i="237" s="1"/>
  <c r="G494" i="237"/>
  <c r="C494" i="237" s="1"/>
  <c r="N480" i="237"/>
  <c r="L480" i="237"/>
  <c r="P487" i="237"/>
  <c r="M486" i="237" s="1"/>
  <c r="S486" i="237"/>
  <c r="K487" i="237" s="1"/>
  <c r="A486" i="237" s="1"/>
  <c r="S486" i="255"/>
  <c r="K487" i="255" s="1"/>
  <c r="A486" i="255" s="1"/>
  <c r="P487" i="255"/>
  <c r="M486" i="255" s="1"/>
  <c r="I89" i="259" l="1"/>
  <c r="I11" i="260"/>
  <c r="G1689" i="181"/>
  <c r="I502" i="229"/>
  <c r="T503" i="229" s="1"/>
  <c r="R504" i="229" s="1"/>
  <c r="N234" i="229"/>
  <c r="P234" i="229"/>
  <c r="N486" i="237"/>
  <c r="L486" i="237"/>
  <c r="G599" i="240"/>
  <c r="C599" i="240" s="1"/>
  <c r="G602" i="240"/>
  <c r="C602" i="240" s="1"/>
  <c r="H599" i="240"/>
  <c r="G600" i="240"/>
  <c r="C600" i="240" s="1"/>
  <c r="G603" i="240"/>
  <c r="C603" i="240" s="1"/>
  <c r="G601" i="240"/>
  <c r="C601" i="240" s="1"/>
  <c r="S594" i="240"/>
  <c r="K595" i="240" s="1"/>
  <c r="A594" i="240" s="1"/>
  <c r="P595" i="240"/>
  <c r="M594" i="240" s="1"/>
  <c r="H497" i="238"/>
  <c r="R497" i="238" s="1"/>
  <c r="P498" i="238" s="1"/>
  <c r="G500" i="238"/>
  <c r="C500" i="238" s="1"/>
  <c r="G501" i="238"/>
  <c r="C501" i="238" s="1"/>
  <c r="G497" i="238"/>
  <c r="C497" i="238" s="1"/>
  <c r="G499" i="238"/>
  <c r="C499" i="238" s="1"/>
  <c r="G498" i="238"/>
  <c r="C498" i="238" s="1"/>
  <c r="J504" i="238"/>
  <c r="S492" i="238"/>
  <c r="K493" i="238" s="1"/>
  <c r="A492" i="238" s="1"/>
  <c r="P493" i="238"/>
  <c r="M492" i="238" s="1"/>
  <c r="G498" i="236"/>
  <c r="C498" i="236" s="1"/>
  <c r="G499" i="236"/>
  <c r="C499" i="236" s="1"/>
  <c r="G500" i="236"/>
  <c r="C500" i="236" s="1"/>
  <c r="G501" i="236"/>
  <c r="C501" i="236" s="1"/>
  <c r="J504" i="236"/>
  <c r="H497" i="236"/>
  <c r="R497" i="236" s="1"/>
  <c r="P498" i="236" s="1"/>
  <c r="G497" i="236"/>
  <c r="C497" i="236" s="1"/>
  <c r="L486" i="255"/>
  <c r="N486" i="255"/>
  <c r="G499" i="237"/>
  <c r="C499" i="237" s="1"/>
  <c r="J504" i="237"/>
  <c r="G498" i="237"/>
  <c r="C498" i="237" s="1"/>
  <c r="G500" i="237"/>
  <c r="C500" i="237" s="1"/>
  <c r="G501" i="237"/>
  <c r="C501" i="237" s="1"/>
  <c r="H497" i="237"/>
  <c r="R497" i="237" s="1"/>
  <c r="P498" i="237" s="1"/>
  <c r="G497" i="237"/>
  <c r="C497" i="237" s="1"/>
  <c r="N486" i="236"/>
  <c r="L486" i="236"/>
  <c r="L588" i="240"/>
  <c r="N588" i="240"/>
  <c r="G498" i="255"/>
  <c r="C498" i="255" s="1"/>
  <c r="G497" i="255"/>
  <c r="C497" i="255" s="1"/>
  <c r="H497" i="255"/>
  <c r="R497" i="255" s="1"/>
  <c r="P498" i="255" s="1"/>
  <c r="G500" i="255"/>
  <c r="C500" i="255" s="1"/>
  <c r="G499" i="255"/>
  <c r="C499" i="255" s="1"/>
  <c r="G501" i="255"/>
  <c r="C501" i="255" s="1"/>
  <c r="P493" i="237"/>
  <c r="M492" i="237" s="1"/>
  <c r="S492" i="237"/>
  <c r="K493" i="237" s="1"/>
  <c r="A492" i="237" s="1"/>
  <c r="N486" i="238"/>
  <c r="L486" i="238"/>
  <c r="H497" i="239"/>
  <c r="R497" i="239" s="1"/>
  <c r="P498" i="239" s="1"/>
  <c r="J504" i="239"/>
  <c r="G498" i="239"/>
  <c r="C498" i="239" s="1"/>
  <c r="G497" i="239"/>
  <c r="C497" i="239" s="1"/>
  <c r="G500" i="239"/>
  <c r="C500" i="239" s="1"/>
  <c r="G499" i="239"/>
  <c r="C499" i="239" s="1"/>
  <c r="G501" i="239"/>
  <c r="C501" i="239" s="1"/>
  <c r="N486" i="239"/>
  <c r="L486" i="239"/>
  <c r="P493" i="255"/>
  <c r="M492" i="255" s="1"/>
  <c r="S492" i="255"/>
  <c r="K493" i="255" s="1"/>
  <c r="A492" i="255" s="1"/>
  <c r="P493" i="239"/>
  <c r="M492" i="239" s="1"/>
  <c r="S492" i="239"/>
  <c r="K493" i="239" s="1"/>
  <c r="A492" i="239" s="1"/>
  <c r="P493" i="236"/>
  <c r="M492" i="236" s="1"/>
  <c r="S492" i="236"/>
  <c r="K493" i="236" s="1"/>
  <c r="A492" i="236" s="1"/>
  <c r="I17" i="260" l="1"/>
  <c r="I95" i="259"/>
  <c r="G1690" i="181"/>
  <c r="I203" i="229" s="1"/>
  <c r="C203" i="229" s="1"/>
  <c r="R505" i="229"/>
  <c r="O504" i="229" s="1"/>
  <c r="U504" i="229"/>
  <c r="M505" i="229" s="1"/>
  <c r="A504" i="229" s="1"/>
  <c r="N492" i="236"/>
  <c r="L492" i="236"/>
  <c r="L492" i="255"/>
  <c r="N492" i="255"/>
  <c r="N492" i="237"/>
  <c r="L492" i="237"/>
  <c r="L492" i="238"/>
  <c r="N492" i="238"/>
  <c r="P499" i="238"/>
  <c r="M498" i="238" s="1"/>
  <c r="S498" i="238"/>
  <c r="K499" i="238" s="1"/>
  <c r="A498" i="238" s="1"/>
  <c r="L492" i="239"/>
  <c r="N492" i="239"/>
  <c r="H503" i="239"/>
  <c r="R503" i="239" s="1"/>
  <c r="P504" i="239" s="1"/>
  <c r="J510" i="239"/>
  <c r="G503" i="239"/>
  <c r="C503" i="239" s="1"/>
  <c r="G506" i="239"/>
  <c r="C506" i="239" s="1"/>
  <c r="G507" i="239"/>
  <c r="C507" i="239" s="1"/>
  <c r="G505" i="239"/>
  <c r="C505" i="239" s="1"/>
  <c r="G504" i="239"/>
  <c r="C504" i="239" s="1"/>
  <c r="L594" i="240"/>
  <c r="N594" i="240"/>
  <c r="P499" i="239"/>
  <c r="M498" i="239" s="1"/>
  <c r="S498" i="239"/>
  <c r="K499" i="239" s="1"/>
  <c r="A498" i="239" s="1"/>
  <c r="P499" i="236"/>
  <c r="M498" i="236" s="1"/>
  <c r="S498" i="236"/>
  <c r="K499" i="236" s="1"/>
  <c r="A498" i="236" s="1"/>
  <c r="G506" i="238"/>
  <c r="C506" i="238" s="1"/>
  <c r="G503" i="238"/>
  <c r="C503" i="238" s="1"/>
  <c r="G504" i="238"/>
  <c r="C504" i="238" s="1"/>
  <c r="H503" i="238"/>
  <c r="R503" i="238" s="1"/>
  <c r="P504" i="238" s="1"/>
  <c r="G505" i="238"/>
  <c r="C505" i="238" s="1"/>
  <c r="J510" i="238"/>
  <c r="G507" i="238"/>
  <c r="C507" i="238" s="1"/>
  <c r="S498" i="255"/>
  <c r="K499" i="255" s="1"/>
  <c r="A498" i="255" s="1"/>
  <c r="P499" i="255"/>
  <c r="M498" i="255" s="1"/>
  <c r="P499" i="237"/>
  <c r="M498" i="237" s="1"/>
  <c r="S498" i="237"/>
  <c r="K499" i="237" s="1"/>
  <c r="A498" i="237" s="1"/>
  <c r="H503" i="237"/>
  <c r="R503" i="237" s="1"/>
  <c r="P504" i="237" s="1"/>
  <c r="G507" i="237"/>
  <c r="C507" i="237" s="1"/>
  <c r="G506" i="237"/>
  <c r="C506" i="237" s="1"/>
  <c r="G503" i="237"/>
  <c r="C503" i="237" s="1"/>
  <c r="J510" i="237"/>
  <c r="G504" i="237"/>
  <c r="C504" i="237" s="1"/>
  <c r="G505" i="237"/>
  <c r="C505" i="237" s="1"/>
  <c r="H503" i="236"/>
  <c r="R503" i="236" s="1"/>
  <c r="P504" i="236" s="1"/>
  <c r="G503" i="236"/>
  <c r="C503" i="236" s="1"/>
  <c r="G504" i="236"/>
  <c r="C504" i="236" s="1"/>
  <c r="G507" i="236"/>
  <c r="C507" i="236" s="1"/>
  <c r="G506" i="236"/>
  <c r="C506" i="236" s="1"/>
  <c r="J510" i="236"/>
  <c r="G505" i="236"/>
  <c r="C505" i="236" s="1"/>
  <c r="R599" i="240"/>
  <c r="P600" i="240" s="1"/>
  <c r="K2" i="240"/>
  <c r="I23" i="260" l="1"/>
  <c r="I101" i="259"/>
  <c r="G1691" i="181"/>
  <c r="N504" i="229"/>
  <c r="P504" i="229"/>
  <c r="S504" i="236"/>
  <c r="K505" i="236" s="1"/>
  <c r="A504" i="236" s="1"/>
  <c r="P505" i="236"/>
  <c r="M504" i="236" s="1"/>
  <c r="N498" i="236"/>
  <c r="L498" i="236"/>
  <c r="N498" i="239"/>
  <c r="L498" i="239"/>
  <c r="L498" i="237"/>
  <c r="N498" i="237"/>
  <c r="G509" i="238"/>
  <c r="C509" i="238" s="1"/>
  <c r="J516" i="238"/>
  <c r="G511" i="238"/>
  <c r="C511" i="238" s="1"/>
  <c r="G512" i="238"/>
  <c r="C512" i="238" s="1"/>
  <c r="G513" i="238"/>
  <c r="C513" i="238" s="1"/>
  <c r="H509" i="238"/>
  <c r="R509" i="238" s="1"/>
  <c r="P510" i="238" s="1"/>
  <c r="G510" i="238"/>
  <c r="C510" i="238" s="1"/>
  <c r="P505" i="237"/>
  <c r="M504" i="237" s="1"/>
  <c r="S504" i="237"/>
  <c r="K505" i="237" s="1"/>
  <c r="A504" i="237" s="1"/>
  <c r="S600" i="240"/>
  <c r="K601" i="240" s="1"/>
  <c r="A600" i="240" s="1"/>
  <c r="P601" i="240"/>
  <c r="M600" i="240" s="1"/>
  <c r="G512" i="236"/>
  <c r="C512" i="236" s="1"/>
  <c r="G511" i="236"/>
  <c r="C511" i="236" s="1"/>
  <c r="G509" i="236"/>
  <c r="C509" i="236" s="1"/>
  <c r="H509" i="236"/>
  <c r="R509" i="236" s="1"/>
  <c r="P510" i="236" s="1"/>
  <c r="G513" i="236"/>
  <c r="C513" i="236" s="1"/>
  <c r="J516" i="236"/>
  <c r="G510" i="236"/>
  <c r="C510" i="236" s="1"/>
  <c r="N498" i="255"/>
  <c r="L498" i="255"/>
  <c r="G509" i="239"/>
  <c r="C509" i="239" s="1"/>
  <c r="G513" i="239"/>
  <c r="C513" i="239" s="1"/>
  <c r="G512" i="239"/>
  <c r="C512" i="239" s="1"/>
  <c r="H509" i="239"/>
  <c r="R509" i="239" s="1"/>
  <c r="P510" i="239" s="1"/>
  <c r="G510" i="239"/>
  <c r="C510" i="239" s="1"/>
  <c r="G511" i="239"/>
  <c r="C511" i="239" s="1"/>
  <c r="J516" i="239"/>
  <c r="L498" i="238"/>
  <c r="N498" i="238"/>
  <c r="G510" i="237"/>
  <c r="C510" i="237" s="1"/>
  <c r="G511" i="237"/>
  <c r="C511" i="237" s="1"/>
  <c r="G509" i="237"/>
  <c r="C509" i="237" s="1"/>
  <c r="G512" i="237"/>
  <c r="C512" i="237" s="1"/>
  <c r="J516" i="237"/>
  <c r="G513" i="237"/>
  <c r="C513" i="237" s="1"/>
  <c r="H509" i="237"/>
  <c r="R509" i="237" s="1"/>
  <c r="P510" i="237" s="1"/>
  <c r="V2" i="240"/>
  <c r="U27" i="85"/>
  <c r="F27" i="85" s="1"/>
  <c r="P505" i="238"/>
  <c r="M504" i="238" s="1"/>
  <c r="S504" i="238"/>
  <c r="K505" i="238" s="1"/>
  <c r="A504" i="238" s="1"/>
  <c r="S504" i="239"/>
  <c r="K505" i="239" s="1"/>
  <c r="A504" i="239" s="1"/>
  <c r="P505" i="239"/>
  <c r="M504" i="239" s="1"/>
  <c r="I29" i="260" l="1"/>
  <c r="I107" i="259"/>
  <c r="G1692" i="181"/>
  <c r="P511" i="239"/>
  <c r="M510" i="239" s="1"/>
  <c r="S510" i="239"/>
  <c r="K511" i="239" s="1"/>
  <c r="A510" i="239" s="1"/>
  <c r="L504" i="239"/>
  <c r="N504" i="239"/>
  <c r="L504" i="238"/>
  <c r="N504" i="238"/>
  <c r="G516" i="237"/>
  <c r="C516" i="237" s="1"/>
  <c r="G517" i="237"/>
  <c r="C517" i="237" s="1"/>
  <c r="G518" i="237"/>
  <c r="C518" i="237" s="1"/>
  <c r="J522" i="237"/>
  <c r="G515" i="237"/>
  <c r="C515" i="237" s="1"/>
  <c r="H515" i="237"/>
  <c r="R515" i="237" s="1"/>
  <c r="P516" i="237" s="1"/>
  <c r="G519" i="237"/>
  <c r="C519" i="237" s="1"/>
  <c r="P511" i="236"/>
  <c r="M510" i="236" s="1"/>
  <c r="S510" i="236"/>
  <c r="K511" i="236" s="1"/>
  <c r="A510" i="236" s="1"/>
  <c r="L600" i="240"/>
  <c r="L2" i="240" s="1"/>
  <c r="N600" i="240"/>
  <c r="M2" i="240"/>
  <c r="W27" i="85" s="1"/>
  <c r="L504" i="237"/>
  <c r="N504" i="237"/>
  <c r="S510" i="238"/>
  <c r="K511" i="238" s="1"/>
  <c r="A510" i="238" s="1"/>
  <c r="P511" i="238"/>
  <c r="M510" i="238" s="1"/>
  <c r="G517" i="238"/>
  <c r="C517" i="238" s="1"/>
  <c r="J522" i="238"/>
  <c r="H515" i="238"/>
  <c r="R515" i="238" s="1"/>
  <c r="P516" i="238" s="1"/>
  <c r="G515" i="238"/>
  <c r="C515" i="238" s="1"/>
  <c r="G519" i="238"/>
  <c r="C519" i="238" s="1"/>
  <c r="G516" i="238"/>
  <c r="C516" i="238" s="1"/>
  <c r="G518" i="238"/>
  <c r="C518" i="238" s="1"/>
  <c r="N504" i="236"/>
  <c r="L504" i="236"/>
  <c r="S510" i="237"/>
  <c r="K511" i="237" s="1"/>
  <c r="A510" i="237" s="1"/>
  <c r="P511" i="237"/>
  <c r="M510" i="237" s="1"/>
  <c r="G515" i="239"/>
  <c r="C515" i="239" s="1"/>
  <c r="G517" i="239"/>
  <c r="C517" i="239" s="1"/>
  <c r="G519" i="239"/>
  <c r="C519" i="239" s="1"/>
  <c r="J522" i="239"/>
  <c r="H515" i="239"/>
  <c r="R515" i="239" s="1"/>
  <c r="P516" i="239" s="1"/>
  <c r="G518" i="239"/>
  <c r="C518" i="239" s="1"/>
  <c r="G516" i="239"/>
  <c r="C516" i="239" s="1"/>
  <c r="G518" i="236"/>
  <c r="C518" i="236" s="1"/>
  <c r="G519" i="236"/>
  <c r="C519" i="236" s="1"/>
  <c r="G516" i="236"/>
  <c r="C516" i="236" s="1"/>
  <c r="H515" i="236"/>
  <c r="R515" i="236" s="1"/>
  <c r="P516" i="236" s="1"/>
  <c r="J522" i="236"/>
  <c r="G515" i="236"/>
  <c r="C515" i="236" s="1"/>
  <c r="G517" i="236"/>
  <c r="C517" i="236" s="1"/>
  <c r="I35" i="260" l="1"/>
  <c r="I113" i="259"/>
  <c r="G1693" i="181"/>
  <c r="G522" i="239"/>
  <c r="C522" i="239" s="1"/>
  <c r="H521" i="239"/>
  <c r="R521" i="239" s="1"/>
  <c r="P522" i="239" s="1"/>
  <c r="G525" i="239"/>
  <c r="C525" i="239" s="1"/>
  <c r="G524" i="239"/>
  <c r="C524" i="239" s="1"/>
  <c r="G523" i="239"/>
  <c r="C523" i="239" s="1"/>
  <c r="G521" i="239"/>
  <c r="C521" i="239" s="1"/>
  <c r="J528" i="239"/>
  <c r="L510" i="237"/>
  <c r="N510" i="237"/>
  <c r="G524" i="238"/>
  <c r="C524" i="238" s="1"/>
  <c r="G523" i="238"/>
  <c r="C523" i="238" s="1"/>
  <c r="G521" i="238"/>
  <c r="C521" i="238" s="1"/>
  <c r="J528" i="238"/>
  <c r="G522" i="238"/>
  <c r="C522" i="238" s="1"/>
  <c r="G525" i="238"/>
  <c r="C525" i="238" s="1"/>
  <c r="H521" i="238"/>
  <c r="R521" i="238" s="1"/>
  <c r="P522" i="238" s="1"/>
  <c r="H521" i="237"/>
  <c r="R521" i="237" s="1"/>
  <c r="P522" i="237" s="1"/>
  <c r="G524" i="237"/>
  <c r="C524" i="237" s="1"/>
  <c r="G523" i="237"/>
  <c r="C523" i="237" s="1"/>
  <c r="G525" i="237"/>
  <c r="C525" i="237" s="1"/>
  <c r="G521" i="237"/>
  <c r="C521" i="237" s="1"/>
  <c r="G522" i="237"/>
  <c r="C522" i="237" s="1"/>
  <c r="J528" i="237"/>
  <c r="S516" i="238"/>
  <c r="K517" i="238" s="1"/>
  <c r="A516" i="238" s="1"/>
  <c r="P517" i="238"/>
  <c r="M516" i="238" s="1"/>
  <c r="S516" i="236"/>
  <c r="K517" i="236" s="1"/>
  <c r="A516" i="236" s="1"/>
  <c r="P517" i="236"/>
  <c r="M516" i="236" s="1"/>
  <c r="V27" i="85"/>
  <c r="AV27" i="85" s="1"/>
  <c r="O2" i="240"/>
  <c r="Q2" i="240"/>
  <c r="S516" i="239"/>
  <c r="K517" i="239" s="1"/>
  <c r="A516" i="239" s="1"/>
  <c r="P517" i="239"/>
  <c r="M516" i="239" s="1"/>
  <c r="N510" i="238"/>
  <c r="L510" i="238"/>
  <c r="L510" i="236"/>
  <c r="N510" i="236"/>
  <c r="G524" i="236"/>
  <c r="C524" i="236" s="1"/>
  <c r="G525" i="236"/>
  <c r="C525" i="236" s="1"/>
  <c r="G522" i="236"/>
  <c r="C522" i="236" s="1"/>
  <c r="G523" i="236"/>
  <c r="C523" i="236" s="1"/>
  <c r="G521" i="236"/>
  <c r="C521" i="236" s="1"/>
  <c r="H521" i="236"/>
  <c r="R521" i="236" s="1"/>
  <c r="P522" i="236" s="1"/>
  <c r="J528" i="236"/>
  <c r="S516" i="237"/>
  <c r="K517" i="237" s="1"/>
  <c r="A516" i="237" s="1"/>
  <c r="P517" i="237"/>
  <c r="M516" i="237" s="1"/>
  <c r="N510" i="239"/>
  <c r="L510" i="239"/>
  <c r="I41" i="260" l="1"/>
  <c r="I119" i="259"/>
  <c r="G1694" i="181"/>
  <c r="I219" i="229"/>
  <c r="C219" i="229" s="1"/>
  <c r="I217" i="229"/>
  <c r="C217" i="229" s="1"/>
  <c r="I215" i="229"/>
  <c r="C215" i="229" s="1"/>
  <c r="I4" i="229"/>
  <c r="T5" i="229" s="1"/>
  <c r="R6" i="229" s="1"/>
  <c r="I216" i="229"/>
  <c r="C216" i="229" s="1"/>
  <c r="I8" i="229"/>
  <c r="C8" i="229" s="1"/>
  <c r="I7" i="229"/>
  <c r="C7" i="229" s="1"/>
  <c r="I214" i="229"/>
  <c r="T215" i="229" s="1"/>
  <c r="R216" i="229" s="1"/>
  <c r="I218" i="229"/>
  <c r="C218" i="229" s="1"/>
  <c r="I6" i="229"/>
  <c r="C6" i="229" s="1"/>
  <c r="I9" i="229"/>
  <c r="C9" i="229" s="1"/>
  <c r="S522" i="237"/>
  <c r="K523" i="237" s="1"/>
  <c r="A522" i="237" s="1"/>
  <c r="P523" i="237"/>
  <c r="M522" i="237" s="1"/>
  <c r="J534" i="238"/>
  <c r="G528" i="238"/>
  <c r="C528" i="238" s="1"/>
  <c r="G530" i="238"/>
  <c r="C530" i="238" s="1"/>
  <c r="G529" i="238"/>
  <c r="C529" i="238" s="1"/>
  <c r="G527" i="238"/>
  <c r="C527" i="238" s="1"/>
  <c r="G531" i="238"/>
  <c r="C531" i="238" s="1"/>
  <c r="H527" i="238"/>
  <c r="R527" i="238" s="1"/>
  <c r="P528" i="238" s="1"/>
  <c r="N516" i="237"/>
  <c r="L516" i="237"/>
  <c r="N516" i="239"/>
  <c r="L516" i="239"/>
  <c r="S522" i="238"/>
  <c r="K523" i="238" s="1"/>
  <c r="A522" i="238" s="1"/>
  <c r="P523" i="238"/>
  <c r="M522" i="238" s="1"/>
  <c r="J534" i="239"/>
  <c r="H527" i="239"/>
  <c r="R527" i="239" s="1"/>
  <c r="P528" i="239" s="1"/>
  <c r="G531" i="239"/>
  <c r="C531" i="239" s="1"/>
  <c r="G529" i="239"/>
  <c r="C529" i="239" s="1"/>
  <c r="G528" i="239"/>
  <c r="C528" i="239" s="1"/>
  <c r="G527" i="239"/>
  <c r="C527" i="239" s="1"/>
  <c r="G530" i="239"/>
  <c r="C530" i="239" s="1"/>
  <c r="S522" i="236"/>
  <c r="K523" i="236" s="1"/>
  <c r="A522" i="236" s="1"/>
  <c r="P523" i="236"/>
  <c r="M522" i="236" s="1"/>
  <c r="P523" i="239"/>
  <c r="M522" i="239" s="1"/>
  <c r="S522" i="239"/>
  <c r="K523" i="239" s="1"/>
  <c r="A522" i="239" s="1"/>
  <c r="P2" i="240"/>
  <c r="Z27" i="85" s="1"/>
  <c r="Y27" i="85"/>
  <c r="L516" i="236"/>
  <c r="N516" i="236"/>
  <c r="L516" i="238"/>
  <c r="N516" i="238"/>
  <c r="G531" i="237"/>
  <c r="C531" i="237" s="1"/>
  <c r="G527" i="237"/>
  <c r="C527" i="237" s="1"/>
  <c r="H527" i="237"/>
  <c r="R527" i="237" s="1"/>
  <c r="P528" i="237" s="1"/>
  <c r="G530" i="237"/>
  <c r="C530" i="237" s="1"/>
  <c r="G529" i="237"/>
  <c r="C529" i="237" s="1"/>
  <c r="J534" i="237"/>
  <c r="G528" i="237"/>
  <c r="C528" i="237" s="1"/>
  <c r="J534" i="236"/>
  <c r="G531" i="236"/>
  <c r="C531" i="236" s="1"/>
  <c r="H527" i="236"/>
  <c r="R527" i="236" s="1"/>
  <c r="P528" i="236" s="1"/>
  <c r="G530" i="236"/>
  <c r="C530" i="236" s="1"/>
  <c r="G527" i="236"/>
  <c r="C527" i="236" s="1"/>
  <c r="G529" i="236"/>
  <c r="C529" i="236" s="1"/>
  <c r="G528" i="236"/>
  <c r="C528" i="236" s="1"/>
  <c r="E1" i="240"/>
  <c r="AA27" i="85"/>
  <c r="S2" i="240"/>
  <c r="R2" i="240"/>
  <c r="I47" i="260" l="1"/>
  <c r="I125" i="259"/>
  <c r="G1695" i="181"/>
  <c r="R217" i="229"/>
  <c r="O216" i="229" s="1"/>
  <c r="U216" i="229"/>
  <c r="M217" i="229" s="1"/>
  <c r="A216" i="229" s="1"/>
  <c r="R7" i="229"/>
  <c r="O6" i="229" s="1"/>
  <c r="U6" i="229"/>
  <c r="M7" i="229" s="1"/>
  <c r="A6" i="229" s="1"/>
  <c r="AC27" i="85"/>
  <c r="AI27" i="85" s="1"/>
  <c r="K27" i="85" s="1"/>
  <c r="P529" i="236"/>
  <c r="M528" i="236" s="1"/>
  <c r="S528" i="236"/>
  <c r="K529" i="236" s="1"/>
  <c r="A528" i="236" s="1"/>
  <c r="P529" i="239"/>
  <c r="M528" i="239" s="1"/>
  <c r="S528" i="239"/>
  <c r="K529" i="239" s="1"/>
  <c r="A528" i="239" s="1"/>
  <c r="J540" i="237"/>
  <c r="G534" i="237"/>
  <c r="C534" i="237" s="1"/>
  <c r="H533" i="237"/>
  <c r="R533" i="237" s="1"/>
  <c r="P534" i="237" s="1"/>
  <c r="G536" i="237"/>
  <c r="C536" i="237" s="1"/>
  <c r="G537" i="237"/>
  <c r="C537" i="237" s="1"/>
  <c r="G535" i="237"/>
  <c r="C535" i="237" s="1"/>
  <c r="G533" i="237"/>
  <c r="C533" i="237" s="1"/>
  <c r="G536" i="236"/>
  <c r="C536" i="236" s="1"/>
  <c r="G533" i="236"/>
  <c r="C533" i="236" s="1"/>
  <c r="J540" i="236"/>
  <c r="G535" i="236"/>
  <c r="C535" i="236" s="1"/>
  <c r="H533" i="236"/>
  <c r="R533" i="236" s="1"/>
  <c r="P534" i="236" s="1"/>
  <c r="G534" i="236"/>
  <c r="C534" i="236" s="1"/>
  <c r="G537" i="236"/>
  <c r="C537" i="236" s="1"/>
  <c r="L522" i="236"/>
  <c r="N522" i="236"/>
  <c r="G537" i="239"/>
  <c r="C537" i="239" s="1"/>
  <c r="G536" i="239"/>
  <c r="C536" i="239" s="1"/>
  <c r="H533" i="239"/>
  <c r="R533" i="239" s="1"/>
  <c r="P534" i="239" s="1"/>
  <c r="G534" i="239"/>
  <c r="C534" i="239" s="1"/>
  <c r="J540" i="239"/>
  <c r="G535" i="239"/>
  <c r="C535" i="239" s="1"/>
  <c r="G533" i="239"/>
  <c r="C533" i="239" s="1"/>
  <c r="L522" i="238"/>
  <c r="N522" i="238"/>
  <c r="S528" i="238"/>
  <c r="K529" i="238" s="1"/>
  <c r="A528" i="238" s="1"/>
  <c r="P529" i="238"/>
  <c r="M528" i="238" s="1"/>
  <c r="P529" i="237"/>
  <c r="M528" i="237" s="1"/>
  <c r="S528" i="237"/>
  <c r="K529" i="237" s="1"/>
  <c r="A528" i="237" s="1"/>
  <c r="N522" i="239"/>
  <c r="L522" i="239"/>
  <c r="N522" i="237"/>
  <c r="L522" i="237"/>
  <c r="AB27" i="85"/>
  <c r="T2" i="240"/>
  <c r="U2" i="240" s="1"/>
  <c r="W2" i="240" s="1"/>
  <c r="X2" i="240" s="1"/>
  <c r="C2" i="240" s="1"/>
  <c r="G535" i="238"/>
  <c r="C535" i="238" s="1"/>
  <c r="H533" i="238"/>
  <c r="R533" i="238" s="1"/>
  <c r="P534" i="238" s="1"/>
  <c r="G537" i="238"/>
  <c r="C537" i="238" s="1"/>
  <c r="J540" i="238"/>
  <c r="G536" i="238"/>
  <c r="C536" i="238" s="1"/>
  <c r="G533" i="238"/>
  <c r="C533" i="238" s="1"/>
  <c r="G534" i="238"/>
  <c r="C534" i="238" s="1"/>
  <c r="I53" i="260" l="1"/>
  <c r="I131" i="259"/>
  <c r="G1696" i="181"/>
  <c r="P216" i="229"/>
  <c r="N216" i="229"/>
  <c r="N6" i="229"/>
  <c r="P6" i="229"/>
  <c r="AH27" i="85"/>
  <c r="J27" i="85" s="1"/>
  <c r="AK27" i="85"/>
  <c r="M27" i="85" s="1"/>
  <c r="AJ27" i="85"/>
  <c r="L27" i="85" s="1"/>
  <c r="AM27" i="85"/>
  <c r="O27" i="85" s="1"/>
  <c r="AG27" i="85"/>
  <c r="I27" i="85" s="1"/>
  <c r="AO27" i="85"/>
  <c r="Q27" i="85" s="1"/>
  <c r="AN27" i="85"/>
  <c r="P27" i="85" s="1"/>
  <c r="AF27" i="85"/>
  <c r="H27" i="85" s="1"/>
  <c r="AL27" i="85"/>
  <c r="N27" i="85" s="1"/>
  <c r="AQ27" i="85"/>
  <c r="AT27" i="85"/>
  <c r="AD27" i="85"/>
  <c r="AE27" i="85" s="1"/>
  <c r="AS27" i="85"/>
  <c r="AP27" i="85"/>
  <c r="AR27" i="85"/>
  <c r="G542" i="236"/>
  <c r="C542" i="236" s="1"/>
  <c r="J546" i="236"/>
  <c r="G540" i="236"/>
  <c r="C540" i="236" s="1"/>
  <c r="G541" i="236"/>
  <c r="C541" i="236" s="1"/>
  <c r="G543" i="236"/>
  <c r="C543" i="236" s="1"/>
  <c r="G539" i="236"/>
  <c r="C539" i="236" s="1"/>
  <c r="H539" i="236"/>
  <c r="R539" i="236" s="1"/>
  <c r="P540" i="236" s="1"/>
  <c r="G543" i="238"/>
  <c r="C543" i="238" s="1"/>
  <c r="J546" i="238"/>
  <c r="G541" i="238"/>
  <c r="C541" i="238" s="1"/>
  <c r="G540" i="238"/>
  <c r="C540" i="238" s="1"/>
  <c r="G539" i="238"/>
  <c r="C539" i="238" s="1"/>
  <c r="H539" i="238"/>
  <c r="R539" i="238" s="1"/>
  <c r="P540" i="238" s="1"/>
  <c r="G542" i="238"/>
  <c r="C542" i="238" s="1"/>
  <c r="G543" i="239"/>
  <c r="C543" i="239" s="1"/>
  <c r="G539" i="239"/>
  <c r="C539" i="239" s="1"/>
  <c r="G540" i="239"/>
  <c r="C540" i="239" s="1"/>
  <c r="J546" i="239"/>
  <c r="G541" i="239"/>
  <c r="C541" i="239" s="1"/>
  <c r="G542" i="239"/>
  <c r="C542" i="239" s="1"/>
  <c r="H539" i="239"/>
  <c r="R539" i="239" s="1"/>
  <c r="P540" i="239" s="1"/>
  <c r="G539" i="237"/>
  <c r="C539" i="237" s="1"/>
  <c r="G543" i="237"/>
  <c r="C543" i="237" s="1"/>
  <c r="G541" i="237"/>
  <c r="C541" i="237" s="1"/>
  <c r="J546" i="237"/>
  <c r="G540" i="237"/>
  <c r="C540" i="237" s="1"/>
  <c r="G542" i="237"/>
  <c r="C542" i="237" s="1"/>
  <c r="H539" i="237"/>
  <c r="R539" i="237" s="1"/>
  <c r="P540" i="237" s="1"/>
  <c r="L528" i="237"/>
  <c r="N528" i="237"/>
  <c r="S534" i="236"/>
  <c r="K535" i="236" s="1"/>
  <c r="A534" i="236" s="1"/>
  <c r="P535" i="236"/>
  <c r="M534" i="236" s="1"/>
  <c r="S534" i="238"/>
  <c r="K535" i="238" s="1"/>
  <c r="A534" i="238" s="1"/>
  <c r="P535" i="238"/>
  <c r="M534" i="238" s="1"/>
  <c r="N528" i="238"/>
  <c r="L528" i="238"/>
  <c r="P535" i="239"/>
  <c r="M534" i="239" s="1"/>
  <c r="S534" i="239"/>
  <c r="K535" i="239" s="1"/>
  <c r="A534" i="239" s="1"/>
  <c r="S534" i="237"/>
  <c r="K535" i="237" s="1"/>
  <c r="A534" i="237" s="1"/>
  <c r="P535" i="237"/>
  <c r="M534" i="237" s="1"/>
  <c r="L528" i="239"/>
  <c r="N528" i="239"/>
  <c r="N528" i="236"/>
  <c r="L528" i="236"/>
  <c r="I59" i="260" l="1"/>
  <c r="I137" i="259"/>
  <c r="G1697" i="181"/>
  <c r="G545" i="239"/>
  <c r="C545" i="239" s="1"/>
  <c r="G549" i="239"/>
  <c r="C549" i="239" s="1"/>
  <c r="J552" i="239"/>
  <c r="H545" i="239"/>
  <c r="R545" i="239" s="1"/>
  <c r="P546" i="239" s="1"/>
  <c r="G546" i="239"/>
  <c r="C546" i="239" s="1"/>
  <c r="G548" i="239"/>
  <c r="C548" i="239" s="1"/>
  <c r="G547" i="239"/>
  <c r="C547" i="239" s="1"/>
  <c r="L534" i="239"/>
  <c r="N534" i="239"/>
  <c r="G549" i="237"/>
  <c r="C549" i="237" s="1"/>
  <c r="G547" i="237"/>
  <c r="C547" i="237" s="1"/>
  <c r="G545" i="237"/>
  <c r="C545" i="237" s="1"/>
  <c r="G546" i="237"/>
  <c r="C546" i="237" s="1"/>
  <c r="G548" i="237"/>
  <c r="C548" i="237" s="1"/>
  <c r="H545" i="237"/>
  <c r="R545" i="237" s="1"/>
  <c r="P546" i="237" s="1"/>
  <c r="J552" i="237"/>
  <c r="S540" i="239"/>
  <c r="K541" i="239" s="1"/>
  <c r="A540" i="239" s="1"/>
  <c r="P541" i="239"/>
  <c r="M540" i="239" s="1"/>
  <c r="L534" i="238"/>
  <c r="N534" i="238"/>
  <c r="P541" i="238"/>
  <c r="M540" i="238" s="1"/>
  <c r="S540" i="238"/>
  <c r="K541" i="238" s="1"/>
  <c r="A540" i="238" s="1"/>
  <c r="G545" i="238"/>
  <c r="C545" i="238" s="1"/>
  <c r="G548" i="238"/>
  <c r="C548" i="238" s="1"/>
  <c r="H545" i="238"/>
  <c r="R545" i="238" s="1"/>
  <c r="P546" i="238" s="1"/>
  <c r="G547" i="238"/>
  <c r="C547" i="238" s="1"/>
  <c r="J552" i="238"/>
  <c r="G549" i="238"/>
  <c r="C549" i="238" s="1"/>
  <c r="G546" i="238"/>
  <c r="C546" i="238" s="1"/>
  <c r="L534" i="237"/>
  <c r="N534" i="237"/>
  <c r="N534" i="236"/>
  <c r="L534" i="236"/>
  <c r="S540" i="237"/>
  <c r="K541" i="237" s="1"/>
  <c r="A540" i="237" s="1"/>
  <c r="P541" i="237"/>
  <c r="M540" i="237" s="1"/>
  <c r="P541" i="236"/>
  <c r="M540" i="236" s="1"/>
  <c r="S540" i="236"/>
  <c r="K541" i="236" s="1"/>
  <c r="A540" i="236" s="1"/>
  <c r="AU27" i="85"/>
  <c r="S27" i="85" s="1"/>
  <c r="G549" i="236"/>
  <c r="C549" i="236" s="1"/>
  <c r="G546" i="236"/>
  <c r="C546" i="236" s="1"/>
  <c r="G547" i="236"/>
  <c r="C547" i="236" s="1"/>
  <c r="G545" i="236"/>
  <c r="C545" i="236" s="1"/>
  <c r="J552" i="236"/>
  <c r="H545" i="236"/>
  <c r="R545" i="236" s="1"/>
  <c r="P546" i="236" s="1"/>
  <c r="G548" i="236"/>
  <c r="C548" i="236" s="1"/>
  <c r="I65" i="260" l="1"/>
  <c r="I143" i="259"/>
  <c r="G1698" i="181"/>
  <c r="N540" i="237"/>
  <c r="L540" i="237"/>
  <c r="H551" i="239"/>
  <c r="R551" i="239" s="1"/>
  <c r="P552" i="239" s="1"/>
  <c r="G554" i="239"/>
  <c r="C554" i="239" s="1"/>
  <c r="G551" i="239"/>
  <c r="C551" i="239" s="1"/>
  <c r="G555" i="239"/>
  <c r="C555" i="239" s="1"/>
  <c r="G553" i="239"/>
  <c r="C553" i="239" s="1"/>
  <c r="G552" i="239"/>
  <c r="C552" i="239" s="1"/>
  <c r="J558" i="239"/>
  <c r="G553" i="238"/>
  <c r="C553" i="238" s="1"/>
  <c r="G555" i="238"/>
  <c r="C555" i="238" s="1"/>
  <c r="G552" i="238"/>
  <c r="C552" i="238" s="1"/>
  <c r="G551" i="238"/>
  <c r="C551" i="238" s="1"/>
  <c r="G554" i="238"/>
  <c r="C554" i="238" s="1"/>
  <c r="J558" i="238"/>
  <c r="H551" i="238"/>
  <c r="R551" i="238" s="1"/>
  <c r="P552" i="238" s="1"/>
  <c r="G552" i="237"/>
  <c r="C552" i="237" s="1"/>
  <c r="G555" i="237"/>
  <c r="C555" i="237" s="1"/>
  <c r="G553" i="237"/>
  <c r="C553" i="237" s="1"/>
  <c r="J558" i="237"/>
  <c r="G551" i="237"/>
  <c r="C551" i="237" s="1"/>
  <c r="G554" i="237"/>
  <c r="C554" i="237" s="1"/>
  <c r="H551" i="237"/>
  <c r="R551" i="237" s="1"/>
  <c r="P552" i="237" s="1"/>
  <c r="N540" i="236"/>
  <c r="L540" i="236"/>
  <c r="S546" i="236"/>
  <c r="K547" i="236" s="1"/>
  <c r="A546" i="236" s="1"/>
  <c r="P547" i="236"/>
  <c r="M546" i="236" s="1"/>
  <c r="P547" i="237"/>
  <c r="M546" i="237" s="1"/>
  <c r="S546" i="237"/>
  <c r="K547" i="237" s="1"/>
  <c r="A546" i="237" s="1"/>
  <c r="G552" i="236"/>
  <c r="C552" i="236" s="1"/>
  <c r="G551" i="236"/>
  <c r="C551" i="236" s="1"/>
  <c r="J558" i="236"/>
  <c r="H551" i="236"/>
  <c r="R551" i="236" s="1"/>
  <c r="P552" i="236" s="1"/>
  <c r="G553" i="236"/>
  <c r="C553" i="236" s="1"/>
  <c r="G554" i="236"/>
  <c r="C554" i="236" s="1"/>
  <c r="G555" i="236"/>
  <c r="C555" i="236" s="1"/>
  <c r="P547" i="238"/>
  <c r="M546" i="238" s="1"/>
  <c r="S546" i="238"/>
  <c r="K547" i="238" s="1"/>
  <c r="A546" i="238" s="1"/>
  <c r="N540" i="238"/>
  <c r="L540" i="238"/>
  <c r="L540" i="239"/>
  <c r="N540" i="239"/>
  <c r="S546" i="239"/>
  <c r="K547" i="239" s="1"/>
  <c r="A546" i="239" s="1"/>
  <c r="P547" i="239"/>
  <c r="M546" i="239" s="1"/>
  <c r="I71" i="260" l="1"/>
  <c r="I149" i="259"/>
  <c r="G1699" i="181"/>
  <c r="L546" i="236"/>
  <c r="N546" i="236"/>
  <c r="G561" i="239"/>
  <c r="C561" i="239" s="1"/>
  <c r="G557" i="239"/>
  <c r="C557" i="239" s="1"/>
  <c r="G560" i="239"/>
  <c r="C560" i="239" s="1"/>
  <c r="J564" i="239"/>
  <c r="G558" i="239"/>
  <c r="C558" i="239" s="1"/>
  <c r="G559" i="239"/>
  <c r="C559" i="239" s="1"/>
  <c r="H557" i="239"/>
  <c r="R557" i="239" s="1"/>
  <c r="P558" i="239" s="1"/>
  <c r="P553" i="236"/>
  <c r="M552" i="236" s="1"/>
  <c r="S552" i="236"/>
  <c r="K553" i="236" s="1"/>
  <c r="A552" i="236" s="1"/>
  <c r="J564" i="236"/>
  <c r="G559" i="236"/>
  <c r="C559" i="236" s="1"/>
  <c r="G557" i="236"/>
  <c r="C557" i="236" s="1"/>
  <c r="G558" i="236"/>
  <c r="C558" i="236" s="1"/>
  <c r="G560" i="236"/>
  <c r="C560" i="236" s="1"/>
  <c r="G561" i="236"/>
  <c r="C561" i="236" s="1"/>
  <c r="H557" i="236"/>
  <c r="R557" i="236" s="1"/>
  <c r="P558" i="236" s="1"/>
  <c r="L546" i="237"/>
  <c r="N546" i="237"/>
  <c r="G558" i="237"/>
  <c r="C558" i="237" s="1"/>
  <c r="J564" i="237"/>
  <c r="G559" i="237"/>
  <c r="C559" i="237" s="1"/>
  <c r="H557" i="237"/>
  <c r="R557" i="237" s="1"/>
  <c r="P558" i="237" s="1"/>
  <c r="G557" i="237"/>
  <c r="C557" i="237" s="1"/>
  <c r="G560" i="237"/>
  <c r="C560" i="237" s="1"/>
  <c r="G561" i="237"/>
  <c r="C561" i="237" s="1"/>
  <c r="S552" i="238"/>
  <c r="K553" i="238" s="1"/>
  <c r="A552" i="238" s="1"/>
  <c r="P553" i="238"/>
  <c r="M552" i="238" s="1"/>
  <c r="N546" i="238"/>
  <c r="L546" i="238"/>
  <c r="S552" i="237"/>
  <c r="K553" i="237" s="1"/>
  <c r="A552" i="237" s="1"/>
  <c r="P553" i="237"/>
  <c r="M552" i="237" s="1"/>
  <c r="G559" i="238"/>
  <c r="C559" i="238" s="1"/>
  <c r="G561" i="238"/>
  <c r="C561" i="238" s="1"/>
  <c r="G560" i="238"/>
  <c r="C560" i="238" s="1"/>
  <c r="G557" i="238"/>
  <c r="C557" i="238" s="1"/>
  <c r="H557" i="238"/>
  <c r="R557" i="238" s="1"/>
  <c r="P558" i="238" s="1"/>
  <c r="J564" i="238"/>
  <c r="G558" i="238"/>
  <c r="C558" i="238" s="1"/>
  <c r="S552" i="239"/>
  <c r="K553" i="239" s="1"/>
  <c r="A552" i="239" s="1"/>
  <c r="P553" i="239"/>
  <c r="M552" i="239" s="1"/>
  <c r="L546" i="239"/>
  <c r="N546" i="239"/>
  <c r="I77" i="260" l="1"/>
  <c r="I155" i="259"/>
  <c r="G1700" i="181"/>
  <c r="H563" i="238"/>
  <c r="R563" i="238" s="1"/>
  <c r="P564" i="238" s="1"/>
  <c r="G567" i="238"/>
  <c r="C567" i="238" s="1"/>
  <c r="G563" i="238"/>
  <c r="C563" i="238" s="1"/>
  <c r="G566" i="238"/>
  <c r="C566" i="238" s="1"/>
  <c r="J570" i="238"/>
  <c r="G565" i="238"/>
  <c r="C565" i="238" s="1"/>
  <c r="G564" i="238"/>
  <c r="C564" i="238" s="1"/>
  <c r="L552" i="239"/>
  <c r="N552" i="239"/>
  <c r="N552" i="237"/>
  <c r="L552" i="237"/>
  <c r="N552" i="238"/>
  <c r="L552" i="238"/>
  <c r="S558" i="239"/>
  <c r="K559" i="239" s="1"/>
  <c r="A558" i="239" s="1"/>
  <c r="P559" i="239"/>
  <c r="M558" i="239" s="1"/>
  <c r="P559" i="238"/>
  <c r="M558" i="238" s="1"/>
  <c r="S558" i="238"/>
  <c r="K559" i="238" s="1"/>
  <c r="A558" i="238" s="1"/>
  <c r="S558" i="237"/>
  <c r="K559" i="237" s="1"/>
  <c r="A558" i="237" s="1"/>
  <c r="P559" i="237"/>
  <c r="M558" i="237" s="1"/>
  <c r="J570" i="236"/>
  <c r="G564" i="236"/>
  <c r="C564" i="236" s="1"/>
  <c r="H563" i="236"/>
  <c r="R563" i="236" s="1"/>
  <c r="P564" i="236" s="1"/>
  <c r="G563" i="236"/>
  <c r="C563" i="236" s="1"/>
  <c r="G565" i="236"/>
  <c r="C565" i="236" s="1"/>
  <c r="G567" i="236"/>
  <c r="C567" i="236" s="1"/>
  <c r="G566" i="236"/>
  <c r="C566" i="236" s="1"/>
  <c r="G566" i="237"/>
  <c r="C566" i="237" s="1"/>
  <c r="G565" i="237"/>
  <c r="C565" i="237" s="1"/>
  <c r="G564" i="237"/>
  <c r="C564" i="237" s="1"/>
  <c r="H563" i="237"/>
  <c r="R563" i="237" s="1"/>
  <c r="P564" i="237" s="1"/>
  <c r="G563" i="237"/>
  <c r="C563" i="237" s="1"/>
  <c r="J570" i="237"/>
  <c r="G567" i="237"/>
  <c r="C567" i="237" s="1"/>
  <c r="P559" i="236"/>
  <c r="M558" i="236" s="1"/>
  <c r="S558" i="236"/>
  <c r="K559" i="236" s="1"/>
  <c r="A558" i="236" s="1"/>
  <c r="L552" i="236"/>
  <c r="N552" i="236"/>
  <c r="J570" i="239"/>
  <c r="G564" i="239"/>
  <c r="C564" i="239" s="1"/>
  <c r="H563" i="239"/>
  <c r="R563" i="239" s="1"/>
  <c r="P564" i="239" s="1"/>
  <c r="G567" i="239"/>
  <c r="C567" i="239" s="1"/>
  <c r="G563" i="239"/>
  <c r="C563" i="239" s="1"/>
  <c r="G566" i="239"/>
  <c r="C566" i="239" s="1"/>
  <c r="G565" i="239"/>
  <c r="C565" i="239" s="1"/>
  <c r="I83" i="260" l="1"/>
  <c r="I161" i="259"/>
  <c r="G1701" i="181"/>
  <c r="I185" i="229" s="1"/>
  <c r="C185" i="229" s="1"/>
  <c r="P565" i="236"/>
  <c r="M564" i="236" s="1"/>
  <c r="S564" i="236"/>
  <c r="K565" i="236" s="1"/>
  <c r="A564" i="236" s="1"/>
  <c r="S564" i="238"/>
  <c r="K565" i="238" s="1"/>
  <c r="A564" i="238" s="1"/>
  <c r="P565" i="238"/>
  <c r="M564" i="238" s="1"/>
  <c r="P565" i="237"/>
  <c r="M564" i="237" s="1"/>
  <c r="S564" i="237"/>
  <c r="K565" i="237" s="1"/>
  <c r="A564" i="237" s="1"/>
  <c r="G570" i="237"/>
  <c r="C570" i="237" s="1"/>
  <c r="G569" i="237"/>
  <c r="C569" i="237" s="1"/>
  <c r="G572" i="237"/>
  <c r="C572" i="237" s="1"/>
  <c r="G571" i="237"/>
  <c r="C571" i="237" s="1"/>
  <c r="G573" i="237"/>
  <c r="C573" i="237" s="1"/>
  <c r="J576" i="237"/>
  <c r="H569" i="237"/>
  <c r="R569" i="237" s="1"/>
  <c r="P570" i="237" s="1"/>
  <c r="G572" i="239"/>
  <c r="C572" i="239" s="1"/>
  <c r="G570" i="239"/>
  <c r="C570" i="239" s="1"/>
  <c r="G573" i="239"/>
  <c r="C573" i="239" s="1"/>
  <c r="G569" i="239"/>
  <c r="C569" i="239" s="1"/>
  <c r="G571" i="239"/>
  <c r="C571" i="239" s="1"/>
  <c r="H569" i="239"/>
  <c r="R569" i="239" s="1"/>
  <c r="P570" i="239" s="1"/>
  <c r="J576" i="239"/>
  <c r="N558" i="236"/>
  <c r="L558" i="236"/>
  <c r="G572" i="236"/>
  <c r="C572" i="236" s="1"/>
  <c r="G571" i="236"/>
  <c r="C571" i="236" s="1"/>
  <c r="G569" i="236"/>
  <c r="C569" i="236" s="1"/>
  <c r="J576" i="236"/>
  <c r="H569" i="236"/>
  <c r="R569" i="236" s="1"/>
  <c r="P570" i="236" s="1"/>
  <c r="G573" i="236"/>
  <c r="C573" i="236" s="1"/>
  <c r="G570" i="236"/>
  <c r="C570" i="236" s="1"/>
  <c r="L558" i="238"/>
  <c r="N558" i="238"/>
  <c r="N558" i="239"/>
  <c r="L558" i="239"/>
  <c r="L558" i="237"/>
  <c r="N558" i="237"/>
  <c r="S564" i="239"/>
  <c r="K565" i="239" s="1"/>
  <c r="A564" i="239" s="1"/>
  <c r="P565" i="239"/>
  <c r="M564" i="239" s="1"/>
  <c r="G572" i="238"/>
  <c r="C572" i="238" s="1"/>
  <c r="G569" i="238"/>
  <c r="C569" i="238" s="1"/>
  <c r="G571" i="238"/>
  <c r="C571" i="238" s="1"/>
  <c r="H569" i="238"/>
  <c r="R569" i="238" s="1"/>
  <c r="P570" i="238" s="1"/>
  <c r="G573" i="238"/>
  <c r="C573" i="238" s="1"/>
  <c r="J576" i="238"/>
  <c r="G570" i="238"/>
  <c r="C570" i="238" s="1"/>
  <c r="I89" i="260" l="1"/>
  <c r="I167" i="259"/>
  <c r="G1702" i="181"/>
  <c r="J582" i="238"/>
  <c r="H575" i="238"/>
  <c r="R575" i="238" s="1"/>
  <c r="P576" i="238" s="1"/>
  <c r="G579" i="238"/>
  <c r="C579" i="238" s="1"/>
  <c r="G576" i="238"/>
  <c r="C576" i="238" s="1"/>
  <c r="G578" i="238"/>
  <c r="C578" i="238" s="1"/>
  <c r="G575" i="238"/>
  <c r="C575" i="238" s="1"/>
  <c r="G577" i="238"/>
  <c r="C577" i="238" s="1"/>
  <c r="N564" i="239"/>
  <c r="L564" i="239"/>
  <c r="L564" i="238"/>
  <c r="N564" i="238"/>
  <c r="P571" i="239"/>
  <c r="M570" i="239" s="1"/>
  <c r="S570" i="239"/>
  <c r="K571" i="239" s="1"/>
  <c r="A570" i="239" s="1"/>
  <c r="S570" i="238"/>
  <c r="K571" i="238" s="1"/>
  <c r="A570" i="238" s="1"/>
  <c r="P571" i="238"/>
  <c r="M570" i="238" s="1"/>
  <c r="P571" i="236"/>
  <c r="M570" i="236" s="1"/>
  <c r="S570" i="236"/>
  <c r="K571" i="236" s="1"/>
  <c r="A570" i="236" s="1"/>
  <c r="P571" i="237"/>
  <c r="M570" i="237" s="1"/>
  <c r="S570" i="237"/>
  <c r="K571" i="237" s="1"/>
  <c r="A570" i="237" s="1"/>
  <c r="N564" i="237"/>
  <c r="L564" i="237"/>
  <c r="H575" i="236"/>
  <c r="R575" i="236" s="1"/>
  <c r="P576" i="236" s="1"/>
  <c r="G576" i="236"/>
  <c r="C576" i="236" s="1"/>
  <c r="G575" i="236"/>
  <c r="C575" i="236" s="1"/>
  <c r="G579" i="236"/>
  <c r="C579" i="236" s="1"/>
  <c r="G577" i="236"/>
  <c r="C577" i="236" s="1"/>
  <c r="G578" i="236"/>
  <c r="C578" i="236" s="1"/>
  <c r="J582" i="236"/>
  <c r="G579" i="239"/>
  <c r="C579" i="239" s="1"/>
  <c r="G577" i="239"/>
  <c r="C577" i="239" s="1"/>
  <c r="H575" i="239"/>
  <c r="R575" i="239" s="1"/>
  <c r="P576" i="239" s="1"/>
  <c r="G575" i="239"/>
  <c r="C575" i="239" s="1"/>
  <c r="J582" i="239"/>
  <c r="G578" i="239"/>
  <c r="C578" i="239" s="1"/>
  <c r="G576" i="239"/>
  <c r="C576" i="239" s="1"/>
  <c r="G578" i="237"/>
  <c r="C578" i="237" s="1"/>
  <c r="H575" i="237"/>
  <c r="R575" i="237" s="1"/>
  <c r="P576" i="237" s="1"/>
  <c r="G577" i="237"/>
  <c r="C577" i="237" s="1"/>
  <c r="G576" i="237"/>
  <c r="C576" i="237" s="1"/>
  <c r="G579" i="237"/>
  <c r="C579" i="237" s="1"/>
  <c r="J582" i="237"/>
  <c r="G575" i="237"/>
  <c r="C575" i="237" s="1"/>
  <c r="L564" i="236"/>
  <c r="N564" i="236"/>
  <c r="I95" i="260" l="1"/>
  <c r="I173" i="259"/>
  <c r="G1703" i="181"/>
  <c r="N570" i="239"/>
  <c r="L570" i="239"/>
  <c r="S576" i="239"/>
  <c r="K577" i="239" s="1"/>
  <c r="A576" i="239" s="1"/>
  <c r="P577" i="239"/>
  <c r="M576" i="239" s="1"/>
  <c r="S576" i="236"/>
  <c r="K577" i="236" s="1"/>
  <c r="A576" i="236" s="1"/>
  <c r="P577" i="236"/>
  <c r="M576" i="236" s="1"/>
  <c r="N570" i="237"/>
  <c r="L570" i="237"/>
  <c r="S576" i="237"/>
  <c r="K577" i="237" s="1"/>
  <c r="A576" i="237" s="1"/>
  <c r="P577" i="237"/>
  <c r="M576" i="237" s="1"/>
  <c r="J588" i="239"/>
  <c r="G581" i="239"/>
  <c r="C581" i="239" s="1"/>
  <c r="G585" i="239"/>
  <c r="C585" i="239" s="1"/>
  <c r="G584" i="239"/>
  <c r="C584" i="239" s="1"/>
  <c r="G582" i="239"/>
  <c r="C582" i="239" s="1"/>
  <c r="H581" i="239"/>
  <c r="R581" i="239" s="1"/>
  <c r="P582" i="239" s="1"/>
  <c r="G583" i="239"/>
  <c r="C583" i="239" s="1"/>
  <c r="L570" i="238"/>
  <c r="N570" i="238"/>
  <c r="P577" i="238"/>
  <c r="M576" i="238" s="1"/>
  <c r="S576" i="238"/>
  <c r="K577" i="238" s="1"/>
  <c r="A576" i="238" s="1"/>
  <c r="G584" i="237"/>
  <c r="C584" i="237" s="1"/>
  <c r="J588" i="237"/>
  <c r="G583" i="237"/>
  <c r="C583" i="237" s="1"/>
  <c r="G585" i="237"/>
  <c r="C585" i="237" s="1"/>
  <c r="G581" i="237"/>
  <c r="C581" i="237" s="1"/>
  <c r="G582" i="237"/>
  <c r="C582" i="237" s="1"/>
  <c r="H581" i="237"/>
  <c r="R581" i="237" s="1"/>
  <c r="P582" i="237" s="1"/>
  <c r="G583" i="236"/>
  <c r="C583" i="236" s="1"/>
  <c r="G585" i="236"/>
  <c r="C585" i="236" s="1"/>
  <c r="G582" i="236"/>
  <c r="C582" i="236" s="1"/>
  <c r="J588" i="236"/>
  <c r="G584" i="236"/>
  <c r="C584" i="236" s="1"/>
  <c r="H581" i="236"/>
  <c r="R581" i="236" s="1"/>
  <c r="P582" i="236" s="1"/>
  <c r="G581" i="236"/>
  <c r="C581" i="236" s="1"/>
  <c r="L570" i="236"/>
  <c r="N570" i="236"/>
  <c r="G582" i="238"/>
  <c r="C582" i="238" s="1"/>
  <c r="H581" i="238"/>
  <c r="R581" i="238" s="1"/>
  <c r="P582" i="238" s="1"/>
  <c r="G583" i="238"/>
  <c r="C583" i="238" s="1"/>
  <c r="G584" i="238"/>
  <c r="C584" i="238" s="1"/>
  <c r="G585" i="238"/>
  <c r="C585" i="238" s="1"/>
  <c r="G581" i="238"/>
  <c r="C581" i="238" s="1"/>
  <c r="J588" i="238"/>
  <c r="I101" i="260" l="1"/>
  <c r="I179" i="259"/>
  <c r="G1704" i="181"/>
  <c r="P583" i="236"/>
  <c r="M582" i="236" s="1"/>
  <c r="S582" i="236"/>
  <c r="K583" i="236" s="1"/>
  <c r="A582" i="236" s="1"/>
  <c r="G589" i="239"/>
  <c r="C589" i="239" s="1"/>
  <c r="G587" i="239"/>
  <c r="C587" i="239" s="1"/>
  <c r="G588" i="239"/>
  <c r="C588" i="239" s="1"/>
  <c r="H587" i="239"/>
  <c r="R587" i="239" s="1"/>
  <c r="P588" i="239" s="1"/>
  <c r="J594" i="239"/>
  <c r="G590" i="239"/>
  <c r="C590" i="239" s="1"/>
  <c r="G591" i="239"/>
  <c r="C591" i="239" s="1"/>
  <c r="N576" i="239"/>
  <c r="L576" i="239"/>
  <c r="S582" i="238"/>
  <c r="K583" i="238" s="1"/>
  <c r="A582" i="238" s="1"/>
  <c r="P583" i="238"/>
  <c r="M582" i="238" s="1"/>
  <c r="N576" i="237"/>
  <c r="L576" i="237"/>
  <c r="G587" i="238"/>
  <c r="C587" i="238" s="1"/>
  <c r="G590" i="238"/>
  <c r="C590" i="238" s="1"/>
  <c r="G589" i="238"/>
  <c r="C589" i="238" s="1"/>
  <c r="J594" i="238"/>
  <c r="H587" i="238"/>
  <c r="R587" i="238" s="1"/>
  <c r="P588" i="238" s="1"/>
  <c r="G588" i="238"/>
  <c r="C588" i="238" s="1"/>
  <c r="G591" i="238"/>
  <c r="C591" i="238" s="1"/>
  <c r="G589" i="236"/>
  <c r="C589" i="236" s="1"/>
  <c r="H587" i="236"/>
  <c r="R587" i="236" s="1"/>
  <c r="P588" i="236" s="1"/>
  <c r="G587" i="236"/>
  <c r="C587" i="236" s="1"/>
  <c r="G588" i="236"/>
  <c r="C588" i="236" s="1"/>
  <c r="J594" i="236"/>
  <c r="G591" i="236"/>
  <c r="C591" i="236" s="1"/>
  <c r="G590" i="236"/>
  <c r="C590" i="236" s="1"/>
  <c r="S582" i="237"/>
  <c r="K583" i="237" s="1"/>
  <c r="A582" i="237" s="1"/>
  <c r="P583" i="237"/>
  <c r="M582" i="237" s="1"/>
  <c r="L576" i="238"/>
  <c r="N576" i="238"/>
  <c r="L576" i="236"/>
  <c r="N576" i="236"/>
  <c r="G591" i="237"/>
  <c r="C591" i="237" s="1"/>
  <c r="H587" i="237"/>
  <c r="R587" i="237" s="1"/>
  <c r="P588" i="237" s="1"/>
  <c r="J594" i="237"/>
  <c r="G589" i="237"/>
  <c r="C589" i="237" s="1"/>
  <c r="G588" i="237"/>
  <c r="C588" i="237" s="1"/>
  <c r="G587" i="237"/>
  <c r="C587" i="237" s="1"/>
  <c r="G590" i="237"/>
  <c r="C590" i="237" s="1"/>
  <c r="P583" i="239"/>
  <c r="M582" i="239" s="1"/>
  <c r="S582" i="239"/>
  <c r="K583" i="239" s="1"/>
  <c r="A582" i="239" s="1"/>
  <c r="I107" i="260" l="1"/>
  <c r="I185" i="259"/>
  <c r="G1705" i="181"/>
  <c r="N582" i="237"/>
  <c r="L582" i="237"/>
  <c r="J600" i="236"/>
  <c r="G593" i="236"/>
  <c r="C593" i="236" s="1"/>
  <c r="H593" i="236"/>
  <c r="R593" i="236" s="1"/>
  <c r="P594" i="236" s="1"/>
  <c r="G597" i="236"/>
  <c r="C597" i="236" s="1"/>
  <c r="G595" i="236"/>
  <c r="C595" i="236" s="1"/>
  <c r="G596" i="236"/>
  <c r="C596" i="236" s="1"/>
  <c r="G594" i="236"/>
  <c r="C594" i="236" s="1"/>
  <c r="G594" i="238"/>
  <c r="C594" i="238" s="1"/>
  <c r="H593" i="238"/>
  <c r="R593" i="238" s="1"/>
  <c r="P594" i="238" s="1"/>
  <c r="G593" i="238"/>
  <c r="C593" i="238" s="1"/>
  <c r="G596" i="238"/>
  <c r="C596" i="238" s="1"/>
  <c r="G597" i="238"/>
  <c r="C597" i="238" s="1"/>
  <c r="G595" i="238"/>
  <c r="C595" i="238" s="1"/>
  <c r="J600" i="238"/>
  <c r="L582" i="238"/>
  <c r="N582" i="238"/>
  <c r="G593" i="237"/>
  <c r="C593" i="237" s="1"/>
  <c r="G596" i="237"/>
  <c r="C596" i="237" s="1"/>
  <c r="J600" i="237"/>
  <c r="G597" i="237"/>
  <c r="C597" i="237" s="1"/>
  <c r="H593" i="237"/>
  <c r="R593" i="237" s="1"/>
  <c r="P594" i="237" s="1"/>
  <c r="G594" i="237"/>
  <c r="C594" i="237" s="1"/>
  <c r="G595" i="237"/>
  <c r="C595" i="237" s="1"/>
  <c r="L582" i="236"/>
  <c r="N582" i="236"/>
  <c r="P589" i="237"/>
  <c r="M588" i="237" s="1"/>
  <c r="S588" i="237"/>
  <c r="K589" i="237" s="1"/>
  <c r="A588" i="237" s="1"/>
  <c r="G593" i="239"/>
  <c r="C593" i="239" s="1"/>
  <c r="G597" i="239"/>
  <c r="C597" i="239" s="1"/>
  <c r="H593" i="239"/>
  <c r="R593" i="239" s="1"/>
  <c r="P594" i="239" s="1"/>
  <c r="G594" i="239"/>
  <c r="C594" i="239" s="1"/>
  <c r="G596" i="239"/>
  <c r="C596" i="239" s="1"/>
  <c r="J600" i="239"/>
  <c r="G595" i="239"/>
  <c r="C595" i="239" s="1"/>
  <c r="L582" i="239"/>
  <c r="N582" i="239"/>
  <c r="S588" i="236"/>
  <c r="K589" i="236" s="1"/>
  <c r="A588" i="236" s="1"/>
  <c r="P589" i="236"/>
  <c r="M588" i="236" s="1"/>
  <c r="P589" i="238"/>
  <c r="M588" i="238" s="1"/>
  <c r="S588" i="238"/>
  <c r="K589" i="238" s="1"/>
  <c r="A588" i="238" s="1"/>
  <c r="P589" i="239"/>
  <c r="M588" i="239" s="1"/>
  <c r="S588" i="239"/>
  <c r="K589" i="239" s="1"/>
  <c r="A588" i="239" s="1"/>
  <c r="I257" i="229" l="1"/>
  <c r="C257" i="229" s="1"/>
  <c r="I113" i="260"/>
  <c r="I191" i="259"/>
  <c r="G1706" i="181"/>
  <c r="P595" i="239"/>
  <c r="M594" i="239" s="1"/>
  <c r="S594" i="239"/>
  <c r="K595" i="239" s="1"/>
  <c r="A594" i="239" s="1"/>
  <c r="N588" i="237"/>
  <c r="L588" i="237"/>
  <c r="G603" i="238"/>
  <c r="C603" i="238" s="1"/>
  <c r="H599" i="238"/>
  <c r="G599" i="238"/>
  <c r="C599" i="238" s="1"/>
  <c r="G602" i="238"/>
  <c r="C602" i="238" s="1"/>
  <c r="G601" i="238"/>
  <c r="C601" i="238" s="1"/>
  <c r="G600" i="238"/>
  <c r="C600" i="238" s="1"/>
  <c r="G602" i="239"/>
  <c r="C602" i="239" s="1"/>
  <c r="G603" i="239"/>
  <c r="C603" i="239" s="1"/>
  <c r="G599" i="239"/>
  <c r="C599" i="239" s="1"/>
  <c r="H599" i="239"/>
  <c r="G601" i="239"/>
  <c r="C601" i="239" s="1"/>
  <c r="G600" i="239"/>
  <c r="C600" i="239" s="1"/>
  <c r="G599" i="237"/>
  <c r="C599" i="237" s="1"/>
  <c r="G601" i="237"/>
  <c r="C601" i="237" s="1"/>
  <c r="G603" i="237"/>
  <c r="C603" i="237" s="1"/>
  <c r="G602" i="237"/>
  <c r="C602" i="237" s="1"/>
  <c r="H599" i="237"/>
  <c r="G600" i="237"/>
  <c r="C600" i="237" s="1"/>
  <c r="S594" i="238"/>
  <c r="K595" i="238" s="1"/>
  <c r="A594" i="238" s="1"/>
  <c r="P595" i="238"/>
  <c r="M594" i="238" s="1"/>
  <c r="G599" i="236"/>
  <c r="C599" i="236" s="1"/>
  <c r="G603" i="236"/>
  <c r="C603" i="236" s="1"/>
  <c r="G601" i="236"/>
  <c r="C601" i="236" s="1"/>
  <c r="H599" i="236"/>
  <c r="G600" i="236"/>
  <c r="C600" i="236" s="1"/>
  <c r="G602" i="236"/>
  <c r="C602" i="236" s="1"/>
  <c r="L588" i="239"/>
  <c r="N588" i="239"/>
  <c r="L588" i="238"/>
  <c r="N588" i="238"/>
  <c r="L588" i="236"/>
  <c r="N588" i="236"/>
  <c r="P595" i="237"/>
  <c r="M594" i="237" s="1"/>
  <c r="S594" i="237"/>
  <c r="K595" i="237" s="1"/>
  <c r="A594" i="237" s="1"/>
  <c r="P595" i="236"/>
  <c r="M594" i="236" s="1"/>
  <c r="S594" i="236"/>
  <c r="K595" i="236" s="1"/>
  <c r="A594" i="236" s="1"/>
  <c r="I119" i="260" l="1"/>
  <c r="I197" i="259"/>
  <c r="G1707" i="181"/>
  <c r="N594" i="236"/>
  <c r="L594" i="236"/>
  <c r="R599" i="236"/>
  <c r="P600" i="236" s="1"/>
  <c r="K2" i="236"/>
  <c r="N594" i="238"/>
  <c r="L594" i="238"/>
  <c r="R599" i="238"/>
  <c r="P600" i="238" s="1"/>
  <c r="K2" i="238"/>
  <c r="R599" i="237"/>
  <c r="P600" i="237" s="1"/>
  <c r="K2" i="237"/>
  <c r="N594" i="237"/>
  <c r="L594" i="237"/>
  <c r="R599" i="239"/>
  <c r="P600" i="239" s="1"/>
  <c r="K2" i="239"/>
  <c r="N594" i="239"/>
  <c r="L594" i="239"/>
  <c r="I125" i="260" l="1"/>
  <c r="I203" i="259"/>
  <c r="G1708" i="181"/>
  <c r="V2" i="239"/>
  <c r="U28" i="85"/>
  <c r="F28" i="85" s="1"/>
  <c r="U31" i="85"/>
  <c r="F31" i="85" s="1"/>
  <c r="V2" i="238"/>
  <c r="P601" i="239"/>
  <c r="M600" i="239" s="1"/>
  <c r="S600" i="239"/>
  <c r="K601" i="239" s="1"/>
  <c r="A600" i="239" s="1"/>
  <c r="S600" i="238"/>
  <c r="K601" i="238" s="1"/>
  <c r="A600" i="238" s="1"/>
  <c r="P601" i="238"/>
  <c r="M600" i="238" s="1"/>
  <c r="U33" i="85"/>
  <c r="F33" i="85" s="1"/>
  <c r="V2" i="236"/>
  <c r="U32" i="85"/>
  <c r="F32" i="85" s="1"/>
  <c r="V2" i="237"/>
  <c r="S600" i="237"/>
  <c r="K601" i="237" s="1"/>
  <c r="A600" i="237" s="1"/>
  <c r="P601" i="237"/>
  <c r="M600" i="237" s="1"/>
  <c r="S600" i="236"/>
  <c r="K601" i="236" s="1"/>
  <c r="A600" i="236" s="1"/>
  <c r="P601" i="236"/>
  <c r="M600" i="236" s="1"/>
  <c r="I131" i="260" l="1"/>
  <c r="I209" i="259"/>
  <c r="G1709" i="181"/>
  <c r="L600" i="238"/>
  <c r="L2" i="238" s="1"/>
  <c r="V31" i="85" s="1"/>
  <c r="N600" i="238"/>
  <c r="M2" i="238"/>
  <c r="W31" i="85" s="1"/>
  <c r="N600" i="239"/>
  <c r="L600" i="239"/>
  <c r="L2" i="239" s="1"/>
  <c r="M2" i="239"/>
  <c r="W28" i="85" s="1"/>
  <c r="N600" i="236"/>
  <c r="L600" i="236"/>
  <c r="L2" i="236" s="1"/>
  <c r="V33" i="85" s="1"/>
  <c r="M2" i="236"/>
  <c r="W33" i="85" s="1"/>
  <c r="L600" i="237"/>
  <c r="L2" i="237" s="1"/>
  <c r="V32" i="85" s="1"/>
  <c r="N600" i="237"/>
  <c r="M2" i="237"/>
  <c r="W32" i="85" s="1"/>
  <c r="I137" i="260" l="1"/>
  <c r="I215" i="259"/>
  <c r="G1710" i="181"/>
  <c r="O2" i="239"/>
  <c r="V28" i="85"/>
  <c r="AV28" i="85" s="1"/>
  <c r="Q2" i="239"/>
  <c r="AV31" i="85"/>
  <c r="Q2" i="238"/>
  <c r="AA31" i="85" s="1"/>
  <c r="O2" i="238"/>
  <c r="Y31" i="85" s="1"/>
  <c r="Q2" i="237"/>
  <c r="AA32" i="85" s="1"/>
  <c r="O2" i="237"/>
  <c r="Y32" i="85" s="1"/>
  <c r="AV32" i="85"/>
  <c r="O2" i="236"/>
  <c r="Y33" i="85" s="1"/>
  <c r="AV33" i="85"/>
  <c r="Q2" i="236"/>
  <c r="AA33" i="85" s="1"/>
  <c r="I143" i="260" l="1"/>
  <c r="I221" i="259"/>
  <c r="G1711" i="181"/>
  <c r="R2" i="236"/>
  <c r="AB33" i="85" s="1"/>
  <c r="E1" i="236"/>
  <c r="S2" i="236"/>
  <c r="P2" i="237"/>
  <c r="Z32" i="85" s="1"/>
  <c r="W2" i="237"/>
  <c r="X2" i="237" s="1"/>
  <c r="C2" i="237" s="1"/>
  <c r="AC32" i="85"/>
  <c r="S2" i="237"/>
  <c r="E1" i="237"/>
  <c r="R2" i="237"/>
  <c r="AB32" i="85" s="1"/>
  <c r="Y28" i="85"/>
  <c r="AC28" i="85" s="1"/>
  <c r="P2" i="239"/>
  <c r="Z28" i="85" s="1"/>
  <c r="P2" i="236"/>
  <c r="Z33" i="85" s="1"/>
  <c r="AC33" i="85"/>
  <c r="P2" i="238"/>
  <c r="Z31" i="85" s="1"/>
  <c r="AC31" i="85" s="1"/>
  <c r="S2" i="238"/>
  <c r="E1" i="238"/>
  <c r="R2" i="238"/>
  <c r="AB31" i="85" s="1"/>
  <c r="AA28" i="85"/>
  <c r="S2" i="239"/>
  <c r="R2" i="239"/>
  <c r="E1" i="239"/>
  <c r="I149" i="260" l="1"/>
  <c r="I227" i="259"/>
  <c r="G1712" i="181"/>
  <c r="T2" i="236"/>
  <c r="U2" i="236" s="1"/>
  <c r="W2" i="236" s="1"/>
  <c r="X2" i="236" s="1"/>
  <c r="C2" i="236" s="1"/>
  <c r="AH33" i="85"/>
  <c r="J33" i="85" s="1"/>
  <c r="AK33" i="85"/>
  <c r="M33" i="85" s="1"/>
  <c r="AN33" i="85"/>
  <c r="P33" i="85" s="1"/>
  <c r="AI33" i="85"/>
  <c r="K33" i="85" s="1"/>
  <c r="AG33" i="85"/>
  <c r="I33" i="85" s="1"/>
  <c r="AO33" i="85"/>
  <c r="Q33" i="85" s="1"/>
  <c r="AJ33" i="85"/>
  <c r="L33" i="85" s="1"/>
  <c r="AL33" i="85"/>
  <c r="N33" i="85" s="1"/>
  <c r="AF33" i="85"/>
  <c r="H33" i="85" s="1"/>
  <c r="AM33" i="85"/>
  <c r="O33" i="85" s="1"/>
  <c r="AK32" i="85"/>
  <c r="M32" i="85" s="1"/>
  <c r="AH32" i="85"/>
  <c r="J32" i="85" s="1"/>
  <c r="AN32" i="85"/>
  <c r="P32" i="85" s="1"/>
  <c r="AM32" i="85"/>
  <c r="O32" i="85" s="1"/>
  <c r="AO32" i="85"/>
  <c r="Q32" i="85" s="1"/>
  <c r="AF32" i="85"/>
  <c r="H32" i="85" s="1"/>
  <c r="AJ32" i="85"/>
  <c r="L32" i="85" s="1"/>
  <c r="AI32" i="85"/>
  <c r="K32" i="85" s="1"/>
  <c r="AL32" i="85"/>
  <c r="N32" i="85" s="1"/>
  <c r="AG32" i="85"/>
  <c r="I32" i="85" s="1"/>
  <c r="T2" i="238"/>
  <c r="U2" i="238" s="1"/>
  <c r="W2" i="238" s="1"/>
  <c r="X2" i="238" s="1"/>
  <c r="C2" i="238" s="1"/>
  <c r="T2" i="237"/>
  <c r="U2" i="237" s="1"/>
  <c r="AB28" i="85"/>
  <c r="T2" i="239"/>
  <c r="U2" i="239" s="1"/>
  <c r="W2" i="239" s="1"/>
  <c r="X2" i="239" s="1"/>
  <c r="C2" i="239" s="1"/>
  <c r="AJ31" i="85"/>
  <c r="L31" i="85" s="1"/>
  <c r="AF31" i="85"/>
  <c r="H31" i="85" s="1"/>
  <c r="AM31" i="85"/>
  <c r="O31" i="85" s="1"/>
  <c r="AK31" i="85"/>
  <c r="M31" i="85" s="1"/>
  <c r="AL31" i="85"/>
  <c r="N31" i="85" s="1"/>
  <c r="AO31" i="85"/>
  <c r="Q31" i="85" s="1"/>
  <c r="AI31" i="85"/>
  <c r="K31" i="85" s="1"/>
  <c r="AG31" i="85"/>
  <c r="I31" i="85" s="1"/>
  <c r="AN31" i="85"/>
  <c r="P31" i="85" s="1"/>
  <c r="AH31" i="85"/>
  <c r="J31" i="85" s="1"/>
  <c r="AN28" i="85"/>
  <c r="P28" i="85" s="1"/>
  <c r="AO28" i="85"/>
  <c r="Q28" i="85" s="1"/>
  <c r="AF28" i="85"/>
  <c r="H28" i="85" s="1"/>
  <c r="AH28" i="85"/>
  <c r="J28" i="85" s="1"/>
  <c r="AL28" i="85"/>
  <c r="N28" i="85" s="1"/>
  <c r="AJ28" i="85"/>
  <c r="L28" i="85" s="1"/>
  <c r="AM28" i="85"/>
  <c r="O28" i="85" s="1"/>
  <c r="AG28" i="85"/>
  <c r="I28" i="85" s="1"/>
  <c r="AK28" i="85"/>
  <c r="M28" i="85" s="1"/>
  <c r="AI28" i="85"/>
  <c r="K28" i="85" s="1"/>
  <c r="I155" i="260" l="1"/>
  <c r="I233" i="259"/>
  <c r="G1713" i="181"/>
  <c r="AP31" i="85"/>
  <c r="AT31" i="85"/>
  <c r="AS31" i="85"/>
  <c r="AD31" i="85"/>
  <c r="AE31" i="85" s="1"/>
  <c r="AR31" i="85"/>
  <c r="AQ31" i="85"/>
  <c r="AS32" i="85"/>
  <c r="AR32" i="85"/>
  <c r="AD32" i="85"/>
  <c r="AE32" i="85" s="1"/>
  <c r="AT32" i="85"/>
  <c r="AP32" i="85"/>
  <c r="AQ32" i="85"/>
  <c r="AQ33" i="85"/>
  <c r="AP33" i="85"/>
  <c r="AR33" i="85"/>
  <c r="AS33" i="85"/>
  <c r="AD33" i="85"/>
  <c r="AE33" i="85" s="1"/>
  <c r="AT33" i="85"/>
  <c r="AD28" i="85"/>
  <c r="AE28" i="85" s="1"/>
  <c r="AT28" i="85"/>
  <c r="AP28" i="85"/>
  <c r="AS28" i="85"/>
  <c r="AR28" i="85"/>
  <c r="AQ28" i="85"/>
  <c r="I161" i="260" l="1"/>
  <c r="I239" i="259"/>
  <c r="G1714" i="181"/>
  <c r="I378" i="229"/>
  <c r="C378" i="229" s="1"/>
  <c r="I379" i="229"/>
  <c r="C379" i="229" s="1"/>
  <c r="I380" i="229"/>
  <c r="C380" i="229" s="1"/>
  <c r="I376" i="229"/>
  <c r="T377" i="229" s="1"/>
  <c r="R378" i="229" s="1"/>
  <c r="I381" i="229"/>
  <c r="C381" i="229" s="1"/>
  <c r="AU32" i="85"/>
  <c r="S32" i="85" s="1"/>
  <c r="AU33" i="85"/>
  <c r="S33" i="85" s="1"/>
  <c r="AU28" i="85"/>
  <c r="S28" i="85" s="1"/>
  <c r="AU31" i="85"/>
  <c r="S31" i="85" s="1"/>
  <c r="I167" i="260" l="1"/>
  <c r="I245" i="259"/>
  <c r="G1715" i="181"/>
  <c r="U378" i="229"/>
  <c r="M379" i="229" s="1"/>
  <c r="A378" i="229" s="1"/>
  <c r="R379" i="229"/>
  <c r="O378" i="229" s="1"/>
  <c r="I173" i="260" l="1"/>
  <c r="I251" i="259"/>
  <c r="G1716" i="181"/>
  <c r="N378" i="229"/>
  <c r="P378" i="229"/>
  <c r="I179" i="260" l="1"/>
  <c r="I257" i="259"/>
  <c r="G1717" i="181"/>
  <c r="I185" i="260" l="1"/>
  <c r="I263" i="259"/>
  <c r="G1718" i="181"/>
  <c r="I269" i="259" l="1"/>
  <c r="I191" i="260"/>
  <c r="G1719" i="181"/>
  <c r="I191" i="229" s="1"/>
  <c r="C191" i="229" s="1"/>
  <c r="I5" i="257"/>
  <c r="I197" i="260" l="1"/>
  <c r="I275" i="259"/>
  <c r="G1720" i="181"/>
  <c r="I11" i="257"/>
  <c r="I17" i="257" s="1"/>
  <c r="I203" i="260" l="1"/>
  <c r="I281" i="259"/>
  <c r="G1721" i="181"/>
  <c r="I23" i="257"/>
  <c r="I209" i="260" l="1"/>
  <c r="I287" i="259"/>
  <c r="G1722" i="181"/>
  <c r="I29" i="257"/>
  <c r="I35" i="257" s="1"/>
  <c r="I41" i="257" s="1"/>
  <c r="I47" i="257" s="1"/>
  <c r="I53" i="257" s="1"/>
  <c r="I59" i="257" s="1"/>
  <c r="I65" i="257" s="1"/>
  <c r="I293" i="259" l="1"/>
  <c r="I215" i="260"/>
  <c r="G1723" i="181"/>
  <c r="I71" i="257"/>
  <c r="I299" i="259" l="1"/>
  <c r="I221" i="260"/>
  <c r="G1724" i="181"/>
  <c r="I77" i="257"/>
  <c r="I83" i="257" s="1"/>
  <c r="I89" i="257" s="1"/>
  <c r="I305" i="259" l="1"/>
  <c r="I227" i="260"/>
  <c r="G1725" i="181"/>
  <c r="I95" i="257"/>
  <c r="I101" i="257" s="1"/>
  <c r="I107" i="257" s="1"/>
  <c r="I113" i="257" s="1"/>
  <c r="I119" i="257" s="1"/>
  <c r="I125" i="257" s="1"/>
  <c r="I131" i="257" s="1"/>
  <c r="I137" i="257" s="1"/>
  <c r="I143" i="257" s="1"/>
  <c r="I149" i="257" s="1"/>
  <c r="I155" i="257" s="1"/>
  <c r="I161" i="257" s="1"/>
  <c r="I167" i="257" s="1"/>
  <c r="I173" i="257" s="1"/>
  <c r="I179" i="257" s="1"/>
  <c r="I185" i="257" s="1"/>
  <c r="I191" i="257" s="1"/>
  <c r="I197" i="257" s="1"/>
  <c r="I203" i="257" s="1"/>
  <c r="I209" i="257" s="1"/>
  <c r="I215" i="257" s="1"/>
  <c r="I221" i="257" s="1"/>
  <c r="I227" i="257" s="1"/>
  <c r="I233" i="257" s="1"/>
  <c r="I239" i="257" s="1"/>
  <c r="I245" i="257" s="1"/>
  <c r="I251" i="257" s="1"/>
  <c r="I257" i="257" s="1"/>
  <c r="I263" i="257" s="1"/>
  <c r="I269" i="257" s="1"/>
  <c r="I275" i="257" s="1"/>
  <c r="I281" i="257" s="1"/>
  <c r="I287" i="257" s="1"/>
  <c r="I293" i="257" s="1"/>
  <c r="I299" i="257" s="1"/>
  <c r="I305" i="257" s="1"/>
  <c r="I311" i="257" s="1"/>
  <c r="I317" i="257" s="1"/>
  <c r="I323" i="257" s="1"/>
  <c r="I329" i="257" s="1"/>
  <c r="I335" i="257" s="1"/>
  <c r="I341" i="257" s="1"/>
  <c r="I347" i="257" s="1"/>
  <c r="I353" i="257" s="1"/>
  <c r="I359" i="257" s="1"/>
  <c r="I365" i="257" s="1"/>
  <c r="I371" i="257" s="1"/>
  <c r="I377" i="257" s="1"/>
  <c r="I383" i="257" s="1"/>
  <c r="I389" i="257" s="1"/>
  <c r="I395" i="257" s="1"/>
  <c r="I401" i="257" s="1"/>
  <c r="I407" i="257" s="1"/>
  <c r="I311" i="259" l="1"/>
  <c r="I233" i="260"/>
  <c r="G1726" i="181"/>
  <c r="I413" i="257"/>
  <c r="I317" i="259" l="1"/>
  <c r="I239" i="260"/>
  <c r="G1727" i="181"/>
  <c r="I419" i="257"/>
  <c r="I323" i="259" l="1"/>
  <c r="I245" i="260"/>
  <c r="G1728" i="181"/>
  <c r="I425" i="257"/>
  <c r="I329" i="259" l="1"/>
  <c r="I251" i="260"/>
  <c r="G1729" i="181"/>
  <c r="I431" i="257"/>
  <c r="I335" i="259" l="1"/>
  <c r="I257" i="260"/>
  <c r="G1730" i="181"/>
  <c r="I437" i="257"/>
  <c r="I341" i="259" l="1"/>
  <c r="I263" i="260"/>
  <c r="G1731" i="181"/>
  <c r="I443" i="257"/>
  <c r="I347" i="259" l="1"/>
  <c r="I269" i="260"/>
  <c r="G1732" i="181"/>
  <c r="I449" i="257"/>
  <c r="I455" i="257" s="1"/>
  <c r="I353" i="259" l="1"/>
  <c r="I275" i="260"/>
  <c r="G1733" i="181"/>
  <c r="I461" i="257"/>
  <c r="G8" i="259" l="1"/>
  <c r="C8" i="259" s="1"/>
  <c r="G7" i="259"/>
  <c r="C7" i="259" s="1"/>
  <c r="J5" i="259"/>
  <c r="H5" i="259"/>
  <c r="G5" i="259"/>
  <c r="C5" i="259" s="1"/>
  <c r="I2" i="259"/>
  <c r="E38" i="85" s="1"/>
  <c r="G1" i="259"/>
  <c r="C1" i="259" s="1"/>
  <c r="G9" i="259"/>
  <c r="C9" i="259" s="1"/>
  <c r="G6" i="259"/>
  <c r="C6" i="259" s="1"/>
  <c r="J11" i="259"/>
  <c r="J12" i="259" s="1"/>
  <c r="G1" i="260"/>
  <c r="C1" i="260" s="1"/>
  <c r="G7" i="260"/>
  <c r="C7" i="260" s="1"/>
  <c r="I2" i="260"/>
  <c r="E39" i="85" s="1"/>
  <c r="G6" i="260"/>
  <c r="C6" i="260" s="1"/>
  <c r="H5" i="260"/>
  <c r="J5" i="260"/>
  <c r="G9" i="260"/>
  <c r="C9" i="260" s="1"/>
  <c r="G5" i="260"/>
  <c r="C5" i="260" s="1"/>
  <c r="G8" i="260"/>
  <c r="C8" i="260" s="1"/>
  <c r="J11" i="260"/>
  <c r="J12" i="260" s="1"/>
  <c r="I359" i="259"/>
  <c r="I281" i="260"/>
  <c r="G1734" i="181"/>
  <c r="I117" i="229"/>
  <c r="C117" i="229" s="1"/>
  <c r="I115" i="229"/>
  <c r="C115" i="229" s="1"/>
  <c r="I116" i="229"/>
  <c r="C116" i="229" s="1"/>
  <c r="I112" i="229"/>
  <c r="T113" i="229" s="1"/>
  <c r="R114" i="229" s="1"/>
  <c r="I114" i="229"/>
  <c r="C114" i="229" s="1"/>
  <c r="I113" i="229"/>
  <c r="C113" i="229" s="1"/>
  <c r="I167" i="229"/>
  <c r="C167" i="229" s="1"/>
  <c r="I49" i="229"/>
  <c r="C49" i="229" s="1"/>
  <c r="I48" i="229"/>
  <c r="C48" i="229" s="1"/>
  <c r="I168" i="229"/>
  <c r="C168" i="229" s="1"/>
  <c r="I170" i="229"/>
  <c r="C170" i="229" s="1"/>
  <c r="I47" i="229"/>
  <c r="C47" i="229" s="1"/>
  <c r="I416" i="229"/>
  <c r="C416" i="229" s="1"/>
  <c r="I166" i="229"/>
  <c r="T167" i="229" s="1"/>
  <c r="R168" i="229" s="1"/>
  <c r="I413" i="229"/>
  <c r="C413" i="229" s="1"/>
  <c r="I417" i="229"/>
  <c r="C417" i="229" s="1"/>
  <c r="I51" i="229"/>
  <c r="C51" i="229" s="1"/>
  <c r="I414" i="229"/>
  <c r="C414" i="229" s="1"/>
  <c r="I171" i="229"/>
  <c r="C171" i="229" s="1"/>
  <c r="I412" i="229"/>
  <c r="T413" i="229" s="1"/>
  <c r="R414" i="229" s="1"/>
  <c r="I415" i="229"/>
  <c r="C415" i="229" s="1"/>
  <c r="I46" i="229"/>
  <c r="T47" i="229" s="1"/>
  <c r="R48" i="229" s="1"/>
  <c r="I169" i="229"/>
  <c r="C169" i="229" s="1"/>
  <c r="I50" i="229"/>
  <c r="C50" i="229" s="1"/>
  <c r="I467" i="257"/>
  <c r="J503" i="255"/>
  <c r="H5" i="256"/>
  <c r="R5" i="256" s="1"/>
  <c r="P6" i="256" s="1"/>
  <c r="J5" i="256"/>
  <c r="J11" i="256" s="1"/>
  <c r="J12" i="256" s="1"/>
  <c r="G8" i="256"/>
  <c r="C8" i="256" s="1"/>
  <c r="G1" i="256"/>
  <c r="C1" i="256" s="1"/>
  <c r="I2" i="256"/>
  <c r="E35" i="85" s="1"/>
  <c r="G5" i="256"/>
  <c r="C5" i="256" s="1"/>
  <c r="G6" i="256"/>
  <c r="C6" i="256" s="1"/>
  <c r="G9" i="256"/>
  <c r="C9" i="256" s="1"/>
  <c r="G7" i="256"/>
  <c r="C7" i="256" s="1"/>
  <c r="I119" i="229"/>
  <c r="C119" i="229" s="1"/>
  <c r="I120" i="229"/>
  <c r="C120" i="229" s="1"/>
  <c r="I405" i="229"/>
  <c r="C405" i="229" s="1"/>
  <c r="I287" i="229"/>
  <c r="C287" i="229" s="1"/>
  <c r="I121" i="229"/>
  <c r="C121" i="229" s="1"/>
  <c r="I288" i="229"/>
  <c r="C288" i="229" s="1"/>
  <c r="I290" i="229"/>
  <c r="C290" i="229" s="1"/>
  <c r="I123" i="229"/>
  <c r="C123" i="229" s="1"/>
  <c r="I289" i="229"/>
  <c r="C289" i="229" s="1"/>
  <c r="I291" i="229"/>
  <c r="C291" i="229" s="1"/>
  <c r="I400" i="229"/>
  <c r="T401" i="229" s="1"/>
  <c r="R402" i="229" s="1"/>
  <c r="I402" i="229"/>
  <c r="C402" i="229" s="1"/>
  <c r="I118" i="229"/>
  <c r="T119" i="229" s="1"/>
  <c r="R120" i="229" s="1"/>
  <c r="I404" i="229"/>
  <c r="C404" i="229" s="1"/>
  <c r="I401" i="229"/>
  <c r="C401" i="229" s="1"/>
  <c r="I122" i="229"/>
  <c r="C122" i="229" s="1"/>
  <c r="I403" i="229"/>
  <c r="C403" i="229" s="1"/>
  <c r="I286" i="229"/>
  <c r="T287" i="229" s="1"/>
  <c r="R288" i="229" s="1"/>
  <c r="I280" i="229"/>
  <c r="T281" i="229" s="1"/>
  <c r="R282" i="229" s="1"/>
  <c r="I284" i="229"/>
  <c r="C284" i="229" s="1"/>
  <c r="I282" i="229"/>
  <c r="C282" i="229" s="1"/>
  <c r="I283" i="229"/>
  <c r="C283" i="229" s="1"/>
  <c r="I281" i="229"/>
  <c r="C281" i="229" s="1"/>
  <c r="I285" i="229"/>
  <c r="C285" i="229" s="1"/>
  <c r="I73" i="229"/>
  <c r="C73" i="229" s="1"/>
  <c r="I253" i="229"/>
  <c r="C253" i="229" s="1"/>
  <c r="I250" i="229"/>
  <c r="T251" i="229" s="1"/>
  <c r="R252" i="229" s="1"/>
  <c r="I584" i="229"/>
  <c r="C584" i="229" s="1"/>
  <c r="I356" i="229"/>
  <c r="C356" i="229" s="1"/>
  <c r="I583" i="229"/>
  <c r="C583" i="229" s="1"/>
  <c r="I585" i="229"/>
  <c r="C585" i="229" s="1"/>
  <c r="I355" i="229"/>
  <c r="C355" i="229" s="1"/>
  <c r="I357" i="229"/>
  <c r="C357" i="229" s="1"/>
  <c r="I251" i="229"/>
  <c r="C251" i="229" s="1"/>
  <c r="I254" i="229"/>
  <c r="C254" i="229" s="1"/>
  <c r="I72" i="229"/>
  <c r="C72" i="229" s="1"/>
  <c r="I353" i="229"/>
  <c r="C353" i="229" s="1"/>
  <c r="I582" i="229"/>
  <c r="C582" i="229" s="1"/>
  <c r="I354" i="229"/>
  <c r="C354" i="229" s="1"/>
  <c r="I580" i="229"/>
  <c r="T581" i="229" s="1"/>
  <c r="R582" i="229" s="1"/>
  <c r="I352" i="229"/>
  <c r="T353" i="229" s="1"/>
  <c r="R354" i="229" s="1"/>
  <c r="I255" i="229"/>
  <c r="C255" i="229" s="1"/>
  <c r="I74" i="229"/>
  <c r="C74" i="229" s="1"/>
  <c r="I252" i="229"/>
  <c r="C252" i="229" s="1"/>
  <c r="I70" i="229"/>
  <c r="T71" i="229" s="1"/>
  <c r="R72" i="229" s="1"/>
  <c r="I75" i="229"/>
  <c r="C75" i="229" s="1"/>
  <c r="I71" i="229"/>
  <c r="C71" i="229" s="1"/>
  <c r="G1" i="257"/>
  <c r="C1" i="257" s="1"/>
  <c r="G6" i="257"/>
  <c r="C6" i="257" s="1"/>
  <c r="H5" i="257"/>
  <c r="R5" i="257" s="1"/>
  <c r="P6" i="257" s="1"/>
  <c r="J5" i="257"/>
  <c r="J11" i="257" s="1"/>
  <c r="J12" i="257" s="1"/>
  <c r="G5" i="257"/>
  <c r="C5" i="257" s="1"/>
  <c r="I2" i="257"/>
  <c r="G7" i="257"/>
  <c r="C7" i="257" s="1"/>
  <c r="G9" i="257"/>
  <c r="C9" i="257" s="1"/>
  <c r="G8" i="257"/>
  <c r="C8" i="257" s="1"/>
  <c r="J17" i="256" l="1"/>
  <c r="J23" i="256" s="1"/>
  <c r="J29" i="256" s="1"/>
  <c r="J35" i="256" s="1"/>
  <c r="J41" i="256" s="1"/>
  <c r="J47" i="256" s="1"/>
  <c r="J53" i="256" s="1"/>
  <c r="J59" i="256" s="1"/>
  <c r="J65" i="256" s="1"/>
  <c r="J71" i="256" s="1"/>
  <c r="J77" i="256" s="1"/>
  <c r="J83" i="256" s="1"/>
  <c r="J89" i="256" s="1"/>
  <c r="J95" i="256" s="1"/>
  <c r="J101" i="256" s="1"/>
  <c r="J107" i="256" s="1"/>
  <c r="J113" i="256" s="1"/>
  <c r="J119" i="256" s="1"/>
  <c r="J125" i="256" s="1"/>
  <c r="J131" i="256" s="1"/>
  <c r="J137" i="256" s="1"/>
  <c r="J143" i="256" s="1"/>
  <c r="J149" i="256" s="1"/>
  <c r="J155" i="256" s="1"/>
  <c r="J161" i="256" s="1"/>
  <c r="J167" i="256" s="1"/>
  <c r="J173" i="256" s="1"/>
  <c r="J179" i="256" s="1"/>
  <c r="J185" i="256" s="1"/>
  <c r="J191" i="256" s="1"/>
  <c r="J197" i="256" s="1"/>
  <c r="J203" i="256" s="1"/>
  <c r="J209" i="256" s="1"/>
  <c r="J215" i="256" s="1"/>
  <c r="J221" i="256" s="1"/>
  <c r="J227" i="256" s="1"/>
  <c r="J233" i="256" s="1"/>
  <c r="J239" i="256" s="1"/>
  <c r="J245" i="256" s="1"/>
  <c r="J251" i="256" s="1"/>
  <c r="J257" i="256" s="1"/>
  <c r="J263" i="256" s="1"/>
  <c r="J269" i="256" s="1"/>
  <c r="J275" i="256" s="1"/>
  <c r="J281" i="256" s="1"/>
  <c r="J287" i="256" s="1"/>
  <c r="J293" i="256" s="1"/>
  <c r="J299" i="256" s="1"/>
  <c r="J305" i="256" s="1"/>
  <c r="J311" i="256" s="1"/>
  <c r="J317" i="256" s="1"/>
  <c r="J323" i="256" s="1"/>
  <c r="J329" i="256" s="1"/>
  <c r="J335" i="256" s="1"/>
  <c r="J341" i="256" s="1"/>
  <c r="J347" i="256" s="1"/>
  <c r="J353" i="256" s="1"/>
  <c r="J359" i="256" s="1"/>
  <c r="J365" i="256" s="1"/>
  <c r="J371" i="256" s="1"/>
  <c r="J377" i="256" s="1"/>
  <c r="J383" i="256" s="1"/>
  <c r="J389" i="256" s="1"/>
  <c r="J395" i="256" s="1"/>
  <c r="J401" i="256" s="1"/>
  <c r="J407" i="256" s="1"/>
  <c r="J413" i="256" s="1"/>
  <c r="J419" i="256" s="1"/>
  <c r="J425" i="256" s="1"/>
  <c r="J431" i="256" s="1"/>
  <c r="J437" i="256" s="1"/>
  <c r="J443" i="256" s="1"/>
  <c r="J449" i="256" s="1"/>
  <c r="J455" i="256" s="1"/>
  <c r="J461" i="256" s="1"/>
  <c r="J467" i="256" s="1"/>
  <c r="J473" i="256" s="1"/>
  <c r="J479" i="256" s="1"/>
  <c r="J485" i="256" s="1"/>
  <c r="J491" i="256" s="1"/>
  <c r="J497" i="256" s="1"/>
  <c r="J503" i="256" s="1"/>
  <c r="J509" i="256" s="1"/>
  <c r="J515" i="256" s="1"/>
  <c r="J521" i="256" s="1"/>
  <c r="J527" i="256" s="1"/>
  <c r="J533" i="256" s="1"/>
  <c r="J539" i="256" s="1"/>
  <c r="J545" i="256" s="1"/>
  <c r="J551" i="256" s="1"/>
  <c r="J557" i="256" s="1"/>
  <c r="J563" i="256" s="1"/>
  <c r="J569" i="256" s="1"/>
  <c r="J575" i="256" s="1"/>
  <c r="J581" i="256" s="1"/>
  <c r="J587" i="256" s="1"/>
  <c r="J593" i="256" s="1"/>
  <c r="J599" i="256" s="1"/>
  <c r="I287" i="260"/>
  <c r="G14" i="260"/>
  <c r="C14" i="260" s="1"/>
  <c r="G12" i="260"/>
  <c r="C12" i="260" s="1"/>
  <c r="H11" i="260"/>
  <c r="R11" i="260" s="1"/>
  <c r="P12" i="260" s="1"/>
  <c r="G15" i="260"/>
  <c r="C15" i="260" s="1"/>
  <c r="G11" i="260"/>
  <c r="C11" i="260" s="1"/>
  <c r="G13" i="260"/>
  <c r="C13" i="260" s="1"/>
  <c r="I365" i="259"/>
  <c r="R5" i="260"/>
  <c r="P6" i="260" s="1"/>
  <c r="G12" i="259"/>
  <c r="C12" i="259" s="1"/>
  <c r="G13" i="259"/>
  <c r="C13" i="259" s="1"/>
  <c r="G14" i="259"/>
  <c r="C14" i="259" s="1"/>
  <c r="G15" i="259"/>
  <c r="C15" i="259" s="1"/>
  <c r="G11" i="259"/>
  <c r="C11" i="259" s="1"/>
  <c r="H11" i="259"/>
  <c r="R11" i="259" s="1"/>
  <c r="P12" i="259" s="1"/>
  <c r="J17" i="260"/>
  <c r="J23" i="260" s="1"/>
  <c r="J17" i="259"/>
  <c r="R5" i="259"/>
  <c r="P6" i="259" s="1"/>
  <c r="G1735" i="181"/>
  <c r="R49" i="229"/>
  <c r="O48" i="229" s="1"/>
  <c r="U48" i="229"/>
  <c r="M49" i="229" s="1"/>
  <c r="A48" i="229" s="1"/>
  <c r="R415" i="229"/>
  <c r="O414" i="229" s="1"/>
  <c r="U414" i="229"/>
  <c r="M415" i="229" s="1"/>
  <c r="A414" i="229" s="1"/>
  <c r="R169" i="229"/>
  <c r="O168" i="229" s="1"/>
  <c r="U168" i="229"/>
  <c r="M169" i="229" s="1"/>
  <c r="A168" i="229" s="1"/>
  <c r="U114" i="229"/>
  <c r="M115" i="229" s="1"/>
  <c r="A114" i="229" s="1"/>
  <c r="R115" i="229"/>
  <c r="O114" i="229" s="1"/>
  <c r="J17" i="257"/>
  <c r="J23" i="257" s="1"/>
  <c r="J29" i="257" s="1"/>
  <c r="J35" i="257" s="1"/>
  <c r="J41" i="257" s="1"/>
  <c r="J47" i="257" s="1"/>
  <c r="J53" i="257" s="1"/>
  <c r="J59" i="257" s="1"/>
  <c r="J65" i="257" s="1"/>
  <c r="J71" i="257" s="1"/>
  <c r="J77" i="257" s="1"/>
  <c r="J83" i="257" s="1"/>
  <c r="J89" i="257" s="1"/>
  <c r="J95" i="257" s="1"/>
  <c r="U402" i="229"/>
  <c r="M403" i="229" s="1"/>
  <c r="A402" i="229" s="1"/>
  <c r="R403" i="229"/>
  <c r="O402" i="229" s="1"/>
  <c r="I473" i="257"/>
  <c r="U582" i="229"/>
  <c r="M583" i="229" s="1"/>
  <c r="A582" i="229" s="1"/>
  <c r="R583" i="229"/>
  <c r="O582" i="229" s="1"/>
  <c r="E36" i="85"/>
  <c r="U72" i="229"/>
  <c r="M73" i="229" s="1"/>
  <c r="A72" i="229" s="1"/>
  <c r="R73" i="229"/>
  <c r="O72" i="229" s="1"/>
  <c r="R355" i="229"/>
  <c r="O354" i="229" s="1"/>
  <c r="U354" i="229"/>
  <c r="M355" i="229" s="1"/>
  <c r="A354" i="229" s="1"/>
  <c r="U288" i="229"/>
  <c r="M289" i="229" s="1"/>
  <c r="A288" i="229" s="1"/>
  <c r="R289" i="229"/>
  <c r="O288" i="229" s="1"/>
  <c r="H11" i="256"/>
  <c r="R11" i="256" s="1"/>
  <c r="P12" i="256" s="1"/>
  <c r="G14" i="256"/>
  <c r="C14" i="256" s="1"/>
  <c r="G12" i="256"/>
  <c r="C12" i="256" s="1"/>
  <c r="G13" i="256"/>
  <c r="C13" i="256" s="1"/>
  <c r="G11" i="256"/>
  <c r="C11" i="256" s="1"/>
  <c r="G15" i="256"/>
  <c r="C15" i="256" s="1"/>
  <c r="J18" i="256"/>
  <c r="U252" i="229"/>
  <c r="M253" i="229" s="1"/>
  <c r="A252" i="229" s="1"/>
  <c r="R253" i="229"/>
  <c r="O252" i="229" s="1"/>
  <c r="U282" i="229"/>
  <c r="M283" i="229" s="1"/>
  <c r="A282" i="229" s="1"/>
  <c r="R283" i="229"/>
  <c r="O282" i="229" s="1"/>
  <c r="R121" i="229"/>
  <c r="O120" i="229" s="1"/>
  <c r="U120" i="229"/>
  <c r="M121" i="229" s="1"/>
  <c r="A120" i="229" s="1"/>
  <c r="J509" i="255"/>
  <c r="J515" i="255" s="1"/>
  <c r="J521" i="255" s="1"/>
  <c r="J527" i="255" s="1"/>
  <c r="J533" i="255" s="1"/>
  <c r="J539" i="255" s="1"/>
  <c r="J545" i="255" s="1"/>
  <c r="J551" i="255" s="1"/>
  <c r="J557" i="255" s="1"/>
  <c r="J563" i="255" s="1"/>
  <c r="J569" i="255" s="1"/>
  <c r="J575" i="255" s="1"/>
  <c r="J581" i="255" s="1"/>
  <c r="J587" i="255" s="1"/>
  <c r="J593" i="255" s="1"/>
  <c r="J599" i="255" s="1"/>
  <c r="J504" i="255"/>
  <c r="P7" i="257"/>
  <c r="M6" i="257" s="1"/>
  <c r="S6" i="257"/>
  <c r="K7" i="257" s="1"/>
  <c r="A6" i="257" s="1"/>
  <c r="G14" i="257"/>
  <c r="C14" i="257" s="1"/>
  <c r="H11" i="257"/>
  <c r="R11" i="257" s="1"/>
  <c r="P12" i="257" s="1"/>
  <c r="G12" i="257"/>
  <c r="C12" i="257" s="1"/>
  <c r="G11" i="257"/>
  <c r="C11" i="257" s="1"/>
  <c r="G13" i="257"/>
  <c r="C13" i="257" s="1"/>
  <c r="G15" i="257"/>
  <c r="C15" i="257" s="1"/>
  <c r="P7" i="256"/>
  <c r="M6" i="256" s="1"/>
  <c r="S6" i="256"/>
  <c r="K7" i="256" s="1"/>
  <c r="A6" i="256" s="1"/>
  <c r="J29" i="260" l="1"/>
  <c r="I293" i="260"/>
  <c r="J18" i="259"/>
  <c r="J23" i="259"/>
  <c r="S12" i="260"/>
  <c r="K13" i="260" s="1"/>
  <c r="A12" i="260" s="1"/>
  <c r="P13" i="260"/>
  <c r="M12" i="260" s="1"/>
  <c r="P7" i="259"/>
  <c r="M6" i="259" s="1"/>
  <c r="S6" i="259"/>
  <c r="K7" i="259" s="1"/>
  <c r="A6" i="259" s="1"/>
  <c r="P13" i="259"/>
  <c r="M12" i="259" s="1"/>
  <c r="S12" i="259"/>
  <c r="K13" i="259" s="1"/>
  <c r="A12" i="259" s="1"/>
  <c r="I371" i="259"/>
  <c r="S6" i="260"/>
  <c r="K7" i="260" s="1"/>
  <c r="A6" i="260" s="1"/>
  <c r="P7" i="260"/>
  <c r="M6" i="260" s="1"/>
  <c r="J18" i="260"/>
  <c r="G1736" i="181"/>
  <c r="N414" i="229"/>
  <c r="P414" i="229"/>
  <c r="N114" i="229"/>
  <c r="P114" i="229"/>
  <c r="P168" i="229"/>
  <c r="N168" i="229"/>
  <c r="P48" i="229"/>
  <c r="N48" i="229"/>
  <c r="J18" i="257"/>
  <c r="G20" i="257" s="1"/>
  <c r="C20" i="257" s="1"/>
  <c r="G505" i="255"/>
  <c r="C505" i="255" s="1"/>
  <c r="G506" i="255"/>
  <c r="C506" i="255" s="1"/>
  <c r="G507" i="255"/>
  <c r="C507" i="255" s="1"/>
  <c r="H503" i="255"/>
  <c r="J510" i="255"/>
  <c r="G503" i="255"/>
  <c r="C503" i="255" s="1"/>
  <c r="G504" i="255"/>
  <c r="C504" i="255" s="1"/>
  <c r="P282" i="229"/>
  <c r="N282" i="229"/>
  <c r="G19" i="256"/>
  <c r="C19" i="256" s="1"/>
  <c r="H17" i="256"/>
  <c r="R17" i="256" s="1"/>
  <c r="P18" i="256" s="1"/>
  <c r="J24" i="256"/>
  <c r="G21" i="256"/>
  <c r="C21" i="256" s="1"/>
  <c r="G18" i="256"/>
  <c r="C18" i="256" s="1"/>
  <c r="G17" i="256"/>
  <c r="C17" i="256" s="1"/>
  <c r="G20" i="256"/>
  <c r="C20" i="256" s="1"/>
  <c r="S12" i="257"/>
  <c r="K13" i="257" s="1"/>
  <c r="A12" i="257" s="1"/>
  <c r="P13" i="257"/>
  <c r="M12" i="257" s="1"/>
  <c r="N6" i="257"/>
  <c r="L6" i="257"/>
  <c r="P120" i="229"/>
  <c r="N120" i="229"/>
  <c r="P288" i="229"/>
  <c r="N288" i="229"/>
  <c r="N72" i="229"/>
  <c r="P72" i="229"/>
  <c r="N582" i="229"/>
  <c r="P582" i="229"/>
  <c r="P402" i="229"/>
  <c r="N402" i="229"/>
  <c r="L6" i="256"/>
  <c r="N6" i="256"/>
  <c r="P252" i="229"/>
  <c r="N252" i="229"/>
  <c r="P13" i="256"/>
  <c r="M12" i="256" s="1"/>
  <c r="S12" i="256"/>
  <c r="K13" i="256" s="1"/>
  <c r="A12" i="256" s="1"/>
  <c r="P354" i="229"/>
  <c r="N354" i="229"/>
  <c r="I479" i="257"/>
  <c r="G17" i="257" l="1"/>
  <c r="C17" i="257" s="1"/>
  <c r="L12" i="259"/>
  <c r="N12" i="259"/>
  <c r="I299" i="260"/>
  <c r="L6" i="260"/>
  <c r="N6" i="260"/>
  <c r="L12" i="260"/>
  <c r="N12" i="260"/>
  <c r="G18" i="260"/>
  <c r="C18" i="260" s="1"/>
  <c r="G20" i="260"/>
  <c r="C20" i="260" s="1"/>
  <c r="G19" i="260"/>
  <c r="C19" i="260" s="1"/>
  <c r="H17" i="260"/>
  <c r="G21" i="260"/>
  <c r="C21" i="260" s="1"/>
  <c r="G17" i="260"/>
  <c r="C17" i="260" s="1"/>
  <c r="L6" i="259"/>
  <c r="N6" i="259"/>
  <c r="G21" i="259"/>
  <c r="C21" i="259" s="1"/>
  <c r="G17" i="259"/>
  <c r="C17" i="259" s="1"/>
  <c r="G18" i="259"/>
  <c r="C18" i="259" s="1"/>
  <c r="G20" i="259"/>
  <c r="C20" i="259" s="1"/>
  <c r="G19" i="259"/>
  <c r="C19" i="259" s="1"/>
  <c r="H17" i="259"/>
  <c r="J24" i="260"/>
  <c r="I377" i="259"/>
  <c r="J24" i="259"/>
  <c r="J29" i="259"/>
  <c r="J30" i="260"/>
  <c r="J35" i="260"/>
  <c r="G1737" i="181"/>
  <c r="J24" i="257"/>
  <c r="G27" i="257" s="1"/>
  <c r="C27" i="257" s="1"/>
  <c r="G21" i="257"/>
  <c r="C21" i="257" s="1"/>
  <c r="H17" i="257"/>
  <c r="R17" i="257" s="1"/>
  <c r="P18" i="257" s="1"/>
  <c r="P19" i="257" s="1"/>
  <c r="M18" i="257" s="1"/>
  <c r="G19" i="257"/>
  <c r="C19" i="257" s="1"/>
  <c r="G18" i="257"/>
  <c r="C18" i="257" s="1"/>
  <c r="S18" i="256"/>
  <c r="K19" i="256" s="1"/>
  <c r="A18" i="256" s="1"/>
  <c r="P19" i="256"/>
  <c r="M18" i="256" s="1"/>
  <c r="G26" i="257"/>
  <c r="C26" i="257" s="1"/>
  <c r="G23" i="256"/>
  <c r="C23" i="256" s="1"/>
  <c r="G26" i="256"/>
  <c r="C26" i="256" s="1"/>
  <c r="J30" i="256"/>
  <c r="G24" i="256"/>
  <c r="C24" i="256" s="1"/>
  <c r="G25" i="256"/>
  <c r="C25" i="256" s="1"/>
  <c r="G27" i="256"/>
  <c r="C27" i="256" s="1"/>
  <c r="H23" i="256"/>
  <c r="R23" i="256" s="1"/>
  <c r="P24" i="256" s="1"/>
  <c r="R503" i="255"/>
  <c r="P504" i="255" s="1"/>
  <c r="I485" i="257"/>
  <c r="N12" i="256"/>
  <c r="L12" i="256"/>
  <c r="J516" i="255"/>
  <c r="G511" i="255"/>
  <c r="C511" i="255" s="1"/>
  <c r="G512" i="255"/>
  <c r="C512" i="255" s="1"/>
  <c r="G510" i="255"/>
  <c r="C510" i="255" s="1"/>
  <c r="H509" i="255"/>
  <c r="R509" i="255" s="1"/>
  <c r="P510" i="255" s="1"/>
  <c r="G513" i="255"/>
  <c r="C513" i="255" s="1"/>
  <c r="G509" i="255"/>
  <c r="C509" i="255" s="1"/>
  <c r="N12" i="257"/>
  <c r="L12" i="257"/>
  <c r="G25" i="257" l="1"/>
  <c r="C25" i="257" s="1"/>
  <c r="G24" i="257"/>
  <c r="C24" i="257" s="1"/>
  <c r="H23" i="257"/>
  <c r="R23" i="257" s="1"/>
  <c r="P24" i="257" s="1"/>
  <c r="P25" i="257" s="1"/>
  <c r="M24" i="257" s="1"/>
  <c r="J36" i="260"/>
  <c r="J41" i="260"/>
  <c r="G25" i="259"/>
  <c r="C25" i="259" s="1"/>
  <c r="G27" i="259"/>
  <c r="C27" i="259" s="1"/>
  <c r="G23" i="259"/>
  <c r="C23" i="259" s="1"/>
  <c r="H23" i="259"/>
  <c r="R23" i="259" s="1"/>
  <c r="P24" i="259" s="1"/>
  <c r="G24" i="259"/>
  <c r="C24" i="259" s="1"/>
  <c r="G26" i="259"/>
  <c r="C26" i="259" s="1"/>
  <c r="R17" i="259"/>
  <c r="P18" i="259" s="1"/>
  <c r="J30" i="259"/>
  <c r="J35" i="259"/>
  <c r="J41" i="259" s="1"/>
  <c r="G25" i="260"/>
  <c r="C25" i="260" s="1"/>
  <c r="G27" i="260"/>
  <c r="C27" i="260" s="1"/>
  <c r="G23" i="260"/>
  <c r="C23" i="260" s="1"/>
  <c r="H23" i="260"/>
  <c r="R23" i="260" s="1"/>
  <c r="P24" i="260" s="1"/>
  <c r="G24" i="260"/>
  <c r="C24" i="260" s="1"/>
  <c r="G26" i="260"/>
  <c r="C26" i="260" s="1"/>
  <c r="R17" i="260"/>
  <c r="P18" i="260" s="1"/>
  <c r="I305" i="260"/>
  <c r="H29" i="260"/>
  <c r="R29" i="260" s="1"/>
  <c r="P30" i="260" s="1"/>
  <c r="G29" i="260"/>
  <c r="C29" i="260" s="1"/>
  <c r="G32" i="260"/>
  <c r="C32" i="260" s="1"/>
  <c r="G30" i="260"/>
  <c r="C30" i="260" s="1"/>
  <c r="G31" i="260"/>
  <c r="C31" i="260" s="1"/>
  <c r="G33" i="260"/>
  <c r="C33" i="260" s="1"/>
  <c r="I383" i="259"/>
  <c r="G1738" i="181"/>
  <c r="J30" i="257"/>
  <c r="G32" i="257" s="1"/>
  <c r="C32" i="257" s="1"/>
  <c r="G23" i="257"/>
  <c r="C23" i="257" s="1"/>
  <c r="S18" i="257"/>
  <c r="K19" i="257" s="1"/>
  <c r="A18" i="257" s="1"/>
  <c r="S24" i="257"/>
  <c r="K25" i="257" s="1"/>
  <c r="A24" i="257" s="1"/>
  <c r="N18" i="257"/>
  <c r="L18" i="257"/>
  <c r="S24" i="256"/>
  <c r="K25" i="256" s="1"/>
  <c r="A24" i="256" s="1"/>
  <c r="P25" i="256"/>
  <c r="M24" i="256" s="1"/>
  <c r="G31" i="256"/>
  <c r="C31" i="256" s="1"/>
  <c r="G30" i="256"/>
  <c r="C30" i="256" s="1"/>
  <c r="G29" i="256"/>
  <c r="C29" i="256" s="1"/>
  <c r="J36" i="256"/>
  <c r="G33" i="256"/>
  <c r="C33" i="256" s="1"/>
  <c r="G32" i="256"/>
  <c r="C32" i="256" s="1"/>
  <c r="H29" i="256"/>
  <c r="R29" i="256" s="1"/>
  <c r="P30" i="256" s="1"/>
  <c r="J36" i="257"/>
  <c r="G29" i="257"/>
  <c r="C29" i="257" s="1"/>
  <c r="G30" i="257"/>
  <c r="C30" i="257" s="1"/>
  <c r="H29" i="257"/>
  <c r="R29" i="257" s="1"/>
  <c r="P30" i="257" s="1"/>
  <c r="G33" i="257"/>
  <c r="C33" i="257" s="1"/>
  <c r="G31" i="257"/>
  <c r="C31" i="257" s="1"/>
  <c r="L18" i="256"/>
  <c r="N18" i="256"/>
  <c r="S504" i="255"/>
  <c r="K505" i="255" s="1"/>
  <c r="A504" i="255" s="1"/>
  <c r="P505" i="255"/>
  <c r="M504" i="255" s="1"/>
  <c r="P511" i="255"/>
  <c r="M510" i="255" s="1"/>
  <c r="S510" i="255"/>
  <c r="K511" i="255" s="1"/>
  <c r="A510" i="255" s="1"/>
  <c r="G518" i="255"/>
  <c r="C518" i="255" s="1"/>
  <c r="G517" i="255"/>
  <c r="C517" i="255" s="1"/>
  <c r="G515" i="255"/>
  <c r="C515" i="255" s="1"/>
  <c r="G519" i="255"/>
  <c r="C519" i="255" s="1"/>
  <c r="J522" i="255"/>
  <c r="H515" i="255"/>
  <c r="R515" i="255" s="1"/>
  <c r="P516" i="255" s="1"/>
  <c r="G516" i="255"/>
  <c r="C516" i="255" s="1"/>
  <c r="I491" i="257"/>
  <c r="P31" i="260" l="1"/>
  <c r="M30" i="260" s="1"/>
  <c r="S30" i="260"/>
  <c r="K31" i="260" s="1"/>
  <c r="A30" i="260" s="1"/>
  <c r="P19" i="259"/>
  <c r="M18" i="259" s="1"/>
  <c r="S18" i="259"/>
  <c r="K19" i="259" s="1"/>
  <c r="A18" i="259" s="1"/>
  <c r="H35" i="260"/>
  <c r="R35" i="260" s="1"/>
  <c r="P36" i="260" s="1"/>
  <c r="G35" i="260"/>
  <c r="C35" i="260" s="1"/>
  <c r="G36" i="260"/>
  <c r="C36" i="260" s="1"/>
  <c r="G37" i="260"/>
  <c r="C37" i="260" s="1"/>
  <c r="G38" i="260"/>
  <c r="C38" i="260" s="1"/>
  <c r="G39" i="260"/>
  <c r="C39" i="260" s="1"/>
  <c r="P25" i="259"/>
  <c r="M24" i="259" s="1"/>
  <c r="S24" i="259"/>
  <c r="K25" i="259" s="1"/>
  <c r="A24" i="259" s="1"/>
  <c r="J42" i="260"/>
  <c r="J47" i="260"/>
  <c r="I389" i="259"/>
  <c r="I311" i="260"/>
  <c r="S18" i="260"/>
  <c r="K19" i="260" s="1"/>
  <c r="A18" i="260" s="1"/>
  <c r="P19" i="260"/>
  <c r="M18" i="260" s="1"/>
  <c r="G30" i="259"/>
  <c r="C30" i="259" s="1"/>
  <c r="G33" i="259"/>
  <c r="C33" i="259" s="1"/>
  <c r="G29" i="259"/>
  <c r="C29" i="259" s="1"/>
  <c r="J36" i="259"/>
  <c r="G31" i="259"/>
  <c r="C31" i="259" s="1"/>
  <c r="H29" i="259"/>
  <c r="G32" i="259"/>
  <c r="C32" i="259" s="1"/>
  <c r="P25" i="260"/>
  <c r="M24" i="260" s="1"/>
  <c r="S24" i="260"/>
  <c r="K25" i="260" s="1"/>
  <c r="A24" i="260" s="1"/>
  <c r="J47" i="259"/>
  <c r="G1739" i="181"/>
  <c r="I497" i="257"/>
  <c r="I503" i="257" s="1"/>
  <c r="I509" i="257" s="1"/>
  <c r="I515" i="257" s="1"/>
  <c r="S30" i="257"/>
  <c r="K31" i="257" s="1"/>
  <c r="A30" i="257" s="1"/>
  <c r="P31" i="257"/>
  <c r="M30" i="257" s="1"/>
  <c r="G35" i="257"/>
  <c r="C35" i="257" s="1"/>
  <c r="J42" i="257"/>
  <c r="G37" i="257"/>
  <c r="C37" i="257" s="1"/>
  <c r="H35" i="257"/>
  <c r="R35" i="257" s="1"/>
  <c r="P36" i="257" s="1"/>
  <c r="G39" i="257"/>
  <c r="C39" i="257" s="1"/>
  <c r="G38" i="257"/>
  <c r="C38" i="257" s="1"/>
  <c r="G36" i="257"/>
  <c r="C36" i="257" s="1"/>
  <c r="G37" i="256"/>
  <c r="C37" i="256" s="1"/>
  <c r="H35" i="256"/>
  <c r="R35" i="256" s="1"/>
  <c r="P36" i="256" s="1"/>
  <c r="G35" i="256"/>
  <c r="C35" i="256" s="1"/>
  <c r="G39" i="256"/>
  <c r="C39" i="256" s="1"/>
  <c r="J42" i="256"/>
  <c r="G38" i="256"/>
  <c r="C38" i="256" s="1"/>
  <c r="G36" i="256"/>
  <c r="C36" i="256" s="1"/>
  <c r="L24" i="256"/>
  <c r="N24" i="256"/>
  <c r="L24" i="257"/>
  <c r="N24" i="257"/>
  <c r="G522" i="255"/>
  <c r="C522" i="255" s="1"/>
  <c r="G523" i="255"/>
  <c r="C523" i="255" s="1"/>
  <c r="G521" i="255"/>
  <c r="C521" i="255" s="1"/>
  <c r="J528" i="255"/>
  <c r="G525" i="255"/>
  <c r="C525" i="255" s="1"/>
  <c r="G524" i="255"/>
  <c r="C524" i="255" s="1"/>
  <c r="H521" i="255"/>
  <c r="P517" i="255"/>
  <c r="M516" i="255" s="1"/>
  <c r="S516" i="255"/>
  <c r="K517" i="255" s="1"/>
  <c r="A516" i="255" s="1"/>
  <c r="N504" i="255"/>
  <c r="L504" i="255"/>
  <c r="N510" i="255"/>
  <c r="L510" i="255"/>
  <c r="P31" i="256"/>
  <c r="M30" i="256" s="1"/>
  <c r="S30" i="256"/>
  <c r="K31" i="256" s="1"/>
  <c r="A30" i="256" s="1"/>
  <c r="J53" i="259" l="1"/>
  <c r="N24" i="259"/>
  <c r="L24" i="259"/>
  <c r="P37" i="260"/>
  <c r="M36" i="260" s="1"/>
  <c r="S36" i="260"/>
  <c r="K37" i="260" s="1"/>
  <c r="A36" i="260" s="1"/>
  <c r="L30" i="260"/>
  <c r="N30" i="260"/>
  <c r="L24" i="260"/>
  <c r="N24" i="260"/>
  <c r="H35" i="259"/>
  <c r="R35" i="259" s="1"/>
  <c r="P36" i="259" s="1"/>
  <c r="G35" i="259"/>
  <c r="C35" i="259" s="1"/>
  <c r="G36" i="259"/>
  <c r="C36" i="259" s="1"/>
  <c r="G37" i="259"/>
  <c r="C37" i="259" s="1"/>
  <c r="G38" i="259"/>
  <c r="C38" i="259" s="1"/>
  <c r="G39" i="259"/>
  <c r="C39" i="259" s="1"/>
  <c r="N18" i="260"/>
  <c r="L18" i="260"/>
  <c r="I395" i="259"/>
  <c r="G44" i="260"/>
  <c r="C44" i="260" s="1"/>
  <c r="G43" i="260"/>
  <c r="C43" i="260" s="1"/>
  <c r="H41" i="260"/>
  <c r="G45" i="260"/>
  <c r="C45" i="260" s="1"/>
  <c r="G41" i="260"/>
  <c r="C41" i="260" s="1"/>
  <c r="G42" i="260"/>
  <c r="C42" i="260" s="1"/>
  <c r="L18" i="259"/>
  <c r="N18" i="259"/>
  <c r="R29" i="259"/>
  <c r="P30" i="259" s="1"/>
  <c r="I317" i="260"/>
  <c r="J48" i="260"/>
  <c r="J53" i="260"/>
  <c r="J42" i="259"/>
  <c r="J48" i="259" s="1"/>
  <c r="G1740" i="181"/>
  <c r="S36" i="256"/>
  <c r="K37" i="256" s="1"/>
  <c r="A36" i="256" s="1"/>
  <c r="P37" i="256"/>
  <c r="M36" i="256" s="1"/>
  <c r="I521" i="257"/>
  <c r="L30" i="256"/>
  <c r="N30" i="256"/>
  <c r="N516" i="255"/>
  <c r="L516" i="255"/>
  <c r="G529" i="255"/>
  <c r="C529" i="255" s="1"/>
  <c r="G527" i="255"/>
  <c r="C527" i="255" s="1"/>
  <c r="G528" i="255"/>
  <c r="C528" i="255" s="1"/>
  <c r="G530" i="255"/>
  <c r="C530" i="255" s="1"/>
  <c r="G531" i="255"/>
  <c r="C531" i="255" s="1"/>
  <c r="J534" i="255"/>
  <c r="H527" i="255"/>
  <c r="R527" i="255" s="1"/>
  <c r="P528" i="255" s="1"/>
  <c r="G42" i="257"/>
  <c r="C42" i="257" s="1"/>
  <c r="G43" i="257"/>
  <c r="C43" i="257" s="1"/>
  <c r="G45" i="257"/>
  <c r="C45" i="257" s="1"/>
  <c r="G41" i="257"/>
  <c r="C41" i="257" s="1"/>
  <c r="J48" i="257"/>
  <c r="H41" i="257"/>
  <c r="R41" i="257" s="1"/>
  <c r="P42" i="257" s="1"/>
  <c r="G44" i="257"/>
  <c r="C44" i="257" s="1"/>
  <c r="R521" i="255"/>
  <c r="P522" i="255" s="1"/>
  <c r="G45" i="256"/>
  <c r="C45" i="256" s="1"/>
  <c r="G42" i="256"/>
  <c r="C42" i="256" s="1"/>
  <c r="G41" i="256"/>
  <c r="C41" i="256" s="1"/>
  <c r="G43" i="256"/>
  <c r="C43" i="256" s="1"/>
  <c r="G44" i="256"/>
  <c r="C44" i="256" s="1"/>
  <c r="H41" i="256"/>
  <c r="R41" i="256" s="1"/>
  <c r="P42" i="256" s="1"/>
  <c r="J48" i="256"/>
  <c r="P37" i="257"/>
  <c r="M36" i="257" s="1"/>
  <c r="S36" i="257"/>
  <c r="K37" i="257" s="1"/>
  <c r="A36" i="257" s="1"/>
  <c r="N30" i="257"/>
  <c r="L30" i="257"/>
  <c r="G50" i="259" l="1"/>
  <c r="C50" i="259" s="1"/>
  <c r="G51" i="259"/>
  <c r="C51" i="259" s="1"/>
  <c r="G47" i="259"/>
  <c r="C47" i="259" s="1"/>
  <c r="H47" i="259"/>
  <c r="R47" i="259" s="1"/>
  <c r="P48" i="259" s="1"/>
  <c r="G49" i="259"/>
  <c r="C49" i="259" s="1"/>
  <c r="G48" i="259"/>
  <c r="C48" i="259" s="1"/>
  <c r="I323" i="260"/>
  <c r="N36" i="260"/>
  <c r="L36" i="260"/>
  <c r="J54" i="259"/>
  <c r="J59" i="259"/>
  <c r="G43" i="259"/>
  <c r="C43" i="259" s="1"/>
  <c r="H41" i="259"/>
  <c r="G45" i="259"/>
  <c r="C45" i="259" s="1"/>
  <c r="G41" i="259"/>
  <c r="C41" i="259" s="1"/>
  <c r="G42" i="259"/>
  <c r="C42" i="259" s="1"/>
  <c r="G44" i="259"/>
  <c r="C44" i="259" s="1"/>
  <c r="G50" i="260"/>
  <c r="C50" i="260" s="1"/>
  <c r="G48" i="260"/>
  <c r="C48" i="260" s="1"/>
  <c r="G49" i="260"/>
  <c r="C49" i="260" s="1"/>
  <c r="G51" i="260"/>
  <c r="C51" i="260" s="1"/>
  <c r="H47" i="260"/>
  <c r="R47" i="260" s="1"/>
  <c r="P48" i="260" s="1"/>
  <c r="G47" i="260"/>
  <c r="C47" i="260" s="1"/>
  <c r="P31" i="259"/>
  <c r="M30" i="259" s="1"/>
  <c r="S30" i="259"/>
  <c r="K31" i="259" s="1"/>
  <c r="A30" i="259" s="1"/>
  <c r="P37" i="259"/>
  <c r="M36" i="259" s="1"/>
  <c r="S36" i="259"/>
  <c r="K37" i="259" s="1"/>
  <c r="A36" i="259" s="1"/>
  <c r="J54" i="260"/>
  <c r="J59" i="260"/>
  <c r="R41" i="260"/>
  <c r="P42" i="260" s="1"/>
  <c r="I401" i="259"/>
  <c r="G1741" i="181"/>
  <c r="I329" i="229" s="1"/>
  <c r="C329" i="229" s="1"/>
  <c r="P529" i="255"/>
  <c r="M528" i="255" s="1"/>
  <c r="S528" i="255"/>
  <c r="K529" i="255" s="1"/>
  <c r="A528" i="255" s="1"/>
  <c r="G48" i="257"/>
  <c r="C48" i="257" s="1"/>
  <c r="G49" i="257"/>
  <c r="C49" i="257" s="1"/>
  <c r="G51" i="257"/>
  <c r="C51" i="257" s="1"/>
  <c r="G47" i="257"/>
  <c r="C47" i="257" s="1"/>
  <c r="J54" i="257"/>
  <c r="H47" i="257"/>
  <c r="R47" i="257" s="1"/>
  <c r="P48" i="257" s="1"/>
  <c r="G50" i="257"/>
  <c r="C50" i="257" s="1"/>
  <c r="L36" i="256"/>
  <c r="N36" i="256"/>
  <c r="S42" i="256"/>
  <c r="K43" i="256" s="1"/>
  <c r="A42" i="256" s="1"/>
  <c r="P43" i="256"/>
  <c r="M42" i="256" s="1"/>
  <c r="S42" i="257"/>
  <c r="K43" i="257" s="1"/>
  <c r="A42" i="257" s="1"/>
  <c r="P43" i="257"/>
  <c r="M42" i="257" s="1"/>
  <c r="I527" i="257"/>
  <c r="I533" i="257" s="1"/>
  <c r="L36" i="257"/>
  <c r="N36" i="257"/>
  <c r="J54" i="256"/>
  <c r="H47" i="256"/>
  <c r="R47" i="256" s="1"/>
  <c r="P48" i="256" s="1"/>
  <c r="G47" i="256"/>
  <c r="C47" i="256" s="1"/>
  <c r="G49" i="256"/>
  <c r="C49" i="256" s="1"/>
  <c r="G48" i="256"/>
  <c r="C48" i="256" s="1"/>
  <c r="G51" i="256"/>
  <c r="C51" i="256" s="1"/>
  <c r="G50" i="256"/>
  <c r="C50" i="256" s="1"/>
  <c r="P523" i="255"/>
  <c r="M522" i="255" s="1"/>
  <c r="S522" i="255"/>
  <c r="K523" i="255" s="1"/>
  <c r="A522" i="255" s="1"/>
  <c r="G536" i="255"/>
  <c r="C536" i="255" s="1"/>
  <c r="G535" i="255"/>
  <c r="C535" i="255" s="1"/>
  <c r="J540" i="255"/>
  <c r="G533" i="255"/>
  <c r="C533" i="255" s="1"/>
  <c r="H533" i="255"/>
  <c r="G534" i="255"/>
  <c r="C534" i="255" s="1"/>
  <c r="G537" i="255"/>
  <c r="C537" i="255" s="1"/>
  <c r="S42" i="260" l="1"/>
  <c r="K43" i="260" s="1"/>
  <c r="A42" i="260" s="1"/>
  <c r="P43" i="260"/>
  <c r="M42" i="260" s="1"/>
  <c r="N36" i="259"/>
  <c r="L36" i="259"/>
  <c r="P49" i="260"/>
  <c r="M48" i="260" s="1"/>
  <c r="S48" i="260"/>
  <c r="K49" i="260" s="1"/>
  <c r="A48" i="260" s="1"/>
  <c r="H53" i="259"/>
  <c r="R53" i="259" s="1"/>
  <c r="P54" i="259" s="1"/>
  <c r="G53" i="259"/>
  <c r="C53" i="259" s="1"/>
  <c r="G56" i="259"/>
  <c r="C56" i="259" s="1"/>
  <c r="G54" i="259"/>
  <c r="C54" i="259" s="1"/>
  <c r="G57" i="259"/>
  <c r="C57" i="259" s="1"/>
  <c r="G55" i="259"/>
  <c r="C55" i="259" s="1"/>
  <c r="J60" i="259"/>
  <c r="J65" i="259"/>
  <c r="G54" i="260"/>
  <c r="C54" i="260" s="1"/>
  <c r="G55" i="260"/>
  <c r="C55" i="260" s="1"/>
  <c r="H53" i="260"/>
  <c r="G53" i="260"/>
  <c r="C53" i="260" s="1"/>
  <c r="G56" i="260"/>
  <c r="C56" i="260" s="1"/>
  <c r="G57" i="260"/>
  <c r="C57" i="260" s="1"/>
  <c r="L30" i="259"/>
  <c r="N30" i="259"/>
  <c r="I329" i="260"/>
  <c r="I407" i="259"/>
  <c r="J60" i="260"/>
  <c r="J65" i="260"/>
  <c r="J71" i="260" s="1"/>
  <c r="J77" i="260" s="1"/>
  <c r="R41" i="259"/>
  <c r="P42" i="259" s="1"/>
  <c r="S48" i="259"/>
  <c r="K49" i="259" s="1"/>
  <c r="A48" i="259" s="1"/>
  <c r="P49" i="259"/>
  <c r="M48" i="259" s="1"/>
  <c r="G1742" i="181"/>
  <c r="S48" i="256"/>
  <c r="K49" i="256" s="1"/>
  <c r="A48" i="256" s="1"/>
  <c r="P49" i="256"/>
  <c r="M48" i="256" s="1"/>
  <c r="L42" i="256"/>
  <c r="N42" i="256"/>
  <c r="L528" i="255"/>
  <c r="N528" i="255"/>
  <c r="R533" i="255"/>
  <c r="P534" i="255" s="1"/>
  <c r="G542" i="255"/>
  <c r="C542" i="255" s="1"/>
  <c r="G539" i="255"/>
  <c r="C539" i="255" s="1"/>
  <c r="H539" i="255"/>
  <c r="R539" i="255" s="1"/>
  <c r="P540" i="255" s="1"/>
  <c r="G541" i="255"/>
  <c r="C541" i="255" s="1"/>
  <c r="J546" i="255"/>
  <c r="G540" i="255"/>
  <c r="C540" i="255" s="1"/>
  <c r="G543" i="255"/>
  <c r="C543" i="255" s="1"/>
  <c r="L522" i="255"/>
  <c r="N522" i="255"/>
  <c r="N42" i="257"/>
  <c r="L42" i="257"/>
  <c r="J60" i="257"/>
  <c r="G54" i="257"/>
  <c r="C54" i="257" s="1"/>
  <c r="G55" i="257"/>
  <c r="C55" i="257" s="1"/>
  <c r="H53" i="257"/>
  <c r="R53" i="257" s="1"/>
  <c r="P54" i="257" s="1"/>
  <c r="G57" i="257"/>
  <c r="C57" i="257" s="1"/>
  <c r="G53" i="257"/>
  <c r="C53" i="257" s="1"/>
  <c r="G56" i="257"/>
  <c r="C56" i="257" s="1"/>
  <c r="J60" i="256"/>
  <c r="G54" i="256"/>
  <c r="C54" i="256" s="1"/>
  <c r="G53" i="256"/>
  <c r="C53" i="256" s="1"/>
  <c r="H53" i="256"/>
  <c r="R53" i="256" s="1"/>
  <c r="P54" i="256" s="1"/>
  <c r="G57" i="256"/>
  <c r="C57" i="256" s="1"/>
  <c r="G56" i="256"/>
  <c r="C56" i="256" s="1"/>
  <c r="G55" i="256"/>
  <c r="C55" i="256" s="1"/>
  <c r="I539" i="257"/>
  <c r="S48" i="257"/>
  <c r="K49" i="257" s="1"/>
  <c r="A48" i="257" s="1"/>
  <c r="P49" i="257"/>
  <c r="M48" i="257" s="1"/>
  <c r="J83" i="260" l="1"/>
  <c r="I335" i="260"/>
  <c r="R53" i="260"/>
  <c r="P54" i="260" s="1"/>
  <c r="G59" i="259"/>
  <c r="C59" i="259" s="1"/>
  <c r="H59" i="259"/>
  <c r="G60" i="259"/>
  <c r="C60" i="259" s="1"/>
  <c r="G61" i="259"/>
  <c r="C61" i="259" s="1"/>
  <c r="G62" i="259"/>
  <c r="C62" i="259" s="1"/>
  <c r="G63" i="259"/>
  <c r="C63" i="259" s="1"/>
  <c r="L48" i="260"/>
  <c r="N48" i="260"/>
  <c r="S42" i="259"/>
  <c r="K43" i="259" s="1"/>
  <c r="A42" i="259" s="1"/>
  <c r="P43" i="259"/>
  <c r="M42" i="259" s="1"/>
  <c r="J66" i="259"/>
  <c r="J71" i="259"/>
  <c r="N42" i="260"/>
  <c r="L42" i="260"/>
  <c r="N48" i="259"/>
  <c r="L48" i="259"/>
  <c r="I413" i="259"/>
  <c r="S54" i="259"/>
  <c r="K55" i="259" s="1"/>
  <c r="A54" i="259" s="1"/>
  <c r="P55" i="259"/>
  <c r="M54" i="259" s="1"/>
  <c r="H59" i="260"/>
  <c r="R59" i="260" s="1"/>
  <c r="P60" i="260" s="1"/>
  <c r="J66" i="260"/>
  <c r="G59" i="260"/>
  <c r="C59" i="260" s="1"/>
  <c r="G61" i="260"/>
  <c r="C61" i="260" s="1"/>
  <c r="G62" i="260"/>
  <c r="C62" i="260" s="1"/>
  <c r="G60" i="260"/>
  <c r="C60" i="260" s="1"/>
  <c r="G63" i="260"/>
  <c r="C63" i="260" s="1"/>
  <c r="G1743" i="181"/>
  <c r="N48" i="257"/>
  <c r="N2" i="257" s="1"/>
  <c r="X36" i="85" s="1"/>
  <c r="L48" i="257"/>
  <c r="S540" i="255"/>
  <c r="K541" i="255" s="1"/>
  <c r="A540" i="255" s="1"/>
  <c r="P541" i="255"/>
  <c r="M540" i="255" s="1"/>
  <c r="S534" i="255"/>
  <c r="K535" i="255" s="1"/>
  <c r="A534" i="255" s="1"/>
  <c r="P535" i="255"/>
  <c r="M534" i="255" s="1"/>
  <c r="I545" i="257"/>
  <c r="P55" i="257"/>
  <c r="M54" i="257" s="1"/>
  <c r="S54" i="257"/>
  <c r="K55" i="257" s="1"/>
  <c r="A54" i="257" s="1"/>
  <c r="L48" i="256"/>
  <c r="N48" i="256"/>
  <c r="N2" i="256" s="1"/>
  <c r="X35" i="85" s="1"/>
  <c r="S54" i="256"/>
  <c r="K55" i="256" s="1"/>
  <c r="A54" i="256" s="1"/>
  <c r="P55" i="256"/>
  <c r="M54" i="256" s="1"/>
  <c r="G60" i="256"/>
  <c r="C60" i="256" s="1"/>
  <c r="J66" i="256"/>
  <c r="G62" i="256"/>
  <c r="C62" i="256" s="1"/>
  <c r="H59" i="256"/>
  <c r="R59" i="256" s="1"/>
  <c r="P60" i="256" s="1"/>
  <c r="G63" i="256"/>
  <c r="C63" i="256" s="1"/>
  <c r="G59" i="256"/>
  <c r="C59" i="256" s="1"/>
  <c r="G61" i="256"/>
  <c r="C61" i="256" s="1"/>
  <c r="J66" i="257"/>
  <c r="H59" i="257"/>
  <c r="R59" i="257" s="1"/>
  <c r="P60" i="257" s="1"/>
  <c r="G63" i="257"/>
  <c r="C63" i="257" s="1"/>
  <c r="G61" i="257"/>
  <c r="C61" i="257" s="1"/>
  <c r="G59" i="257"/>
  <c r="C59" i="257" s="1"/>
  <c r="G62" i="257"/>
  <c r="C62" i="257" s="1"/>
  <c r="G60" i="257"/>
  <c r="C60" i="257" s="1"/>
  <c r="G548" i="255"/>
  <c r="C548" i="255" s="1"/>
  <c r="G549" i="255"/>
  <c r="C549" i="255" s="1"/>
  <c r="G546" i="255"/>
  <c r="C546" i="255" s="1"/>
  <c r="H545" i="255"/>
  <c r="R545" i="255" s="1"/>
  <c r="P546" i="255" s="1"/>
  <c r="J552" i="255"/>
  <c r="G545" i="255"/>
  <c r="C545" i="255" s="1"/>
  <c r="G547" i="255"/>
  <c r="C547" i="255" s="1"/>
  <c r="N2" i="260" l="1"/>
  <c r="X39" i="85" s="1"/>
  <c r="G69" i="260"/>
  <c r="C69" i="260" s="1"/>
  <c r="G65" i="260"/>
  <c r="C65" i="260" s="1"/>
  <c r="J72" i="260"/>
  <c r="G66" i="260"/>
  <c r="C66" i="260" s="1"/>
  <c r="G68" i="260"/>
  <c r="C68" i="260" s="1"/>
  <c r="G67" i="260"/>
  <c r="C67" i="260" s="1"/>
  <c r="H65" i="260"/>
  <c r="R65" i="260" s="1"/>
  <c r="P66" i="260" s="1"/>
  <c r="G68" i="259"/>
  <c r="C68" i="259" s="1"/>
  <c r="G67" i="259"/>
  <c r="C67" i="259" s="1"/>
  <c r="H65" i="259"/>
  <c r="R65" i="259" s="1"/>
  <c r="P66" i="259" s="1"/>
  <c r="G69" i="259"/>
  <c r="C69" i="259" s="1"/>
  <c r="G65" i="259"/>
  <c r="C65" i="259" s="1"/>
  <c r="G66" i="259"/>
  <c r="C66" i="259" s="1"/>
  <c r="P55" i="260"/>
  <c r="M54" i="260" s="1"/>
  <c r="S54" i="260"/>
  <c r="K55" i="260" s="1"/>
  <c r="A54" i="260" s="1"/>
  <c r="J72" i="259"/>
  <c r="J77" i="259"/>
  <c r="J89" i="260"/>
  <c r="L54" i="259"/>
  <c r="N54" i="259"/>
  <c r="P61" i="260"/>
  <c r="M60" i="260" s="1"/>
  <c r="S60" i="260"/>
  <c r="K61" i="260" s="1"/>
  <c r="A60" i="260" s="1"/>
  <c r="I419" i="259"/>
  <c r="L42" i="259"/>
  <c r="N42" i="259"/>
  <c r="N2" i="259" s="1"/>
  <c r="X38" i="85" s="1"/>
  <c r="R59" i="259"/>
  <c r="P60" i="259" s="1"/>
  <c r="I341" i="260"/>
  <c r="G1744" i="181"/>
  <c r="H65" i="256"/>
  <c r="R65" i="256" s="1"/>
  <c r="P66" i="256" s="1"/>
  <c r="G69" i="256"/>
  <c r="C69" i="256" s="1"/>
  <c r="G68" i="256"/>
  <c r="C68" i="256" s="1"/>
  <c r="G66" i="256"/>
  <c r="C66" i="256" s="1"/>
  <c r="G65" i="256"/>
  <c r="C65" i="256" s="1"/>
  <c r="G67" i="256"/>
  <c r="C67" i="256" s="1"/>
  <c r="J72" i="256"/>
  <c r="L54" i="257"/>
  <c r="N54" i="257"/>
  <c r="G554" i="255"/>
  <c r="C554" i="255" s="1"/>
  <c r="J558" i="255"/>
  <c r="G553" i="255"/>
  <c r="C553" i="255" s="1"/>
  <c r="G555" i="255"/>
  <c r="C555" i="255" s="1"/>
  <c r="G551" i="255"/>
  <c r="C551" i="255" s="1"/>
  <c r="H551" i="255"/>
  <c r="R551" i="255" s="1"/>
  <c r="P552" i="255" s="1"/>
  <c r="G552" i="255"/>
  <c r="C552" i="255" s="1"/>
  <c r="L534" i="255"/>
  <c r="N534" i="255"/>
  <c r="G65" i="257"/>
  <c r="C65" i="257" s="1"/>
  <c r="H65" i="257"/>
  <c r="R65" i="257" s="1"/>
  <c r="P66" i="257" s="1"/>
  <c r="G66" i="257"/>
  <c r="C66" i="257" s="1"/>
  <c r="G69" i="257"/>
  <c r="C69" i="257" s="1"/>
  <c r="J72" i="257"/>
  <c r="G67" i="257"/>
  <c r="C67" i="257" s="1"/>
  <c r="G68" i="257"/>
  <c r="C68" i="257" s="1"/>
  <c r="S60" i="256"/>
  <c r="K61" i="256" s="1"/>
  <c r="A60" i="256" s="1"/>
  <c r="P61" i="256"/>
  <c r="M60" i="256" s="1"/>
  <c r="L54" i="256"/>
  <c r="N54" i="256"/>
  <c r="I551" i="257"/>
  <c r="S546" i="255"/>
  <c r="K547" i="255" s="1"/>
  <c r="A546" i="255" s="1"/>
  <c r="P547" i="255"/>
  <c r="M546" i="255" s="1"/>
  <c r="P61" i="257"/>
  <c r="M60" i="257" s="1"/>
  <c r="S60" i="257"/>
  <c r="K61" i="257" s="1"/>
  <c r="A60" i="257" s="1"/>
  <c r="N540" i="255"/>
  <c r="L540" i="255"/>
  <c r="I347" i="260" l="1"/>
  <c r="J78" i="259"/>
  <c r="J83" i="259"/>
  <c r="J89" i="259" s="1"/>
  <c r="J95" i="259" s="1"/>
  <c r="J101" i="259" s="1"/>
  <c r="J107" i="259" s="1"/>
  <c r="J113" i="259" s="1"/>
  <c r="J119" i="259" s="1"/>
  <c r="J125" i="259" s="1"/>
  <c r="J131" i="259" s="1"/>
  <c r="J137" i="259" s="1"/>
  <c r="J143" i="259" s="1"/>
  <c r="J149" i="259" s="1"/>
  <c r="J155" i="259" s="1"/>
  <c r="J161" i="259" s="1"/>
  <c r="J167" i="259" s="1"/>
  <c r="J173" i="259" s="1"/>
  <c r="J179" i="259" s="1"/>
  <c r="J185" i="259" s="1"/>
  <c r="J191" i="259" s="1"/>
  <c r="J197" i="259" s="1"/>
  <c r="J203" i="259" s="1"/>
  <c r="J209" i="259" s="1"/>
  <c r="J215" i="259" s="1"/>
  <c r="J221" i="259" s="1"/>
  <c r="J227" i="259" s="1"/>
  <c r="J233" i="259" s="1"/>
  <c r="J239" i="259" s="1"/>
  <c r="J245" i="259" s="1"/>
  <c r="J251" i="259" s="1"/>
  <c r="J257" i="259" s="1"/>
  <c r="J263" i="259" s="1"/>
  <c r="J269" i="259" s="1"/>
  <c r="J275" i="259" s="1"/>
  <c r="J281" i="259" s="1"/>
  <c r="J287" i="259" s="1"/>
  <c r="J293" i="259" s="1"/>
  <c r="J299" i="259" s="1"/>
  <c r="J305" i="259" s="1"/>
  <c r="J311" i="259" s="1"/>
  <c r="J317" i="259" s="1"/>
  <c r="J323" i="259" s="1"/>
  <c r="J329" i="259" s="1"/>
  <c r="J335" i="259" s="1"/>
  <c r="J341" i="259" s="1"/>
  <c r="J347" i="259" s="1"/>
  <c r="J353" i="259" s="1"/>
  <c r="J359" i="259" s="1"/>
  <c r="P61" i="259"/>
  <c r="M60" i="259" s="1"/>
  <c r="S60" i="259"/>
  <c r="K61" i="259" s="1"/>
  <c r="A60" i="259" s="1"/>
  <c r="I425" i="259"/>
  <c r="L54" i="260"/>
  <c r="N54" i="260"/>
  <c r="S66" i="259"/>
  <c r="K67" i="259" s="1"/>
  <c r="A66" i="259" s="1"/>
  <c r="P67" i="259"/>
  <c r="M66" i="259" s="1"/>
  <c r="L60" i="260"/>
  <c r="N60" i="260"/>
  <c r="J95" i="260"/>
  <c r="S66" i="260"/>
  <c r="K67" i="260" s="1"/>
  <c r="A66" i="260" s="1"/>
  <c r="P67" i="260"/>
  <c r="M66" i="260" s="1"/>
  <c r="G74" i="260"/>
  <c r="C74" i="260" s="1"/>
  <c r="G73" i="260"/>
  <c r="C73" i="260" s="1"/>
  <c r="G75" i="260"/>
  <c r="C75" i="260" s="1"/>
  <c r="G71" i="260"/>
  <c r="C71" i="260" s="1"/>
  <c r="H71" i="260"/>
  <c r="R71" i="260" s="1"/>
  <c r="P72" i="260" s="1"/>
  <c r="G72" i="260"/>
  <c r="C72" i="260" s="1"/>
  <c r="J78" i="260"/>
  <c r="G74" i="259"/>
  <c r="C74" i="259" s="1"/>
  <c r="G73" i="259"/>
  <c r="C73" i="259" s="1"/>
  <c r="H71" i="259"/>
  <c r="R71" i="259" s="1"/>
  <c r="P72" i="259" s="1"/>
  <c r="G75" i="259"/>
  <c r="C75" i="259" s="1"/>
  <c r="G71" i="259"/>
  <c r="C71" i="259" s="1"/>
  <c r="G72" i="259"/>
  <c r="C72" i="259" s="1"/>
  <c r="G1745" i="181"/>
  <c r="S66" i="257"/>
  <c r="K67" i="257" s="1"/>
  <c r="A66" i="257" s="1"/>
  <c r="P67" i="257"/>
  <c r="M66" i="257" s="1"/>
  <c r="S66" i="256"/>
  <c r="K67" i="256" s="1"/>
  <c r="A66" i="256" s="1"/>
  <c r="P67" i="256"/>
  <c r="M66" i="256" s="1"/>
  <c r="S552" i="255"/>
  <c r="K553" i="255" s="1"/>
  <c r="A552" i="255" s="1"/>
  <c r="P553" i="255"/>
  <c r="M552" i="255" s="1"/>
  <c r="G561" i="255"/>
  <c r="C561" i="255" s="1"/>
  <c r="G560" i="255"/>
  <c r="C560" i="255" s="1"/>
  <c r="G558" i="255"/>
  <c r="C558" i="255" s="1"/>
  <c r="J564" i="255"/>
  <c r="G557" i="255"/>
  <c r="C557" i="255" s="1"/>
  <c r="G559" i="255"/>
  <c r="C559" i="255" s="1"/>
  <c r="H557" i="255"/>
  <c r="R557" i="255" s="1"/>
  <c r="P558" i="255" s="1"/>
  <c r="J78" i="256"/>
  <c r="G75" i="256"/>
  <c r="C75" i="256" s="1"/>
  <c r="G72" i="256"/>
  <c r="C72" i="256" s="1"/>
  <c r="H71" i="256"/>
  <c r="R71" i="256" s="1"/>
  <c r="P72" i="256" s="1"/>
  <c r="G71" i="256"/>
  <c r="C71" i="256" s="1"/>
  <c r="G74" i="256"/>
  <c r="C74" i="256" s="1"/>
  <c r="G73" i="256"/>
  <c r="C73" i="256" s="1"/>
  <c r="N546" i="255"/>
  <c r="L546" i="255"/>
  <c r="N60" i="257"/>
  <c r="L60" i="257"/>
  <c r="I557" i="257"/>
  <c r="L60" i="256"/>
  <c r="N60" i="256"/>
  <c r="G75" i="257"/>
  <c r="C75" i="257" s="1"/>
  <c r="G74" i="257"/>
  <c r="C74" i="257" s="1"/>
  <c r="G72" i="257"/>
  <c r="C72" i="257" s="1"/>
  <c r="H71" i="257"/>
  <c r="R71" i="257" s="1"/>
  <c r="P72" i="257" s="1"/>
  <c r="G71" i="257"/>
  <c r="C71" i="257" s="1"/>
  <c r="G73" i="257"/>
  <c r="C73" i="257" s="1"/>
  <c r="J78" i="257"/>
  <c r="P73" i="259" l="1"/>
  <c r="M72" i="259" s="1"/>
  <c r="S72" i="259"/>
  <c r="K73" i="259" s="1"/>
  <c r="A72" i="259" s="1"/>
  <c r="J101" i="260"/>
  <c r="J107" i="260" s="1"/>
  <c r="J113" i="260" s="1"/>
  <c r="N66" i="259"/>
  <c r="L66" i="259"/>
  <c r="N60" i="259"/>
  <c r="L60" i="259"/>
  <c r="I353" i="260"/>
  <c r="G81" i="260"/>
  <c r="C81" i="260" s="1"/>
  <c r="G78" i="260"/>
  <c r="C78" i="260" s="1"/>
  <c r="H77" i="260"/>
  <c r="R77" i="260" s="1"/>
  <c r="P78" i="260" s="1"/>
  <c r="G79" i="260"/>
  <c r="C79" i="260" s="1"/>
  <c r="G77" i="260"/>
  <c r="C77" i="260" s="1"/>
  <c r="G80" i="260"/>
  <c r="C80" i="260" s="1"/>
  <c r="J84" i="260"/>
  <c r="L66" i="260"/>
  <c r="N66" i="260"/>
  <c r="G81" i="259"/>
  <c r="C81" i="259" s="1"/>
  <c r="H77" i="259"/>
  <c r="R77" i="259" s="1"/>
  <c r="P78" i="259" s="1"/>
  <c r="G78" i="259"/>
  <c r="C78" i="259" s="1"/>
  <c r="G77" i="259"/>
  <c r="C77" i="259" s="1"/>
  <c r="G80" i="259"/>
  <c r="C80" i="259" s="1"/>
  <c r="G79" i="259"/>
  <c r="C79" i="259" s="1"/>
  <c r="S72" i="260"/>
  <c r="K73" i="260" s="1"/>
  <c r="A72" i="260" s="1"/>
  <c r="P73" i="260"/>
  <c r="M72" i="260" s="1"/>
  <c r="I431" i="259"/>
  <c r="J84" i="259"/>
  <c r="G1746" i="181"/>
  <c r="P73" i="257"/>
  <c r="M72" i="257" s="1"/>
  <c r="S72" i="257"/>
  <c r="K73" i="257" s="1"/>
  <c r="A72" i="257" s="1"/>
  <c r="L66" i="256"/>
  <c r="N66" i="256"/>
  <c r="I563" i="257"/>
  <c r="P73" i="256"/>
  <c r="M72" i="256" s="1"/>
  <c r="S72" i="256"/>
  <c r="K73" i="256" s="1"/>
  <c r="A72" i="256" s="1"/>
  <c r="S558" i="255"/>
  <c r="K559" i="255" s="1"/>
  <c r="A558" i="255" s="1"/>
  <c r="P559" i="255"/>
  <c r="M558" i="255" s="1"/>
  <c r="G80" i="256"/>
  <c r="C80" i="256" s="1"/>
  <c r="G77" i="256"/>
  <c r="C77" i="256" s="1"/>
  <c r="H77" i="256"/>
  <c r="R77" i="256" s="1"/>
  <c r="P78" i="256" s="1"/>
  <c r="G78" i="256"/>
  <c r="C78" i="256" s="1"/>
  <c r="J84" i="256"/>
  <c r="G79" i="256"/>
  <c r="C79" i="256" s="1"/>
  <c r="G81" i="256"/>
  <c r="C81" i="256" s="1"/>
  <c r="J570" i="255"/>
  <c r="G567" i="255"/>
  <c r="C567" i="255" s="1"/>
  <c r="H563" i="255"/>
  <c r="R563" i="255" s="1"/>
  <c r="P564" i="255" s="1"/>
  <c r="G565" i="255"/>
  <c r="C565" i="255" s="1"/>
  <c r="G564" i="255"/>
  <c r="C564" i="255" s="1"/>
  <c r="G563" i="255"/>
  <c r="C563" i="255" s="1"/>
  <c r="G566" i="255"/>
  <c r="C566" i="255" s="1"/>
  <c r="L552" i="255"/>
  <c r="N552" i="255"/>
  <c r="N66" i="257"/>
  <c r="L66" i="257"/>
  <c r="G80" i="257"/>
  <c r="C80" i="257" s="1"/>
  <c r="G77" i="257"/>
  <c r="C77" i="257" s="1"/>
  <c r="G79" i="257"/>
  <c r="C79" i="257" s="1"/>
  <c r="J84" i="257"/>
  <c r="G81" i="257"/>
  <c r="C81" i="257" s="1"/>
  <c r="G78" i="257"/>
  <c r="C78" i="257" s="1"/>
  <c r="H77" i="257"/>
  <c r="R77" i="257" s="1"/>
  <c r="P78" i="257" s="1"/>
  <c r="N72" i="260" l="1"/>
  <c r="L72" i="260"/>
  <c r="N72" i="259"/>
  <c r="L72" i="259"/>
  <c r="P79" i="259"/>
  <c r="M78" i="259" s="1"/>
  <c r="S78" i="259"/>
  <c r="K79" i="259" s="1"/>
  <c r="A78" i="259" s="1"/>
  <c r="H83" i="260"/>
  <c r="R83" i="260" s="1"/>
  <c r="P84" i="260" s="1"/>
  <c r="G83" i="260"/>
  <c r="C83" i="260" s="1"/>
  <c r="G84" i="260"/>
  <c r="C84" i="260" s="1"/>
  <c r="G85" i="260"/>
  <c r="C85" i="260" s="1"/>
  <c r="G86" i="260"/>
  <c r="C86" i="260" s="1"/>
  <c r="G87" i="260"/>
  <c r="C87" i="260" s="1"/>
  <c r="J90" i="260"/>
  <c r="S78" i="260"/>
  <c r="K79" i="260" s="1"/>
  <c r="A78" i="260" s="1"/>
  <c r="P79" i="260"/>
  <c r="M78" i="260" s="1"/>
  <c r="I437" i="259"/>
  <c r="I359" i="260"/>
  <c r="H83" i="259"/>
  <c r="R83" i="259" s="1"/>
  <c r="P84" i="259" s="1"/>
  <c r="G83" i="259"/>
  <c r="C83" i="259" s="1"/>
  <c r="G87" i="259"/>
  <c r="C87" i="259" s="1"/>
  <c r="G84" i="259"/>
  <c r="C84" i="259" s="1"/>
  <c r="G85" i="259"/>
  <c r="C85" i="259" s="1"/>
  <c r="G86" i="259"/>
  <c r="C86" i="259" s="1"/>
  <c r="J90" i="259"/>
  <c r="J119" i="260"/>
  <c r="G1747" i="181"/>
  <c r="S78" i="256"/>
  <c r="K79" i="256" s="1"/>
  <c r="A78" i="256" s="1"/>
  <c r="P79" i="256"/>
  <c r="M78" i="256" s="1"/>
  <c r="I569" i="257"/>
  <c r="L72" i="257"/>
  <c r="N72" i="257"/>
  <c r="G83" i="257"/>
  <c r="C83" i="257" s="1"/>
  <c r="H83" i="257"/>
  <c r="R83" i="257" s="1"/>
  <c r="P84" i="257" s="1"/>
  <c r="G87" i="257"/>
  <c r="C87" i="257" s="1"/>
  <c r="J90" i="257"/>
  <c r="G86" i="257"/>
  <c r="C86" i="257" s="1"/>
  <c r="G84" i="257"/>
  <c r="C84" i="257" s="1"/>
  <c r="G85" i="257"/>
  <c r="C85" i="257" s="1"/>
  <c r="G569" i="255"/>
  <c r="C569" i="255" s="1"/>
  <c r="G570" i="255"/>
  <c r="C570" i="255" s="1"/>
  <c r="H569" i="255"/>
  <c r="R569" i="255" s="1"/>
  <c r="P570" i="255" s="1"/>
  <c r="G571" i="255"/>
  <c r="C571" i="255" s="1"/>
  <c r="G572" i="255"/>
  <c r="C572" i="255" s="1"/>
  <c r="J576" i="255"/>
  <c r="G573" i="255"/>
  <c r="C573" i="255" s="1"/>
  <c r="L558" i="255"/>
  <c r="N558" i="255"/>
  <c r="S78" i="257"/>
  <c r="K79" i="257" s="1"/>
  <c r="A78" i="257" s="1"/>
  <c r="P79" i="257"/>
  <c r="M78" i="257" s="1"/>
  <c r="G85" i="256"/>
  <c r="C85" i="256" s="1"/>
  <c r="H83" i="256"/>
  <c r="R83" i="256" s="1"/>
  <c r="P84" i="256" s="1"/>
  <c r="J90" i="256"/>
  <c r="G87" i="256"/>
  <c r="C87" i="256" s="1"/>
  <c r="G84" i="256"/>
  <c r="C84" i="256" s="1"/>
  <c r="G83" i="256"/>
  <c r="C83" i="256" s="1"/>
  <c r="G86" i="256"/>
  <c r="C86" i="256" s="1"/>
  <c r="N72" i="256"/>
  <c r="L72" i="256"/>
  <c r="P565" i="255"/>
  <c r="M564" i="255" s="1"/>
  <c r="S564" i="255"/>
  <c r="K565" i="255" s="1"/>
  <c r="A564" i="255" s="1"/>
  <c r="I443" i="259" l="1"/>
  <c r="G92" i="260"/>
  <c r="C92" i="260" s="1"/>
  <c r="G91" i="260"/>
  <c r="C91" i="260" s="1"/>
  <c r="H89" i="260"/>
  <c r="R89" i="260" s="1"/>
  <c r="P90" i="260" s="1"/>
  <c r="G90" i="260"/>
  <c r="C90" i="260" s="1"/>
  <c r="G93" i="260"/>
  <c r="C93" i="260" s="1"/>
  <c r="G89" i="260"/>
  <c r="C89" i="260" s="1"/>
  <c r="J96" i="260"/>
  <c r="N78" i="259"/>
  <c r="L78" i="259"/>
  <c r="G92" i="259"/>
  <c r="C92" i="259" s="1"/>
  <c r="G91" i="259"/>
  <c r="C91" i="259" s="1"/>
  <c r="H89" i="259"/>
  <c r="R89" i="259" s="1"/>
  <c r="P90" i="259" s="1"/>
  <c r="G90" i="259"/>
  <c r="C90" i="259" s="1"/>
  <c r="G93" i="259"/>
  <c r="C93" i="259" s="1"/>
  <c r="G89" i="259"/>
  <c r="C89" i="259" s="1"/>
  <c r="J96" i="259"/>
  <c r="I365" i="260"/>
  <c r="N78" i="260"/>
  <c r="L78" i="260"/>
  <c r="S84" i="260"/>
  <c r="K85" i="260" s="1"/>
  <c r="A84" i="260" s="1"/>
  <c r="P85" i="260"/>
  <c r="M84" i="260" s="1"/>
  <c r="J125" i="260"/>
  <c r="P85" i="259"/>
  <c r="M84" i="259" s="1"/>
  <c r="S84" i="259"/>
  <c r="K85" i="259" s="1"/>
  <c r="A84" i="259" s="1"/>
  <c r="G1748" i="181"/>
  <c r="G89" i="256"/>
  <c r="C89" i="256" s="1"/>
  <c r="G91" i="256"/>
  <c r="C91" i="256" s="1"/>
  <c r="G93" i="256"/>
  <c r="C93" i="256" s="1"/>
  <c r="G92" i="256"/>
  <c r="C92" i="256" s="1"/>
  <c r="J96" i="256"/>
  <c r="H89" i="256"/>
  <c r="R89" i="256" s="1"/>
  <c r="P90" i="256" s="1"/>
  <c r="G90" i="256"/>
  <c r="C90" i="256" s="1"/>
  <c r="G579" i="255"/>
  <c r="C579" i="255" s="1"/>
  <c r="G576" i="255"/>
  <c r="C576" i="255" s="1"/>
  <c r="G577" i="255"/>
  <c r="C577" i="255" s="1"/>
  <c r="G575" i="255"/>
  <c r="C575" i="255" s="1"/>
  <c r="J582" i="255"/>
  <c r="H575" i="255"/>
  <c r="R575" i="255" s="1"/>
  <c r="P576" i="255" s="1"/>
  <c r="G578" i="255"/>
  <c r="C578" i="255" s="1"/>
  <c r="P571" i="255"/>
  <c r="M570" i="255" s="1"/>
  <c r="S570" i="255"/>
  <c r="K571" i="255" s="1"/>
  <c r="A570" i="255" s="1"/>
  <c r="P85" i="257"/>
  <c r="M84" i="257" s="1"/>
  <c r="S84" i="257"/>
  <c r="K85" i="257" s="1"/>
  <c r="A84" i="257" s="1"/>
  <c r="N78" i="256"/>
  <c r="L78" i="256"/>
  <c r="I575" i="257"/>
  <c r="N78" i="257"/>
  <c r="L78" i="257"/>
  <c r="N564" i="255"/>
  <c r="L564" i="255"/>
  <c r="S84" i="256"/>
  <c r="K85" i="256" s="1"/>
  <c r="A84" i="256" s="1"/>
  <c r="P85" i="256"/>
  <c r="M84" i="256" s="1"/>
  <c r="J96" i="257"/>
  <c r="G93" i="257"/>
  <c r="C93" i="257" s="1"/>
  <c r="G91" i="257"/>
  <c r="C91" i="257" s="1"/>
  <c r="G90" i="257"/>
  <c r="C90" i="257" s="1"/>
  <c r="G89" i="257"/>
  <c r="C89" i="257" s="1"/>
  <c r="H89" i="257"/>
  <c r="R89" i="257" s="1"/>
  <c r="P90" i="257" s="1"/>
  <c r="G92" i="257"/>
  <c r="C92" i="257" s="1"/>
  <c r="J102" i="260" l="1"/>
  <c r="G96" i="260"/>
  <c r="C96" i="260" s="1"/>
  <c r="G95" i="260"/>
  <c r="C95" i="260" s="1"/>
  <c r="H95" i="260"/>
  <c r="R95" i="260" s="1"/>
  <c r="P96" i="260" s="1"/>
  <c r="G98" i="260"/>
  <c r="C98" i="260" s="1"/>
  <c r="G99" i="260"/>
  <c r="C99" i="260" s="1"/>
  <c r="G97" i="260"/>
  <c r="C97" i="260" s="1"/>
  <c r="S90" i="260"/>
  <c r="K91" i="260" s="1"/>
  <c r="A90" i="260" s="1"/>
  <c r="P91" i="260"/>
  <c r="M90" i="260" s="1"/>
  <c r="J131" i="260"/>
  <c r="G97" i="259"/>
  <c r="C97" i="259" s="1"/>
  <c r="G98" i="259"/>
  <c r="C98" i="259" s="1"/>
  <c r="G99" i="259"/>
  <c r="C99" i="259" s="1"/>
  <c r="G95" i="259"/>
  <c r="C95" i="259" s="1"/>
  <c r="H95" i="259"/>
  <c r="R95" i="259" s="1"/>
  <c r="P96" i="259" s="1"/>
  <c r="G96" i="259"/>
  <c r="C96" i="259" s="1"/>
  <c r="J102" i="259"/>
  <c r="S90" i="259"/>
  <c r="K91" i="259" s="1"/>
  <c r="A90" i="259" s="1"/>
  <c r="P91" i="259"/>
  <c r="M90" i="259" s="1"/>
  <c r="I449" i="259"/>
  <c r="N84" i="259"/>
  <c r="L84" i="259"/>
  <c r="N84" i="260"/>
  <c r="L84" i="260"/>
  <c r="I371" i="260"/>
  <c r="G1749" i="181"/>
  <c r="I53" i="229" s="1"/>
  <c r="C53" i="229" s="1"/>
  <c r="G98" i="257"/>
  <c r="C98" i="257" s="1"/>
  <c r="G99" i="257"/>
  <c r="C99" i="257" s="1"/>
  <c r="G97" i="257"/>
  <c r="C97" i="257" s="1"/>
  <c r="G96" i="257"/>
  <c r="C96" i="257" s="1"/>
  <c r="G95" i="257"/>
  <c r="C95" i="257" s="1"/>
  <c r="H95" i="257"/>
  <c r="R95" i="257" s="1"/>
  <c r="P96" i="257" s="1"/>
  <c r="I581" i="257"/>
  <c r="L84" i="257"/>
  <c r="N84" i="257"/>
  <c r="P577" i="255"/>
  <c r="M576" i="255" s="1"/>
  <c r="S576" i="255"/>
  <c r="K577" i="255" s="1"/>
  <c r="A576" i="255" s="1"/>
  <c r="G95" i="256"/>
  <c r="C95" i="256" s="1"/>
  <c r="G98" i="256"/>
  <c r="C98" i="256" s="1"/>
  <c r="G99" i="256"/>
  <c r="C99" i="256" s="1"/>
  <c r="G97" i="256"/>
  <c r="C97" i="256" s="1"/>
  <c r="J102" i="256"/>
  <c r="H95" i="256"/>
  <c r="R95" i="256" s="1"/>
  <c r="P96" i="256" s="1"/>
  <c r="G96" i="256"/>
  <c r="C96" i="256" s="1"/>
  <c r="S90" i="256"/>
  <c r="K91" i="256" s="1"/>
  <c r="A90" i="256" s="1"/>
  <c r="P91" i="256"/>
  <c r="M90" i="256" s="1"/>
  <c r="S90" i="257"/>
  <c r="K91" i="257" s="1"/>
  <c r="A90" i="257" s="1"/>
  <c r="P91" i="257"/>
  <c r="M90" i="257" s="1"/>
  <c r="N570" i="255"/>
  <c r="L570" i="255"/>
  <c r="L84" i="256"/>
  <c r="N84" i="256"/>
  <c r="G584" i="255"/>
  <c r="C584" i="255" s="1"/>
  <c r="G585" i="255"/>
  <c r="C585" i="255" s="1"/>
  <c r="G581" i="255"/>
  <c r="C581" i="255" s="1"/>
  <c r="G582" i="255"/>
  <c r="C582" i="255" s="1"/>
  <c r="G583" i="255"/>
  <c r="C583" i="255" s="1"/>
  <c r="H581" i="255"/>
  <c r="R581" i="255" s="1"/>
  <c r="P582" i="255" s="1"/>
  <c r="J588" i="255"/>
  <c r="L90" i="260" l="1"/>
  <c r="N90" i="260"/>
  <c r="G102" i="260"/>
  <c r="C102" i="260" s="1"/>
  <c r="G105" i="260"/>
  <c r="C105" i="260" s="1"/>
  <c r="J108" i="260"/>
  <c r="H101" i="260"/>
  <c r="R101" i="260" s="1"/>
  <c r="P102" i="260" s="1"/>
  <c r="G104" i="260"/>
  <c r="C104" i="260" s="1"/>
  <c r="G101" i="260"/>
  <c r="C101" i="260" s="1"/>
  <c r="G103" i="260"/>
  <c r="C103" i="260" s="1"/>
  <c r="I455" i="259"/>
  <c r="G101" i="259"/>
  <c r="C101" i="259" s="1"/>
  <c r="G104" i="259"/>
  <c r="C104" i="259" s="1"/>
  <c r="G102" i="259"/>
  <c r="C102" i="259" s="1"/>
  <c r="G103" i="259"/>
  <c r="C103" i="259" s="1"/>
  <c r="G105" i="259"/>
  <c r="C105" i="259" s="1"/>
  <c r="H101" i="259"/>
  <c r="R101" i="259" s="1"/>
  <c r="P102" i="259" s="1"/>
  <c r="J108" i="259"/>
  <c r="J137" i="260"/>
  <c r="I377" i="260"/>
  <c r="N90" i="259"/>
  <c r="L90" i="259"/>
  <c r="P97" i="259"/>
  <c r="M96" i="259" s="1"/>
  <c r="S96" i="259"/>
  <c r="K97" i="259" s="1"/>
  <c r="A96" i="259" s="1"/>
  <c r="S96" i="260"/>
  <c r="K97" i="260" s="1"/>
  <c r="A96" i="260" s="1"/>
  <c r="P97" i="260"/>
  <c r="M96" i="260" s="1"/>
  <c r="G1750" i="181"/>
  <c r="J594" i="255"/>
  <c r="G590" i="255"/>
  <c r="C590" i="255" s="1"/>
  <c r="G587" i="255"/>
  <c r="C587" i="255" s="1"/>
  <c r="G588" i="255"/>
  <c r="C588" i="255" s="1"/>
  <c r="G591" i="255"/>
  <c r="C591" i="255" s="1"/>
  <c r="H587" i="255"/>
  <c r="R587" i="255" s="1"/>
  <c r="P588" i="255" s="1"/>
  <c r="G589" i="255"/>
  <c r="C589" i="255" s="1"/>
  <c r="N90" i="256"/>
  <c r="L90" i="256"/>
  <c r="J108" i="256"/>
  <c r="G105" i="256"/>
  <c r="C105" i="256" s="1"/>
  <c r="G104" i="256"/>
  <c r="C104" i="256" s="1"/>
  <c r="G101" i="256"/>
  <c r="C101" i="256" s="1"/>
  <c r="G102" i="256"/>
  <c r="C102" i="256" s="1"/>
  <c r="H101" i="256"/>
  <c r="R101" i="256" s="1"/>
  <c r="P102" i="256" s="1"/>
  <c r="G103" i="256"/>
  <c r="C103" i="256" s="1"/>
  <c r="S96" i="256"/>
  <c r="K97" i="256" s="1"/>
  <c r="A96" i="256" s="1"/>
  <c r="P97" i="256"/>
  <c r="M96" i="256" s="1"/>
  <c r="S96" i="257"/>
  <c r="K97" i="257" s="1"/>
  <c r="A96" i="257" s="1"/>
  <c r="P97" i="257"/>
  <c r="M96" i="257" s="1"/>
  <c r="S582" i="255"/>
  <c r="K583" i="255" s="1"/>
  <c r="A582" i="255" s="1"/>
  <c r="P583" i="255"/>
  <c r="M582" i="255" s="1"/>
  <c r="J101" i="257"/>
  <c r="L90" i="257"/>
  <c r="N90" i="257"/>
  <c r="N576" i="255"/>
  <c r="L576" i="255"/>
  <c r="I587" i="257"/>
  <c r="N96" i="259" l="1"/>
  <c r="L96" i="259"/>
  <c r="P103" i="259"/>
  <c r="M102" i="259" s="1"/>
  <c r="S102" i="259"/>
  <c r="K103" i="259" s="1"/>
  <c r="A102" i="259" s="1"/>
  <c r="G109" i="260"/>
  <c r="C109" i="260" s="1"/>
  <c r="H107" i="260"/>
  <c r="R107" i="260" s="1"/>
  <c r="P108" i="260" s="1"/>
  <c r="G111" i="260"/>
  <c r="C111" i="260" s="1"/>
  <c r="G110" i="260"/>
  <c r="C110" i="260" s="1"/>
  <c r="G107" i="260"/>
  <c r="C107" i="260" s="1"/>
  <c r="G108" i="260"/>
  <c r="C108" i="260" s="1"/>
  <c r="J114" i="260"/>
  <c r="I383" i="260"/>
  <c r="G110" i="259"/>
  <c r="C110" i="259" s="1"/>
  <c r="H107" i="259"/>
  <c r="R107" i="259" s="1"/>
  <c r="P108" i="259" s="1"/>
  <c r="G107" i="259"/>
  <c r="C107" i="259" s="1"/>
  <c r="G111" i="259"/>
  <c r="C111" i="259" s="1"/>
  <c r="G109" i="259"/>
  <c r="C109" i="259" s="1"/>
  <c r="G108" i="259"/>
  <c r="C108" i="259" s="1"/>
  <c r="J114" i="259"/>
  <c r="S102" i="260"/>
  <c r="K103" i="260" s="1"/>
  <c r="A102" i="260" s="1"/>
  <c r="P103" i="260"/>
  <c r="M102" i="260" s="1"/>
  <c r="I461" i="259"/>
  <c r="N96" i="260"/>
  <c r="L96" i="260"/>
  <c r="J143" i="260"/>
  <c r="G1751" i="181"/>
  <c r="I593" i="257"/>
  <c r="I599" i="257" s="1"/>
  <c r="G595" i="255"/>
  <c r="C595" i="255" s="1"/>
  <c r="G593" i="255"/>
  <c r="C593" i="255" s="1"/>
  <c r="G596" i="255"/>
  <c r="C596" i="255" s="1"/>
  <c r="J600" i="255"/>
  <c r="G597" i="255"/>
  <c r="C597" i="255" s="1"/>
  <c r="G594" i="255"/>
  <c r="C594" i="255" s="1"/>
  <c r="H593" i="255"/>
  <c r="R593" i="255" s="1"/>
  <c r="P594" i="255" s="1"/>
  <c r="J107" i="257"/>
  <c r="J113" i="257" s="1"/>
  <c r="J119" i="257" s="1"/>
  <c r="J125" i="257" s="1"/>
  <c r="J131" i="257" s="1"/>
  <c r="J137" i="257" s="1"/>
  <c r="J143" i="257" s="1"/>
  <c r="J149" i="257" s="1"/>
  <c r="J155" i="257" s="1"/>
  <c r="J161" i="257" s="1"/>
  <c r="J167" i="257" s="1"/>
  <c r="J173" i="257" s="1"/>
  <c r="J179" i="257" s="1"/>
  <c r="J185" i="257" s="1"/>
  <c r="J191" i="257" s="1"/>
  <c r="J102" i="257"/>
  <c r="N582" i="255"/>
  <c r="L582" i="255"/>
  <c r="L96" i="256"/>
  <c r="N96" i="256"/>
  <c r="G109" i="256"/>
  <c r="C109" i="256" s="1"/>
  <c r="G107" i="256"/>
  <c r="C107" i="256" s="1"/>
  <c r="G108" i="256"/>
  <c r="C108" i="256" s="1"/>
  <c r="H107" i="256"/>
  <c r="R107" i="256" s="1"/>
  <c r="P108" i="256" s="1"/>
  <c r="G111" i="256"/>
  <c r="C111" i="256" s="1"/>
  <c r="G110" i="256"/>
  <c r="C110" i="256" s="1"/>
  <c r="J114" i="256"/>
  <c r="S588" i="255"/>
  <c r="K589" i="255" s="1"/>
  <c r="A588" i="255" s="1"/>
  <c r="P589" i="255"/>
  <c r="M588" i="255" s="1"/>
  <c r="P103" i="256"/>
  <c r="M102" i="256" s="1"/>
  <c r="S102" i="256"/>
  <c r="K103" i="256" s="1"/>
  <c r="A102" i="256" s="1"/>
  <c r="L96" i="257"/>
  <c r="N96" i="257"/>
  <c r="N102" i="260" l="1"/>
  <c r="L102" i="260"/>
  <c r="S108" i="260"/>
  <c r="K109" i="260" s="1"/>
  <c r="A108" i="260" s="1"/>
  <c r="P109" i="260"/>
  <c r="M108" i="260" s="1"/>
  <c r="S108" i="259"/>
  <c r="K109" i="259" s="1"/>
  <c r="A108" i="259" s="1"/>
  <c r="P109" i="259"/>
  <c r="M108" i="259" s="1"/>
  <c r="G115" i="260"/>
  <c r="C115" i="260" s="1"/>
  <c r="G117" i="260"/>
  <c r="C117" i="260" s="1"/>
  <c r="G116" i="260"/>
  <c r="C116" i="260" s="1"/>
  <c r="H113" i="260"/>
  <c r="R113" i="260" s="1"/>
  <c r="P114" i="260" s="1"/>
  <c r="G113" i="260"/>
  <c r="C113" i="260" s="1"/>
  <c r="G114" i="260"/>
  <c r="C114" i="260" s="1"/>
  <c r="J120" i="260"/>
  <c r="L102" i="259"/>
  <c r="N102" i="259"/>
  <c r="J149" i="260"/>
  <c r="J155" i="260" s="1"/>
  <c r="I467" i="259"/>
  <c r="H113" i="259"/>
  <c r="R113" i="259" s="1"/>
  <c r="P114" i="259" s="1"/>
  <c r="G116" i="259"/>
  <c r="C116" i="259" s="1"/>
  <c r="G113" i="259"/>
  <c r="C113" i="259" s="1"/>
  <c r="G114" i="259"/>
  <c r="C114" i="259" s="1"/>
  <c r="G115" i="259"/>
  <c r="C115" i="259" s="1"/>
  <c r="G117" i="259"/>
  <c r="C117" i="259" s="1"/>
  <c r="J120" i="259"/>
  <c r="I389" i="260"/>
  <c r="G1752" i="181"/>
  <c r="P595" i="255"/>
  <c r="M594" i="255" s="1"/>
  <c r="S594" i="255"/>
  <c r="K595" i="255" s="1"/>
  <c r="A594" i="255" s="1"/>
  <c r="G599" i="255"/>
  <c r="C599" i="255" s="1"/>
  <c r="H599" i="255"/>
  <c r="G601" i="255"/>
  <c r="C601" i="255" s="1"/>
  <c r="G600" i="255"/>
  <c r="C600" i="255" s="1"/>
  <c r="G603" i="255"/>
  <c r="C603" i="255" s="1"/>
  <c r="G602" i="255"/>
  <c r="C602" i="255" s="1"/>
  <c r="N102" i="256"/>
  <c r="L102" i="256"/>
  <c r="H113" i="256"/>
  <c r="R113" i="256" s="1"/>
  <c r="P114" i="256" s="1"/>
  <c r="J120" i="256"/>
  <c r="G115" i="256"/>
  <c r="C115" i="256" s="1"/>
  <c r="G117" i="256"/>
  <c r="C117" i="256" s="1"/>
  <c r="G113" i="256"/>
  <c r="C113" i="256" s="1"/>
  <c r="G116" i="256"/>
  <c r="C116" i="256" s="1"/>
  <c r="G114" i="256"/>
  <c r="C114" i="256" s="1"/>
  <c r="S108" i="256"/>
  <c r="K109" i="256" s="1"/>
  <c r="A108" i="256" s="1"/>
  <c r="P109" i="256"/>
  <c r="M108" i="256" s="1"/>
  <c r="H101" i="257"/>
  <c r="R101" i="257" s="1"/>
  <c r="P102" i="257" s="1"/>
  <c r="G105" i="257"/>
  <c r="C105" i="257" s="1"/>
  <c r="G103" i="257"/>
  <c r="C103" i="257" s="1"/>
  <c r="G101" i="257"/>
  <c r="C101" i="257" s="1"/>
  <c r="G104" i="257"/>
  <c r="C104" i="257" s="1"/>
  <c r="G102" i="257"/>
  <c r="C102" i="257" s="1"/>
  <c r="J108" i="257"/>
  <c r="L588" i="255"/>
  <c r="N588" i="255"/>
  <c r="J161" i="260" l="1"/>
  <c r="G119" i="260"/>
  <c r="C119" i="260" s="1"/>
  <c r="G121" i="260"/>
  <c r="C121" i="260" s="1"/>
  <c r="G120" i="260"/>
  <c r="C120" i="260" s="1"/>
  <c r="G123" i="260"/>
  <c r="C123" i="260" s="1"/>
  <c r="G122" i="260"/>
  <c r="C122" i="260" s="1"/>
  <c r="H119" i="260"/>
  <c r="R119" i="260" s="1"/>
  <c r="P120" i="260" s="1"/>
  <c r="J126" i="260"/>
  <c r="G121" i="259"/>
  <c r="C121" i="259" s="1"/>
  <c r="G122" i="259"/>
  <c r="C122" i="259" s="1"/>
  <c r="G119" i="259"/>
  <c r="C119" i="259" s="1"/>
  <c r="H119" i="259"/>
  <c r="R119" i="259" s="1"/>
  <c r="P120" i="259" s="1"/>
  <c r="G120" i="259"/>
  <c r="C120" i="259" s="1"/>
  <c r="G123" i="259"/>
  <c r="C123" i="259" s="1"/>
  <c r="J126" i="259"/>
  <c r="P115" i="260"/>
  <c r="M114" i="260" s="1"/>
  <c r="S114" i="260"/>
  <c r="K115" i="260" s="1"/>
  <c r="A114" i="260" s="1"/>
  <c r="N108" i="259"/>
  <c r="L108" i="259"/>
  <c r="I395" i="260"/>
  <c r="I473" i="259"/>
  <c r="P115" i="259"/>
  <c r="M114" i="259" s="1"/>
  <c r="S114" i="259"/>
  <c r="K115" i="259" s="1"/>
  <c r="A114" i="259" s="1"/>
  <c r="L108" i="260"/>
  <c r="N108" i="260"/>
  <c r="G1753" i="181"/>
  <c r="P115" i="256"/>
  <c r="M114" i="256" s="1"/>
  <c r="S114" i="256"/>
  <c r="K115" i="256" s="1"/>
  <c r="A114" i="256" s="1"/>
  <c r="R599" i="255"/>
  <c r="P600" i="255" s="1"/>
  <c r="K2" i="255"/>
  <c r="N594" i="255"/>
  <c r="L594" i="255"/>
  <c r="P103" i="257"/>
  <c r="M102" i="257" s="1"/>
  <c r="S102" i="257"/>
  <c r="K103" i="257" s="1"/>
  <c r="A102" i="257" s="1"/>
  <c r="H119" i="256"/>
  <c r="R119" i="256" s="1"/>
  <c r="P120" i="256" s="1"/>
  <c r="G121" i="256"/>
  <c r="C121" i="256" s="1"/>
  <c r="G123" i="256"/>
  <c r="C123" i="256" s="1"/>
  <c r="G122" i="256"/>
  <c r="C122" i="256" s="1"/>
  <c r="G119" i="256"/>
  <c r="C119" i="256" s="1"/>
  <c r="G120" i="256"/>
  <c r="C120" i="256" s="1"/>
  <c r="J126" i="256"/>
  <c r="L108" i="256"/>
  <c r="N108" i="256"/>
  <c r="J114" i="257"/>
  <c r="G111" i="257"/>
  <c r="C111" i="257" s="1"/>
  <c r="G108" i="257"/>
  <c r="C108" i="257" s="1"/>
  <c r="H107" i="257"/>
  <c r="R107" i="257" s="1"/>
  <c r="P108" i="257" s="1"/>
  <c r="G109" i="257"/>
  <c r="C109" i="257" s="1"/>
  <c r="G107" i="257"/>
  <c r="C107" i="257" s="1"/>
  <c r="G110" i="257"/>
  <c r="C110" i="257" s="1"/>
  <c r="L114" i="259" l="1"/>
  <c r="N114" i="259"/>
  <c r="N114" i="260"/>
  <c r="L114" i="260"/>
  <c r="P121" i="259"/>
  <c r="M120" i="259" s="1"/>
  <c r="S120" i="259"/>
  <c r="K121" i="259" s="1"/>
  <c r="A120" i="259" s="1"/>
  <c r="G126" i="260"/>
  <c r="C126" i="260" s="1"/>
  <c r="H125" i="260"/>
  <c r="R125" i="260" s="1"/>
  <c r="P126" i="260" s="1"/>
  <c r="G128" i="260"/>
  <c r="C128" i="260" s="1"/>
  <c r="G127" i="260"/>
  <c r="C127" i="260" s="1"/>
  <c r="G129" i="260"/>
  <c r="C129" i="260" s="1"/>
  <c r="G125" i="260"/>
  <c r="C125" i="260" s="1"/>
  <c r="J132" i="260"/>
  <c r="I401" i="260"/>
  <c r="J167" i="260"/>
  <c r="J173" i="260" s="1"/>
  <c r="I479" i="259"/>
  <c r="G129" i="259"/>
  <c r="C129" i="259" s="1"/>
  <c r="G125" i="259"/>
  <c r="C125" i="259" s="1"/>
  <c r="G127" i="259"/>
  <c r="C127" i="259" s="1"/>
  <c r="G126" i="259"/>
  <c r="C126" i="259" s="1"/>
  <c r="G128" i="259"/>
  <c r="C128" i="259" s="1"/>
  <c r="H125" i="259"/>
  <c r="R125" i="259" s="1"/>
  <c r="P126" i="259" s="1"/>
  <c r="J132" i="259"/>
  <c r="P121" i="260"/>
  <c r="M120" i="260" s="1"/>
  <c r="S120" i="260"/>
  <c r="K121" i="260" s="1"/>
  <c r="A120" i="260" s="1"/>
  <c r="G1754" i="181"/>
  <c r="S120" i="256"/>
  <c r="K121" i="256" s="1"/>
  <c r="A120" i="256" s="1"/>
  <c r="P121" i="256"/>
  <c r="M120" i="256" s="1"/>
  <c r="L114" i="256"/>
  <c r="N114" i="256"/>
  <c r="S108" i="257"/>
  <c r="K109" i="257" s="1"/>
  <c r="A108" i="257" s="1"/>
  <c r="P109" i="257"/>
  <c r="M108" i="257" s="1"/>
  <c r="G127" i="256"/>
  <c r="C127" i="256" s="1"/>
  <c r="G126" i="256"/>
  <c r="C126" i="256" s="1"/>
  <c r="H125" i="256"/>
  <c r="R125" i="256" s="1"/>
  <c r="P126" i="256" s="1"/>
  <c r="G128" i="256"/>
  <c r="C128" i="256" s="1"/>
  <c r="G129" i="256"/>
  <c r="C129" i="256" s="1"/>
  <c r="J132" i="256"/>
  <c r="G125" i="256"/>
  <c r="C125" i="256" s="1"/>
  <c r="N102" i="257"/>
  <c r="L102" i="257"/>
  <c r="S600" i="255"/>
  <c r="K601" i="255" s="1"/>
  <c r="A600" i="255" s="1"/>
  <c r="P601" i="255"/>
  <c r="M600" i="255" s="1"/>
  <c r="H113" i="257"/>
  <c r="R113" i="257" s="1"/>
  <c r="P114" i="257" s="1"/>
  <c r="G113" i="257"/>
  <c r="C113" i="257" s="1"/>
  <c r="G117" i="257"/>
  <c r="C117" i="257" s="1"/>
  <c r="G115" i="257"/>
  <c r="C115" i="257" s="1"/>
  <c r="G116" i="257"/>
  <c r="C116" i="257" s="1"/>
  <c r="G114" i="257"/>
  <c r="C114" i="257" s="1"/>
  <c r="J120" i="257"/>
  <c r="V2" i="255"/>
  <c r="U34" i="85"/>
  <c r="F34" i="85" s="1"/>
  <c r="S126" i="259" l="1"/>
  <c r="K127" i="259" s="1"/>
  <c r="A126" i="259" s="1"/>
  <c r="P127" i="259"/>
  <c r="M126" i="259" s="1"/>
  <c r="J179" i="260"/>
  <c r="G133" i="260"/>
  <c r="C133" i="260" s="1"/>
  <c r="G131" i="260"/>
  <c r="C131" i="260" s="1"/>
  <c r="G134" i="260"/>
  <c r="C134" i="260" s="1"/>
  <c r="G135" i="260"/>
  <c r="C135" i="260" s="1"/>
  <c r="G132" i="260"/>
  <c r="C132" i="260" s="1"/>
  <c r="H131" i="260"/>
  <c r="R131" i="260" s="1"/>
  <c r="P132" i="260" s="1"/>
  <c r="J138" i="260"/>
  <c r="L120" i="259"/>
  <c r="N120" i="259"/>
  <c r="G134" i="259"/>
  <c r="C134" i="259" s="1"/>
  <c r="H131" i="259"/>
  <c r="R131" i="259" s="1"/>
  <c r="P132" i="259" s="1"/>
  <c r="G131" i="259"/>
  <c r="C131" i="259" s="1"/>
  <c r="G135" i="259"/>
  <c r="C135" i="259" s="1"/>
  <c r="G133" i="259"/>
  <c r="C133" i="259" s="1"/>
  <c r="G132" i="259"/>
  <c r="C132" i="259" s="1"/>
  <c r="J138" i="259"/>
  <c r="L120" i="260"/>
  <c r="N120" i="260"/>
  <c r="I485" i="259"/>
  <c r="I407" i="260"/>
  <c r="P127" i="260"/>
  <c r="M126" i="260" s="1"/>
  <c r="S126" i="260"/>
  <c r="K127" i="260" s="1"/>
  <c r="A126" i="260" s="1"/>
  <c r="G1755" i="181"/>
  <c r="G120" i="257"/>
  <c r="C120" i="257" s="1"/>
  <c r="G121" i="257"/>
  <c r="C121" i="257" s="1"/>
  <c r="H119" i="257"/>
  <c r="R119" i="257" s="1"/>
  <c r="P120" i="257" s="1"/>
  <c r="J126" i="257"/>
  <c r="G122" i="257"/>
  <c r="C122" i="257" s="1"/>
  <c r="G123" i="257"/>
  <c r="C123" i="257" s="1"/>
  <c r="G119" i="257"/>
  <c r="C119" i="257" s="1"/>
  <c r="G135" i="256"/>
  <c r="C135" i="256" s="1"/>
  <c r="G134" i="256"/>
  <c r="C134" i="256" s="1"/>
  <c r="H131" i="256"/>
  <c r="R131" i="256" s="1"/>
  <c r="P132" i="256" s="1"/>
  <c r="G132" i="256"/>
  <c r="C132" i="256" s="1"/>
  <c r="G133" i="256"/>
  <c r="C133" i="256" s="1"/>
  <c r="G131" i="256"/>
  <c r="C131" i="256" s="1"/>
  <c r="J138" i="256"/>
  <c r="N108" i="257"/>
  <c r="L108" i="257"/>
  <c r="L120" i="256"/>
  <c r="N120" i="256"/>
  <c r="N600" i="255"/>
  <c r="L600" i="255"/>
  <c r="L2" i="255" s="1"/>
  <c r="V34" i="85" s="1"/>
  <c r="M2" i="255"/>
  <c r="W34" i="85" s="1"/>
  <c r="S126" i="256"/>
  <c r="K127" i="256" s="1"/>
  <c r="A126" i="256" s="1"/>
  <c r="P127" i="256"/>
  <c r="M126" i="256" s="1"/>
  <c r="S114" i="257"/>
  <c r="K115" i="257" s="1"/>
  <c r="A114" i="257" s="1"/>
  <c r="P115" i="257"/>
  <c r="M114" i="257" s="1"/>
  <c r="I413" i="260" l="1"/>
  <c r="P133" i="260"/>
  <c r="M132" i="260" s="1"/>
  <c r="S132" i="260"/>
  <c r="K133" i="260" s="1"/>
  <c r="A132" i="260" s="1"/>
  <c r="N126" i="259"/>
  <c r="L126" i="259"/>
  <c r="L126" i="260"/>
  <c r="N126" i="260"/>
  <c r="P133" i="259"/>
  <c r="M132" i="259" s="1"/>
  <c r="S132" i="259"/>
  <c r="K133" i="259" s="1"/>
  <c r="A132" i="259" s="1"/>
  <c r="G138" i="260"/>
  <c r="C138" i="260" s="1"/>
  <c r="G139" i="260"/>
  <c r="C139" i="260" s="1"/>
  <c r="H137" i="260"/>
  <c r="R137" i="260" s="1"/>
  <c r="P138" i="260" s="1"/>
  <c r="G137" i="260"/>
  <c r="C137" i="260" s="1"/>
  <c r="G141" i="260"/>
  <c r="C141" i="260" s="1"/>
  <c r="G140" i="260"/>
  <c r="C140" i="260" s="1"/>
  <c r="J144" i="260"/>
  <c r="I491" i="259"/>
  <c r="G141" i="259"/>
  <c r="C141" i="259" s="1"/>
  <c r="G140" i="259"/>
  <c r="C140" i="259" s="1"/>
  <c r="H137" i="259"/>
  <c r="R137" i="259" s="1"/>
  <c r="P138" i="259" s="1"/>
  <c r="G138" i="259"/>
  <c r="C138" i="259" s="1"/>
  <c r="J144" i="259"/>
  <c r="G137" i="259"/>
  <c r="C137" i="259" s="1"/>
  <c r="G139" i="259"/>
  <c r="C139" i="259" s="1"/>
  <c r="J185" i="260"/>
  <c r="J191" i="260" s="1"/>
  <c r="G1756" i="181"/>
  <c r="S132" i="256"/>
  <c r="K133" i="256" s="1"/>
  <c r="A132" i="256" s="1"/>
  <c r="P133" i="256"/>
  <c r="M132" i="256" s="1"/>
  <c r="N114" i="257"/>
  <c r="L114" i="257"/>
  <c r="N126" i="256"/>
  <c r="L126" i="256"/>
  <c r="S120" i="257"/>
  <c r="K121" i="257" s="1"/>
  <c r="A120" i="257" s="1"/>
  <c r="P121" i="257"/>
  <c r="M120" i="257" s="1"/>
  <c r="G137" i="256"/>
  <c r="C137" i="256" s="1"/>
  <c r="G139" i="256"/>
  <c r="C139" i="256" s="1"/>
  <c r="J144" i="256"/>
  <c r="G140" i="256"/>
  <c r="C140" i="256" s="1"/>
  <c r="G138" i="256"/>
  <c r="C138" i="256" s="1"/>
  <c r="H137" i="256"/>
  <c r="R137" i="256" s="1"/>
  <c r="P138" i="256" s="1"/>
  <c r="G141" i="256"/>
  <c r="C141" i="256" s="1"/>
  <c r="AV34" i="85"/>
  <c r="O2" i="255"/>
  <c r="Y34" i="85" s="1"/>
  <c r="Q2" i="255"/>
  <c r="AA34" i="85" s="1"/>
  <c r="G127" i="257"/>
  <c r="C127" i="257" s="1"/>
  <c r="G128" i="257"/>
  <c r="C128" i="257" s="1"/>
  <c r="J132" i="257"/>
  <c r="G129" i="257"/>
  <c r="C129" i="257" s="1"/>
  <c r="H125" i="257"/>
  <c r="R125" i="257" s="1"/>
  <c r="P126" i="257" s="1"/>
  <c r="G125" i="257"/>
  <c r="C125" i="257" s="1"/>
  <c r="G126" i="257"/>
  <c r="C126" i="257" s="1"/>
  <c r="J150" i="260" l="1"/>
  <c r="G145" i="260"/>
  <c r="C145" i="260" s="1"/>
  <c r="G144" i="260"/>
  <c r="C144" i="260" s="1"/>
  <c r="G146" i="260"/>
  <c r="C146" i="260" s="1"/>
  <c r="H143" i="260"/>
  <c r="R143" i="260" s="1"/>
  <c r="P144" i="260" s="1"/>
  <c r="G143" i="260"/>
  <c r="C143" i="260" s="1"/>
  <c r="G147" i="260"/>
  <c r="C147" i="260" s="1"/>
  <c r="S138" i="260"/>
  <c r="K139" i="260" s="1"/>
  <c r="A138" i="260" s="1"/>
  <c r="P139" i="260"/>
  <c r="M138" i="260" s="1"/>
  <c r="N132" i="259"/>
  <c r="L132" i="259"/>
  <c r="I419" i="260"/>
  <c r="S138" i="259"/>
  <c r="K139" i="259" s="1"/>
  <c r="A138" i="259" s="1"/>
  <c r="P139" i="259"/>
  <c r="M138" i="259" s="1"/>
  <c r="I497" i="259"/>
  <c r="N132" i="260"/>
  <c r="L132" i="260"/>
  <c r="J197" i="260"/>
  <c r="J150" i="259"/>
  <c r="G143" i="259"/>
  <c r="C143" i="259" s="1"/>
  <c r="G147" i="259"/>
  <c r="C147" i="259" s="1"/>
  <c r="G146" i="259"/>
  <c r="C146" i="259" s="1"/>
  <c r="G144" i="259"/>
  <c r="C144" i="259" s="1"/>
  <c r="G145" i="259"/>
  <c r="C145" i="259" s="1"/>
  <c r="H143" i="259"/>
  <c r="R143" i="259" s="1"/>
  <c r="P144" i="259" s="1"/>
  <c r="G1757" i="181"/>
  <c r="P127" i="257"/>
  <c r="M126" i="257" s="1"/>
  <c r="S126" i="257"/>
  <c r="K127" i="257" s="1"/>
  <c r="A126" i="257" s="1"/>
  <c r="G144" i="256"/>
  <c r="C144" i="256" s="1"/>
  <c r="J150" i="256"/>
  <c r="H143" i="256"/>
  <c r="R143" i="256" s="1"/>
  <c r="P144" i="256" s="1"/>
  <c r="G145" i="256"/>
  <c r="C145" i="256" s="1"/>
  <c r="G147" i="256"/>
  <c r="C147" i="256" s="1"/>
  <c r="G146" i="256"/>
  <c r="C146" i="256" s="1"/>
  <c r="G143" i="256"/>
  <c r="C143" i="256" s="1"/>
  <c r="L132" i="256"/>
  <c r="N132" i="256"/>
  <c r="G134" i="257"/>
  <c r="C134" i="257" s="1"/>
  <c r="G131" i="257"/>
  <c r="C131" i="257" s="1"/>
  <c r="H131" i="257"/>
  <c r="R131" i="257" s="1"/>
  <c r="P132" i="257" s="1"/>
  <c r="G135" i="257"/>
  <c r="C135" i="257" s="1"/>
  <c r="G133" i="257"/>
  <c r="C133" i="257" s="1"/>
  <c r="J138" i="257"/>
  <c r="G132" i="257"/>
  <c r="C132" i="257" s="1"/>
  <c r="P2" i="255"/>
  <c r="Z34" i="85" s="1"/>
  <c r="AC34" i="85"/>
  <c r="E1" i="255"/>
  <c r="S2" i="255"/>
  <c r="R2" i="255"/>
  <c r="AB34" i="85" s="1"/>
  <c r="P139" i="256"/>
  <c r="M138" i="256" s="1"/>
  <c r="S138" i="256"/>
  <c r="K139" i="256" s="1"/>
  <c r="A138" i="256" s="1"/>
  <c r="N120" i="257"/>
  <c r="L120" i="257"/>
  <c r="J203" i="260" l="1"/>
  <c r="I503" i="259"/>
  <c r="N138" i="260"/>
  <c r="L138" i="260"/>
  <c r="S144" i="260"/>
  <c r="K145" i="260" s="1"/>
  <c r="A144" i="260" s="1"/>
  <c r="P145" i="260"/>
  <c r="M144" i="260" s="1"/>
  <c r="G152" i="260"/>
  <c r="C152" i="260" s="1"/>
  <c r="G153" i="260"/>
  <c r="C153" i="260" s="1"/>
  <c r="H149" i="260"/>
  <c r="R149" i="260" s="1"/>
  <c r="P150" i="260" s="1"/>
  <c r="G149" i="260"/>
  <c r="C149" i="260" s="1"/>
  <c r="G150" i="260"/>
  <c r="C150" i="260" s="1"/>
  <c r="G151" i="260"/>
  <c r="C151" i="260" s="1"/>
  <c r="J156" i="260"/>
  <c r="G150" i="259"/>
  <c r="C150" i="259" s="1"/>
  <c r="G153" i="259"/>
  <c r="C153" i="259" s="1"/>
  <c r="J156" i="259"/>
  <c r="H149" i="259"/>
  <c r="R149" i="259" s="1"/>
  <c r="P150" i="259" s="1"/>
  <c r="G152" i="259"/>
  <c r="C152" i="259" s="1"/>
  <c r="G149" i="259"/>
  <c r="C149" i="259" s="1"/>
  <c r="G151" i="259"/>
  <c r="C151" i="259" s="1"/>
  <c r="L138" i="259"/>
  <c r="N138" i="259"/>
  <c r="P145" i="259"/>
  <c r="M144" i="259" s="1"/>
  <c r="S144" i="259"/>
  <c r="K145" i="259" s="1"/>
  <c r="A144" i="259" s="1"/>
  <c r="I425" i="260"/>
  <c r="G1758" i="181"/>
  <c r="I160" i="229"/>
  <c r="T161" i="229" s="1"/>
  <c r="R162" i="229" s="1"/>
  <c r="I164" i="229"/>
  <c r="C164" i="229" s="1"/>
  <c r="I165" i="229"/>
  <c r="C165" i="229" s="1"/>
  <c r="I162" i="229"/>
  <c r="C162" i="229" s="1"/>
  <c r="I161" i="229"/>
  <c r="C161" i="229" s="1"/>
  <c r="I163" i="229"/>
  <c r="C163" i="229" s="1"/>
  <c r="I141" i="229"/>
  <c r="C141" i="229" s="1"/>
  <c r="I19" i="229"/>
  <c r="C19" i="229" s="1"/>
  <c r="I20" i="229"/>
  <c r="C20" i="229" s="1"/>
  <c r="I136" i="229"/>
  <c r="T137" i="229" s="1"/>
  <c r="R138" i="229" s="1"/>
  <c r="I138" i="229"/>
  <c r="C138" i="229" s="1"/>
  <c r="I140" i="229"/>
  <c r="C140" i="229" s="1"/>
  <c r="I21" i="229"/>
  <c r="C21" i="229" s="1"/>
  <c r="I137" i="229"/>
  <c r="C137" i="229" s="1"/>
  <c r="I139" i="229"/>
  <c r="C139" i="229" s="1"/>
  <c r="I16" i="229"/>
  <c r="T17" i="229" s="1"/>
  <c r="R18" i="229" s="1"/>
  <c r="I18" i="229"/>
  <c r="C18" i="229" s="1"/>
  <c r="I17" i="229"/>
  <c r="C17" i="229" s="1"/>
  <c r="I173" i="229"/>
  <c r="C173" i="229" s="1"/>
  <c r="I172" i="229"/>
  <c r="T173" i="229" s="1"/>
  <c r="R174" i="229" s="1"/>
  <c r="I455" i="229"/>
  <c r="C455" i="229" s="1"/>
  <c r="I176" i="229"/>
  <c r="C176" i="229" s="1"/>
  <c r="I177" i="229"/>
  <c r="C177" i="229" s="1"/>
  <c r="I457" i="229"/>
  <c r="C457" i="229" s="1"/>
  <c r="I175" i="229"/>
  <c r="C175" i="229" s="1"/>
  <c r="I459" i="229"/>
  <c r="C459" i="229" s="1"/>
  <c r="I454" i="229"/>
  <c r="T455" i="229" s="1"/>
  <c r="R456" i="229" s="1"/>
  <c r="I174" i="229"/>
  <c r="C174" i="229" s="1"/>
  <c r="I458" i="229"/>
  <c r="C458" i="229" s="1"/>
  <c r="I456" i="229"/>
  <c r="C456" i="229" s="1"/>
  <c r="P145" i="256"/>
  <c r="M144" i="256" s="1"/>
  <c r="S144" i="256"/>
  <c r="K145" i="256" s="1"/>
  <c r="A144" i="256" s="1"/>
  <c r="N126" i="257"/>
  <c r="L126" i="257"/>
  <c r="AI34" i="85"/>
  <c r="K34" i="85" s="1"/>
  <c r="AO34" i="85"/>
  <c r="Q34" i="85" s="1"/>
  <c r="AG34" i="85"/>
  <c r="I34" i="85" s="1"/>
  <c r="AF34" i="85"/>
  <c r="H34" i="85" s="1"/>
  <c r="AN34" i="85"/>
  <c r="P34" i="85" s="1"/>
  <c r="AK34" i="85"/>
  <c r="M34" i="85" s="1"/>
  <c r="AJ34" i="85"/>
  <c r="L34" i="85" s="1"/>
  <c r="AM34" i="85"/>
  <c r="O34" i="85" s="1"/>
  <c r="AL34" i="85"/>
  <c r="N34" i="85" s="1"/>
  <c r="AH34" i="85"/>
  <c r="J34" i="85" s="1"/>
  <c r="T2" i="255"/>
  <c r="U2" i="255" s="1"/>
  <c r="W2" i="255" s="1"/>
  <c r="X2" i="255" s="1"/>
  <c r="C2" i="255" s="1"/>
  <c r="G140" i="257"/>
  <c r="C140" i="257" s="1"/>
  <c r="G138" i="257"/>
  <c r="C138" i="257" s="1"/>
  <c r="G139" i="257"/>
  <c r="C139" i="257" s="1"/>
  <c r="G141" i="257"/>
  <c r="C141" i="257" s="1"/>
  <c r="H137" i="257"/>
  <c r="R137" i="257" s="1"/>
  <c r="P138" i="257" s="1"/>
  <c r="G137" i="257"/>
  <c r="C137" i="257" s="1"/>
  <c r="J144" i="257"/>
  <c r="J197" i="257"/>
  <c r="J203" i="257" s="1"/>
  <c r="J209" i="257" s="1"/>
  <c r="J215" i="257" s="1"/>
  <c r="J221" i="257" s="1"/>
  <c r="J227" i="257" s="1"/>
  <c r="J233" i="257" s="1"/>
  <c r="J239" i="257" s="1"/>
  <c r="N138" i="256"/>
  <c r="L138" i="256"/>
  <c r="P133" i="257"/>
  <c r="M132" i="257" s="1"/>
  <c r="S132" i="257"/>
  <c r="K133" i="257" s="1"/>
  <c r="A132" i="257" s="1"/>
  <c r="G151" i="256"/>
  <c r="C151" i="256" s="1"/>
  <c r="G153" i="256"/>
  <c r="C153" i="256" s="1"/>
  <c r="G150" i="256"/>
  <c r="C150" i="256" s="1"/>
  <c r="J156" i="256"/>
  <c r="G152" i="256"/>
  <c r="C152" i="256" s="1"/>
  <c r="H149" i="256"/>
  <c r="R149" i="256" s="1"/>
  <c r="P150" i="256" s="1"/>
  <c r="G149" i="256"/>
  <c r="C149" i="256" s="1"/>
  <c r="L144" i="259" l="1"/>
  <c r="N144" i="259"/>
  <c r="G156" i="259"/>
  <c r="C156" i="259" s="1"/>
  <c r="G159" i="259"/>
  <c r="C159" i="259" s="1"/>
  <c r="J162" i="259"/>
  <c r="G158" i="259"/>
  <c r="C158" i="259" s="1"/>
  <c r="H155" i="259"/>
  <c r="R155" i="259" s="1"/>
  <c r="P156" i="259" s="1"/>
  <c r="G155" i="259"/>
  <c r="C155" i="259" s="1"/>
  <c r="G157" i="259"/>
  <c r="C157" i="259" s="1"/>
  <c r="J209" i="260"/>
  <c r="P151" i="259"/>
  <c r="M150" i="259" s="1"/>
  <c r="S150" i="259"/>
  <c r="K151" i="259" s="1"/>
  <c r="A150" i="259" s="1"/>
  <c r="G156" i="260"/>
  <c r="C156" i="260" s="1"/>
  <c r="G158" i="260"/>
  <c r="C158" i="260" s="1"/>
  <c r="G157" i="260"/>
  <c r="C157" i="260" s="1"/>
  <c r="H155" i="260"/>
  <c r="R155" i="260" s="1"/>
  <c r="P156" i="260" s="1"/>
  <c r="G159" i="260"/>
  <c r="C159" i="260" s="1"/>
  <c r="G155" i="260"/>
  <c r="C155" i="260" s="1"/>
  <c r="J162" i="260"/>
  <c r="P151" i="260"/>
  <c r="M150" i="260" s="1"/>
  <c r="S150" i="260"/>
  <c r="K151" i="260" s="1"/>
  <c r="A150" i="260" s="1"/>
  <c r="I431" i="260"/>
  <c r="L144" i="260"/>
  <c r="N144" i="260"/>
  <c r="I509" i="259"/>
  <c r="G1759" i="181"/>
  <c r="R175" i="229"/>
  <c r="O174" i="229" s="1"/>
  <c r="U174" i="229"/>
  <c r="M175" i="229" s="1"/>
  <c r="A174" i="229" s="1"/>
  <c r="R163" i="229"/>
  <c r="O162" i="229" s="1"/>
  <c r="U162" i="229"/>
  <c r="M163" i="229" s="1"/>
  <c r="A162" i="229" s="1"/>
  <c r="U138" i="229"/>
  <c r="M139" i="229" s="1"/>
  <c r="A138" i="229" s="1"/>
  <c r="R139" i="229"/>
  <c r="O138" i="229" s="1"/>
  <c r="U456" i="229"/>
  <c r="M457" i="229" s="1"/>
  <c r="A456" i="229" s="1"/>
  <c r="R457" i="229"/>
  <c r="O456" i="229" s="1"/>
  <c r="U18" i="229"/>
  <c r="M19" i="229" s="1"/>
  <c r="A18" i="229" s="1"/>
  <c r="R19" i="229"/>
  <c r="O18" i="229" s="1"/>
  <c r="S138" i="257"/>
  <c r="K139" i="257" s="1"/>
  <c r="A138" i="257" s="1"/>
  <c r="P139" i="257"/>
  <c r="M138" i="257" s="1"/>
  <c r="L144" i="256"/>
  <c r="N144" i="256"/>
  <c r="G157" i="256"/>
  <c r="C157" i="256" s="1"/>
  <c r="H155" i="256"/>
  <c r="R155" i="256" s="1"/>
  <c r="P156" i="256" s="1"/>
  <c r="G158" i="256"/>
  <c r="C158" i="256" s="1"/>
  <c r="G156" i="256"/>
  <c r="C156" i="256" s="1"/>
  <c r="G159" i="256"/>
  <c r="C159" i="256" s="1"/>
  <c r="G155" i="256"/>
  <c r="C155" i="256" s="1"/>
  <c r="J162" i="256"/>
  <c r="S150" i="256"/>
  <c r="K151" i="256" s="1"/>
  <c r="A150" i="256" s="1"/>
  <c r="P151" i="256"/>
  <c r="M150" i="256" s="1"/>
  <c r="G145" i="257"/>
  <c r="C145" i="257" s="1"/>
  <c r="H143" i="257"/>
  <c r="R143" i="257" s="1"/>
  <c r="P144" i="257" s="1"/>
  <c r="G147" i="257"/>
  <c r="C147" i="257" s="1"/>
  <c r="G143" i="257"/>
  <c r="C143" i="257" s="1"/>
  <c r="G144" i="257"/>
  <c r="C144" i="257" s="1"/>
  <c r="G146" i="257"/>
  <c r="C146" i="257" s="1"/>
  <c r="J150" i="257"/>
  <c r="AP34" i="85"/>
  <c r="AD34" i="85"/>
  <c r="AE34" i="85" s="1"/>
  <c r="AR34" i="85"/>
  <c r="AS34" i="85"/>
  <c r="AT34" i="85"/>
  <c r="AQ34" i="85"/>
  <c r="N132" i="257"/>
  <c r="L132" i="257"/>
  <c r="L150" i="260" l="1"/>
  <c r="N150" i="260"/>
  <c r="P157" i="260"/>
  <c r="M156" i="260" s="1"/>
  <c r="S156" i="260"/>
  <c r="K157" i="260" s="1"/>
  <c r="A156" i="260" s="1"/>
  <c r="G163" i="259"/>
  <c r="C163" i="259" s="1"/>
  <c r="H161" i="259"/>
  <c r="R161" i="259" s="1"/>
  <c r="P162" i="259" s="1"/>
  <c r="G165" i="259"/>
  <c r="C165" i="259" s="1"/>
  <c r="G161" i="259"/>
  <c r="C161" i="259" s="1"/>
  <c r="J168" i="259"/>
  <c r="G162" i="259"/>
  <c r="C162" i="259" s="1"/>
  <c r="G164" i="259"/>
  <c r="C164" i="259" s="1"/>
  <c r="I515" i="259"/>
  <c r="I437" i="260"/>
  <c r="J215" i="260"/>
  <c r="S156" i="259"/>
  <c r="K157" i="259" s="1"/>
  <c r="A156" i="259" s="1"/>
  <c r="P157" i="259"/>
  <c r="M156" i="259" s="1"/>
  <c r="G163" i="260"/>
  <c r="C163" i="260" s="1"/>
  <c r="G165" i="260"/>
  <c r="C165" i="260" s="1"/>
  <c r="G161" i="260"/>
  <c r="C161" i="260" s="1"/>
  <c r="G162" i="260"/>
  <c r="C162" i="260" s="1"/>
  <c r="H161" i="260"/>
  <c r="R161" i="260" s="1"/>
  <c r="P162" i="260" s="1"/>
  <c r="G164" i="260"/>
  <c r="C164" i="260" s="1"/>
  <c r="J168" i="260"/>
  <c r="N150" i="259"/>
  <c r="L150" i="259"/>
  <c r="G1760" i="181"/>
  <c r="P174" i="229"/>
  <c r="N174" i="229"/>
  <c r="N456" i="229"/>
  <c r="P456" i="229"/>
  <c r="N138" i="229"/>
  <c r="P138" i="229"/>
  <c r="N162" i="229"/>
  <c r="P162" i="229"/>
  <c r="P18" i="229"/>
  <c r="P2" i="229" s="1"/>
  <c r="X45" i="85" s="1"/>
  <c r="N18" i="229"/>
  <c r="P157" i="256"/>
  <c r="M156" i="256" s="1"/>
  <c r="S156" i="256"/>
  <c r="K157" i="256" s="1"/>
  <c r="A156" i="256" s="1"/>
  <c r="S144" i="257"/>
  <c r="K145" i="257" s="1"/>
  <c r="A144" i="257" s="1"/>
  <c r="P145" i="257"/>
  <c r="M144" i="257" s="1"/>
  <c r="G163" i="256"/>
  <c r="C163" i="256" s="1"/>
  <c r="J168" i="256"/>
  <c r="G164" i="256"/>
  <c r="C164" i="256" s="1"/>
  <c r="G165" i="256"/>
  <c r="C165" i="256" s="1"/>
  <c r="G161" i="256"/>
  <c r="C161" i="256" s="1"/>
  <c r="G162" i="256"/>
  <c r="C162" i="256" s="1"/>
  <c r="H161" i="256"/>
  <c r="R161" i="256" s="1"/>
  <c r="P162" i="256" s="1"/>
  <c r="G149" i="257"/>
  <c r="C149" i="257" s="1"/>
  <c r="G151" i="257"/>
  <c r="C151" i="257" s="1"/>
  <c r="G152" i="257"/>
  <c r="C152" i="257" s="1"/>
  <c r="G150" i="257"/>
  <c r="C150" i="257" s="1"/>
  <c r="J156" i="257"/>
  <c r="G153" i="257"/>
  <c r="C153" i="257" s="1"/>
  <c r="H149" i="257"/>
  <c r="R149" i="257" s="1"/>
  <c r="P150" i="257" s="1"/>
  <c r="N150" i="256"/>
  <c r="L150" i="256"/>
  <c r="N138" i="257"/>
  <c r="L138" i="257"/>
  <c r="AU34" i="85"/>
  <c r="S34" i="85" s="1"/>
  <c r="J221" i="260" l="1"/>
  <c r="J227" i="260" s="1"/>
  <c r="I521" i="259"/>
  <c r="G169" i="259"/>
  <c r="C169" i="259" s="1"/>
  <c r="G167" i="259"/>
  <c r="C167" i="259" s="1"/>
  <c r="G171" i="259"/>
  <c r="C171" i="259" s="1"/>
  <c r="G168" i="259"/>
  <c r="C168" i="259" s="1"/>
  <c r="H167" i="259"/>
  <c r="R167" i="259" s="1"/>
  <c r="P168" i="259" s="1"/>
  <c r="J174" i="259"/>
  <c r="G170" i="259"/>
  <c r="C170" i="259" s="1"/>
  <c r="G167" i="260"/>
  <c r="C167" i="260" s="1"/>
  <c r="G170" i="260"/>
  <c r="C170" i="260" s="1"/>
  <c r="G168" i="260"/>
  <c r="C168" i="260" s="1"/>
  <c r="G169" i="260"/>
  <c r="C169" i="260" s="1"/>
  <c r="G171" i="260"/>
  <c r="C171" i="260" s="1"/>
  <c r="H167" i="260"/>
  <c r="R167" i="260" s="1"/>
  <c r="P168" i="260" s="1"/>
  <c r="J174" i="260"/>
  <c r="I443" i="260"/>
  <c r="S162" i="259"/>
  <c r="K163" i="259" s="1"/>
  <c r="A162" i="259" s="1"/>
  <c r="P163" i="259"/>
  <c r="M162" i="259" s="1"/>
  <c r="N156" i="259"/>
  <c r="L156" i="259"/>
  <c r="N156" i="260"/>
  <c r="L156" i="260"/>
  <c r="S162" i="260"/>
  <c r="K163" i="260" s="1"/>
  <c r="A162" i="260" s="1"/>
  <c r="P163" i="260"/>
  <c r="M162" i="260" s="1"/>
  <c r="G1761" i="181"/>
  <c r="N156" i="256"/>
  <c r="L156" i="256"/>
  <c r="G157" i="257"/>
  <c r="C157" i="257" s="1"/>
  <c r="G156" i="257"/>
  <c r="C156" i="257" s="1"/>
  <c r="J162" i="257"/>
  <c r="H155" i="257"/>
  <c r="R155" i="257" s="1"/>
  <c r="P156" i="257" s="1"/>
  <c r="G155" i="257"/>
  <c r="C155" i="257" s="1"/>
  <c r="G159" i="257"/>
  <c r="C159" i="257" s="1"/>
  <c r="G158" i="257"/>
  <c r="C158" i="257" s="1"/>
  <c r="G171" i="256"/>
  <c r="C171" i="256" s="1"/>
  <c r="G169" i="256"/>
  <c r="C169" i="256" s="1"/>
  <c r="G168" i="256"/>
  <c r="C168" i="256" s="1"/>
  <c r="J174" i="256"/>
  <c r="G170" i="256"/>
  <c r="C170" i="256" s="1"/>
  <c r="G167" i="256"/>
  <c r="C167" i="256" s="1"/>
  <c r="H167" i="256"/>
  <c r="R167" i="256" s="1"/>
  <c r="P168" i="256" s="1"/>
  <c r="S162" i="256"/>
  <c r="K163" i="256" s="1"/>
  <c r="A162" i="256" s="1"/>
  <c r="P163" i="256"/>
  <c r="M162" i="256" s="1"/>
  <c r="S150" i="257"/>
  <c r="K151" i="257" s="1"/>
  <c r="A150" i="257" s="1"/>
  <c r="P151" i="257"/>
  <c r="M150" i="257" s="1"/>
  <c r="N144" i="257"/>
  <c r="L144" i="257"/>
  <c r="P169" i="260" l="1"/>
  <c r="M168" i="260" s="1"/>
  <c r="S168" i="260"/>
  <c r="K169" i="260" s="1"/>
  <c r="A168" i="260" s="1"/>
  <c r="P169" i="259"/>
  <c r="M168" i="259" s="1"/>
  <c r="S168" i="259"/>
  <c r="K169" i="259" s="1"/>
  <c r="A168" i="259" s="1"/>
  <c r="N162" i="259"/>
  <c r="L162" i="259"/>
  <c r="G173" i="260"/>
  <c r="C173" i="260" s="1"/>
  <c r="G174" i="260"/>
  <c r="C174" i="260" s="1"/>
  <c r="G175" i="260"/>
  <c r="C175" i="260" s="1"/>
  <c r="G176" i="260"/>
  <c r="C176" i="260" s="1"/>
  <c r="H173" i="260"/>
  <c r="R173" i="260" s="1"/>
  <c r="P174" i="260" s="1"/>
  <c r="G177" i="260"/>
  <c r="C177" i="260" s="1"/>
  <c r="J180" i="260"/>
  <c r="G174" i="259"/>
  <c r="C174" i="259" s="1"/>
  <c r="G177" i="259"/>
  <c r="C177" i="259" s="1"/>
  <c r="J180" i="259"/>
  <c r="H173" i="259"/>
  <c r="R173" i="259" s="1"/>
  <c r="P174" i="259" s="1"/>
  <c r="G176" i="259"/>
  <c r="C176" i="259" s="1"/>
  <c r="G173" i="259"/>
  <c r="C173" i="259" s="1"/>
  <c r="G175" i="259"/>
  <c r="C175" i="259" s="1"/>
  <c r="J233" i="260"/>
  <c r="I449" i="260"/>
  <c r="I527" i="259"/>
  <c r="L162" i="260"/>
  <c r="N162" i="260"/>
  <c r="G1762" i="181"/>
  <c r="I263" i="229" s="1"/>
  <c r="C263" i="229" s="1"/>
  <c r="L150" i="257"/>
  <c r="N150" i="257"/>
  <c r="J245" i="257"/>
  <c r="J251" i="257" s="1"/>
  <c r="J257" i="257" s="1"/>
  <c r="J263" i="257" s="1"/>
  <c r="S168" i="256"/>
  <c r="K169" i="256" s="1"/>
  <c r="A168" i="256" s="1"/>
  <c r="P169" i="256"/>
  <c r="M168" i="256" s="1"/>
  <c r="G175" i="256"/>
  <c r="C175" i="256" s="1"/>
  <c r="G174" i="256"/>
  <c r="C174" i="256" s="1"/>
  <c r="G173" i="256"/>
  <c r="C173" i="256" s="1"/>
  <c r="H173" i="256"/>
  <c r="R173" i="256" s="1"/>
  <c r="P174" i="256" s="1"/>
  <c r="G176" i="256"/>
  <c r="C176" i="256" s="1"/>
  <c r="J180" i="256"/>
  <c r="G177" i="256"/>
  <c r="C177" i="256" s="1"/>
  <c r="G162" i="257"/>
  <c r="C162" i="257" s="1"/>
  <c r="G163" i="257"/>
  <c r="C163" i="257" s="1"/>
  <c r="G164" i="257"/>
  <c r="C164" i="257" s="1"/>
  <c r="H161" i="257"/>
  <c r="R161" i="257" s="1"/>
  <c r="P162" i="257" s="1"/>
  <c r="G165" i="257"/>
  <c r="C165" i="257" s="1"/>
  <c r="G161" i="257"/>
  <c r="C161" i="257" s="1"/>
  <c r="J168" i="257"/>
  <c r="N162" i="256"/>
  <c r="L162" i="256"/>
  <c r="P157" i="257"/>
  <c r="M156" i="257" s="1"/>
  <c r="S156" i="257"/>
  <c r="K157" i="257" s="1"/>
  <c r="A156" i="257" s="1"/>
  <c r="P175" i="259" l="1"/>
  <c r="M174" i="259" s="1"/>
  <c r="S174" i="259"/>
  <c r="K175" i="259" s="1"/>
  <c r="A174" i="259" s="1"/>
  <c r="G181" i="260"/>
  <c r="C181" i="260" s="1"/>
  <c r="H179" i="260"/>
  <c r="R179" i="260" s="1"/>
  <c r="P180" i="260" s="1"/>
  <c r="G180" i="260"/>
  <c r="C180" i="260" s="1"/>
  <c r="G183" i="260"/>
  <c r="C183" i="260" s="1"/>
  <c r="G179" i="260"/>
  <c r="C179" i="260" s="1"/>
  <c r="J186" i="260"/>
  <c r="G182" i="260"/>
  <c r="C182" i="260" s="1"/>
  <c r="N168" i="260"/>
  <c r="L168" i="260"/>
  <c r="I533" i="259"/>
  <c r="J239" i="260"/>
  <c r="S174" i="260"/>
  <c r="K175" i="260" s="1"/>
  <c r="A174" i="260" s="1"/>
  <c r="P175" i="260"/>
  <c r="M174" i="260" s="1"/>
  <c r="N168" i="259"/>
  <c r="L168" i="259"/>
  <c r="I455" i="260"/>
  <c r="G180" i="259"/>
  <c r="C180" i="259" s="1"/>
  <c r="G183" i="259"/>
  <c r="C183" i="259" s="1"/>
  <c r="J186" i="259"/>
  <c r="H179" i="259"/>
  <c r="R179" i="259" s="1"/>
  <c r="P180" i="259" s="1"/>
  <c r="G182" i="259"/>
  <c r="C182" i="259" s="1"/>
  <c r="G179" i="259"/>
  <c r="C179" i="259" s="1"/>
  <c r="G181" i="259"/>
  <c r="C181" i="259" s="1"/>
  <c r="G1763" i="181"/>
  <c r="P163" i="257"/>
  <c r="M162" i="257" s="1"/>
  <c r="S162" i="257"/>
  <c r="K163" i="257" s="1"/>
  <c r="A162" i="257" s="1"/>
  <c r="P175" i="256"/>
  <c r="M174" i="256" s="1"/>
  <c r="S174" i="256"/>
  <c r="K175" i="256" s="1"/>
  <c r="A174" i="256" s="1"/>
  <c r="N168" i="256"/>
  <c r="L168" i="256"/>
  <c r="L156" i="257"/>
  <c r="N156" i="257"/>
  <c r="G170" i="257"/>
  <c r="C170" i="257" s="1"/>
  <c r="G168" i="257"/>
  <c r="C168" i="257" s="1"/>
  <c r="G169" i="257"/>
  <c r="C169" i="257" s="1"/>
  <c r="G171" i="257"/>
  <c r="C171" i="257" s="1"/>
  <c r="G167" i="257"/>
  <c r="C167" i="257" s="1"/>
  <c r="J174" i="257"/>
  <c r="H167" i="257"/>
  <c r="R167" i="257" s="1"/>
  <c r="P168" i="257" s="1"/>
  <c r="H179" i="256"/>
  <c r="R179" i="256" s="1"/>
  <c r="P180" i="256" s="1"/>
  <c r="G179" i="256"/>
  <c r="C179" i="256" s="1"/>
  <c r="G180" i="256"/>
  <c r="C180" i="256" s="1"/>
  <c r="G182" i="256"/>
  <c r="C182" i="256" s="1"/>
  <c r="J186" i="256"/>
  <c r="G181" i="256"/>
  <c r="C181" i="256" s="1"/>
  <c r="G183" i="256"/>
  <c r="C183" i="256" s="1"/>
  <c r="J269" i="257"/>
  <c r="J275" i="257" s="1"/>
  <c r="S180" i="259" l="1"/>
  <c r="K181" i="259" s="1"/>
  <c r="A180" i="259" s="1"/>
  <c r="P181" i="259"/>
  <c r="M180" i="259" s="1"/>
  <c r="I461" i="260"/>
  <c r="N174" i="260"/>
  <c r="L174" i="260"/>
  <c r="I539" i="259"/>
  <c r="L174" i="259"/>
  <c r="N174" i="259"/>
  <c r="G189" i="259"/>
  <c r="C189" i="259" s="1"/>
  <c r="G185" i="259"/>
  <c r="C185" i="259" s="1"/>
  <c r="G187" i="259"/>
  <c r="C187" i="259" s="1"/>
  <c r="J192" i="259"/>
  <c r="G186" i="259"/>
  <c r="C186" i="259" s="1"/>
  <c r="G188" i="259"/>
  <c r="C188" i="259" s="1"/>
  <c r="H185" i="259"/>
  <c r="R185" i="259" s="1"/>
  <c r="P186" i="259" s="1"/>
  <c r="G188" i="260"/>
  <c r="C188" i="260" s="1"/>
  <c r="H185" i="260"/>
  <c r="R185" i="260" s="1"/>
  <c r="P186" i="260" s="1"/>
  <c r="G187" i="260"/>
  <c r="C187" i="260" s="1"/>
  <c r="G189" i="260"/>
  <c r="C189" i="260" s="1"/>
  <c r="G185" i="260"/>
  <c r="C185" i="260" s="1"/>
  <c r="G186" i="260"/>
  <c r="C186" i="260" s="1"/>
  <c r="J192" i="260"/>
  <c r="J245" i="260"/>
  <c r="J251" i="260" s="1"/>
  <c r="J257" i="260" s="1"/>
  <c r="S180" i="260"/>
  <c r="K181" i="260" s="1"/>
  <c r="A180" i="260" s="1"/>
  <c r="P181" i="260"/>
  <c r="M180" i="260" s="1"/>
  <c r="G1764" i="181"/>
  <c r="L162" i="257"/>
  <c r="N162" i="257"/>
  <c r="J180" i="257"/>
  <c r="G177" i="257"/>
  <c r="C177" i="257" s="1"/>
  <c r="G175" i="257"/>
  <c r="C175" i="257" s="1"/>
  <c r="G173" i="257"/>
  <c r="C173" i="257" s="1"/>
  <c r="H173" i="257"/>
  <c r="R173" i="257" s="1"/>
  <c r="P174" i="257" s="1"/>
  <c r="G174" i="257"/>
  <c r="C174" i="257" s="1"/>
  <c r="G176" i="257"/>
  <c r="C176" i="257" s="1"/>
  <c r="S168" i="257"/>
  <c r="K169" i="257" s="1"/>
  <c r="A168" i="257" s="1"/>
  <c r="P169" i="257"/>
  <c r="M168" i="257" s="1"/>
  <c r="N174" i="256"/>
  <c r="L174" i="256"/>
  <c r="G189" i="256"/>
  <c r="C189" i="256" s="1"/>
  <c r="G186" i="256"/>
  <c r="C186" i="256" s="1"/>
  <c r="G187" i="256"/>
  <c r="C187" i="256" s="1"/>
  <c r="G188" i="256"/>
  <c r="C188" i="256" s="1"/>
  <c r="H185" i="256"/>
  <c r="R185" i="256" s="1"/>
  <c r="P186" i="256" s="1"/>
  <c r="G185" i="256"/>
  <c r="C185" i="256" s="1"/>
  <c r="J192" i="256"/>
  <c r="S180" i="256"/>
  <c r="K181" i="256" s="1"/>
  <c r="A180" i="256" s="1"/>
  <c r="P181" i="256"/>
  <c r="M180" i="256" s="1"/>
  <c r="S186" i="259" l="1"/>
  <c r="K187" i="259" s="1"/>
  <c r="A186" i="259" s="1"/>
  <c r="P187" i="259"/>
  <c r="M186" i="259" s="1"/>
  <c r="J263" i="260"/>
  <c r="G193" i="259"/>
  <c r="C193" i="259" s="1"/>
  <c r="G192" i="259"/>
  <c r="C192" i="259" s="1"/>
  <c r="H191" i="259"/>
  <c r="R191" i="259" s="1"/>
  <c r="P192" i="259" s="1"/>
  <c r="G195" i="259"/>
  <c r="C195" i="259" s="1"/>
  <c r="G191" i="259"/>
  <c r="C191" i="259" s="1"/>
  <c r="J198" i="259"/>
  <c r="G194" i="259"/>
  <c r="C194" i="259" s="1"/>
  <c r="N180" i="259"/>
  <c r="L180" i="259"/>
  <c r="P187" i="260"/>
  <c r="M186" i="260" s="1"/>
  <c r="S186" i="260"/>
  <c r="K187" i="260" s="1"/>
  <c r="A186" i="260" s="1"/>
  <c r="N180" i="260"/>
  <c r="L180" i="260"/>
  <c r="G191" i="260"/>
  <c r="C191" i="260" s="1"/>
  <c r="G194" i="260"/>
  <c r="C194" i="260" s="1"/>
  <c r="H191" i="260"/>
  <c r="R191" i="260" s="1"/>
  <c r="P192" i="260" s="1"/>
  <c r="G192" i="260"/>
  <c r="C192" i="260" s="1"/>
  <c r="G193" i="260"/>
  <c r="C193" i="260" s="1"/>
  <c r="G195" i="260"/>
  <c r="C195" i="260" s="1"/>
  <c r="J198" i="260"/>
  <c r="I545" i="259"/>
  <c r="I467" i="260"/>
  <c r="G1765" i="181"/>
  <c r="N180" i="256"/>
  <c r="L180" i="256"/>
  <c r="G191" i="256"/>
  <c r="C191" i="256" s="1"/>
  <c r="G192" i="256"/>
  <c r="C192" i="256" s="1"/>
  <c r="J198" i="256"/>
  <c r="G194" i="256"/>
  <c r="C194" i="256" s="1"/>
  <c r="G193" i="256"/>
  <c r="C193" i="256" s="1"/>
  <c r="G195" i="256"/>
  <c r="C195" i="256" s="1"/>
  <c r="H191" i="256"/>
  <c r="R191" i="256" s="1"/>
  <c r="P192" i="256" s="1"/>
  <c r="L168" i="257"/>
  <c r="N168" i="257"/>
  <c r="P175" i="257"/>
  <c r="M174" i="257" s="1"/>
  <c r="S174" i="257"/>
  <c r="K175" i="257" s="1"/>
  <c r="A174" i="257" s="1"/>
  <c r="J186" i="257"/>
  <c r="G183" i="257"/>
  <c r="C183" i="257" s="1"/>
  <c r="G182" i="257"/>
  <c r="C182" i="257" s="1"/>
  <c r="G179" i="257"/>
  <c r="C179" i="257" s="1"/>
  <c r="G181" i="257"/>
  <c r="C181" i="257" s="1"/>
  <c r="H179" i="257"/>
  <c r="R179" i="257" s="1"/>
  <c r="P180" i="257" s="1"/>
  <c r="G180" i="257"/>
  <c r="C180" i="257" s="1"/>
  <c r="P187" i="256"/>
  <c r="M186" i="256" s="1"/>
  <c r="S186" i="256"/>
  <c r="K187" i="256" s="1"/>
  <c r="A186" i="256" s="1"/>
  <c r="I551" i="259" l="1"/>
  <c r="N186" i="260"/>
  <c r="L186" i="260"/>
  <c r="G197" i="259"/>
  <c r="C197" i="259" s="1"/>
  <c r="G199" i="259"/>
  <c r="C199" i="259" s="1"/>
  <c r="G198" i="259"/>
  <c r="C198" i="259" s="1"/>
  <c r="G201" i="259"/>
  <c r="C201" i="259" s="1"/>
  <c r="J204" i="259"/>
  <c r="H197" i="259"/>
  <c r="R197" i="259" s="1"/>
  <c r="P198" i="259" s="1"/>
  <c r="G200" i="259"/>
  <c r="C200" i="259" s="1"/>
  <c r="N186" i="259"/>
  <c r="L186" i="259"/>
  <c r="P193" i="259"/>
  <c r="M192" i="259" s="1"/>
  <c r="S192" i="259"/>
  <c r="K193" i="259" s="1"/>
  <c r="A192" i="259" s="1"/>
  <c r="I473" i="260"/>
  <c r="H197" i="260"/>
  <c r="R197" i="260" s="1"/>
  <c r="P198" i="260" s="1"/>
  <c r="G197" i="260"/>
  <c r="C197" i="260" s="1"/>
  <c r="G198" i="260"/>
  <c r="C198" i="260" s="1"/>
  <c r="G199" i="260"/>
  <c r="C199" i="260" s="1"/>
  <c r="G201" i="260"/>
  <c r="C201" i="260" s="1"/>
  <c r="G200" i="260"/>
  <c r="C200" i="260" s="1"/>
  <c r="J204" i="260"/>
  <c r="P193" i="260"/>
  <c r="M192" i="260" s="1"/>
  <c r="S192" i="260"/>
  <c r="K193" i="260" s="1"/>
  <c r="A192" i="260" s="1"/>
  <c r="J269" i="260"/>
  <c r="J275" i="260" s="1"/>
  <c r="G1766" i="181"/>
  <c r="N186" i="256"/>
  <c r="L186" i="256"/>
  <c r="P193" i="256"/>
  <c r="M192" i="256" s="1"/>
  <c r="S192" i="256"/>
  <c r="K193" i="256" s="1"/>
  <c r="A192" i="256" s="1"/>
  <c r="G198" i="256"/>
  <c r="C198" i="256" s="1"/>
  <c r="G197" i="256"/>
  <c r="C197" i="256" s="1"/>
  <c r="G200" i="256"/>
  <c r="C200" i="256" s="1"/>
  <c r="G201" i="256"/>
  <c r="C201" i="256" s="1"/>
  <c r="G199" i="256"/>
  <c r="C199" i="256" s="1"/>
  <c r="H197" i="256"/>
  <c r="R197" i="256" s="1"/>
  <c r="P198" i="256" s="1"/>
  <c r="J204" i="256"/>
  <c r="H185" i="257"/>
  <c r="R185" i="257" s="1"/>
  <c r="P186" i="257" s="1"/>
  <c r="J192" i="257"/>
  <c r="G186" i="257"/>
  <c r="C186" i="257" s="1"/>
  <c r="G187" i="257"/>
  <c r="C187" i="257" s="1"/>
  <c r="G189" i="257"/>
  <c r="C189" i="257" s="1"/>
  <c r="G188" i="257"/>
  <c r="C188" i="257" s="1"/>
  <c r="G185" i="257"/>
  <c r="C185" i="257" s="1"/>
  <c r="S180" i="257"/>
  <c r="K181" i="257" s="1"/>
  <c r="A180" i="257" s="1"/>
  <c r="P181" i="257"/>
  <c r="M180" i="257" s="1"/>
  <c r="L174" i="257"/>
  <c r="N174" i="257"/>
  <c r="L192" i="260" l="1"/>
  <c r="N192" i="260"/>
  <c r="G204" i="259"/>
  <c r="C204" i="259" s="1"/>
  <c r="G207" i="259"/>
  <c r="C207" i="259" s="1"/>
  <c r="H203" i="259"/>
  <c r="R203" i="259" s="1"/>
  <c r="P204" i="259" s="1"/>
  <c r="G203" i="259"/>
  <c r="C203" i="259" s="1"/>
  <c r="G206" i="259"/>
  <c r="C206" i="259" s="1"/>
  <c r="J210" i="259"/>
  <c r="G205" i="259"/>
  <c r="C205" i="259" s="1"/>
  <c r="P199" i="260"/>
  <c r="M198" i="260" s="1"/>
  <c r="S198" i="260"/>
  <c r="K199" i="260" s="1"/>
  <c r="A198" i="260" s="1"/>
  <c r="L192" i="259"/>
  <c r="N192" i="259"/>
  <c r="S198" i="259"/>
  <c r="K199" i="259" s="1"/>
  <c r="A198" i="259" s="1"/>
  <c r="P199" i="259"/>
  <c r="M198" i="259" s="1"/>
  <c r="I557" i="259"/>
  <c r="G205" i="260"/>
  <c r="C205" i="260" s="1"/>
  <c r="H203" i="260"/>
  <c r="R203" i="260" s="1"/>
  <c r="P204" i="260" s="1"/>
  <c r="G206" i="260"/>
  <c r="C206" i="260" s="1"/>
  <c r="G207" i="260"/>
  <c r="C207" i="260" s="1"/>
  <c r="G203" i="260"/>
  <c r="C203" i="260" s="1"/>
  <c r="G204" i="260"/>
  <c r="C204" i="260" s="1"/>
  <c r="J210" i="260"/>
  <c r="I479" i="260"/>
  <c r="G1767" i="181"/>
  <c r="G192" i="257"/>
  <c r="C192" i="257" s="1"/>
  <c r="G193" i="257"/>
  <c r="C193" i="257" s="1"/>
  <c r="J198" i="257"/>
  <c r="G191" i="257"/>
  <c r="C191" i="257" s="1"/>
  <c r="G195" i="257"/>
  <c r="C195" i="257" s="1"/>
  <c r="H191" i="257"/>
  <c r="R191" i="257" s="1"/>
  <c r="P192" i="257" s="1"/>
  <c r="G194" i="257"/>
  <c r="C194" i="257" s="1"/>
  <c r="S198" i="256"/>
  <c r="K199" i="256" s="1"/>
  <c r="A198" i="256" s="1"/>
  <c r="P199" i="256"/>
  <c r="M198" i="256" s="1"/>
  <c r="G207" i="256"/>
  <c r="C207" i="256" s="1"/>
  <c r="G205" i="256"/>
  <c r="C205" i="256" s="1"/>
  <c r="H203" i="256"/>
  <c r="R203" i="256" s="1"/>
  <c r="P204" i="256" s="1"/>
  <c r="J210" i="256"/>
  <c r="G203" i="256"/>
  <c r="C203" i="256" s="1"/>
  <c r="G204" i="256"/>
  <c r="C204" i="256" s="1"/>
  <c r="G206" i="256"/>
  <c r="C206" i="256" s="1"/>
  <c r="N192" i="256"/>
  <c r="L192" i="256"/>
  <c r="N180" i="257"/>
  <c r="L180" i="257"/>
  <c r="S186" i="257"/>
  <c r="K187" i="257" s="1"/>
  <c r="A186" i="257" s="1"/>
  <c r="P187" i="257"/>
  <c r="M186" i="257" s="1"/>
  <c r="I563" i="259" l="1"/>
  <c r="P205" i="259"/>
  <c r="M204" i="259" s="1"/>
  <c r="S204" i="259"/>
  <c r="K205" i="259" s="1"/>
  <c r="A204" i="259" s="1"/>
  <c r="I485" i="260"/>
  <c r="N198" i="260"/>
  <c r="L198" i="260"/>
  <c r="S204" i="260"/>
  <c r="K205" i="260" s="1"/>
  <c r="A204" i="260" s="1"/>
  <c r="P205" i="260"/>
  <c r="M204" i="260" s="1"/>
  <c r="L198" i="259"/>
  <c r="N198" i="259"/>
  <c r="G213" i="260"/>
  <c r="C213" i="260" s="1"/>
  <c r="G209" i="260"/>
  <c r="C209" i="260" s="1"/>
  <c r="G212" i="260"/>
  <c r="C212" i="260" s="1"/>
  <c r="H209" i="260"/>
  <c r="R209" i="260" s="1"/>
  <c r="P210" i="260" s="1"/>
  <c r="G210" i="260"/>
  <c r="C210" i="260" s="1"/>
  <c r="G211" i="260"/>
  <c r="C211" i="260" s="1"/>
  <c r="J216" i="260"/>
  <c r="G213" i="259"/>
  <c r="C213" i="259" s="1"/>
  <c r="G209" i="259"/>
  <c r="C209" i="259" s="1"/>
  <c r="G212" i="259"/>
  <c r="C212" i="259" s="1"/>
  <c r="H209" i="259"/>
  <c r="R209" i="259" s="1"/>
  <c r="P210" i="259" s="1"/>
  <c r="J216" i="259"/>
  <c r="G210" i="259"/>
  <c r="C210" i="259" s="1"/>
  <c r="G211" i="259"/>
  <c r="C211" i="259" s="1"/>
  <c r="G1768" i="181"/>
  <c r="G211" i="256"/>
  <c r="C211" i="256" s="1"/>
  <c r="G209" i="256"/>
  <c r="C209" i="256" s="1"/>
  <c r="G213" i="256"/>
  <c r="C213" i="256" s="1"/>
  <c r="J216" i="256"/>
  <c r="H209" i="256"/>
  <c r="R209" i="256" s="1"/>
  <c r="P210" i="256" s="1"/>
  <c r="G212" i="256"/>
  <c r="C212" i="256" s="1"/>
  <c r="G210" i="256"/>
  <c r="C210" i="256" s="1"/>
  <c r="L198" i="256"/>
  <c r="N198" i="256"/>
  <c r="S192" i="257"/>
  <c r="K193" i="257" s="1"/>
  <c r="A192" i="257" s="1"/>
  <c r="P193" i="257"/>
  <c r="M192" i="257" s="1"/>
  <c r="N186" i="257"/>
  <c r="L186" i="257"/>
  <c r="G201" i="257"/>
  <c r="C201" i="257" s="1"/>
  <c r="G198" i="257"/>
  <c r="C198" i="257" s="1"/>
  <c r="G200" i="257"/>
  <c r="C200" i="257" s="1"/>
  <c r="H197" i="257"/>
  <c r="R197" i="257" s="1"/>
  <c r="P198" i="257" s="1"/>
  <c r="J204" i="257"/>
  <c r="G199" i="257"/>
  <c r="C199" i="257" s="1"/>
  <c r="G197" i="257"/>
  <c r="C197" i="257" s="1"/>
  <c r="P205" i="256"/>
  <c r="M204" i="256" s="1"/>
  <c r="S204" i="256"/>
  <c r="K205" i="256" s="1"/>
  <c r="A204" i="256" s="1"/>
  <c r="N204" i="260" l="1"/>
  <c r="L204" i="260"/>
  <c r="I491" i="260"/>
  <c r="I569" i="259"/>
  <c r="S210" i="259"/>
  <c r="K211" i="259" s="1"/>
  <c r="A210" i="259" s="1"/>
  <c r="P211" i="259"/>
  <c r="M210" i="259" s="1"/>
  <c r="G216" i="260"/>
  <c r="C216" i="260" s="1"/>
  <c r="G219" i="260"/>
  <c r="C219" i="260" s="1"/>
  <c r="G217" i="260"/>
  <c r="C217" i="260" s="1"/>
  <c r="J222" i="260"/>
  <c r="H215" i="260"/>
  <c r="R215" i="260" s="1"/>
  <c r="P216" i="260" s="1"/>
  <c r="G215" i="260"/>
  <c r="C215" i="260" s="1"/>
  <c r="G218" i="260"/>
  <c r="C218" i="260" s="1"/>
  <c r="L204" i="259"/>
  <c r="N204" i="259"/>
  <c r="J222" i="259"/>
  <c r="G216" i="259"/>
  <c r="C216" i="259" s="1"/>
  <c r="G219" i="259"/>
  <c r="C219" i="259" s="1"/>
  <c r="H215" i="259"/>
  <c r="R215" i="259" s="1"/>
  <c r="P216" i="259" s="1"/>
  <c r="G218" i="259"/>
  <c r="C218" i="259" s="1"/>
  <c r="G217" i="259"/>
  <c r="C217" i="259" s="1"/>
  <c r="G215" i="259"/>
  <c r="C215" i="259" s="1"/>
  <c r="S210" i="260"/>
  <c r="K211" i="260" s="1"/>
  <c r="A210" i="260" s="1"/>
  <c r="P211" i="260"/>
  <c r="M210" i="260" s="1"/>
  <c r="G1769" i="181"/>
  <c r="P211" i="256"/>
  <c r="M210" i="256" s="1"/>
  <c r="S210" i="256"/>
  <c r="K211" i="256" s="1"/>
  <c r="A210" i="256" s="1"/>
  <c r="P199" i="257"/>
  <c r="M198" i="257" s="1"/>
  <c r="S198" i="257"/>
  <c r="K199" i="257" s="1"/>
  <c r="A198" i="257" s="1"/>
  <c r="L192" i="257"/>
  <c r="N192" i="257"/>
  <c r="L204" i="256"/>
  <c r="N204" i="256"/>
  <c r="G203" i="257"/>
  <c r="C203" i="257" s="1"/>
  <c r="H203" i="257"/>
  <c r="R203" i="257" s="1"/>
  <c r="P204" i="257" s="1"/>
  <c r="G205" i="257"/>
  <c r="C205" i="257" s="1"/>
  <c r="G204" i="257"/>
  <c r="C204" i="257" s="1"/>
  <c r="G206" i="257"/>
  <c r="C206" i="257" s="1"/>
  <c r="G207" i="257"/>
  <c r="C207" i="257" s="1"/>
  <c r="J210" i="257"/>
  <c r="G219" i="256"/>
  <c r="C219" i="256" s="1"/>
  <c r="H215" i="256"/>
  <c r="R215" i="256" s="1"/>
  <c r="P216" i="256" s="1"/>
  <c r="G218" i="256"/>
  <c r="C218" i="256" s="1"/>
  <c r="J222" i="256"/>
  <c r="G215" i="256"/>
  <c r="C215" i="256" s="1"/>
  <c r="G216" i="256"/>
  <c r="C216" i="256" s="1"/>
  <c r="G217" i="256"/>
  <c r="C217" i="256" s="1"/>
  <c r="P217" i="259" l="1"/>
  <c r="M216" i="259" s="1"/>
  <c r="S216" i="259"/>
  <c r="K217" i="259" s="1"/>
  <c r="A216" i="259" s="1"/>
  <c r="P217" i="260"/>
  <c r="M216" i="260" s="1"/>
  <c r="S216" i="260"/>
  <c r="K217" i="260" s="1"/>
  <c r="A216" i="260" s="1"/>
  <c r="L210" i="260"/>
  <c r="N210" i="260"/>
  <c r="G222" i="259"/>
  <c r="C222" i="259" s="1"/>
  <c r="G225" i="259"/>
  <c r="C225" i="259" s="1"/>
  <c r="J228" i="259"/>
  <c r="H221" i="259"/>
  <c r="R221" i="259" s="1"/>
  <c r="P222" i="259" s="1"/>
  <c r="G224" i="259"/>
  <c r="C224" i="259" s="1"/>
  <c r="G223" i="259"/>
  <c r="C223" i="259" s="1"/>
  <c r="G221" i="259"/>
  <c r="C221" i="259" s="1"/>
  <c r="I575" i="259"/>
  <c r="G221" i="260"/>
  <c r="C221" i="260" s="1"/>
  <c r="G222" i="260"/>
  <c r="C222" i="260" s="1"/>
  <c r="G223" i="260"/>
  <c r="C223" i="260" s="1"/>
  <c r="G225" i="260"/>
  <c r="C225" i="260" s="1"/>
  <c r="G224" i="260"/>
  <c r="C224" i="260" s="1"/>
  <c r="H221" i="260"/>
  <c r="R221" i="260" s="1"/>
  <c r="P222" i="260" s="1"/>
  <c r="J228" i="260"/>
  <c r="N210" i="259"/>
  <c r="L210" i="259"/>
  <c r="I497" i="260"/>
  <c r="G1770" i="181"/>
  <c r="P217" i="256"/>
  <c r="M216" i="256" s="1"/>
  <c r="S216" i="256"/>
  <c r="K217" i="256" s="1"/>
  <c r="A216" i="256" s="1"/>
  <c r="N210" i="256"/>
  <c r="L210" i="256"/>
  <c r="S204" i="257"/>
  <c r="K205" i="257" s="1"/>
  <c r="A204" i="257" s="1"/>
  <c r="P205" i="257"/>
  <c r="M204" i="257" s="1"/>
  <c r="J228" i="256"/>
  <c r="G221" i="256"/>
  <c r="C221" i="256" s="1"/>
  <c r="G223" i="256"/>
  <c r="C223" i="256" s="1"/>
  <c r="G224" i="256"/>
  <c r="C224" i="256" s="1"/>
  <c r="H221" i="256"/>
  <c r="R221" i="256" s="1"/>
  <c r="P222" i="256" s="1"/>
  <c r="G225" i="256"/>
  <c r="C225" i="256" s="1"/>
  <c r="G222" i="256"/>
  <c r="C222" i="256" s="1"/>
  <c r="J216" i="257"/>
  <c r="G209" i="257"/>
  <c r="C209" i="257" s="1"/>
  <c r="G213" i="257"/>
  <c r="C213" i="257" s="1"/>
  <c r="H209" i="257"/>
  <c r="R209" i="257" s="1"/>
  <c r="P210" i="257" s="1"/>
  <c r="G210" i="257"/>
  <c r="C210" i="257" s="1"/>
  <c r="G211" i="257"/>
  <c r="C211" i="257" s="1"/>
  <c r="G212" i="257"/>
  <c r="C212" i="257" s="1"/>
  <c r="L198" i="257"/>
  <c r="N198" i="257"/>
  <c r="I503" i="260" l="1"/>
  <c r="P223" i="260"/>
  <c r="M222" i="260" s="1"/>
  <c r="S222" i="260"/>
  <c r="K223" i="260" s="1"/>
  <c r="A222" i="260" s="1"/>
  <c r="G228" i="259"/>
  <c r="C228" i="259" s="1"/>
  <c r="G231" i="259"/>
  <c r="C231" i="259" s="1"/>
  <c r="J234" i="259"/>
  <c r="G230" i="259"/>
  <c r="C230" i="259" s="1"/>
  <c r="H227" i="259"/>
  <c r="R227" i="259" s="1"/>
  <c r="P228" i="259" s="1"/>
  <c r="G227" i="259"/>
  <c r="C227" i="259" s="1"/>
  <c r="G229" i="259"/>
  <c r="C229" i="259" s="1"/>
  <c r="N216" i="259"/>
  <c r="L216" i="259"/>
  <c r="G228" i="260"/>
  <c r="C228" i="260" s="1"/>
  <c r="G230" i="260"/>
  <c r="C230" i="260" s="1"/>
  <c r="G229" i="260"/>
  <c r="C229" i="260" s="1"/>
  <c r="G231" i="260"/>
  <c r="C231" i="260" s="1"/>
  <c r="H227" i="260"/>
  <c r="R227" i="260" s="1"/>
  <c r="P228" i="260" s="1"/>
  <c r="G227" i="260"/>
  <c r="C227" i="260" s="1"/>
  <c r="J234" i="260"/>
  <c r="P223" i="259"/>
  <c r="M222" i="259" s="1"/>
  <c r="S222" i="259"/>
  <c r="K223" i="259" s="1"/>
  <c r="A222" i="259" s="1"/>
  <c r="I581" i="259"/>
  <c r="L216" i="260"/>
  <c r="N216" i="260"/>
  <c r="G1771" i="181"/>
  <c r="L216" i="256"/>
  <c r="N216" i="256"/>
  <c r="S210" i="257"/>
  <c r="K211" i="257" s="1"/>
  <c r="A210" i="257" s="1"/>
  <c r="P211" i="257"/>
  <c r="M210" i="257" s="1"/>
  <c r="G215" i="257"/>
  <c r="C215" i="257" s="1"/>
  <c r="G219" i="257"/>
  <c r="C219" i="257" s="1"/>
  <c r="G217" i="257"/>
  <c r="C217" i="257" s="1"/>
  <c r="G218" i="257"/>
  <c r="C218" i="257" s="1"/>
  <c r="G216" i="257"/>
  <c r="C216" i="257" s="1"/>
  <c r="J222" i="257"/>
  <c r="H215" i="257"/>
  <c r="R215" i="257" s="1"/>
  <c r="P216" i="257" s="1"/>
  <c r="L204" i="257"/>
  <c r="N204" i="257"/>
  <c r="S222" i="256"/>
  <c r="K223" i="256" s="1"/>
  <c r="A222" i="256" s="1"/>
  <c r="P223" i="256"/>
  <c r="M222" i="256" s="1"/>
  <c r="G231" i="256"/>
  <c r="C231" i="256" s="1"/>
  <c r="G229" i="256"/>
  <c r="C229" i="256" s="1"/>
  <c r="J234" i="256"/>
  <c r="H227" i="256"/>
  <c r="R227" i="256" s="1"/>
  <c r="P228" i="256" s="1"/>
  <c r="G228" i="256"/>
  <c r="C228" i="256" s="1"/>
  <c r="G230" i="256"/>
  <c r="C230" i="256" s="1"/>
  <c r="G227" i="256"/>
  <c r="C227" i="256" s="1"/>
  <c r="L222" i="259" l="1"/>
  <c r="N222" i="259"/>
  <c r="S228" i="259"/>
  <c r="K229" i="259" s="1"/>
  <c r="A228" i="259" s="1"/>
  <c r="P229" i="259"/>
  <c r="M228" i="259" s="1"/>
  <c r="S228" i="260"/>
  <c r="K229" i="260" s="1"/>
  <c r="A228" i="260" s="1"/>
  <c r="P229" i="260"/>
  <c r="M228" i="260" s="1"/>
  <c r="I509" i="260"/>
  <c r="G235" i="259"/>
  <c r="C235" i="259" s="1"/>
  <c r="H233" i="259"/>
  <c r="R233" i="259" s="1"/>
  <c r="P234" i="259" s="1"/>
  <c r="G237" i="259"/>
  <c r="C237" i="259" s="1"/>
  <c r="G233" i="259"/>
  <c r="C233" i="259" s="1"/>
  <c r="J240" i="259"/>
  <c r="G234" i="259"/>
  <c r="C234" i="259" s="1"/>
  <c r="G236" i="259"/>
  <c r="C236" i="259" s="1"/>
  <c r="N222" i="260"/>
  <c r="L222" i="260"/>
  <c r="I587" i="259"/>
  <c r="G235" i="260"/>
  <c r="C235" i="260" s="1"/>
  <c r="G237" i="260"/>
  <c r="C237" i="260" s="1"/>
  <c r="G233" i="260"/>
  <c r="C233" i="260" s="1"/>
  <c r="G236" i="260"/>
  <c r="C236" i="260" s="1"/>
  <c r="H233" i="260"/>
  <c r="R233" i="260" s="1"/>
  <c r="P234" i="260" s="1"/>
  <c r="G234" i="260"/>
  <c r="C234" i="260" s="1"/>
  <c r="J240" i="260"/>
  <c r="G1772" i="181"/>
  <c r="G235" i="256"/>
  <c r="C235" i="256" s="1"/>
  <c r="G234" i="256"/>
  <c r="C234" i="256" s="1"/>
  <c r="J240" i="256"/>
  <c r="H233" i="256"/>
  <c r="R233" i="256" s="1"/>
  <c r="P234" i="256" s="1"/>
  <c r="G233" i="256"/>
  <c r="C233" i="256" s="1"/>
  <c r="G236" i="256"/>
  <c r="C236" i="256" s="1"/>
  <c r="G237" i="256"/>
  <c r="C237" i="256" s="1"/>
  <c r="G222" i="257"/>
  <c r="C222" i="257" s="1"/>
  <c r="G223" i="257"/>
  <c r="C223" i="257" s="1"/>
  <c r="G224" i="257"/>
  <c r="C224" i="257" s="1"/>
  <c r="J228" i="257"/>
  <c r="H221" i="257"/>
  <c r="R221" i="257" s="1"/>
  <c r="P222" i="257" s="1"/>
  <c r="G225" i="257"/>
  <c r="C225" i="257" s="1"/>
  <c r="G221" i="257"/>
  <c r="C221" i="257" s="1"/>
  <c r="S216" i="257"/>
  <c r="K217" i="257" s="1"/>
  <c r="A216" i="257" s="1"/>
  <c r="P217" i="257"/>
  <c r="M216" i="257" s="1"/>
  <c r="P229" i="256"/>
  <c r="M228" i="256" s="1"/>
  <c r="S228" i="256"/>
  <c r="K229" i="256" s="1"/>
  <c r="A228" i="256" s="1"/>
  <c r="N222" i="256"/>
  <c r="L222" i="256"/>
  <c r="L210" i="257"/>
  <c r="N210" i="257"/>
  <c r="J246" i="259" l="1"/>
  <c r="G240" i="259"/>
  <c r="C240" i="259" s="1"/>
  <c r="H239" i="259"/>
  <c r="R239" i="259" s="1"/>
  <c r="P240" i="259" s="1"/>
  <c r="G242" i="259"/>
  <c r="C242" i="259" s="1"/>
  <c r="G241" i="259"/>
  <c r="C241" i="259" s="1"/>
  <c r="G243" i="259"/>
  <c r="C243" i="259" s="1"/>
  <c r="G239" i="259"/>
  <c r="C239" i="259" s="1"/>
  <c r="I593" i="259"/>
  <c r="S234" i="259"/>
  <c r="K235" i="259" s="1"/>
  <c r="A234" i="259" s="1"/>
  <c r="P235" i="259"/>
  <c r="M234" i="259" s="1"/>
  <c r="L228" i="260"/>
  <c r="N228" i="260"/>
  <c r="H239" i="260"/>
  <c r="R239" i="260" s="1"/>
  <c r="P240" i="260" s="1"/>
  <c r="G242" i="260"/>
  <c r="C242" i="260" s="1"/>
  <c r="G239" i="260"/>
  <c r="C239" i="260" s="1"/>
  <c r="G241" i="260"/>
  <c r="C241" i="260" s="1"/>
  <c r="G240" i="260"/>
  <c r="C240" i="260" s="1"/>
  <c r="G243" i="260"/>
  <c r="C243" i="260" s="1"/>
  <c r="J246" i="260"/>
  <c r="P235" i="260"/>
  <c r="M234" i="260" s="1"/>
  <c r="S234" i="260"/>
  <c r="K235" i="260" s="1"/>
  <c r="A234" i="260" s="1"/>
  <c r="I515" i="260"/>
  <c r="L228" i="259"/>
  <c r="N228" i="259"/>
  <c r="G1773" i="181"/>
  <c r="L216" i="257"/>
  <c r="N216" i="257"/>
  <c r="L228" i="256"/>
  <c r="N228" i="256"/>
  <c r="G231" i="257"/>
  <c r="C231" i="257" s="1"/>
  <c r="J234" i="257"/>
  <c r="G228" i="257"/>
  <c r="C228" i="257" s="1"/>
  <c r="G230" i="257"/>
  <c r="C230" i="257" s="1"/>
  <c r="H227" i="257"/>
  <c r="R227" i="257" s="1"/>
  <c r="P228" i="257" s="1"/>
  <c r="G227" i="257"/>
  <c r="C227" i="257" s="1"/>
  <c r="G229" i="257"/>
  <c r="C229" i="257" s="1"/>
  <c r="G239" i="256"/>
  <c r="C239" i="256" s="1"/>
  <c r="J246" i="256"/>
  <c r="H239" i="256"/>
  <c r="R239" i="256" s="1"/>
  <c r="P240" i="256" s="1"/>
  <c r="G241" i="256"/>
  <c r="C241" i="256" s="1"/>
  <c r="G240" i="256"/>
  <c r="C240" i="256" s="1"/>
  <c r="G242" i="256"/>
  <c r="C242" i="256" s="1"/>
  <c r="G243" i="256"/>
  <c r="C243" i="256" s="1"/>
  <c r="P223" i="257"/>
  <c r="M222" i="257" s="1"/>
  <c r="S222" i="257"/>
  <c r="K223" i="257" s="1"/>
  <c r="A222" i="257" s="1"/>
  <c r="P235" i="256"/>
  <c r="M234" i="256" s="1"/>
  <c r="S234" i="256"/>
  <c r="K235" i="256" s="1"/>
  <c r="A234" i="256" s="1"/>
  <c r="N234" i="260" l="1"/>
  <c r="L234" i="260"/>
  <c r="I599" i="259"/>
  <c r="G245" i="259"/>
  <c r="C245" i="259" s="1"/>
  <c r="G247" i="259"/>
  <c r="C247" i="259" s="1"/>
  <c r="G246" i="259"/>
  <c r="C246" i="259" s="1"/>
  <c r="G249" i="259"/>
  <c r="C249" i="259" s="1"/>
  <c r="J252" i="259"/>
  <c r="H245" i="259"/>
  <c r="R245" i="259" s="1"/>
  <c r="P246" i="259" s="1"/>
  <c r="G248" i="259"/>
  <c r="C248" i="259" s="1"/>
  <c r="S240" i="260"/>
  <c r="K241" i="260" s="1"/>
  <c r="A240" i="260" s="1"/>
  <c r="P241" i="260"/>
  <c r="M240" i="260" s="1"/>
  <c r="L234" i="259"/>
  <c r="N234" i="259"/>
  <c r="P241" i="259"/>
  <c r="M240" i="259" s="1"/>
  <c r="S240" i="259"/>
  <c r="K241" i="259" s="1"/>
  <c r="A240" i="259" s="1"/>
  <c r="I521" i="260"/>
  <c r="G248" i="260"/>
  <c r="C248" i="260" s="1"/>
  <c r="J252" i="260"/>
  <c r="G246" i="260"/>
  <c r="C246" i="260" s="1"/>
  <c r="H245" i="260"/>
  <c r="R245" i="260" s="1"/>
  <c r="P246" i="260" s="1"/>
  <c r="G245" i="260"/>
  <c r="C245" i="260" s="1"/>
  <c r="G247" i="260"/>
  <c r="C247" i="260" s="1"/>
  <c r="G249" i="260"/>
  <c r="C249" i="260" s="1"/>
  <c r="G1774" i="181"/>
  <c r="S228" i="257"/>
  <c r="K229" i="257" s="1"/>
  <c r="A228" i="257" s="1"/>
  <c r="P229" i="257"/>
  <c r="M228" i="257" s="1"/>
  <c r="S240" i="256"/>
  <c r="K241" i="256" s="1"/>
  <c r="A240" i="256" s="1"/>
  <c r="P241" i="256"/>
  <c r="M240" i="256" s="1"/>
  <c r="G236" i="257"/>
  <c r="C236" i="257" s="1"/>
  <c r="G235" i="257"/>
  <c r="C235" i="257" s="1"/>
  <c r="G234" i="257"/>
  <c r="C234" i="257" s="1"/>
  <c r="H233" i="257"/>
  <c r="R233" i="257" s="1"/>
  <c r="P234" i="257" s="1"/>
  <c r="G233" i="257"/>
  <c r="C233" i="257" s="1"/>
  <c r="J240" i="257"/>
  <c r="G237" i="257"/>
  <c r="C237" i="257" s="1"/>
  <c r="N234" i="256"/>
  <c r="L234" i="256"/>
  <c r="H245" i="256"/>
  <c r="R245" i="256" s="1"/>
  <c r="P246" i="256" s="1"/>
  <c r="J252" i="256"/>
  <c r="G247" i="256"/>
  <c r="C247" i="256" s="1"/>
  <c r="G245" i="256"/>
  <c r="C245" i="256" s="1"/>
  <c r="G249" i="256"/>
  <c r="C249" i="256" s="1"/>
  <c r="G248" i="256"/>
  <c r="C248" i="256" s="1"/>
  <c r="G246" i="256"/>
  <c r="C246" i="256" s="1"/>
  <c r="N222" i="257"/>
  <c r="L222" i="257"/>
  <c r="G253" i="260" l="1"/>
  <c r="C253" i="260" s="1"/>
  <c r="H251" i="260"/>
  <c r="R251" i="260" s="1"/>
  <c r="P252" i="260" s="1"/>
  <c r="G255" i="260"/>
  <c r="C255" i="260" s="1"/>
  <c r="G251" i="260"/>
  <c r="C251" i="260" s="1"/>
  <c r="G252" i="260"/>
  <c r="C252" i="260" s="1"/>
  <c r="G254" i="260"/>
  <c r="C254" i="260" s="1"/>
  <c r="J258" i="260"/>
  <c r="N240" i="260"/>
  <c r="L240" i="260"/>
  <c r="G252" i="259"/>
  <c r="C252" i="259" s="1"/>
  <c r="G255" i="259"/>
  <c r="C255" i="259" s="1"/>
  <c r="G254" i="259"/>
  <c r="C254" i="259" s="1"/>
  <c r="J258" i="259"/>
  <c r="H251" i="259"/>
  <c r="R251" i="259" s="1"/>
  <c r="P252" i="259" s="1"/>
  <c r="G253" i="259"/>
  <c r="C253" i="259" s="1"/>
  <c r="G251" i="259"/>
  <c r="C251" i="259" s="1"/>
  <c r="I527" i="260"/>
  <c r="P247" i="259"/>
  <c r="M246" i="259" s="1"/>
  <c r="S246" i="259"/>
  <c r="K247" i="259" s="1"/>
  <c r="A246" i="259" s="1"/>
  <c r="P247" i="260"/>
  <c r="M246" i="260" s="1"/>
  <c r="S246" i="260"/>
  <c r="K247" i="260" s="1"/>
  <c r="A246" i="260" s="1"/>
  <c r="N240" i="259"/>
  <c r="L240" i="259"/>
  <c r="G1775" i="181"/>
  <c r="I11" i="229" s="1"/>
  <c r="C11" i="229" s="1"/>
  <c r="S246" i="256"/>
  <c r="K247" i="256" s="1"/>
  <c r="A246" i="256" s="1"/>
  <c r="P247" i="256"/>
  <c r="M246" i="256" s="1"/>
  <c r="G239" i="257"/>
  <c r="C239" i="257" s="1"/>
  <c r="G243" i="257"/>
  <c r="C243" i="257" s="1"/>
  <c r="G240" i="257"/>
  <c r="C240" i="257" s="1"/>
  <c r="J246" i="257"/>
  <c r="G241" i="257"/>
  <c r="C241" i="257" s="1"/>
  <c r="G242" i="257"/>
  <c r="C242" i="257" s="1"/>
  <c r="H239" i="257"/>
  <c r="L228" i="257"/>
  <c r="N228" i="257"/>
  <c r="G254" i="256"/>
  <c r="C254" i="256" s="1"/>
  <c r="G253" i="256"/>
  <c r="C253" i="256" s="1"/>
  <c r="G255" i="256"/>
  <c r="C255" i="256" s="1"/>
  <c r="G251" i="256"/>
  <c r="C251" i="256" s="1"/>
  <c r="H251" i="256"/>
  <c r="R251" i="256" s="1"/>
  <c r="P252" i="256" s="1"/>
  <c r="J258" i="256"/>
  <c r="G252" i="256"/>
  <c r="C252" i="256" s="1"/>
  <c r="S234" i="257"/>
  <c r="K235" i="257" s="1"/>
  <c r="A234" i="257" s="1"/>
  <c r="P235" i="257"/>
  <c r="M234" i="257" s="1"/>
  <c r="N240" i="256"/>
  <c r="L240" i="256"/>
  <c r="L246" i="260" l="1"/>
  <c r="N246" i="260"/>
  <c r="G260" i="259"/>
  <c r="C260" i="259" s="1"/>
  <c r="G261" i="259"/>
  <c r="C261" i="259" s="1"/>
  <c r="J264" i="259"/>
  <c r="G259" i="259"/>
  <c r="C259" i="259" s="1"/>
  <c r="H257" i="259"/>
  <c r="R257" i="259" s="1"/>
  <c r="P258" i="259" s="1"/>
  <c r="G257" i="259"/>
  <c r="C257" i="259" s="1"/>
  <c r="G258" i="259"/>
  <c r="C258" i="259" s="1"/>
  <c r="P253" i="259"/>
  <c r="M252" i="259" s="1"/>
  <c r="S252" i="259"/>
  <c r="K253" i="259" s="1"/>
  <c r="A252" i="259" s="1"/>
  <c r="S252" i="260"/>
  <c r="K253" i="260" s="1"/>
  <c r="A252" i="260" s="1"/>
  <c r="P253" i="260"/>
  <c r="M252" i="260" s="1"/>
  <c r="I533" i="260"/>
  <c r="N246" i="259"/>
  <c r="L246" i="259"/>
  <c r="G260" i="260"/>
  <c r="C260" i="260" s="1"/>
  <c r="G261" i="260"/>
  <c r="C261" i="260" s="1"/>
  <c r="G257" i="260"/>
  <c r="C257" i="260" s="1"/>
  <c r="G258" i="260"/>
  <c r="C258" i="260" s="1"/>
  <c r="G259" i="260"/>
  <c r="C259" i="260" s="1"/>
  <c r="H257" i="260"/>
  <c r="R257" i="260" s="1"/>
  <c r="P258" i="260" s="1"/>
  <c r="J264" i="260"/>
  <c r="G1776" i="181"/>
  <c r="R239" i="257"/>
  <c r="P240" i="257" s="1"/>
  <c r="G249" i="257"/>
  <c r="C249" i="257" s="1"/>
  <c r="H245" i="257"/>
  <c r="R245" i="257" s="1"/>
  <c r="P246" i="257" s="1"/>
  <c r="G247" i="257"/>
  <c r="C247" i="257" s="1"/>
  <c r="J252" i="257"/>
  <c r="G245" i="257"/>
  <c r="C245" i="257" s="1"/>
  <c r="G248" i="257"/>
  <c r="C248" i="257" s="1"/>
  <c r="G246" i="257"/>
  <c r="C246" i="257" s="1"/>
  <c r="N246" i="256"/>
  <c r="L246" i="256"/>
  <c r="G260" i="256"/>
  <c r="C260" i="256" s="1"/>
  <c r="G261" i="256"/>
  <c r="C261" i="256" s="1"/>
  <c r="G259" i="256"/>
  <c r="C259" i="256" s="1"/>
  <c r="J264" i="256"/>
  <c r="G257" i="256"/>
  <c r="C257" i="256" s="1"/>
  <c r="G258" i="256"/>
  <c r="C258" i="256" s="1"/>
  <c r="H257" i="256"/>
  <c r="N234" i="257"/>
  <c r="L234" i="257"/>
  <c r="S252" i="256"/>
  <c r="K253" i="256" s="1"/>
  <c r="A252" i="256" s="1"/>
  <c r="P253" i="256"/>
  <c r="M252" i="256" s="1"/>
  <c r="N252" i="260" l="1"/>
  <c r="L252" i="260"/>
  <c r="G267" i="259"/>
  <c r="C267" i="259" s="1"/>
  <c r="G263" i="259"/>
  <c r="C263" i="259" s="1"/>
  <c r="J270" i="259"/>
  <c r="G264" i="259"/>
  <c r="C264" i="259" s="1"/>
  <c r="G266" i="259"/>
  <c r="C266" i="259" s="1"/>
  <c r="G265" i="259"/>
  <c r="C265" i="259" s="1"/>
  <c r="H263" i="259"/>
  <c r="R263" i="259" s="1"/>
  <c r="P264" i="259" s="1"/>
  <c r="N252" i="259"/>
  <c r="L252" i="259"/>
  <c r="S258" i="260"/>
  <c r="K259" i="260" s="1"/>
  <c r="A258" i="260" s="1"/>
  <c r="P259" i="260"/>
  <c r="M258" i="260" s="1"/>
  <c r="I539" i="260"/>
  <c r="S258" i="259"/>
  <c r="K259" i="259" s="1"/>
  <c r="A258" i="259" s="1"/>
  <c r="P259" i="259"/>
  <c r="M258" i="259" s="1"/>
  <c r="G263" i="260"/>
  <c r="C263" i="260" s="1"/>
  <c r="G265" i="260"/>
  <c r="C265" i="260" s="1"/>
  <c r="H263" i="260"/>
  <c r="R263" i="260" s="1"/>
  <c r="P264" i="260" s="1"/>
  <c r="G264" i="260"/>
  <c r="C264" i="260" s="1"/>
  <c r="G267" i="260"/>
  <c r="C267" i="260" s="1"/>
  <c r="J270" i="260"/>
  <c r="G266" i="260"/>
  <c r="C266" i="260" s="1"/>
  <c r="G1777" i="181"/>
  <c r="S240" i="257"/>
  <c r="K241" i="257" s="1"/>
  <c r="A240" i="257" s="1"/>
  <c r="P241" i="257"/>
  <c r="M240" i="257" s="1"/>
  <c r="N252" i="256"/>
  <c r="L252" i="256"/>
  <c r="R257" i="256"/>
  <c r="P258" i="256" s="1"/>
  <c r="G253" i="257"/>
  <c r="C253" i="257" s="1"/>
  <c r="G252" i="257"/>
  <c r="C252" i="257" s="1"/>
  <c r="G251" i="257"/>
  <c r="C251" i="257" s="1"/>
  <c r="G255" i="257"/>
  <c r="C255" i="257" s="1"/>
  <c r="G254" i="257"/>
  <c r="C254" i="257" s="1"/>
  <c r="H251" i="257"/>
  <c r="J258" i="257"/>
  <c r="G267" i="256"/>
  <c r="C267" i="256" s="1"/>
  <c r="G263" i="256"/>
  <c r="C263" i="256" s="1"/>
  <c r="J270" i="256"/>
  <c r="G265" i="256"/>
  <c r="C265" i="256" s="1"/>
  <c r="G264" i="256"/>
  <c r="C264" i="256" s="1"/>
  <c r="G266" i="256"/>
  <c r="C266" i="256" s="1"/>
  <c r="H263" i="256"/>
  <c r="R263" i="256" s="1"/>
  <c r="P264" i="256" s="1"/>
  <c r="P247" i="257"/>
  <c r="M246" i="257" s="1"/>
  <c r="S246" i="257"/>
  <c r="K247" i="257" s="1"/>
  <c r="A246" i="257" s="1"/>
  <c r="N258" i="259" l="1"/>
  <c r="L258" i="259"/>
  <c r="N258" i="260"/>
  <c r="L258" i="260"/>
  <c r="P265" i="259"/>
  <c r="M264" i="259" s="1"/>
  <c r="S264" i="259"/>
  <c r="K265" i="259" s="1"/>
  <c r="A264" i="259" s="1"/>
  <c r="J276" i="259"/>
  <c r="G272" i="259"/>
  <c r="C272" i="259" s="1"/>
  <c r="G271" i="259"/>
  <c r="C271" i="259" s="1"/>
  <c r="G270" i="259"/>
  <c r="C270" i="259" s="1"/>
  <c r="H269" i="259"/>
  <c r="R269" i="259" s="1"/>
  <c r="P270" i="259" s="1"/>
  <c r="G269" i="259"/>
  <c r="C269" i="259" s="1"/>
  <c r="G273" i="259"/>
  <c r="C273" i="259" s="1"/>
  <c r="G270" i="260"/>
  <c r="C270" i="260" s="1"/>
  <c r="G271" i="260"/>
  <c r="C271" i="260" s="1"/>
  <c r="H269" i="260"/>
  <c r="R269" i="260" s="1"/>
  <c r="P270" i="260" s="1"/>
  <c r="G272" i="260"/>
  <c r="C272" i="260" s="1"/>
  <c r="G273" i="260"/>
  <c r="C273" i="260" s="1"/>
  <c r="G269" i="260"/>
  <c r="C269" i="260" s="1"/>
  <c r="J276" i="260"/>
  <c r="I545" i="260"/>
  <c r="P265" i="260"/>
  <c r="M264" i="260" s="1"/>
  <c r="S264" i="260"/>
  <c r="K265" i="260" s="1"/>
  <c r="A264" i="260" s="1"/>
  <c r="G1778" i="181"/>
  <c r="P259" i="256"/>
  <c r="M258" i="256" s="1"/>
  <c r="S258" i="256"/>
  <c r="K259" i="256" s="1"/>
  <c r="A258" i="256" s="1"/>
  <c r="L246" i="257"/>
  <c r="N246" i="257"/>
  <c r="N240" i="257"/>
  <c r="L240" i="257"/>
  <c r="G261" i="257"/>
  <c r="C261" i="257" s="1"/>
  <c r="J264" i="257"/>
  <c r="G259" i="257"/>
  <c r="C259" i="257" s="1"/>
  <c r="G257" i="257"/>
  <c r="C257" i="257" s="1"/>
  <c r="G258" i="257"/>
  <c r="C258" i="257" s="1"/>
  <c r="G260" i="257"/>
  <c r="C260" i="257" s="1"/>
  <c r="H257" i="257"/>
  <c r="R257" i="257" s="1"/>
  <c r="P258" i="257" s="1"/>
  <c r="P265" i="256"/>
  <c r="M264" i="256" s="1"/>
  <c r="S264" i="256"/>
  <c r="K265" i="256" s="1"/>
  <c r="A264" i="256" s="1"/>
  <c r="G270" i="256"/>
  <c r="C270" i="256" s="1"/>
  <c r="G269" i="256"/>
  <c r="C269" i="256" s="1"/>
  <c r="G271" i="256"/>
  <c r="C271" i="256" s="1"/>
  <c r="G273" i="256"/>
  <c r="C273" i="256" s="1"/>
  <c r="G272" i="256"/>
  <c r="C272" i="256" s="1"/>
  <c r="H269" i="256"/>
  <c r="R269" i="256" s="1"/>
  <c r="P270" i="256" s="1"/>
  <c r="J276" i="256"/>
  <c r="R251" i="257"/>
  <c r="P252" i="257" s="1"/>
  <c r="I551" i="260" l="1"/>
  <c r="N264" i="259"/>
  <c r="L264" i="259"/>
  <c r="N264" i="260"/>
  <c r="L264" i="260"/>
  <c r="P271" i="259"/>
  <c r="M270" i="259" s="1"/>
  <c r="S270" i="259"/>
  <c r="K271" i="259" s="1"/>
  <c r="A270" i="259" s="1"/>
  <c r="G275" i="259"/>
  <c r="C275" i="259" s="1"/>
  <c r="G277" i="259"/>
  <c r="C277" i="259" s="1"/>
  <c r="G276" i="259"/>
  <c r="C276" i="259" s="1"/>
  <c r="G279" i="259"/>
  <c r="C279" i="259" s="1"/>
  <c r="G278" i="259"/>
  <c r="C278" i="259" s="1"/>
  <c r="H275" i="259"/>
  <c r="R275" i="259" s="1"/>
  <c r="P276" i="259" s="1"/>
  <c r="J282" i="259"/>
  <c r="G278" i="260"/>
  <c r="C278" i="260" s="1"/>
  <c r="G277" i="260"/>
  <c r="C277" i="260" s="1"/>
  <c r="H275" i="260"/>
  <c r="R275" i="260" s="1"/>
  <c r="P276" i="260" s="1"/>
  <c r="G279" i="260"/>
  <c r="C279" i="260" s="1"/>
  <c r="G275" i="260"/>
  <c r="C275" i="260" s="1"/>
  <c r="G276" i="260"/>
  <c r="C276" i="260" s="1"/>
  <c r="P271" i="260"/>
  <c r="M270" i="260" s="1"/>
  <c r="S270" i="260"/>
  <c r="K271" i="260" s="1"/>
  <c r="A270" i="260" s="1"/>
  <c r="G1779" i="181"/>
  <c r="S252" i="257"/>
  <c r="K253" i="257" s="1"/>
  <c r="A252" i="257" s="1"/>
  <c r="P253" i="257"/>
  <c r="M252" i="257" s="1"/>
  <c r="N258" i="256"/>
  <c r="L258" i="256"/>
  <c r="G265" i="257"/>
  <c r="C265" i="257" s="1"/>
  <c r="G263" i="257"/>
  <c r="C263" i="257" s="1"/>
  <c r="H263" i="257"/>
  <c r="J270" i="257"/>
  <c r="G264" i="257"/>
  <c r="C264" i="257" s="1"/>
  <c r="G266" i="257"/>
  <c r="C266" i="257" s="1"/>
  <c r="G267" i="257"/>
  <c r="C267" i="257" s="1"/>
  <c r="S258" i="257"/>
  <c r="K259" i="257" s="1"/>
  <c r="A258" i="257" s="1"/>
  <c r="P259" i="257"/>
  <c r="M258" i="257" s="1"/>
  <c r="S270" i="256"/>
  <c r="K271" i="256" s="1"/>
  <c r="A270" i="256" s="1"/>
  <c r="P271" i="256"/>
  <c r="M270" i="256" s="1"/>
  <c r="G276" i="256"/>
  <c r="C276" i="256" s="1"/>
  <c r="G279" i="256"/>
  <c r="C279" i="256" s="1"/>
  <c r="H275" i="256"/>
  <c r="R275" i="256" s="1"/>
  <c r="P276" i="256" s="1"/>
  <c r="G275" i="256"/>
  <c r="C275" i="256" s="1"/>
  <c r="G277" i="256"/>
  <c r="C277" i="256" s="1"/>
  <c r="J282" i="256"/>
  <c r="G278" i="256"/>
  <c r="C278" i="256" s="1"/>
  <c r="L264" i="256"/>
  <c r="N264" i="256"/>
  <c r="L270" i="260" l="1"/>
  <c r="N270" i="260"/>
  <c r="P277" i="260"/>
  <c r="M276" i="260" s="1"/>
  <c r="S276" i="260"/>
  <c r="K277" i="260" s="1"/>
  <c r="A276" i="260" s="1"/>
  <c r="P277" i="259"/>
  <c r="M276" i="259" s="1"/>
  <c r="S276" i="259"/>
  <c r="K277" i="259" s="1"/>
  <c r="A276" i="259" s="1"/>
  <c r="I557" i="260"/>
  <c r="G283" i="259"/>
  <c r="C283" i="259" s="1"/>
  <c r="H281" i="259"/>
  <c r="R281" i="259" s="1"/>
  <c r="P282" i="259" s="1"/>
  <c r="G285" i="259"/>
  <c r="C285" i="259" s="1"/>
  <c r="G281" i="259"/>
  <c r="C281" i="259" s="1"/>
  <c r="G282" i="259"/>
  <c r="C282" i="259" s="1"/>
  <c r="J288" i="259"/>
  <c r="G284" i="259"/>
  <c r="C284" i="259" s="1"/>
  <c r="N270" i="259"/>
  <c r="L270" i="259"/>
  <c r="G1780" i="181"/>
  <c r="L270" i="256"/>
  <c r="N270" i="256"/>
  <c r="H269" i="257"/>
  <c r="R269" i="257" s="1"/>
  <c r="P270" i="257" s="1"/>
  <c r="G273" i="257"/>
  <c r="C273" i="257" s="1"/>
  <c r="G270" i="257"/>
  <c r="C270" i="257" s="1"/>
  <c r="G269" i="257"/>
  <c r="C269" i="257" s="1"/>
  <c r="G271" i="257"/>
  <c r="C271" i="257" s="1"/>
  <c r="G272" i="257"/>
  <c r="C272" i="257" s="1"/>
  <c r="J276" i="257"/>
  <c r="N252" i="257"/>
  <c r="L252" i="257"/>
  <c r="G281" i="256"/>
  <c r="C281" i="256" s="1"/>
  <c r="H281" i="256"/>
  <c r="G284" i="256"/>
  <c r="C284" i="256" s="1"/>
  <c r="G285" i="256"/>
  <c r="C285" i="256" s="1"/>
  <c r="G282" i="256"/>
  <c r="C282" i="256" s="1"/>
  <c r="J288" i="256"/>
  <c r="G283" i="256"/>
  <c r="C283" i="256" s="1"/>
  <c r="N258" i="257"/>
  <c r="L258" i="257"/>
  <c r="P277" i="256"/>
  <c r="M276" i="256" s="1"/>
  <c r="S276" i="256"/>
  <c r="K277" i="256" s="1"/>
  <c r="A276" i="256" s="1"/>
  <c r="R263" i="257"/>
  <c r="P264" i="257" s="1"/>
  <c r="L276" i="259" l="1"/>
  <c r="N276" i="259"/>
  <c r="G291" i="259"/>
  <c r="C291" i="259" s="1"/>
  <c r="G287" i="259"/>
  <c r="C287" i="259" s="1"/>
  <c r="G289" i="259"/>
  <c r="C289" i="259" s="1"/>
  <c r="J294" i="259"/>
  <c r="G288" i="259"/>
  <c r="C288" i="259" s="1"/>
  <c r="H287" i="259"/>
  <c r="R287" i="259" s="1"/>
  <c r="P288" i="259" s="1"/>
  <c r="G290" i="259"/>
  <c r="C290" i="259" s="1"/>
  <c r="S282" i="259"/>
  <c r="K283" i="259" s="1"/>
  <c r="A282" i="259" s="1"/>
  <c r="P283" i="259"/>
  <c r="M282" i="259" s="1"/>
  <c r="I563" i="260"/>
  <c r="N276" i="260"/>
  <c r="L276" i="260"/>
  <c r="G1781" i="181"/>
  <c r="S264" i="257"/>
  <c r="K265" i="257" s="1"/>
  <c r="A264" i="257" s="1"/>
  <c r="P265" i="257"/>
  <c r="M264" i="257" s="1"/>
  <c r="G276" i="257"/>
  <c r="C276" i="257" s="1"/>
  <c r="G275" i="257"/>
  <c r="C275" i="257" s="1"/>
  <c r="G278" i="257"/>
  <c r="C278" i="257" s="1"/>
  <c r="G277" i="257"/>
  <c r="C277" i="257" s="1"/>
  <c r="H275" i="257"/>
  <c r="G279" i="257"/>
  <c r="C279" i="257" s="1"/>
  <c r="L276" i="256"/>
  <c r="N276" i="256"/>
  <c r="G290" i="256"/>
  <c r="C290" i="256" s="1"/>
  <c r="G289" i="256"/>
  <c r="C289" i="256" s="1"/>
  <c r="G287" i="256"/>
  <c r="C287" i="256" s="1"/>
  <c r="J294" i="256"/>
  <c r="G291" i="256"/>
  <c r="C291" i="256" s="1"/>
  <c r="H287" i="256"/>
  <c r="R287" i="256" s="1"/>
  <c r="P288" i="256" s="1"/>
  <c r="G288" i="256"/>
  <c r="C288" i="256" s="1"/>
  <c r="R281" i="256"/>
  <c r="P282" i="256" s="1"/>
  <c r="P271" i="257"/>
  <c r="M270" i="257" s="1"/>
  <c r="S270" i="257"/>
  <c r="K271" i="257" s="1"/>
  <c r="A270" i="257" s="1"/>
  <c r="H293" i="259" l="1"/>
  <c r="R293" i="259" s="1"/>
  <c r="P294" i="259" s="1"/>
  <c r="G296" i="259"/>
  <c r="C296" i="259" s="1"/>
  <c r="G294" i="259"/>
  <c r="C294" i="259" s="1"/>
  <c r="G293" i="259"/>
  <c r="C293" i="259" s="1"/>
  <c r="G295" i="259"/>
  <c r="C295" i="259" s="1"/>
  <c r="G297" i="259"/>
  <c r="C297" i="259" s="1"/>
  <c r="J300" i="259"/>
  <c r="L282" i="259"/>
  <c r="N282" i="259"/>
  <c r="I569" i="260"/>
  <c r="P289" i="259"/>
  <c r="M288" i="259" s="1"/>
  <c r="S288" i="259"/>
  <c r="K289" i="259" s="1"/>
  <c r="A288" i="259" s="1"/>
  <c r="G1782" i="181"/>
  <c r="R275" i="257"/>
  <c r="P276" i="257" s="1"/>
  <c r="S288" i="256"/>
  <c r="K289" i="256" s="1"/>
  <c r="A288" i="256" s="1"/>
  <c r="P289" i="256"/>
  <c r="M288" i="256" s="1"/>
  <c r="L270" i="257"/>
  <c r="N270" i="257"/>
  <c r="N264" i="257"/>
  <c r="L264" i="257"/>
  <c r="S282" i="256"/>
  <c r="K283" i="256" s="1"/>
  <c r="A282" i="256" s="1"/>
  <c r="P283" i="256"/>
  <c r="M282" i="256" s="1"/>
  <c r="G297" i="256"/>
  <c r="C297" i="256" s="1"/>
  <c r="J300" i="256"/>
  <c r="G296" i="256"/>
  <c r="C296" i="256" s="1"/>
  <c r="G294" i="256"/>
  <c r="C294" i="256" s="1"/>
  <c r="G295" i="256"/>
  <c r="C295" i="256" s="1"/>
  <c r="G293" i="256"/>
  <c r="C293" i="256" s="1"/>
  <c r="H293" i="256"/>
  <c r="P295" i="259" l="1"/>
  <c r="M294" i="259" s="1"/>
  <c r="S294" i="259"/>
  <c r="K295" i="259" s="1"/>
  <c r="A294" i="259" s="1"/>
  <c r="I575" i="260"/>
  <c r="G299" i="259"/>
  <c r="C299" i="259" s="1"/>
  <c r="G301" i="259"/>
  <c r="C301" i="259" s="1"/>
  <c r="G300" i="259"/>
  <c r="C300" i="259" s="1"/>
  <c r="G303" i="259"/>
  <c r="C303" i="259" s="1"/>
  <c r="J306" i="259"/>
  <c r="H299" i="259"/>
  <c r="R299" i="259" s="1"/>
  <c r="P300" i="259" s="1"/>
  <c r="G302" i="259"/>
  <c r="C302" i="259" s="1"/>
  <c r="N288" i="259"/>
  <c r="L288" i="259"/>
  <c r="G1783" i="181"/>
  <c r="S276" i="257"/>
  <c r="K277" i="257" s="1"/>
  <c r="A276" i="257" s="1"/>
  <c r="P277" i="257"/>
  <c r="M276" i="257" s="1"/>
  <c r="G301" i="256"/>
  <c r="C301" i="256" s="1"/>
  <c r="G303" i="256"/>
  <c r="C303" i="256" s="1"/>
  <c r="G300" i="256"/>
  <c r="C300" i="256" s="1"/>
  <c r="J306" i="256"/>
  <c r="H299" i="256"/>
  <c r="R299" i="256" s="1"/>
  <c r="P300" i="256" s="1"/>
  <c r="G299" i="256"/>
  <c r="C299" i="256" s="1"/>
  <c r="G302" i="256"/>
  <c r="C302" i="256" s="1"/>
  <c r="R293" i="256"/>
  <c r="P294" i="256" s="1"/>
  <c r="L282" i="256"/>
  <c r="N282" i="256"/>
  <c r="N288" i="256"/>
  <c r="L288" i="256"/>
  <c r="G307" i="259" l="1"/>
  <c r="C307" i="259" s="1"/>
  <c r="H305" i="259"/>
  <c r="R305" i="259" s="1"/>
  <c r="P306" i="259" s="1"/>
  <c r="G309" i="259"/>
  <c r="C309" i="259" s="1"/>
  <c r="G305" i="259"/>
  <c r="C305" i="259" s="1"/>
  <c r="J312" i="259"/>
  <c r="G306" i="259"/>
  <c r="C306" i="259" s="1"/>
  <c r="G308" i="259"/>
  <c r="C308" i="259" s="1"/>
  <c r="N294" i="259"/>
  <c r="L294" i="259"/>
  <c r="P301" i="259"/>
  <c r="M300" i="259" s="1"/>
  <c r="S300" i="259"/>
  <c r="K301" i="259" s="1"/>
  <c r="A300" i="259" s="1"/>
  <c r="I581" i="260"/>
  <c r="I5" i="261"/>
  <c r="G1784" i="181"/>
  <c r="S300" i="256"/>
  <c r="K301" i="256" s="1"/>
  <c r="A300" i="256" s="1"/>
  <c r="P301" i="256"/>
  <c r="M300" i="256" s="1"/>
  <c r="N276" i="257"/>
  <c r="L276" i="257"/>
  <c r="P295" i="256"/>
  <c r="M294" i="256" s="1"/>
  <c r="S294" i="256"/>
  <c r="K295" i="256" s="1"/>
  <c r="A294" i="256" s="1"/>
  <c r="J312" i="256"/>
  <c r="G309" i="256"/>
  <c r="C309" i="256" s="1"/>
  <c r="G308" i="256"/>
  <c r="C308" i="256" s="1"/>
  <c r="G307" i="256"/>
  <c r="C307" i="256" s="1"/>
  <c r="G306" i="256"/>
  <c r="C306" i="256" s="1"/>
  <c r="H305" i="256"/>
  <c r="R305" i="256" s="1"/>
  <c r="P306" i="256" s="1"/>
  <c r="G305" i="256"/>
  <c r="C305" i="256" s="1"/>
  <c r="G315" i="259" l="1"/>
  <c r="C315" i="259" s="1"/>
  <c r="G311" i="259"/>
  <c r="C311" i="259" s="1"/>
  <c r="G314" i="259"/>
  <c r="C314" i="259" s="1"/>
  <c r="G313" i="259"/>
  <c r="C313" i="259" s="1"/>
  <c r="J318" i="259"/>
  <c r="G312" i="259"/>
  <c r="C312" i="259" s="1"/>
  <c r="H311" i="259"/>
  <c r="R311" i="259" s="1"/>
  <c r="P312" i="259" s="1"/>
  <c r="L300" i="259"/>
  <c r="N300" i="259"/>
  <c r="S306" i="259"/>
  <c r="K307" i="259" s="1"/>
  <c r="A306" i="259" s="1"/>
  <c r="P307" i="259"/>
  <c r="M306" i="259" s="1"/>
  <c r="I11" i="261"/>
  <c r="I587" i="260"/>
  <c r="G1785" i="181"/>
  <c r="I377" i="229" s="1"/>
  <c r="C377" i="229" s="1"/>
  <c r="I5" i="258"/>
  <c r="N294" i="256"/>
  <c r="L294" i="256"/>
  <c r="N300" i="256"/>
  <c r="L300" i="256"/>
  <c r="S306" i="256"/>
  <c r="K307" i="256" s="1"/>
  <c r="A306" i="256" s="1"/>
  <c r="P307" i="256"/>
  <c r="M306" i="256" s="1"/>
  <c r="G314" i="256"/>
  <c r="C314" i="256" s="1"/>
  <c r="G313" i="256"/>
  <c r="C313" i="256" s="1"/>
  <c r="J318" i="256"/>
  <c r="G311" i="256"/>
  <c r="C311" i="256" s="1"/>
  <c r="G312" i="256"/>
  <c r="C312" i="256" s="1"/>
  <c r="G315" i="256"/>
  <c r="C315" i="256" s="1"/>
  <c r="H311" i="256"/>
  <c r="R311" i="256" s="1"/>
  <c r="P312" i="256" s="1"/>
  <c r="G317" i="259" l="1"/>
  <c r="C317" i="259" s="1"/>
  <c r="G319" i="259"/>
  <c r="C319" i="259" s="1"/>
  <c r="G318" i="259"/>
  <c r="C318" i="259" s="1"/>
  <c r="G321" i="259"/>
  <c r="C321" i="259" s="1"/>
  <c r="J324" i="259"/>
  <c r="G320" i="259"/>
  <c r="C320" i="259" s="1"/>
  <c r="H317" i="259"/>
  <c r="R317" i="259" s="1"/>
  <c r="P318" i="259" s="1"/>
  <c r="I593" i="260"/>
  <c r="P313" i="259"/>
  <c r="M312" i="259" s="1"/>
  <c r="S312" i="259"/>
  <c r="K313" i="259" s="1"/>
  <c r="A312" i="259" s="1"/>
  <c r="I17" i="261"/>
  <c r="N306" i="259"/>
  <c r="L306" i="259"/>
  <c r="G1786" i="181"/>
  <c r="I149" i="229" s="1"/>
  <c r="C149" i="229" s="1"/>
  <c r="I11" i="258"/>
  <c r="I17" i="258" s="1"/>
  <c r="P313" i="256"/>
  <c r="M312" i="256" s="1"/>
  <c r="S312" i="256"/>
  <c r="K313" i="256" s="1"/>
  <c r="A312" i="256" s="1"/>
  <c r="G319" i="256"/>
  <c r="C319" i="256" s="1"/>
  <c r="G321" i="256"/>
  <c r="C321" i="256" s="1"/>
  <c r="H317" i="256"/>
  <c r="R317" i="256" s="1"/>
  <c r="P318" i="256" s="1"/>
  <c r="G318" i="256"/>
  <c r="C318" i="256" s="1"/>
  <c r="G320" i="256"/>
  <c r="C320" i="256" s="1"/>
  <c r="G317" i="256"/>
  <c r="C317" i="256" s="1"/>
  <c r="J324" i="256"/>
  <c r="L306" i="256"/>
  <c r="N306" i="256"/>
  <c r="I23" i="261" l="1"/>
  <c r="I599" i="260"/>
  <c r="G323" i="259"/>
  <c r="C323" i="259" s="1"/>
  <c r="G325" i="259"/>
  <c r="C325" i="259" s="1"/>
  <c r="G324" i="259"/>
  <c r="C324" i="259" s="1"/>
  <c r="G327" i="259"/>
  <c r="C327" i="259" s="1"/>
  <c r="G326" i="259"/>
  <c r="C326" i="259" s="1"/>
  <c r="H323" i="259"/>
  <c r="R323" i="259" s="1"/>
  <c r="P324" i="259" s="1"/>
  <c r="J330" i="259"/>
  <c r="N312" i="259"/>
  <c r="L312" i="259"/>
  <c r="P319" i="259"/>
  <c r="M318" i="259" s="1"/>
  <c r="S318" i="259"/>
  <c r="K319" i="259" s="1"/>
  <c r="A318" i="259" s="1"/>
  <c r="G1787" i="181"/>
  <c r="I23" i="258"/>
  <c r="I29" i="258" s="1"/>
  <c r="I35" i="258" s="1"/>
  <c r="I41" i="258" s="1"/>
  <c r="I47" i="258" s="1"/>
  <c r="G326" i="256"/>
  <c r="C326" i="256" s="1"/>
  <c r="G324" i="256"/>
  <c r="C324" i="256" s="1"/>
  <c r="G323" i="256"/>
  <c r="C323" i="256" s="1"/>
  <c r="J330" i="256"/>
  <c r="H323" i="256"/>
  <c r="R323" i="256" s="1"/>
  <c r="P324" i="256" s="1"/>
  <c r="G327" i="256"/>
  <c r="C327" i="256" s="1"/>
  <c r="G325" i="256"/>
  <c r="C325" i="256" s="1"/>
  <c r="P319" i="256"/>
  <c r="M318" i="256" s="1"/>
  <c r="S318" i="256"/>
  <c r="K319" i="256" s="1"/>
  <c r="A318" i="256" s="1"/>
  <c r="N312" i="256"/>
  <c r="L312" i="256"/>
  <c r="S324" i="259" l="1"/>
  <c r="K325" i="259" s="1"/>
  <c r="A324" i="259" s="1"/>
  <c r="P325" i="259"/>
  <c r="M324" i="259" s="1"/>
  <c r="I29" i="261"/>
  <c r="G332" i="259"/>
  <c r="C332" i="259" s="1"/>
  <c r="G331" i="259"/>
  <c r="C331" i="259" s="1"/>
  <c r="H329" i="259"/>
  <c r="R329" i="259" s="1"/>
  <c r="P330" i="259" s="1"/>
  <c r="G333" i="259"/>
  <c r="C333" i="259" s="1"/>
  <c r="G329" i="259"/>
  <c r="C329" i="259" s="1"/>
  <c r="G330" i="259"/>
  <c r="C330" i="259" s="1"/>
  <c r="J336" i="259"/>
  <c r="L318" i="259"/>
  <c r="N318" i="259"/>
  <c r="I53" i="258"/>
  <c r="I59" i="258" s="1"/>
  <c r="I65" i="258" s="1"/>
  <c r="I71" i="258" s="1"/>
  <c r="I77" i="258" s="1"/>
  <c r="I83" i="258" s="1"/>
  <c r="I89" i="258" s="1"/>
  <c r="G1788" i="181"/>
  <c r="P325" i="256"/>
  <c r="M324" i="256" s="1"/>
  <c r="S324" i="256"/>
  <c r="K325" i="256" s="1"/>
  <c r="A324" i="256" s="1"/>
  <c r="N318" i="256"/>
  <c r="L318" i="256"/>
  <c r="G332" i="256"/>
  <c r="C332" i="256" s="1"/>
  <c r="G333" i="256"/>
  <c r="C333" i="256" s="1"/>
  <c r="J336" i="256"/>
  <c r="H329" i="256"/>
  <c r="R329" i="256" s="1"/>
  <c r="P330" i="256" s="1"/>
  <c r="G330" i="256"/>
  <c r="C330" i="256" s="1"/>
  <c r="G329" i="256"/>
  <c r="C329" i="256" s="1"/>
  <c r="G331" i="256"/>
  <c r="C331" i="256" s="1"/>
  <c r="L324" i="259" l="1"/>
  <c r="N324" i="259"/>
  <c r="S330" i="259"/>
  <c r="K331" i="259" s="1"/>
  <c r="A330" i="259" s="1"/>
  <c r="P331" i="259"/>
  <c r="M330" i="259" s="1"/>
  <c r="H335" i="259"/>
  <c r="R335" i="259" s="1"/>
  <c r="P336" i="259" s="1"/>
  <c r="G338" i="259"/>
  <c r="C338" i="259" s="1"/>
  <c r="G337" i="259"/>
  <c r="C337" i="259" s="1"/>
  <c r="G335" i="259"/>
  <c r="C335" i="259" s="1"/>
  <c r="J342" i="259"/>
  <c r="G339" i="259"/>
  <c r="C339" i="259" s="1"/>
  <c r="G336" i="259"/>
  <c r="C336" i="259" s="1"/>
  <c r="I35" i="261"/>
  <c r="I95" i="258"/>
  <c r="G1789" i="181"/>
  <c r="L324" i="256"/>
  <c r="N324" i="256"/>
  <c r="G338" i="256"/>
  <c r="C338" i="256" s="1"/>
  <c r="G335" i="256"/>
  <c r="C335" i="256" s="1"/>
  <c r="J342" i="256"/>
  <c r="G339" i="256"/>
  <c r="C339" i="256" s="1"/>
  <c r="G336" i="256"/>
  <c r="C336" i="256" s="1"/>
  <c r="G337" i="256"/>
  <c r="C337" i="256" s="1"/>
  <c r="H335" i="256"/>
  <c r="R335" i="256" s="1"/>
  <c r="P336" i="256" s="1"/>
  <c r="P331" i="256"/>
  <c r="M330" i="256" s="1"/>
  <c r="S330" i="256"/>
  <c r="K331" i="256" s="1"/>
  <c r="A330" i="256" s="1"/>
  <c r="P337" i="259" l="1"/>
  <c r="M336" i="259" s="1"/>
  <c r="S336" i="259"/>
  <c r="K337" i="259" s="1"/>
  <c r="A336" i="259" s="1"/>
  <c r="H341" i="259"/>
  <c r="R341" i="259" s="1"/>
  <c r="P342" i="259" s="1"/>
  <c r="G344" i="259"/>
  <c r="C344" i="259" s="1"/>
  <c r="G341" i="259"/>
  <c r="C341" i="259" s="1"/>
  <c r="G343" i="259"/>
  <c r="C343" i="259" s="1"/>
  <c r="G345" i="259"/>
  <c r="C345" i="259" s="1"/>
  <c r="J348" i="259"/>
  <c r="G342" i="259"/>
  <c r="C342" i="259" s="1"/>
  <c r="I41" i="261"/>
  <c r="N330" i="259"/>
  <c r="L330" i="259"/>
  <c r="I101" i="258"/>
  <c r="I107" i="258" s="1"/>
  <c r="I113" i="258" s="1"/>
  <c r="I119" i="258" s="1"/>
  <c r="I125" i="258" s="1"/>
  <c r="I131" i="258" s="1"/>
  <c r="I137" i="258" s="1"/>
  <c r="I143" i="258" s="1"/>
  <c r="I149" i="258" s="1"/>
  <c r="I155" i="258" s="1"/>
  <c r="I161" i="258" s="1"/>
  <c r="I167" i="258" s="1"/>
  <c r="I173" i="258" s="1"/>
  <c r="I179" i="258" s="1"/>
  <c r="I185" i="258" s="1"/>
  <c r="I191" i="258" s="1"/>
  <c r="I197" i="258" s="1"/>
  <c r="I203" i="258" s="1"/>
  <c r="I209" i="258" s="1"/>
  <c r="I215" i="258" s="1"/>
  <c r="I221" i="258" s="1"/>
  <c r="I227" i="258" s="1"/>
  <c r="I233" i="258" s="1"/>
  <c r="I239" i="258" s="1"/>
  <c r="I245" i="258" s="1"/>
  <c r="I251" i="258" s="1"/>
  <c r="I257" i="258" s="1"/>
  <c r="I263" i="258" s="1"/>
  <c r="I269" i="258" s="1"/>
  <c r="I275" i="258" s="1"/>
  <c r="G1790" i="181"/>
  <c r="S336" i="256"/>
  <c r="K337" i="256" s="1"/>
  <c r="A336" i="256" s="1"/>
  <c r="P337" i="256"/>
  <c r="M336" i="256" s="1"/>
  <c r="G342" i="256"/>
  <c r="C342" i="256" s="1"/>
  <c r="G341" i="256"/>
  <c r="C341" i="256" s="1"/>
  <c r="J348" i="256"/>
  <c r="G345" i="256"/>
  <c r="C345" i="256" s="1"/>
  <c r="G344" i="256"/>
  <c r="C344" i="256" s="1"/>
  <c r="G343" i="256"/>
  <c r="C343" i="256" s="1"/>
  <c r="H341" i="256"/>
  <c r="R341" i="256" s="1"/>
  <c r="P342" i="256" s="1"/>
  <c r="N330" i="256"/>
  <c r="L330" i="256"/>
  <c r="N336" i="259" l="1"/>
  <c r="L336" i="259"/>
  <c r="P343" i="259"/>
  <c r="M342" i="259" s="1"/>
  <c r="S342" i="259"/>
  <c r="K343" i="259" s="1"/>
  <c r="A342" i="259" s="1"/>
  <c r="I47" i="261"/>
  <c r="G351" i="259"/>
  <c r="C351" i="259" s="1"/>
  <c r="G347" i="259"/>
  <c r="C347" i="259" s="1"/>
  <c r="G350" i="259"/>
  <c r="C350" i="259" s="1"/>
  <c r="H347" i="259"/>
  <c r="R347" i="259" s="1"/>
  <c r="P348" i="259" s="1"/>
  <c r="J354" i="259"/>
  <c r="G348" i="259"/>
  <c r="C348" i="259" s="1"/>
  <c r="G349" i="259"/>
  <c r="C349" i="259" s="1"/>
  <c r="I281" i="258"/>
  <c r="G1791" i="181"/>
  <c r="S342" i="256"/>
  <c r="K343" i="256" s="1"/>
  <c r="A342" i="256" s="1"/>
  <c r="P343" i="256"/>
  <c r="M342" i="256" s="1"/>
  <c r="H347" i="256"/>
  <c r="R347" i="256" s="1"/>
  <c r="P348" i="256" s="1"/>
  <c r="G347" i="256"/>
  <c r="C347" i="256" s="1"/>
  <c r="G351" i="256"/>
  <c r="C351" i="256" s="1"/>
  <c r="G350" i="256"/>
  <c r="C350" i="256" s="1"/>
  <c r="G348" i="256"/>
  <c r="C348" i="256" s="1"/>
  <c r="J354" i="256"/>
  <c r="G349" i="256"/>
  <c r="C349" i="256" s="1"/>
  <c r="L336" i="256"/>
  <c r="N336" i="256"/>
  <c r="P349" i="259" l="1"/>
  <c r="M348" i="259" s="1"/>
  <c r="S348" i="259"/>
  <c r="K349" i="259" s="1"/>
  <c r="A348" i="259" s="1"/>
  <c r="I53" i="261"/>
  <c r="J360" i="259"/>
  <c r="G353" i="259"/>
  <c r="C353" i="259" s="1"/>
  <c r="G354" i="259"/>
  <c r="C354" i="259" s="1"/>
  <c r="H353" i="259"/>
  <c r="R353" i="259" s="1"/>
  <c r="P354" i="259" s="1"/>
  <c r="G355" i="259"/>
  <c r="C355" i="259" s="1"/>
  <c r="G357" i="259"/>
  <c r="C357" i="259" s="1"/>
  <c r="G356" i="259"/>
  <c r="C356" i="259" s="1"/>
  <c r="L342" i="259"/>
  <c r="N342" i="259"/>
  <c r="I287" i="258"/>
  <c r="G1792" i="181"/>
  <c r="L342" i="256"/>
  <c r="N342" i="256"/>
  <c r="P349" i="256"/>
  <c r="M348" i="256" s="1"/>
  <c r="S348" i="256"/>
  <c r="K349" i="256" s="1"/>
  <c r="A348" i="256" s="1"/>
  <c r="H353" i="256"/>
  <c r="R353" i="256" s="1"/>
  <c r="P354" i="256" s="1"/>
  <c r="G355" i="256"/>
  <c r="C355" i="256" s="1"/>
  <c r="G353" i="256"/>
  <c r="C353" i="256" s="1"/>
  <c r="G356" i="256"/>
  <c r="C356" i="256" s="1"/>
  <c r="G357" i="256"/>
  <c r="C357" i="256" s="1"/>
  <c r="G354" i="256"/>
  <c r="C354" i="256" s="1"/>
  <c r="J360" i="256"/>
  <c r="J366" i="259" l="1"/>
  <c r="H359" i="259"/>
  <c r="R359" i="259" s="1"/>
  <c r="P360" i="259" s="1"/>
  <c r="G360" i="259"/>
  <c r="C360" i="259" s="1"/>
  <c r="G362" i="259"/>
  <c r="C362" i="259" s="1"/>
  <c r="G359" i="259"/>
  <c r="C359" i="259" s="1"/>
  <c r="G363" i="259"/>
  <c r="C363" i="259" s="1"/>
  <c r="G361" i="259"/>
  <c r="C361" i="259" s="1"/>
  <c r="L348" i="259"/>
  <c r="N348" i="259"/>
  <c r="I59" i="261"/>
  <c r="P355" i="259"/>
  <c r="M354" i="259" s="1"/>
  <c r="S354" i="259"/>
  <c r="K355" i="259" s="1"/>
  <c r="A354" i="259" s="1"/>
  <c r="I293" i="258"/>
  <c r="G1793" i="181"/>
  <c r="H359" i="256"/>
  <c r="R359" i="256" s="1"/>
  <c r="P360" i="256" s="1"/>
  <c r="G362" i="256"/>
  <c r="C362" i="256" s="1"/>
  <c r="J366" i="256"/>
  <c r="G363" i="256"/>
  <c r="C363" i="256" s="1"/>
  <c r="G361" i="256"/>
  <c r="C361" i="256" s="1"/>
  <c r="G359" i="256"/>
  <c r="C359" i="256" s="1"/>
  <c r="G360" i="256"/>
  <c r="C360" i="256" s="1"/>
  <c r="L348" i="256"/>
  <c r="N348" i="256"/>
  <c r="P355" i="256"/>
  <c r="M354" i="256" s="1"/>
  <c r="S354" i="256"/>
  <c r="K355" i="256" s="1"/>
  <c r="A354" i="256" s="1"/>
  <c r="G366" i="259" l="1"/>
  <c r="C366" i="259" s="1"/>
  <c r="G369" i="259"/>
  <c r="C369" i="259" s="1"/>
  <c r="G368" i="259"/>
  <c r="C368" i="259" s="1"/>
  <c r="J372" i="259"/>
  <c r="G365" i="259"/>
  <c r="C365" i="259" s="1"/>
  <c r="H365" i="259"/>
  <c r="R365" i="259" s="1"/>
  <c r="P366" i="259" s="1"/>
  <c r="G367" i="259"/>
  <c r="C367" i="259" s="1"/>
  <c r="P361" i="259"/>
  <c r="M360" i="259" s="1"/>
  <c r="S360" i="259"/>
  <c r="K361" i="259" s="1"/>
  <c r="A360" i="259" s="1"/>
  <c r="I65" i="261"/>
  <c r="N354" i="259"/>
  <c r="L354" i="259"/>
  <c r="I299" i="258"/>
  <c r="G1794" i="181"/>
  <c r="S360" i="256"/>
  <c r="K361" i="256" s="1"/>
  <c r="A360" i="256" s="1"/>
  <c r="P361" i="256"/>
  <c r="M360" i="256" s="1"/>
  <c r="N354" i="256"/>
  <c r="L354" i="256"/>
  <c r="G366" i="256"/>
  <c r="C366" i="256" s="1"/>
  <c r="G365" i="256"/>
  <c r="C365" i="256" s="1"/>
  <c r="G369" i="256"/>
  <c r="C369" i="256" s="1"/>
  <c r="H365" i="256"/>
  <c r="R365" i="256" s="1"/>
  <c r="P366" i="256" s="1"/>
  <c r="G368" i="256"/>
  <c r="C368" i="256" s="1"/>
  <c r="G367" i="256"/>
  <c r="C367" i="256" s="1"/>
  <c r="J372" i="256"/>
  <c r="P367" i="259" l="1"/>
  <c r="M366" i="259" s="1"/>
  <c r="S366" i="259"/>
  <c r="K367" i="259" s="1"/>
  <c r="A366" i="259" s="1"/>
  <c r="I71" i="261"/>
  <c r="N360" i="259"/>
  <c r="L360" i="259"/>
  <c r="G373" i="259"/>
  <c r="C373" i="259" s="1"/>
  <c r="H371" i="259"/>
  <c r="R371" i="259" s="1"/>
  <c r="P372" i="259" s="1"/>
  <c r="G374" i="259"/>
  <c r="C374" i="259" s="1"/>
  <c r="G375" i="259"/>
  <c r="C375" i="259" s="1"/>
  <c r="G371" i="259"/>
  <c r="C371" i="259" s="1"/>
  <c r="J378" i="259"/>
  <c r="G372" i="259"/>
  <c r="C372" i="259" s="1"/>
  <c r="I305" i="258"/>
  <c r="G1795" i="181"/>
  <c r="G373" i="256"/>
  <c r="C373" i="256" s="1"/>
  <c r="J378" i="256"/>
  <c r="G371" i="256"/>
  <c r="C371" i="256" s="1"/>
  <c r="H371" i="256"/>
  <c r="R371" i="256" s="1"/>
  <c r="P372" i="256" s="1"/>
  <c r="G372" i="256"/>
  <c r="C372" i="256" s="1"/>
  <c r="G374" i="256"/>
  <c r="C374" i="256" s="1"/>
  <c r="G375" i="256"/>
  <c r="C375" i="256" s="1"/>
  <c r="S366" i="256"/>
  <c r="K367" i="256" s="1"/>
  <c r="A366" i="256" s="1"/>
  <c r="P367" i="256"/>
  <c r="M366" i="256" s="1"/>
  <c r="L360" i="256"/>
  <c r="N360" i="256"/>
  <c r="L366" i="259" l="1"/>
  <c r="N366" i="259"/>
  <c r="I77" i="261"/>
  <c r="G379" i="259"/>
  <c r="C379" i="259" s="1"/>
  <c r="G377" i="259"/>
  <c r="C377" i="259" s="1"/>
  <c r="G380" i="259"/>
  <c r="C380" i="259" s="1"/>
  <c r="G381" i="259"/>
  <c r="C381" i="259" s="1"/>
  <c r="J384" i="259"/>
  <c r="G378" i="259"/>
  <c r="C378" i="259" s="1"/>
  <c r="H377" i="259"/>
  <c r="R377" i="259" s="1"/>
  <c r="P378" i="259" s="1"/>
  <c r="S372" i="259"/>
  <c r="K373" i="259" s="1"/>
  <c r="A372" i="259" s="1"/>
  <c r="P373" i="259"/>
  <c r="M372" i="259" s="1"/>
  <c r="I311" i="258"/>
  <c r="G1796" i="181"/>
  <c r="H377" i="256"/>
  <c r="R377" i="256" s="1"/>
  <c r="P378" i="256" s="1"/>
  <c r="J384" i="256"/>
  <c r="G377" i="256"/>
  <c r="C377" i="256" s="1"/>
  <c r="G379" i="256"/>
  <c r="C379" i="256" s="1"/>
  <c r="G378" i="256"/>
  <c r="C378" i="256" s="1"/>
  <c r="G381" i="256"/>
  <c r="C381" i="256" s="1"/>
  <c r="G380" i="256"/>
  <c r="C380" i="256" s="1"/>
  <c r="N366" i="256"/>
  <c r="L366" i="256"/>
  <c r="S372" i="256"/>
  <c r="K373" i="256" s="1"/>
  <c r="A372" i="256" s="1"/>
  <c r="P373" i="256"/>
  <c r="M372" i="256" s="1"/>
  <c r="N372" i="259" l="1"/>
  <c r="L372" i="259"/>
  <c r="G384" i="259"/>
  <c r="C384" i="259" s="1"/>
  <c r="G387" i="259"/>
  <c r="C387" i="259" s="1"/>
  <c r="G383" i="259"/>
  <c r="C383" i="259" s="1"/>
  <c r="J390" i="259"/>
  <c r="H383" i="259"/>
  <c r="R383" i="259" s="1"/>
  <c r="P384" i="259" s="1"/>
  <c r="G386" i="259"/>
  <c r="C386" i="259" s="1"/>
  <c r="G385" i="259"/>
  <c r="C385" i="259" s="1"/>
  <c r="P379" i="259"/>
  <c r="M378" i="259" s="1"/>
  <c r="S378" i="259"/>
  <c r="K379" i="259" s="1"/>
  <c r="A378" i="259" s="1"/>
  <c r="I83" i="261"/>
  <c r="I317" i="258"/>
  <c r="G1797" i="181"/>
  <c r="G387" i="256"/>
  <c r="C387" i="256" s="1"/>
  <c r="G385" i="256"/>
  <c r="C385" i="256" s="1"/>
  <c r="H383" i="256"/>
  <c r="R383" i="256" s="1"/>
  <c r="P384" i="256" s="1"/>
  <c r="G384" i="256"/>
  <c r="C384" i="256" s="1"/>
  <c r="G383" i="256"/>
  <c r="C383" i="256" s="1"/>
  <c r="G386" i="256"/>
  <c r="C386" i="256" s="1"/>
  <c r="J390" i="256"/>
  <c r="L372" i="256"/>
  <c r="N372" i="256"/>
  <c r="S378" i="256"/>
  <c r="K379" i="256" s="1"/>
  <c r="A378" i="256" s="1"/>
  <c r="P379" i="256"/>
  <c r="M378" i="256" s="1"/>
  <c r="I89" i="261" l="1"/>
  <c r="L378" i="259"/>
  <c r="N378" i="259"/>
  <c r="H389" i="259"/>
  <c r="R389" i="259" s="1"/>
  <c r="P390" i="259" s="1"/>
  <c r="J396" i="259"/>
  <c r="G389" i="259"/>
  <c r="C389" i="259" s="1"/>
  <c r="G391" i="259"/>
  <c r="C391" i="259" s="1"/>
  <c r="G390" i="259"/>
  <c r="C390" i="259" s="1"/>
  <c r="G392" i="259"/>
  <c r="C392" i="259" s="1"/>
  <c r="G393" i="259"/>
  <c r="C393" i="259" s="1"/>
  <c r="J281" i="260"/>
  <c r="J282" i="260" s="1"/>
  <c r="J365" i="259"/>
  <c r="J371" i="259" s="1"/>
  <c r="J377" i="259" s="1"/>
  <c r="J383" i="259" s="1"/>
  <c r="J389" i="259" s="1"/>
  <c r="J395" i="259" s="1"/>
  <c r="J401" i="259" s="1"/>
  <c r="J407" i="259" s="1"/>
  <c r="J413" i="259" s="1"/>
  <c r="J419" i="259" s="1"/>
  <c r="J425" i="259" s="1"/>
  <c r="J431" i="259" s="1"/>
  <c r="J437" i="259" s="1"/>
  <c r="J443" i="259" s="1"/>
  <c r="J449" i="259" s="1"/>
  <c r="J455" i="259" s="1"/>
  <c r="J461" i="259" s="1"/>
  <c r="J467" i="259" s="1"/>
  <c r="J473" i="259" s="1"/>
  <c r="J479" i="259" s="1"/>
  <c r="J485" i="259" s="1"/>
  <c r="J491" i="259" s="1"/>
  <c r="J497" i="259" s="1"/>
  <c r="J503" i="259" s="1"/>
  <c r="J509" i="259" s="1"/>
  <c r="J515" i="259" s="1"/>
  <c r="J521" i="259" s="1"/>
  <c r="J527" i="259" s="1"/>
  <c r="J533" i="259" s="1"/>
  <c r="J539" i="259" s="1"/>
  <c r="J545" i="259" s="1"/>
  <c r="J551" i="259" s="1"/>
  <c r="J557" i="259" s="1"/>
  <c r="J563" i="259" s="1"/>
  <c r="J569" i="259" s="1"/>
  <c r="J575" i="259" s="1"/>
  <c r="J581" i="259" s="1"/>
  <c r="J587" i="259" s="1"/>
  <c r="J593" i="259" s="1"/>
  <c r="J599" i="259" s="1"/>
  <c r="G6" i="261"/>
  <c r="C6" i="261" s="1"/>
  <c r="G8" i="261"/>
  <c r="C8" i="261" s="1"/>
  <c r="G9" i="261"/>
  <c r="C9" i="261" s="1"/>
  <c r="J5" i="261"/>
  <c r="J11" i="261" s="1"/>
  <c r="J12" i="261" s="1"/>
  <c r="J581" i="260"/>
  <c r="G5" i="261"/>
  <c r="C5" i="261" s="1"/>
  <c r="H5" i="261"/>
  <c r="G7" i="261"/>
  <c r="C7" i="261" s="1"/>
  <c r="G1" i="261"/>
  <c r="C1" i="261" s="1"/>
  <c r="I2" i="261"/>
  <c r="E42" i="85" s="1"/>
  <c r="P385" i="259"/>
  <c r="M384" i="259" s="1"/>
  <c r="S384" i="259"/>
  <c r="K385" i="259" s="1"/>
  <c r="A384" i="259" s="1"/>
  <c r="I323" i="258"/>
  <c r="G1798" i="181"/>
  <c r="I383" i="229"/>
  <c r="C383" i="229" s="1"/>
  <c r="I158" i="229"/>
  <c r="C158" i="229" s="1"/>
  <c r="I154" i="229"/>
  <c r="T155" i="229" s="1"/>
  <c r="R156" i="229" s="1"/>
  <c r="J281" i="257"/>
  <c r="I386" i="229"/>
  <c r="C386" i="229" s="1"/>
  <c r="I385" i="229"/>
  <c r="C385" i="229" s="1"/>
  <c r="I157" i="229"/>
  <c r="C157" i="229" s="1"/>
  <c r="I382" i="229"/>
  <c r="T383" i="229" s="1"/>
  <c r="R384" i="229" s="1"/>
  <c r="I387" i="229"/>
  <c r="C387" i="229" s="1"/>
  <c r="I159" i="229"/>
  <c r="C159" i="229" s="1"/>
  <c r="I384" i="229"/>
  <c r="C384" i="229" s="1"/>
  <c r="I155" i="229"/>
  <c r="C155" i="229" s="1"/>
  <c r="I156" i="229"/>
  <c r="C156" i="229" s="1"/>
  <c r="G5" i="258"/>
  <c r="C5" i="258" s="1"/>
  <c r="J5" i="258"/>
  <c r="J11" i="258" s="1"/>
  <c r="J12" i="258" s="1"/>
  <c r="G6" i="258"/>
  <c r="C6" i="258" s="1"/>
  <c r="G8" i="258"/>
  <c r="C8" i="258" s="1"/>
  <c r="G9" i="258"/>
  <c r="C9" i="258" s="1"/>
  <c r="G1" i="258"/>
  <c r="C1" i="258" s="1"/>
  <c r="H5" i="258"/>
  <c r="R5" i="258" s="1"/>
  <c r="P6" i="258" s="1"/>
  <c r="I2" i="258"/>
  <c r="G7" i="258"/>
  <c r="C7" i="258" s="1"/>
  <c r="J17" i="258"/>
  <c r="J23" i="258" s="1"/>
  <c r="J29" i="258" s="1"/>
  <c r="J35" i="258" s="1"/>
  <c r="J41" i="258" s="1"/>
  <c r="J47" i="258" s="1"/>
  <c r="J53" i="258" s="1"/>
  <c r="J59" i="258" s="1"/>
  <c r="J65" i="258" s="1"/>
  <c r="J71" i="258" s="1"/>
  <c r="J77" i="258" s="1"/>
  <c r="J83" i="258" s="1"/>
  <c r="L378" i="256"/>
  <c r="N378" i="256"/>
  <c r="H389" i="256"/>
  <c r="R389" i="256" s="1"/>
  <c r="P390" i="256" s="1"/>
  <c r="G393" i="256"/>
  <c r="C393" i="256" s="1"/>
  <c r="G390" i="256"/>
  <c r="C390" i="256" s="1"/>
  <c r="G392" i="256"/>
  <c r="C392" i="256" s="1"/>
  <c r="G389" i="256"/>
  <c r="C389" i="256" s="1"/>
  <c r="J396" i="256"/>
  <c r="G391" i="256"/>
  <c r="C391" i="256" s="1"/>
  <c r="P385" i="256"/>
  <c r="M384" i="256" s="1"/>
  <c r="S384" i="256"/>
  <c r="K385" i="256" s="1"/>
  <c r="A384" i="256" s="1"/>
  <c r="J287" i="260" l="1"/>
  <c r="J288" i="260" s="1"/>
  <c r="G288" i="260" s="1"/>
  <c r="C288" i="260" s="1"/>
  <c r="G12" i="261"/>
  <c r="C12" i="261" s="1"/>
  <c r="G15" i="261"/>
  <c r="C15" i="261" s="1"/>
  <c r="G11" i="261"/>
  <c r="C11" i="261" s="1"/>
  <c r="G14" i="261"/>
  <c r="C14" i="261" s="1"/>
  <c r="G13" i="261"/>
  <c r="C13" i="261" s="1"/>
  <c r="H11" i="261"/>
  <c r="R11" i="261" s="1"/>
  <c r="P12" i="261" s="1"/>
  <c r="S390" i="259"/>
  <c r="K391" i="259" s="1"/>
  <c r="A390" i="259" s="1"/>
  <c r="P391" i="259"/>
  <c r="M390" i="259" s="1"/>
  <c r="L384" i="259"/>
  <c r="N384" i="259"/>
  <c r="G399" i="259"/>
  <c r="C399" i="259" s="1"/>
  <c r="G395" i="259"/>
  <c r="C395" i="259" s="1"/>
  <c r="G398" i="259"/>
  <c r="C398" i="259" s="1"/>
  <c r="G397" i="259"/>
  <c r="C397" i="259" s="1"/>
  <c r="J402" i="259"/>
  <c r="G396" i="259"/>
  <c r="C396" i="259" s="1"/>
  <c r="H395" i="259"/>
  <c r="R395" i="259" s="1"/>
  <c r="P396" i="259" s="1"/>
  <c r="I95" i="261"/>
  <c r="J17" i="261"/>
  <c r="J23" i="261" s="1"/>
  <c r="J29" i="261" s="1"/>
  <c r="J35" i="261" s="1"/>
  <c r="J293" i="260"/>
  <c r="R5" i="261"/>
  <c r="P6" i="261" s="1"/>
  <c r="G283" i="260"/>
  <c r="C283" i="260" s="1"/>
  <c r="G285" i="260"/>
  <c r="C285" i="260" s="1"/>
  <c r="G281" i="260"/>
  <c r="C281" i="260" s="1"/>
  <c r="H281" i="260"/>
  <c r="R281" i="260" s="1"/>
  <c r="P282" i="260" s="1"/>
  <c r="G282" i="260"/>
  <c r="C282" i="260" s="1"/>
  <c r="G284" i="260"/>
  <c r="C284" i="260" s="1"/>
  <c r="J587" i="260"/>
  <c r="J593" i="260" s="1"/>
  <c r="J599" i="260" s="1"/>
  <c r="E37" i="85"/>
  <c r="G11" i="258"/>
  <c r="C11" i="258" s="1"/>
  <c r="G12" i="258"/>
  <c r="C12" i="258" s="1"/>
  <c r="G14" i="258"/>
  <c r="C14" i="258" s="1"/>
  <c r="G13" i="258"/>
  <c r="C13" i="258" s="1"/>
  <c r="H11" i="258"/>
  <c r="R11" i="258" s="1"/>
  <c r="P12" i="258" s="1"/>
  <c r="J18" i="258"/>
  <c r="G15" i="258"/>
  <c r="C15" i="258" s="1"/>
  <c r="J287" i="257"/>
  <c r="J293" i="257" s="1"/>
  <c r="J299" i="257" s="1"/>
  <c r="J305" i="257" s="1"/>
  <c r="J311" i="257" s="1"/>
  <c r="J317" i="257" s="1"/>
  <c r="J323" i="257" s="1"/>
  <c r="J329" i="257" s="1"/>
  <c r="J335" i="257" s="1"/>
  <c r="J341" i="257" s="1"/>
  <c r="J347" i="257" s="1"/>
  <c r="J353" i="257" s="1"/>
  <c r="J359" i="257" s="1"/>
  <c r="J365" i="257" s="1"/>
  <c r="J371" i="257" s="1"/>
  <c r="J377" i="257" s="1"/>
  <c r="J383" i="257" s="1"/>
  <c r="J389" i="257" s="1"/>
  <c r="J395" i="257" s="1"/>
  <c r="J401" i="257" s="1"/>
  <c r="J407" i="257" s="1"/>
  <c r="J413" i="257" s="1"/>
  <c r="J419" i="257" s="1"/>
  <c r="J425" i="257" s="1"/>
  <c r="J431" i="257" s="1"/>
  <c r="J437" i="257" s="1"/>
  <c r="J443" i="257" s="1"/>
  <c r="J449" i="257" s="1"/>
  <c r="J455" i="257" s="1"/>
  <c r="J461" i="257" s="1"/>
  <c r="J467" i="257" s="1"/>
  <c r="J473" i="257" s="1"/>
  <c r="J479" i="257" s="1"/>
  <c r="J485" i="257" s="1"/>
  <c r="J491" i="257" s="1"/>
  <c r="J497" i="257" s="1"/>
  <c r="J503" i="257" s="1"/>
  <c r="J509" i="257" s="1"/>
  <c r="J515" i="257" s="1"/>
  <c r="J521" i="257" s="1"/>
  <c r="J527" i="257" s="1"/>
  <c r="J533" i="257" s="1"/>
  <c r="J539" i="257" s="1"/>
  <c r="J545" i="257" s="1"/>
  <c r="J551" i="257" s="1"/>
  <c r="J557" i="257" s="1"/>
  <c r="J563" i="257" s="1"/>
  <c r="J569" i="257" s="1"/>
  <c r="J575" i="257" s="1"/>
  <c r="J581" i="257" s="1"/>
  <c r="J587" i="257" s="1"/>
  <c r="J593" i="257" s="1"/>
  <c r="J599" i="257" s="1"/>
  <c r="J282" i="257"/>
  <c r="I329" i="258"/>
  <c r="S6" i="258"/>
  <c r="K7" i="258" s="1"/>
  <c r="A6" i="258" s="1"/>
  <c r="P7" i="258"/>
  <c r="M6" i="258" s="1"/>
  <c r="U384" i="229"/>
  <c r="M385" i="229" s="1"/>
  <c r="A384" i="229" s="1"/>
  <c r="R385" i="229"/>
  <c r="O384" i="229" s="1"/>
  <c r="R157" i="229"/>
  <c r="O156" i="229" s="1"/>
  <c r="U156" i="229"/>
  <c r="M157" i="229" s="1"/>
  <c r="A156" i="229" s="1"/>
  <c r="G1799" i="181"/>
  <c r="P391" i="256"/>
  <c r="M390" i="256" s="1"/>
  <c r="S390" i="256"/>
  <c r="K391" i="256" s="1"/>
  <c r="A390" i="256" s="1"/>
  <c r="L384" i="256"/>
  <c r="N384" i="256"/>
  <c r="G395" i="256"/>
  <c r="C395" i="256" s="1"/>
  <c r="G398" i="256"/>
  <c r="C398" i="256" s="1"/>
  <c r="G397" i="256"/>
  <c r="C397" i="256" s="1"/>
  <c r="J402" i="256"/>
  <c r="H395" i="256"/>
  <c r="R395" i="256" s="1"/>
  <c r="P396" i="256" s="1"/>
  <c r="G396" i="256"/>
  <c r="C396" i="256" s="1"/>
  <c r="G399" i="256"/>
  <c r="C399" i="256" s="1"/>
  <c r="G290" i="260" l="1"/>
  <c r="C290" i="260" s="1"/>
  <c r="H287" i="260"/>
  <c r="R287" i="260" s="1"/>
  <c r="P288" i="260" s="1"/>
  <c r="S288" i="260" s="1"/>
  <c r="K289" i="260" s="1"/>
  <c r="A288" i="260" s="1"/>
  <c r="G291" i="260"/>
  <c r="C291" i="260" s="1"/>
  <c r="G289" i="260"/>
  <c r="C289" i="260" s="1"/>
  <c r="G287" i="260"/>
  <c r="C287" i="260" s="1"/>
  <c r="J41" i="261"/>
  <c r="P397" i="259"/>
  <c r="M396" i="259" s="1"/>
  <c r="S396" i="259"/>
  <c r="K397" i="259" s="1"/>
  <c r="A396" i="259" s="1"/>
  <c r="J294" i="260"/>
  <c r="J299" i="260"/>
  <c r="L390" i="259"/>
  <c r="N390" i="259"/>
  <c r="J18" i="261"/>
  <c r="S6" i="261"/>
  <c r="K7" i="261" s="1"/>
  <c r="A6" i="261" s="1"/>
  <c r="P7" i="261"/>
  <c r="M6" i="261" s="1"/>
  <c r="I101" i="261"/>
  <c r="G405" i="259"/>
  <c r="C405" i="259" s="1"/>
  <c r="G401" i="259"/>
  <c r="C401" i="259" s="1"/>
  <c r="J408" i="259"/>
  <c r="G402" i="259"/>
  <c r="C402" i="259" s="1"/>
  <c r="H401" i="259"/>
  <c r="R401" i="259" s="1"/>
  <c r="P402" i="259" s="1"/>
  <c r="G404" i="259"/>
  <c r="C404" i="259" s="1"/>
  <c r="G403" i="259"/>
  <c r="C403" i="259" s="1"/>
  <c r="S282" i="260"/>
  <c r="K283" i="260" s="1"/>
  <c r="A282" i="260" s="1"/>
  <c r="P283" i="260"/>
  <c r="M282" i="260" s="1"/>
  <c r="P289" i="260"/>
  <c r="M288" i="260" s="1"/>
  <c r="S12" i="261"/>
  <c r="K13" i="261" s="1"/>
  <c r="A12" i="261" s="1"/>
  <c r="P13" i="261"/>
  <c r="M12" i="261" s="1"/>
  <c r="P156" i="229"/>
  <c r="N156" i="229"/>
  <c r="O2" i="229"/>
  <c r="W45" i="85" s="1"/>
  <c r="G281" i="257"/>
  <c r="C281" i="257" s="1"/>
  <c r="G282" i="257"/>
  <c r="C282" i="257" s="1"/>
  <c r="G284" i="257"/>
  <c r="C284" i="257" s="1"/>
  <c r="G285" i="257"/>
  <c r="C285" i="257" s="1"/>
  <c r="J288" i="257"/>
  <c r="H281" i="257"/>
  <c r="R281" i="257" s="1"/>
  <c r="P282" i="257" s="1"/>
  <c r="G283" i="257"/>
  <c r="C283" i="257" s="1"/>
  <c r="P13" i="258"/>
  <c r="M12" i="258" s="1"/>
  <c r="S12" i="258"/>
  <c r="K13" i="258" s="1"/>
  <c r="A12" i="258" s="1"/>
  <c r="I335" i="258"/>
  <c r="G20" i="258"/>
  <c r="C20" i="258" s="1"/>
  <c r="G21" i="258"/>
  <c r="C21" i="258" s="1"/>
  <c r="G17" i="258"/>
  <c r="C17" i="258" s="1"/>
  <c r="G19" i="258"/>
  <c r="C19" i="258" s="1"/>
  <c r="G18" i="258"/>
  <c r="C18" i="258" s="1"/>
  <c r="H17" i="258"/>
  <c r="R17" i="258" s="1"/>
  <c r="P18" i="258" s="1"/>
  <c r="J24" i="258"/>
  <c r="L6" i="258"/>
  <c r="N6" i="258"/>
  <c r="G1800" i="181"/>
  <c r="P384" i="229"/>
  <c r="N384" i="229"/>
  <c r="N390" i="256"/>
  <c r="L390" i="256"/>
  <c r="H401" i="256"/>
  <c r="R401" i="256" s="1"/>
  <c r="P402" i="256" s="1"/>
  <c r="G401" i="256"/>
  <c r="C401" i="256" s="1"/>
  <c r="J408" i="256"/>
  <c r="G405" i="256"/>
  <c r="C405" i="256" s="1"/>
  <c r="G404" i="256"/>
  <c r="C404" i="256" s="1"/>
  <c r="G402" i="256"/>
  <c r="C402" i="256" s="1"/>
  <c r="G403" i="256"/>
  <c r="C403" i="256" s="1"/>
  <c r="S396" i="256"/>
  <c r="K397" i="256" s="1"/>
  <c r="A396" i="256" s="1"/>
  <c r="P397" i="256"/>
  <c r="M396" i="256" s="1"/>
  <c r="I107" i="261" l="1"/>
  <c r="G19" i="261"/>
  <c r="C19" i="261" s="1"/>
  <c r="H17" i="261"/>
  <c r="G21" i="261"/>
  <c r="C21" i="261" s="1"/>
  <c r="G18" i="261"/>
  <c r="C18" i="261" s="1"/>
  <c r="G20" i="261"/>
  <c r="C20" i="261" s="1"/>
  <c r="J24" i="261"/>
  <c r="G17" i="261"/>
  <c r="C17" i="261" s="1"/>
  <c r="G293" i="260"/>
  <c r="C293" i="260" s="1"/>
  <c r="G294" i="260"/>
  <c r="C294" i="260" s="1"/>
  <c r="G295" i="260"/>
  <c r="C295" i="260" s="1"/>
  <c r="G297" i="260"/>
  <c r="C297" i="260" s="1"/>
  <c r="H293" i="260"/>
  <c r="R293" i="260" s="1"/>
  <c r="P294" i="260" s="1"/>
  <c r="G296" i="260"/>
  <c r="C296" i="260" s="1"/>
  <c r="L12" i="261"/>
  <c r="N12" i="261"/>
  <c r="L282" i="260"/>
  <c r="N282" i="260"/>
  <c r="P403" i="259"/>
  <c r="M402" i="259" s="1"/>
  <c r="S402" i="259"/>
  <c r="K403" i="259" s="1"/>
  <c r="A402" i="259" s="1"/>
  <c r="J300" i="260"/>
  <c r="J305" i="260"/>
  <c r="J47" i="261"/>
  <c r="N288" i="260"/>
  <c r="L288" i="260"/>
  <c r="L6" i="261"/>
  <c r="N6" i="261"/>
  <c r="N396" i="259"/>
  <c r="L396" i="259"/>
  <c r="G408" i="259"/>
  <c r="C408" i="259" s="1"/>
  <c r="G411" i="259"/>
  <c r="C411" i="259" s="1"/>
  <c r="J414" i="259"/>
  <c r="G410" i="259"/>
  <c r="C410" i="259" s="1"/>
  <c r="G407" i="259"/>
  <c r="C407" i="259" s="1"/>
  <c r="H407" i="259"/>
  <c r="R407" i="259" s="1"/>
  <c r="P408" i="259" s="1"/>
  <c r="G409" i="259"/>
  <c r="C409" i="259" s="1"/>
  <c r="G26" i="258"/>
  <c r="C26" i="258" s="1"/>
  <c r="G27" i="258"/>
  <c r="C27" i="258" s="1"/>
  <c r="G24" i="258"/>
  <c r="C24" i="258" s="1"/>
  <c r="G25" i="258"/>
  <c r="C25" i="258" s="1"/>
  <c r="G23" i="258"/>
  <c r="C23" i="258" s="1"/>
  <c r="H23" i="258"/>
  <c r="R23" i="258" s="1"/>
  <c r="P24" i="258" s="1"/>
  <c r="J30" i="258"/>
  <c r="I341" i="258"/>
  <c r="S282" i="257"/>
  <c r="K283" i="257" s="1"/>
  <c r="A282" i="257" s="1"/>
  <c r="P283" i="257"/>
  <c r="M282" i="257" s="1"/>
  <c r="N2" i="229"/>
  <c r="L12" i="258"/>
  <c r="N12" i="258"/>
  <c r="G1801" i="181"/>
  <c r="P19" i="258"/>
  <c r="M18" i="258" s="1"/>
  <c r="S18" i="258"/>
  <c r="K19" i="258" s="1"/>
  <c r="A18" i="258" s="1"/>
  <c r="G288" i="257"/>
  <c r="C288" i="257" s="1"/>
  <c r="H287" i="257"/>
  <c r="R287" i="257" s="1"/>
  <c r="P288" i="257" s="1"/>
  <c r="G290" i="257"/>
  <c r="C290" i="257" s="1"/>
  <c r="G287" i="257"/>
  <c r="C287" i="257" s="1"/>
  <c r="G291" i="257"/>
  <c r="C291" i="257" s="1"/>
  <c r="J294" i="257"/>
  <c r="G289" i="257"/>
  <c r="C289" i="257" s="1"/>
  <c r="J414" i="256"/>
  <c r="G407" i="256"/>
  <c r="C407" i="256" s="1"/>
  <c r="G410" i="256"/>
  <c r="C410" i="256" s="1"/>
  <c r="G408" i="256"/>
  <c r="C408" i="256" s="1"/>
  <c r="G411" i="256"/>
  <c r="C411" i="256" s="1"/>
  <c r="H407" i="256"/>
  <c r="R407" i="256" s="1"/>
  <c r="P408" i="256" s="1"/>
  <c r="G409" i="256"/>
  <c r="C409" i="256" s="1"/>
  <c r="S402" i="256"/>
  <c r="K403" i="256" s="1"/>
  <c r="A402" i="256" s="1"/>
  <c r="P403" i="256"/>
  <c r="M402" i="256" s="1"/>
  <c r="L396" i="256"/>
  <c r="N396" i="256"/>
  <c r="J53" i="261" l="1"/>
  <c r="I113" i="261"/>
  <c r="S408" i="259"/>
  <c r="K409" i="259" s="1"/>
  <c r="A408" i="259" s="1"/>
  <c r="P409" i="259"/>
  <c r="M408" i="259" s="1"/>
  <c r="G302" i="260"/>
  <c r="C302" i="260" s="1"/>
  <c r="G301" i="260"/>
  <c r="C301" i="260" s="1"/>
  <c r="H299" i="260"/>
  <c r="R299" i="260" s="1"/>
  <c r="P300" i="260" s="1"/>
  <c r="G300" i="260"/>
  <c r="C300" i="260" s="1"/>
  <c r="G303" i="260"/>
  <c r="C303" i="260" s="1"/>
  <c r="G299" i="260"/>
  <c r="C299" i="260" s="1"/>
  <c r="S294" i="260"/>
  <c r="K295" i="260" s="1"/>
  <c r="A294" i="260" s="1"/>
  <c r="P295" i="260"/>
  <c r="M294" i="260" s="1"/>
  <c r="G413" i="259"/>
  <c r="C413" i="259" s="1"/>
  <c r="G415" i="259"/>
  <c r="C415" i="259" s="1"/>
  <c r="G414" i="259"/>
  <c r="C414" i="259" s="1"/>
  <c r="G417" i="259"/>
  <c r="C417" i="259" s="1"/>
  <c r="J420" i="259"/>
  <c r="G416" i="259"/>
  <c r="C416" i="259" s="1"/>
  <c r="H413" i="259"/>
  <c r="R413" i="259" s="1"/>
  <c r="P414" i="259" s="1"/>
  <c r="J306" i="260"/>
  <c r="J311" i="260"/>
  <c r="N402" i="259"/>
  <c r="L402" i="259"/>
  <c r="J30" i="261"/>
  <c r="G24" i="261"/>
  <c r="C24" i="261" s="1"/>
  <c r="H23" i="261"/>
  <c r="R23" i="261" s="1"/>
  <c r="P24" i="261" s="1"/>
  <c r="G26" i="261"/>
  <c r="C26" i="261" s="1"/>
  <c r="G25" i="261"/>
  <c r="C25" i="261" s="1"/>
  <c r="G27" i="261"/>
  <c r="C27" i="261" s="1"/>
  <c r="G23" i="261"/>
  <c r="C23" i="261" s="1"/>
  <c r="R17" i="261"/>
  <c r="P18" i="261" s="1"/>
  <c r="L18" i="258"/>
  <c r="N18" i="258"/>
  <c r="P25" i="258"/>
  <c r="M24" i="258" s="1"/>
  <c r="S24" i="258"/>
  <c r="K25" i="258" s="1"/>
  <c r="A24" i="258" s="1"/>
  <c r="N282" i="257"/>
  <c r="L282" i="257"/>
  <c r="G33" i="258"/>
  <c r="C33" i="258" s="1"/>
  <c r="G29" i="258"/>
  <c r="C29" i="258" s="1"/>
  <c r="G31" i="258"/>
  <c r="C31" i="258" s="1"/>
  <c r="J36" i="258"/>
  <c r="G30" i="258"/>
  <c r="C30" i="258" s="1"/>
  <c r="H29" i="258"/>
  <c r="R29" i="258" s="1"/>
  <c r="P30" i="258" s="1"/>
  <c r="G32" i="258"/>
  <c r="C32" i="258" s="1"/>
  <c r="G296" i="257"/>
  <c r="C296" i="257" s="1"/>
  <c r="G297" i="257"/>
  <c r="C297" i="257" s="1"/>
  <c r="J300" i="257"/>
  <c r="G293" i="257"/>
  <c r="C293" i="257" s="1"/>
  <c r="H293" i="257"/>
  <c r="R293" i="257" s="1"/>
  <c r="P294" i="257" s="1"/>
  <c r="G294" i="257"/>
  <c r="C294" i="257" s="1"/>
  <c r="G295" i="257"/>
  <c r="C295" i="257" s="1"/>
  <c r="S288" i="257"/>
  <c r="K289" i="257" s="1"/>
  <c r="A288" i="257" s="1"/>
  <c r="P289" i="257"/>
  <c r="M288" i="257" s="1"/>
  <c r="G1802" i="181"/>
  <c r="Q2" i="229"/>
  <c r="V45" i="85"/>
  <c r="AV45" i="85" s="1"/>
  <c r="S2" i="229"/>
  <c r="I347" i="258"/>
  <c r="N402" i="256"/>
  <c r="L402" i="256"/>
  <c r="G415" i="256"/>
  <c r="C415" i="256" s="1"/>
  <c r="G414" i="256"/>
  <c r="C414" i="256" s="1"/>
  <c r="J420" i="256"/>
  <c r="G413" i="256"/>
  <c r="C413" i="256" s="1"/>
  <c r="G416" i="256"/>
  <c r="C416" i="256" s="1"/>
  <c r="H413" i="256"/>
  <c r="R413" i="256" s="1"/>
  <c r="P414" i="256" s="1"/>
  <c r="G417" i="256"/>
  <c r="C417" i="256" s="1"/>
  <c r="S408" i="256"/>
  <c r="K409" i="256" s="1"/>
  <c r="A408" i="256" s="1"/>
  <c r="P409" i="256"/>
  <c r="M408" i="256" s="1"/>
  <c r="S18" i="261" l="1"/>
  <c r="K19" i="261" s="1"/>
  <c r="A18" i="261" s="1"/>
  <c r="P19" i="261"/>
  <c r="M18" i="261" s="1"/>
  <c r="P415" i="259"/>
  <c r="M414" i="259" s="1"/>
  <c r="S414" i="259"/>
  <c r="K415" i="259" s="1"/>
  <c r="A414" i="259" s="1"/>
  <c r="S300" i="260"/>
  <c r="K301" i="260" s="1"/>
  <c r="A300" i="260" s="1"/>
  <c r="P301" i="260"/>
  <c r="M300" i="260" s="1"/>
  <c r="G30" i="261"/>
  <c r="C30" i="261" s="1"/>
  <c r="G31" i="261"/>
  <c r="C31" i="261" s="1"/>
  <c r="G32" i="261"/>
  <c r="C32" i="261" s="1"/>
  <c r="G33" i="261"/>
  <c r="C33" i="261" s="1"/>
  <c r="G29" i="261"/>
  <c r="C29" i="261" s="1"/>
  <c r="H29" i="261"/>
  <c r="J36" i="261"/>
  <c r="G307" i="260"/>
  <c r="C307" i="260" s="1"/>
  <c r="G309" i="260"/>
  <c r="C309" i="260" s="1"/>
  <c r="G305" i="260"/>
  <c r="C305" i="260" s="1"/>
  <c r="G308" i="260"/>
  <c r="C308" i="260" s="1"/>
  <c r="H305" i="260"/>
  <c r="R305" i="260" s="1"/>
  <c r="P306" i="260" s="1"/>
  <c r="G306" i="260"/>
  <c r="C306" i="260" s="1"/>
  <c r="N294" i="260"/>
  <c r="L294" i="260"/>
  <c r="N408" i="259"/>
  <c r="L408" i="259"/>
  <c r="J59" i="261"/>
  <c r="J312" i="260"/>
  <c r="J317" i="260"/>
  <c r="G421" i="259"/>
  <c r="C421" i="259" s="1"/>
  <c r="H419" i="259"/>
  <c r="R419" i="259" s="1"/>
  <c r="P420" i="259" s="1"/>
  <c r="G423" i="259"/>
  <c r="C423" i="259" s="1"/>
  <c r="G419" i="259"/>
  <c r="C419" i="259" s="1"/>
  <c r="J426" i="259"/>
  <c r="G422" i="259"/>
  <c r="C422" i="259" s="1"/>
  <c r="G420" i="259"/>
  <c r="C420" i="259" s="1"/>
  <c r="P25" i="261"/>
  <c r="M24" i="261" s="1"/>
  <c r="S24" i="261"/>
  <c r="K25" i="261" s="1"/>
  <c r="A24" i="261" s="1"/>
  <c r="I119" i="261"/>
  <c r="Y45" i="85"/>
  <c r="AC45" i="85" s="1"/>
  <c r="R2" i="229"/>
  <c r="Z45" i="85" s="1"/>
  <c r="N288" i="257"/>
  <c r="L288" i="257"/>
  <c r="S294" i="257"/>
  <c r="K295" i="257" s="1"/>
  <c r="A294" i="257" s="1"/>
  <c r="P295" i="257"/>
  <c r="M294" i="257" s="1"/>
  <c r="G35" i="258"/>
  <c r="C35" i="258" s="1"/>
  <c r="G39" i="258"/>
  <c r="C39" i="258" s="1"/>
  <c r="G36" i="258"/>
  <c r="C36" i="258" s="1"/>
  <c r="G37" i="258"/>
  <c r="C37" i="258" s="1"/>
  <c r="J42" i="258"/>
  <c r="H35" i="258"/>
  <c r="R35" i="258" s="1"/>
  <c r="P36" i="258" s="1"/>
  <c r="G38" i="258"/>
  <c r="C38" i="258" s="1"/>
  <c r="AA45" i="85"/>
  <c r="T2" i="229"/>
  <c r="E1" i="229"/>
  <c r="U2" i="229"/>
  <c r="N24" i="258"/>
  <c r="L24" i="258"/>
  <c r="I353" i="258"/>
  <c r="G1803" i="181"/>
  <c r="G301" i="257"/>
  <c r="C301" i="257" s="1"/>
  <c r="J306" i="257"/>
  <c r="G299" i="257"/>
  <c r="C299" i="257" s="1"/>
  <c r="H299" i="257"/>
  <c r="R299" i="257" s="1"/>
  <c r="P300" i="257" s="1"/>
  <c r="G303" i="257"/>
  <c r="C303" i="257" s="1"/>
  <c r="G302" i="257"/>
  <c r="C302" i="257" s="1"/>
  <c r="G300" i="257"/>
  <c r="C300" i="257" s="1"/>
  <c r="P31" i="258"/>
  <c r="M30" i="258" s="1"/>
  <c r="S30" i="258"/>
  <c r="K31" i="258" s="1"/>
  <c r="A30" i="258" s="1"/>
  <c r="L408" i="256"/>
  <c r="N408" i="256"/>
  <c r="P415" i="256"/>
  <c r="M414" i="256" s="1"/>
  <c r="S414" i="256"/>
  <c r="K415" i="256" s="1"/>
  <c r="A414" i="256" s="1"/>
  <c r="G420" i="256"/>
  <c r="C420" i="256" s="1"/>
  <c r="G421" i="256"/>
  <c r="C421" i="256" s="1"/>
  <c r="J426" i="256"/>
  <c r="H419" i="256"/>
  <c r="R419" i="256" s="1"/>
  <c r="P420" i="256" s="1"/>
  <c r="G419" i="256"/>
  <c r="C419" i="256" s="1"/>
  <c r="G423" i="256"/>
  <c r="C423" i="256" s="1"/>
  <c r="G422" i="256"/>
  <c r="C422" i="256" s="1"/>
  <c r="S420" i="259" l="1"/>
  <c r="K421" i="259" s="1"/>
  <c r="A420" i="259" s="1"/>
  <c r="P421" i="259"/>
  <c r="M420" i="259" s="1"/>
  <c r="J65" i="261"/>
  <c r="H35" i="261"/>
  <c r="R35" i="261" s="1"/>
  <c r="P36" i="261" s="1"/>
  <c r="G35" i="261"/>
  <c r="C35" i="261" s="1"/>
  <c r="G39" i="261"/>
  <c r="C39" i="261" s="1"/>
  <c r="G36" i="261"/>
  <c r="C36" i="261" s="1"/>
  <c r="G37" i="261"/>
  <c r="C37" i="261" s="1"/>
  <c r="G38" i="261"/>
  <c r="C38" i="261" s="1"/>
  <c r="J42" i="261"/>
  <c r="I125" i="261"/>
  <c r="G312" i="260"/>
  <c r="C312" i="260" s="1"/>
  <c r="G313" i="260"/>
  <c r="C313" i="260" s="1"/>
  <c r="G311" i="260"/>
  <c r="C311" i="260" s="1"/>
  <c r="G314" i="260"/>
  <c r="C314" i="260" s="1"/>
  <c r="G315" i="260"/>
  <c r="C315" i="260" s="1"/>
  <c r="H311" i="260"/>
  <c r="R311" i="260" s="1"/>
  <c r="P312" i="260" s="1"/>
  <c r="S306" i="260"/>
  <c r="K307" i="260" s="1"/>
  <c r="A306" i="260" s="1"/>
  <c r="P307" i="260"/>
  <c r="M306" i="260" s="1"/>
  <c r="N300" i="260"/>
  <c r="L300" i="260"/>
  <c r="L18" i="261"/>
  <c r="N18" i="261"/>
  <c r="L24" i="261"/>
  <c r="N24" i="261"/>
  <c r="J318" i="260"/>
  <c r="J323" i="260"/>
  <c r="L414" i="259"/>
  <c r="N414" i="259"/>
  <c r="H425" i="259"/>
  <c r="R425" i="259" s="1"/>
  <c r="P426" i="259" s="1"/>
  <c r="G428" i="259"/>
  <c r="C428" i="259" s="1"/>
  <c r="G427" i="259"/>
  <c r="C427" i="259" s="1"/>
  <c r="G429" i="259"/>
  <c r="C429" i="259" s="1"/>
  <c r="G425" i="259"/>
  <c r="C425" i="259" s="1"/>
  <c r="G426" i="259"/>
  <c r="C426" i="259" s="1"/>
  <c r="J432" i="259"/>
  <c r="R29" i="261"/>
  <c r="P30" i="261" s="1"/>
  <c r="G306" i="257"/>
  <c r="C306" i="257" s="1"/>
  <c r="G307" i="257"/>
  <c r="C307" i="257" s="1"/>
  <c r="J312" i="257"/>
  <c r="G305" i="257"/>
  <c r="C305" i="257" s="1"/>
  <c r="H305" i="257"/>
  <c r="R305" i="257" s="1"/>
  <c r="P306" i="257" s="1"/>
  <c r="G309" i="257"/>
  <c r="C309" i="257" s="1"/>
  <c r="G308" i="257"/>
  <c r="C308" i="257" s="1"/>
  <c r="AJ45" i="85"/>
  <c r="L45" i="85" s="1"/>
  <c r="AN45" i="85"/>
  <c r="P45" i="85" s="1"/>
  <c r="AK45" i="85"/>
  <c r="M45" i="85" s="1"/>
  <c r="AG45" i="85"/>
  <c r="I45" i="85" s="1"/>
  <c r="AL45" i="85"/>
  <c r="N45" i="85" s="1"/>
  <c r="AM45" i="85"/>
  <c r="O45" i="85" s="1"/>
  <c r="AO45" i="85"/>
  <c r="Q45" i="85" s="1"/>
  <c r="AI45" i="85"/>
  <c r="K45" i="85" s="1"/>
  <c r="AH45" i="85"/>
  <c r="J45" i="85" s="1"/>
  <c r="L294" i="257"/>
  <c r="N294" i="257"/>
  <c r="N30" i="258"/>
  <c r="L30" i="258"/>
  <c r="P301" i="257"/>
  <c r="M300" i="257" s="1"/>
  <c r="S300" i="257"/>
  <c r="K301" i="257" s="1"/>
  <c r="A300" i="257" s="1"/>
  <c r="G1804" i="181"/>
  <c r="V2" i="229"/>
  <c r="W2" i="229" s="1"/>
  <c r="Y2" i="229" s="1"/>
  <c r="Z2" i="229" s="1"/>
  <c r="C2" i="229" s="1"/>
  <c r="AB45" i="85"/>
  <c r="G41" i="258"/>
  <c r="C41" i="258" s="1"/>
  <c r="G42" i="258"/>
  <c r="C42" i="258" s="1"/>
  <c r="J48" i="258"/>
  <c r="G43" i="258"/>
  <c r="C43" i="258" s="1"/>
  <c r="G44" i="258"/>
  <c r="C44" i="258" s="1"/>
  <c r="G45" i="258"/>
  <c r="C45" i="258" s="1"/>
  <c r="H41" i="258"/>
  <c r="R41" i="258" s="1"/>
  <c r="P42" i="258" s="1"/>
  <c r="I359" i="258"/>
  <c r="P37" i="258"/>
  <c r="M36" i="258" s="1"/>
  <c r="S36" i="258"/>
  <c r="K37" i="258" s="1"/>
  <c r="A36" i="258" s="1"/>
  <c r="S420" i="256"/>
  <c r="K421" i="256" s="1"/>
  <c r="A420" i="256" s="1"/>
  <c r="P421" i="256"/>
  <c r="M420" i="256" s="1"/>
  <c r="N414" i="256"/>
  <c r="L414" i="256"/>
  <c r="G429" i="256"/>
  <c r="C429" i="256" s="1"/>
  <c r="J432" i="256"/>
  <c r="G426" i="256"/>
  <c r="C426" i="256" s="1"/>
  <c r="G427" i="256"/>
  <c r="C427" i="256" s="1"/>
  <c r="G425" i="256"/>
  <c r="C425" i="256" s="1"/>
  <c r="G428" i="256"/>
  <c r="C428" i="256" s="1"/>
  <c r="H425" i="256"/>
  <c r="R425" i="256" s="1"/>
  <c r="P426" i="256" s="1"/>
  <c r="S426" i="259" l="1"/>
  <c r="K427" i="259" s="1"/>
  <c r="A426" i="259" s="1"/>
  <c r="P427" i="259"/>
  <c r="M426" i="259" s="1"/>
  <c r="G318" i="260"/>
  <c r="C318" i="260" s="1"/>
  <c r="G319" i="260"/>
  <c r="C319" i="260" s="1"/>
  <c r="G320" i="260"/>
  <c r="C320" i="260" s="1"/>
  <c r="G321" i="260"/>
  <c r="C321" i="260" s="1"/>
  <c r="H317" i="260"/>
  <c r="R317" i="260" s="1"/>
  <c r="P318" i="260" s="1"/>
  <c r="G317" i="260"/>
  <c r="C317" i="260" s="1"/>
  <c r="N306" i="260"/>
  <c r="L306" i="260"/>
  <c r="I131" i="261"/>
  <c r="P37" i="261"/>
  <c r="M36" i="261" s="1"/>
  <c r="S36" i="261"/>
  <c r="K37" i="261" s="1"/>
  <c r="A36" i="261" s="1"/>
  <c r="J324" i="260"/>
  <c r="J329" i="260"/>
  <c r="N420" i="259"/>
  <c r="L420" i="259"/>
  <c r="G432" i="259"/>
  <c r="C432" i="259" s="1"/>
  <c r="G435" i="259"/>
  <c r="C435" i="259" s="1"/>
  <c r="J438" i="259"/>
  <c r="H431" i="259"/>
  <c r="R431" i="259" s="1"/>
  <c r="P432" i="259" s="1"/>
  <c r="G433" i="259"/>
  <c r="C433" i="259" s="1"/>
  <c r="G434" i="259"/>
  <c r="C434" i="259" s="1"/>
  <c r="G431" i="259"/>
  <c r="C431" i="259" s="1"/>
  <c r="S312" i="260"/>
  <c r="K313" i="260" s="1"/>
  <c r="A312" i="260" s="1"/>
  <c r="P313" i="260"/>
  <c r="M312" i="260" s="1"/>
  <c r="G44" i="261"/>
  <c r="C44" i="261" s="1"/>
  <c r="G43" i="261"/>
  <c r="C43" i="261" s="1"/>
  <c r="H41" i="261"/>
  <c r="G45" i="261"/>
  <c r="C45" i="261" s="1"/>
  <c r="G41" i="261"/>
  <c r="C41" i="261" s="1"/>
  <c r="G42" i="261"/>
  <c r="C42" i="261" s="1"/>
  <c r="J48" i="261"/>
  <c r="P31" i="261"/>
  <c r="M30" i="261" s="1"/>
  <c r="S30" i="261"/>
  <c r="K31" i="261" s="1"/>
  <c r="A30" i="261" s="1"/>
  <c r="J71" i="261"/>
  <c r="S42" i="258"/>
  <c r="K43" i="258" s="1"/>
  <c r="A42" i="258" s="1"/>
  <c r="P43" i="258"/>
  <c r="M42" i="258" s="1"/>
  <c r="G51" i="258"/>
  <c r="C51" i="258" s="1"/>
  <c r="G49" i="258"/>
  <c r="C49" i="258" s="1"/>
  <c r="G47" i="258"/>
  <c r="C47" i="258" s="1"/>
  <c r="G48" i="258"/>
  <c r="C48" i="258" s="1"/>
  <c r="G50" i="258"/>
  <c r="C50" i="258" s="1"/>
  <c r="H47" i="258"/>
  <c r="R47" i="258" s="1"/>
  <c r="P48" i="258" s="1"/>
  <c r="J54" i="258"/>
  <c r="L300" i="257"/>
  <c r="N300" i="257"/>
  <c r="I365" i="258"/>
  <c r="AS45" i="85"/>
  <c r="AQ45" i="85"/>
  <c r="AD45" i="85"/>
  <c r="AE45" i="85" s="1"/>
  <c r="AF45" i="85" s="1"/>
  <c r="H45" i="85" s="1"/>
  <c r="AP45" i="85"/>
  <c r="AR45" i="85"/>
  <c r="AT45" i="85"/>
  <c r="P307" i="257"/>
  <c r="M306" i="257" s="1"/>
  <c r="S306" i="257"/>
  <c r="K307" i="257" s="1"/>
  <c r="A306" i="257" s="1"/>
  <c r="G1805" i="181"/>
  <c r="H311" i="257"/>
  <c r="R311" i="257" s="1"/>
  <c r="P312" i="257" s="1"/>
  <c r="G311" i="257"/>
  <c r="C311" i="257" s="1"/>
  <c r="J318" i="257"/>
  <c r="G313" i="257"/>
  <c r="C313" i="257" s="1"/>
  <c r="G314" i="257"/>
  <c r="C314" i="257" s="1"/>
  <c r="G312" i="257"/>
  <c r="C312" i="257" s="1"/>
  <c r="G315" i="257"/>
  <c r="C315" i="257" s="1"/>
  <c r="N36" i="258"/>
  <c r="L36" i="258"/>
  <c r="G434" i="256"/>
  <c r="C434" i="256" s="1"/>
  <c r="G433" i="256"/>
  <c r="C433" i="256" s="1"/>
  <c r="G431" i="256"/>
  <c r="C431" i="256" s="1"/>
  <c r="H431" i="256"/>
  <c r="R431" i="256" s="1"/>
  <c r="P432" i="256" s="1"/>
  <c r="G435" i="256"/>
  <c r="C435" i="256" s="1"/>
  <c r="J438" i="256"/>
  <c r="G432" i="256"/>
  <c r="C432" i="256" s="1"/>
  <c r="N420" i="256"/>
  <c r="L420" i="256"/>
  <c r="S426" i="256"/>
  <c r="K427" i="256" s="1"/>
  <c r="A426" i="256" s="1"/>
  <c r="P427" i="256"/>
  <c r="M426" i="256" s="1"/>
  <c r="G438" i="259" l="1"/>
  <c r="C438" i="259" s="1"/>
  <c r="G441" i="259"/>
  <c r="C441" i="259" s="1"/>
  <c r="G437" i="259"/>
  <c r="C437" i="259" s="1"/>
  <c r="G440" i="259"/>
  <c r="C440" i="259" s="1"/>
  <c r="J444" i="259"/>
  <c r="H437" i="259"/>
  <c r="R437" i="259" s="1"/>
  <c r="P438" i="259" s="1"/>
  <c r="G439" i="259"/>
  <c r="C439" i="259" s="1"/>
  <c r="N36" i="261"/>
  <c r="L36" i="261"/>
  <c r="J77" i="261"/>
  <c r="G50" i="261"/>
  <c r="C50" i="261" s="1"/>
  <c r="G47" i="261"/>
  <c r="C47" i="261" s="1"/>
  <c r="H47" i="261"/>
  <c r="R47" i="261" s="1"/>
  <c r="P48" i="261" s="1"/>
  <c r="G49" i="261"/>
  <c r="C49" i="261" s="1"/>
  <c r="G51" i="261"/>
  <c r="C51" i="261" s="1"/>
  <c r="G48" i="261"/>
  <c r="C48" i="261" s="1"/>
  <c r="J54" i="261"/>
  <c r="R41" i="261"/>
  <c r="P42" i="261" s="1"/>
  <c r="P433" i="259"/>
  <c r="M432" i="259" s="1"/>
  <c r="S432" i="259"/>
  <c r="K433" i="259" s="1"/>
  <c r="A432" i="259" s="1"/>
  <c r="N426" i="259"/>
  <c r="L426" i="259"/>
  <c r="N30" i="261"/>
  <c r="L30" i="261"/>
  <c r="N312" i="260"/>
  <c r="L312" i="260"/>
  <c r="G326" i="260"/>
  <c r="C326" i="260" s="1"/>
  <c r="G325" i="260"/>
  <c r="C325" i="260" s="1"/>
  <c r="H323" i="260"/>
  <c r="R323" i="260" s="1"/>
  <c r="P324" i="260" s="1"/>
  <c r="G323" i="260"/>
  <c r="C323" i="260" s="1"/>
  <c r="G327" i="260"/>
  <c r="C327" i="260" s="1"/>
  <c r="G324" i="260"/>
  <c r="C324" i="260" s="1"/>
  <c r="S318" i="260"/>
  <c r="K319" i="260" s="1"/>
  <c r="A318" i="260" s="1"/>
  <c r="P319" i="260"/>
  <c r="M318" i="260" s="1"/>
  <c r="J330" i="260"/>
  <c r="J335" i="260"/>
  <c r="I137" i="261"/>
  <c r="AU45" i="85"/>
  <c r="S45" i="85" s="1"/>
  <c r="J60" i="258"/>
  <c r="G54" i="258"/>
  <c r="C54" i="258" s="1"/>
  <c r="G55" i="258"/>
  <c r="C55" i="258" s="1"/>
  <c r="G57" i="258"/>
  <c r="C57" i="258" s="1"/>
  <c r="G56" i="258"/>
  <c r="C56" i="258" s="1"/>
  <c r="G53" i="258"/>
  <c r="C53" i="258" s="1"/>
  <c r="H53" i="258"/>
  <c r="R53" i="258" s="1"/>
  <c r="P54" i="258" s="1"/>
  <c r="J324" i="257"/>
  <c r="G319" i="257"/>
  <c r="C319" i="257" s="1"/>
  <c r="G320" i="257"/>
  <c r="C320" i="257" s="1"/>
  <c r="H317" i="257"/>
  <c r="R317" i="257" s="1"/>
  <c r="P318" i="257" s="1"/>
  <c r="G318" i="257"/>
  <c r="C318" i="257" s="1"/>
  <c r="G321" i="257"/>
  <c r="C321" i="257" s="1"/>
  <c r="G317" i="257"/>
  <c r="C317" i="257" s="1"/>
  <c r="G1806" i="181"/>
  <c r="I5" i="229" s="1"/>
  <c r="C5" i="229" s="1"/>
  <c r="L42" i="258"/>
  <c r="N42" i="258"/>
  <c r="S312" i="257"/>
  <c r="K313" i="257" s="1"/>
  <c r="A312" i="257" s="1"/>
  <c r="P313" i="257"/>
  <c r="M312" i="257" s="1"/>
  <c r="L306" i="257"/>
  <c r="N306" i="257"/>
  <c r="I371" i="258"/>
  <c r="S48" i="258"/>
  <c r="K49" i="258" s="1"/>
  <c r="A48" i="258" s="1"/>
  <c r="P49" i="258"/>
  <c r="M48" i="258" s="1"/>
  <c r="P433" i="256"/>
  <c r="M432" i="256" s="1"/>
  <c r="S432" i="256"/>
  <c r="K433" i="256" s="1"/>
  <c r="A432" i="256" s="1"/>
  <c r="L426" i="256"/>
  <c r="N426" i="256"/>
  <c r="G441" i="256"/>
  <c r="C441" i="256" s="1"/>
  <c r="G439" i="256"/>
  <c r="C439" i="256" s="1"/>
  <c r="G437" i="256"/>
  <c r="C437" i="256" s="1"/>
  <c r="J444" i="256"/>
  <c r="G440" i="256"/>
  <c r="C440" i="256" s="1"/>
  <c r="H437" i="256"/>
  <c r="R437" i="256" s="1"/>
  <c r="P438" i="256" s="1"/>
  <c r="G438" i="256"/>
  <c r="C438" i="256" s="1"/>
  <c r="I143" i="261" l="1"/>
  <c r="L318" i="260"/>
  <c r="N318" i="260"/>
  <c r="L432" i="259"/>
  <c r="N432" i="259"/>
  <c r="J450" i="259"/>
  <c r="G444" i="259"/>
  <c r="C444" i="259" s="1"/>
  <c r="G446" i="259"/>
  <c r="C446" i="259" s="1"/>
  <c r="G445" i="259"/>
  <c r="C445" i="259" s="1"/>
  <c r="G443" i="259"/>
  <c r="C443" i="259" s="1"/>
  <c r="H443" i="259"/>
  <c r="R443" i="259" s="1"/>
  <c r="P444" i="259" s="1"/>
  <c r="G447" i="259"/>
  <c r="C447" i="259" s="1"/>
  <c r="G333" i="260"/>
  <c r="C333" i="260" s="1"/>
  <c r="G329" i="260"/>
  <c r="C329" i="260" s="1"/>
  <c r="H329" i="260"/>
  <c r="R329" i="260" s="1"/>
  <c r="P330" i="260" s="1"/>
  <c r="G330" i="260"/>
  <c r="C330" i="260" s="1"/>
  <c r="G332" i="260"/>
  <c r="C332" i="260" s="1"/>
  <c r="G331" i="260"/>
  <c r="C331" i="260" s="1"/>
  <c r="H53" i="261"/>
  <c r="R53" i="261" s="1"/>
  <c r="P54" i="261" s="1"/>
  <c r="G54" i="261"/>
  <c r="C54" i="261" s="1"/>
  <c r="G55" i="261"/>
  <c r="C55" i="261" s="1"/>
  <c r="G57" i="261"/>
  <c r="C57" i="261" s="1"/>
  <c r="G53" i="261"/>
  <c r="C53" i="261" s="1"/>
  <c r="G56" i="261"/>
  <c r="C56" i="261" s="1"/>
  <c r="J60" i="261"/>
  <c r="S48" i="261"/>
  <c r="K49" i="261" s="1"/>
  <c r="A48" i="261" s="1"/>
  <c r="P49" i="261"/>
  <c r="M48" i="261" s="1"/>
  <c r="P439" i="259"/>
  <c r="M438" i="259" s="1"/>
  <c r="S438" i="259"/>
  <c r="K439" i="259" s="1"/>
  <c r="A438" i="259" s="1"/>
  <c r="J336" i="260"/>
  <c r="J341" i="260"/>
  <c r="J347" i="260" s="1"/>
  <c r="J353" i="260" s="1"/>
  <c r="S42" i="261"/>
  <c r="K43" i="261" s="1"/>
  <c r="A42" i="261" s="1"/>
  <c r="P43" i="261"/>
  <c r="M42" i="261" s="1"/>
  <c r="J83" i="261"/>
  <c r="S324" i="260"/>
  <c r="K325" i="260" s="1"/>
  <c r="A324" i="260" s="1"/>
  <c r="P325" i="260"/>
  <c r="M324" i="260" s="1"/>
  <c r="G59" i="258"/>
  <c r="C59" i="258" s="1"/>
  <c r="H59" i="258"/>
  <c r="R59" i="258" s="1"/>
  <c r="P60" i="258" s="1"/>
  <c r="J66" i="258"/>
  <c r="G61" i="258"/>
  <c r="C61" i="258" s="1"/>
  <c r="G62" i="258"/>
  <c r="C62" i="258" s="1"/>
  <c r="G60" i="258"/>
  <c r="C60" i="258" s="1"/>
  <c r="G63" i="258"/>
  <c r="C63" i="258" s="1"/>
  <c r="L48" i="258"/>
  <c r="N48" i="258"/>
  <c r="N2" i="258" s="1"/>
  <c r="X37" i="85" s="1"/>
  <c r="I377" i="258"/>
  <c r="P319" i="257"/>
  <c r="M318" i="257" s="1"/>
  <c r="S318" i="257"/>
  <c r="K319" i="257" s="1"/>
  <c r="A318" i="257" s="1"/>
  <c r="S54" i="258"/>
  <c r="K55" i="258" s="1"/>
  <c r="A54" i="258" s="1"/>
  <c r="P55" i="258"/>
  <c r="M54" i="258" s="1"/>
  <c r="L312" i="257"/>
  <c r="N312" i="257"/>
  <c r="G1807" i="181"/>
  <c r="H323" i="257"/>
  <c r="R323" i="257" s="1"/>
  <c r="P324" i="257" s="1"/>
  <c r="G326" i="257"/>
  <c r="C326" i="257" s="1"/>
  <c r="G323" i="257"/>
  <c r="C323" i="257" s="1"/>
  <c r="G327" i="257"/>
  <c r="C327" i="257" s="1"/>
  <c r="G324" i="257"/>
  <c r="C324" i="257" s="1"/>
  <c r="J330" i="257"/>
  <c r="G325" i="257"/>
  <c r="C325" i="257" s="1"/>
  <c r="G447" i="256"/>
  <c r="C447" i="256" s="1"/>
  <c r="H443" i="256"/>
  <c r="R443" i="256" s="1"/>
  <c r="P444" i="256" s="1"/>
  <c r="G446" i="256"/>
  <c r="C446" i="256" s="1"/>
  <c r="G444" i="256"/>
  <c r="C444" i="256" s="1"/>
  <c r="G445" i="256"/>
  <c r="C445" i="256" s="1"/>
  <c r="G443" i="256"/>
  <c r="C443" i="256" s="1"/>
  <c r="J450" i="256"/>
  <c r="P439" i="256"/>
  <c r="M438" i="256" s="1"/>
  <c r="S438" i="256"/>
  <c r="K439" i="256" s="1"/>
  <c r="A438" i="256" s="1"/>
  <c r="L432" i="256"/>
  <c r="N432" i="256"/>
  <c r="N438" i="259" l="1"/>
  <c r="L438" i="259"/>
  <c r="N324" i="260"/>
  <c r="L324" i="260"/>
  <c r="L42" i="261"/>
  <c r="N42" i="261"/>
  <c r="H59" i="261"/>
  <c r="R59" i="261" s="1"/>
  <c r="P60" i="261" s="1"/>
  <c r="G62" i="261"/>
  <c r="C62" i="261" s="1"/>
  <c r="G63" i="261"/>
  <c r="C63" i="261" s="1"/>
  <c r="G59" i="261"/>
  <c r="C59" i="261" s="1"/>
  <c r="G60" i="261"/>
  <c r="C60" i="261" s="1"/>
  <c r="G61" i="261"/>
  <c r="C61" i="261" s="1"/>
  <c r="J66" i="261"/>
  <c r="I149" i="261"/>
  <c r="G335" i="260"/>
  <c r="C335" i="260" s="1"/>
  <c r="G337" i="260"/>
  <c r="C337" i="260" s="1"/>
  <c r="G336" i="260"/>
  <c r="C336" i="260" s="1"/>
  <c r="G339" i="260"/>
  <c r="C339" i="260" s="1"/>
  <c r="H335" i="260"/>
  <c r="R335" i="260" s="1"/>
  <c r="P336" i="260" s="1"/>
  <c r="J342" i="260"/>
  <c r="G338" i="260"/>
  <c r="C338" i="260" s="1"/>
  <c r="H449" i="259"/>
  <c r="R449" i="259" s="1"/>
  <c r="P450" i="259" s="1"/>
  <c r="G452" i="259"/>
  <c r="C452" i="259" s="1"/>
  <c r="G450" i="259"/>
  <c r="C450" i="259" s="1"/>
  <c r="G451" i="259"/>
  <c r="C451" i="259" s="1"/>
  <c r="G453" i="259"/>
  <c r="C453" i="259" s="1"/>
  <c r="G449" i="259"/>
  <c r="C449" i="259" s="1"/>
  <c r="J456" i="259"/>
  <c r="J359" i="260"/>
  <c r="N48" i="261"/>
  <c r="N2" i="261" s="1"/>
  <c r="X42" i="85" s="1"/>
  <c r="L48" i="261"/>
  <c r="S54" i="261"/>
  <c r="K55" i="261" s="1"/>
  <c r="A54" i="261" s="1"/>
  <c r="P55" i="261"/>
  <c r="M54" i="261" s="1"/>
  <c r="S330" i="260"/>
  <c r="K331" i="260" s="1"/>
  <c r="A330" i="260" s="1"/>
  <c r="P331" i="260"/>
  <c r="M330" i="260" s="1"/>
  <c r="S444" i="259"/>
  <c r="K445" i="259" s="1"/>
  <c r="A444" i="259" s="1"/>
  <c r="P445" i="259"/>
  <c r="M444" i="259" s="1"/>
  <c r="H329" i="257"/>
  <c r="R329" i="257" s="1"/>
  <c r="P330" i="257" s="1"/>
  <c r="G333" i="257"/>
  <c r="C333" i="257" s="1"/>
  <c r="G332" i="257"/>
  <c r="C332" i="257" s="1"/>
  <c r="G331" i="257"/>
  <c r="C331" i="257" s="1"/>
  <c r="G330" i="257"/>
  <c r="C330" i="257" s="1"/>
  <c r="J336" i="257"/>
  <c r="G329" i="257"/>
  <c r="C329" i="257" s="1"/>
  <c r="I383" i="258"/>
  <c r="P61" i="258"/>
  <c r="M60" i="258" s="1"/>
  <c r="S60" i="258"/>
  <c r="K61" i="258" s="1"/>
  <c r="A60" i="258" s="1"/>
  <c r="G1808" i="181"/>
  <c r="L54" i="258"/>
  <c r="N54" i="258"/>
  <c r="J72" i="258"/>
  <c r="G68" i="258"/>
  <c r="C68" i="258" s="1"/>
  <c r="G69" i="258"/>
  <c r="C69" i="258" s="1"/>
  <c r="H65" i="258"/>
  <c r="R65" i="258" s="1"/>
  <c r="P66" i="258" s="1"/>
  <c r="G67" i="258"/>
  <c r="C67" i="258" s="1"/>
  <c r="G65" i="258"/>
  <c r="C65" i="258" s="1"/>
  <c r="G66" i="258"/>
  <c r="C66" i="258" s="1"/>
  <c r="P325" i="257"/>
  <c r="M324" i="257" s="1"/>
  <c r="S324" i="257"/>
  <c r="K325" i="257" s="1"/>
  <c r="A324" i="257" s="1"/>
  <c r="L318" i="257"/>
  <c r="N318" i="257"/>
  <c r="P445" i="256"/>
  <c r="M444" i="256" s="1"/>
  <c r="S444" i="256"/>
  <c r="K445" i="256" s="1"/>
  <c r="A444" i="256" s="1"/>
  <c r="G451" i="256"/>
  <c r="C451" i="256" s="1"/>
  <c r="H449" i="256"/>
  <c r="R449" i="256" s="1"/>
  <c r="P450" i="256" s="1"/>
  <c r="J456" i="256"/>
  <c r="G452" i="256"/>
  <c r="C452" i="256" s="1"/>
  <c r="G449" i="256"/>
  <c r="C449" i="256" s="1"/>
  <c r="G450" i="256"/>
  <c r="C450" i="256" s="1"/>
  <c r="G453" i="256"/>
  <c r="C453" i="256" s="1"/>
  <c r="L438" i="256"/>
  <c r="N438" i="256"/>
  <c r="S336" i="260" l="1"/>
  <c r="K337" i="260" s="1"/>
  <c r="A336" i="260" s="1"/>
  <c r="P337" i="260"/>
  <c r="M336" i="260" s="1"/>
  <c r="L330" i="260"/>
  <c r="N330" i="260"/>
  <c r="J462" i="259"/>
  <c r="H455" i="259"/>
  <c r="R455" i="259" s="1"/>
  <c r="P456" i="259" s="1"/>
  <c r="G457" i="259"/>
  <c r="C457" i="259" s="1"/>
  <c r="G456" i="259"/>
  <c r="C456" i="259" s="1"/>
  <c r="G458" i="259"/>
  <c r="C458" i="259" s="1"/>
  <c r="G455" i="259"/>
  <c r="C455" i="259" s="1"/>
  <c r="G459" i="259"/>
  <c r="C459" i="259" s="1"/>
  <c r="H341" i="260"/>
  <c r="R341" i="260" s="1"/>
  <c r="P342" i="260" s="1"/>
  <c r="G341" i="260"/>
  <c r="C341" i="260" s="1"/>
  <c r="G343" i="260"/>
  <c r="C343" i="260" s="1"/>
  <c r="G342" i="260"/>
  <c r="C342" i="260" s="1"/>
  <c r="G345" i="260"/>
  <c r="C345" i="260" s="1"/>
  <c r="J348" i="260"/>
  <c r="G344" i="260"/>
  <c r="C344" i="260" s="1"/>
  <c r="G66" i="261"/>
  <c r="C66" i="261" s="1"/>
  <c r="G68" i="261"/>
  <c r="C68" i="261" s="1"/>
  <c r="G69" i="261"/>
  <c r="C69" i="261" s="1"/>
  <c r="G67" i="261"/>
  <c r="C67" i="261" s="1"/>
  <c r="H65" i="261"/>
  <c r="R65" i="261" s="1"/>
  <c r="P66" i="261" s="1"/>
  <c r="G65" i="261"/>
  <c r="C65" i="261" s="1"/>
  <c r="J72" i="261"/>
  <c r="N444" i="259"/>
  <c r="L444" i="259"/>
  <c r="N54" i="261"/>
  <c r="L54" i="261"/>
  <c r="J365" i="260"/>
  <c r="P451" i="259"/>
  <c r="M450" i="259" s="1"/>
  <c r="S450" i="259"/>
  <c r="K451" i="259" s="1"/>
  <c r="A450" i="259" s="1"/>
  <c r="I155" i="261"/>
  <c r="P61" i="261"/>
  <c r="M60" i="261" s="1"/>
  <c r="S60" i="261"/>
  <c r="K61" i="261" s="1"/>
  <c r="A60" i="261" s="1"/>
  <c r="G1809" i="181"/>
  <c r="I581" i="229" s="1"/>
  <c r="C581" i="229" s="1"/>
  <c r="P331" i="257"/>
  <c r="M330" i="257" s="1"/>
  <c r="S330" i="257"/>
  <c r="K331" i="257" s="1"/>
  <c r="A330" i="257" s="1"/>
  <c r="L60" i="258"/>
  <c r="N60" i="258"/>
  <c r="G337" i="257"/>
  <c r="C337" i="257" s="1"/>
  <c r="G339" i="257"/>
  <c r="C339" i="257" s="1"/>
  <c r="G335" i="257"/>
  <c r="C335" i="257" s="1"/>
  <c r="H335" i="257"/>
  <c r="R335" i="257" s="1"/>
  <c r="P336" i="257" s="1"/>
  <c r="G336" i="257"/>
  <c r="C336" i="257" s="1"/>
  <c r="J342" i="257"/>
  <c r="G338" i="257"/>
  <c r="C338" i="257" s="1"/>
  <c r="P67" i="258"/>
  <c r="M66" i="258" s="1"/>
  <c r="S66" i="258"/>
  <c r="K67" i="258" s="1"/>
  <c r="A66" i="258" s="1"/>
  <c r="N324" i="257"/>
  <c r="L324" i="257"/>
  <c r="G74" i="258"/>
  <c r="C74" i="258" s="1"/>
  <c r="J78" i="258"/>
  <c r="G75" i="258"/>
  <c r="C75" i="258" s="1"/>
  <c r="G73" i="258"/>
  <c r="C73" i="258" s="1"/>
  <c r="H71" i="258"/>
  <c r="R71" i="258" s="1"/>
  <c r="P72" i="258" s="1"/>
  <c r="G71" i="258"/>
  <c r="C71" i="258" s="1"/>
  <c r="G72" i="258"/>
  <c r="C72" i="258" s="1"/>
  <c r="I389" i="258"/>
  <c r="J462" i="256"/>
  <c r="G458" i="256"/>
  <c r="C458" i="256" s="1"/>
  <c r="G456" i="256"/>
  <c r="C456" i="256" s="1"/>
  <c r="H455" i="256"/>
  <c r="R455" i="256" s="1"/>
  <c r="P456" i="256" s="1"/>
  <c r="G459" i="256"/>
  <c r="C459" i="256" s="1"/>
  <c r="G455" i="256"/>
  <c r="C455" i="256" s="1"/>
  <c r="G457" i="256"/>
  <c r="C457" i="256" s="1"/>
  <c r="N444" i="256"/>
  <c r="L444" i="256"/>
  <c r="S450" i="256"/>
  <c r="K451" i="256" s="1"/>
  <c r="A450" i="256" s="1"/>
  <c r="P451" i="256"/>
  <c r="M450" i="256" s="1"/>
  <c r="P343" i="260" l="1"/>
  <c r="M342" i="260" s="1"/>
  <c r="S342" i="260"/>
  <c r="K343" i="260" s="1"/>
  <c r="A342" i="260" s="1"/>
  <c r="L60" i="261"/>
  <c r="N60" i="261"/>
  <c r="N450" i="259"/>
  <c r="L450" i="259"/>
  <c r="G74" i="261"/>
  <c r="C74" i="261" s="1"/>
  <c r="G73" i="261"/>
  <c r="C73" i="261" s="1"/>
  <c r="H71" i="261"/>
  <c r="R71" i="261" s="1"/>
  <c r="P72" i="261" s="1"/>
  <c r="G75" i="261"/>
  <c r="C75" i="261" s="1"/>
  <c r="G71" i="261"/>
  <c r="C71" i="261" s="1"/>
  <c r="G72" i="261"/>
  <c r="C72" i="261" s="1"/>
  <c r="J78" i="261"/>
  <c r="G349" i="260"/>
  <c r="C349" i="260" s="1"/>
  <c r="H347" i="260"/>
  <c r="R347" i="260" s="1"/>
  <c r="P348" i="260" s="1"/>
  <c r="G351" i="260"/>
  <c r="C351" i="260" s="1"/>
  <c r="G347" i="260"/>
  <c r="C347" i="260" s="1"/>
  <c r="G348" i="260"/>
  <c r="C348" i="260" s="1"/>
  <c r="G350" i="260"/>
  <c r="C350" i="260" s="1"/>
  <c r="J354" i="260"/>
  <c r="G462" i="259"/>
  <c r="C462" i="259" s="1"/>
  <c r="G465" i="259"/>
  <c r="C465" i="259" s="1"/>
  <c r="G463" i="259"/>
  <c r="C463" i="259" s="1"/>
  <c r="G464" i="259"/>
  <c r="C464" i="259" s="1"/>
  <c r="J468" i="259"/>
  <c r="H461" i="259"/>
  <c r="R461" i="259" s="1"/>
  <c r="P462" i="259" s="1"/>
  <c r="G461" i="259"/>
  <c r="C461" i="259" s="1"/>
  <c r="I161" i="261"/>
  <c r="P457" i="259"/>
  <c r="M456" i="259" s="1"/>
  <c r="S456" i="259"/>
  <c r="K457" i="259" s="1"/>
  <c r="A456" i="259" s="1"/>
  <c r="L336" i="260"/>
  <c r="N336" i="260"/>
  <c r="J371" i="260"/>
  <c r="P67" i="261"/>
  <c r="M66" i="261" s="1"/>
  <c r="S66" i="261"/>
  <c r="K67" i="261" s="1"/>
  <c r="A66" i="261" s="1"/>
  <c r="I395" i="258"/>
  <c r="P73" i="258"/>
  <c r="M72" i="258" s="1"/>
  <c r="S72" i="258"/>
  <c r="K73" i="258" s="1"/>
  <c r="A72" i="258" s="1"/>
  <c r="L66" i="258"/>
  <c r="N66" i="258"/>
  <c r="P337" i="257"/>
  <c r="M336" i="257" s="1"/>
  <c r="S336" i="257"/>
  <c r="K337" i="257" s="1"/>
  <c r="A336" i="257" s="1"/>
  <c r="G1810" i="181"/>
  <c r="J84" i="258"/>
  <c r="G78" i="258"/>
  <c r="C78" i="258" s="1"/>
  <c r="G77" i="258"/>
  <c r="C77" i="258" s="1"/>
  <c r="G81" i="258"/>
  <c r="C81" i="258" s="1"/>
  <c r="H77" i="258"/>
  <c r="R77" i="258" s="1"/>
  <c r="P78" i="258" s="1"/>
  <c r="G79" i="258"/>
  <c r="C79" i="258" s="1"/>
  <c r="G80" i="258"/>
  <c r="C80" i="258" s="1"/>
  <c r="L330" i="257"/>
  <c r="N330" i="257"/>
  <c r="G342" i="257"/>
  <c r="C342" i="257" s="1"/>
  <c r="G344" i="257"/>
  <c r="C344" i="257" s="1"/>
  <c r="G345" i="257"/>
  <c r="C345" i="257" s="1"/>
  <c r="H341" i="257"/>
  <c r="R341" i="257" s="1"/>
  <c r="P342" i="257" s="1"/>
  <c r="G341" i="257"/>
  <c r="C341" i="257" s="1"/>
  <c r="J348" i="257"/>
  <c r="G343" i="257"/>
  <c r="C343" i="257" s="1"/>
  <c r="G463" i="256"/>
  <c r="C463" i="256" s="1"/>
  <c r="G461" i="256"/>
  <c r="C461" i="256" s="1"/>
  <c r="G462" i="256"/>
  <c r="C462" i="256" s="1"/>
  <c r="J468" i="256"/>
  <c r="H461" i="256"/>
  <c r="R461" i="256" s="1"/>
  <c r="P462" i="256" s="1"/>
  <c r="G464" i="256"/>
  <c r="C464" i="256" s="1"/>
  <c r="G465" i="256"/>
  <c r="C465" i="256" s="1"/>
  <c r="N450" i="256"/>
  <c r="L450" i="256"/>
  <c r="P457" i="256"/>
  <c r="M456" i="256" s="1"/>
  <c r="S456" i="256"/>
  <c r="K457" i="256" s="1"/>
  <c r="A456" i="256" s="1"/>
  <c r="I167" i="261" l="1"/>
  <c r="G469" i="259"/>
  <c r="C469" i="259" s="1"/>
  <c r="H467" i="259"/>
  <c r="R467" i="259" s="1"/>
  <c r="P468" i="259" s="1"/>
  <c r="G471" i="259"/>
  <c r="C471" i="259" s="1"/>
  <c r="G467" i="259"/>
  <c r="C467" i="259" s="1"/>
  <c r="G468" i="259"/>
  <c r="C468" i="259" s="1"/>
  <c r="J474" i="259"/>
  <c r="G470" i="259"/>
  <c r="C470" i="259" s="1"/>
  <c r="G81" i="261"/>
  <c r="C81" i="261" s="1"/>
  <c r="G79" i="261"/>
  <c r="C79" i="261" s="1"/>
  <c r="H77" i="261"/>
  <c r="R77" i="261" s="1"/>
  <c r="P78" i="261" s="1"/>
  <c r="G78" i="261"/>
  <c r="C78" i="261" s="1"/>
  <c r="G77" i="261"/>
  <c r="C77" i="261" s="1"/>
  <c r="G80" i="261"/>
  <c r="C80" i="261" s="1"/>
  <c r="J84" i="261"/>
  <c r="P73" i="261"/>
  <c r="M72" i="261" s="1"/>
  <c r="S72" i="261"/>
  <c r="K73" i="261" s="1"/>
  <c r="A72" i="261" s="1"/>
  <c r="L342" i="260"/>
  <c r="N342" i="260"/>
  <c r="N456" i="259"/>
  <c r="L456" i="259"/>
  <c r="P463" i="259"/>
  <c r="M462" i="259" s="1"/>
  <c r="S462" i="259"/>
  <c r="K463" i="259" s="1"/>
  <c r="A462" i="259" s="1"/>
  <c r="J377" i="260"/>
  <c r="S348" i="260"/>
  <c r="K349" i="260" s="1"/>
  <c r="A348" i="260" s="1"/>
  <c r="P349" i="260"/>
  <c r="M348" i="260" s="1"/>
  <c r="N66" i="261"/>
  <c r="L66" i="261"/>
  <c r="G354" i="260"/>
  <c r="C354" i="260" s="1"/>
  <c r="G355" i="260"/>
  <c r="C355" i="260" s="1"/>
  <c r="G357" i="260"/>
  <c r="C357" i="260" s="1"/>
  <c r="G356" i="260"/>
  <c r="C356" i="260" s="1"/>
  <c r="H353" i="260"/>
  <c r="R353" i="260" s="1"/>
  <c r="P354" i="260" s="1"/>
  <c r="G353" i="260"/>
  <c r="C353" i="260" s="1"/>
  <c r="J360" i="260"/>
  <c r="G348" i="257"/>
  <c r="C348" i="257" s="1"/>
  <c r="H347" i="257"/>
  <c r="R347" i="257" s="1"/>
  <c r="P348" i="257" s="1"/>
  <c r="G350" i="257"/>
  <c r="C350" i="257" s="1"/>
  <c r="G347" i="257"/>
  <c r="C347" i="257" s="1"/>
  <c r="G349" i="257"/>
  <c r="C349" i="257" s="1"/>
  <c r="J354" i="257"/>
  <c r="G351" i="257"/>
  <c r="C351" i="257" s="1"/>
  <c r="G1811" i="181"/>
  <c r="I401" i="258"/>
  <c r="S342" i="257"/>
  <c r="K343" i="257" s="1"/>
  <c r="A342" i="257" s="1"/>
  <c r="P343" i="257"/>
  <c r="M342" i="257" s="1"/>
  <c r="S78" i="258"/>
  <c r="K79" i="258" s="1"/>
  <c r="A78" i="258" s="1"/>
  <c r="P79" i="258"/>
  <c r="M78" i="258" s="1"/>
  <c r="G87" i="258"/>
  <c r="C87" i="258" s="1"/>
  <c r="G85" i="258"/>
  <c r="C85" i="258" s="1"/>
  <c r="G84" i="258"/>
  <c r="C84" i="258" s="1"/>
  <c r="G86" i="258"/>
  <c r="C86" i="258" s="1"/>
  <c r="H83" i="258"/>
  <c r="R83" i="258" s="1"/>
  <c r="P84" i="258" s="1"/>
  <c r="G83" i="258"/>
  <c r="C83" i="258" s="1"/>
  <c r="N336" i="257"/>
  <c r="L336" i="257"/>
  <c r="N72" i="258"/>
  <c r="L72" i="258"/>
  <c r="S462" i="256"/>
  <c r="K463" i="256" s="1"/>
  <c r="A462" i="256" s="1"/>
  <c r="P463" i="256"/>
  <c r="M462" i="256" s="1"/>
  <c r="N456" i="256"/>
  <c r="L456" i="256"/>
  <c r="G469" i="256"/>
  <c r="C469" i="256" s="1"/>
  <c r="G471" i="256"/>
  <c r="C471" i="256" s="1"/>
  <c r="G467" i="256"/>
  <c r="C467" i="256" s="1"/>
  <c r="J474" i="256"/>
  <c r="H467" i="256"/>
  <c r="R467" i="256" s="1"/>
  <c r="P468" i="256" s="1"/>
  <c r="G470" i="256"/>
  <c r="C470" i="256" s="1"/>
  <c r="G468" i="256"/>
  <c r="C468" i="256" s="1"/>
  <c r="G359" i="260" l="1"/>
  <c r="C359" i="260" s="1"/>
  <c r="G361" i="260"/>
  <c r="C361" i="260" s="1"/>
  <c r="G363" i="260"/>
  <c r="C363" i="260" s="1"/>
  <c r="G360" i="260"/>
  <c r="C360" i="260" s="1"/>
  <c r="G362" i="260"/>
  <c r="C362" i="260" s="1"/>
  <c r="H359" i="260"/>
  <c r="R359" i="260" s="1"/>
  <c r="P360" i="260" s="1"/>
  <c r="J366" i="260"/>
  <c r="N72" i="261"/>
  <c r="L72" i="261"/>
  <c r="J383" i="260"/>
  <c r="J389" i="260" s="1"/>
  <c r="I173" i="261"/>
  <c r="S354" i="260"/>
  <c r="K355" i="260" s="1"/>
  <c r="A354" i="260" s="1"/>
  <c r="P355" i="260"/>
  <c r="M354" i="260" s="1"/>
  <c r="L462" i="259"/>
  <c r="N462" i="259"/>
  <c r="N348" i="260"/>
  <c r="L348" i="260"/>
  <c r="H83" i="261"/>
  <c r="R83" i="261" s="1"/>
  <c r="P84" i="261" s="1"/>
  <c r="G83" i="261"/>
  <c r="C83" i="261" s="1"/>
  <c r="G87" i="261"/>
  <c r="C87" i="261" s="1"/>
  <c r="G84" i="261"/>
  <c r="C84" i="261" s="1"/>
  <c r="G85" i="261"/>
  <c r="C85" i="261" s="1"/>
  <c r="G86" i="261"/>
  <c r="C86" i="261" s="1"/>
  <c r="P79" i="261"/>
  <c r="M78" i="261" s="1"/>
  <c r="S78" i="261"/>
  <c r="K79" i="261" s="1"/>
  <c r="A78" i="261" s="1"/>
  <c r="H473" i="259"/>
  <c r="R473" i="259" s="1"/>
  <c r="P474" i="259" s="1"/>
  <c r="G476" i="259"/>
  <c r="C476" i="259" s="1"/>
  <c r="G475" i="259"/>
  <c r="C475" i="259" s="1"/>
  <c r="G477" i="259"/>
  <c r="C477" i="259" s="1"/>
  <c r="G473" i="259"/>
  <c r="C473" i="259" s="1"/>
  <c r="J480" i="259"/>
  <c r="G474" i="259"/>
  <c r="C474" i="259" s="1"/>
  <c r="S468" i="259"/>
  <c r="K469" i="259" s="1"/>
  <c r="A468" i="259" s="1"/>
  <c r="P469" i="259"/>
  <c r="M468" i="259" s="1"/>
  <c r="N342" i="257"/>
  <c r="L342" i="257"/>
  <c r="G1812" i="181"/>
  <c r="I407" i="258"/>
  <c r="G356" i="257"/>
  <c r="C356" i="257" s="1"/>
  <c r="H353" i="257"/>
  <c r="R353" i="257" s="1"/>
  <c r="P354" i="257" s="1"/>
  <c r="J360" i="257"/>
  <c r="G357" i="257"/>
  <c r="C357" i="257" s="1"/>
  <c r="G353" i="257"/>
  <c r="C353" i="257" s="1"/>
  <c r="G354" i="257"/>
  <c r="C354" i="257" s="1"/>
  <c r="G355" i="257"/>
  <c r="C355" i="257" s="1"/>
  <c r="P349" i="257"/>
  <c r="M348" i="257" s="1"/>
  <c r="S348" i="257"/>
  <c r="K349" i="257" s="1"/>
  <c r="A348" i="257" s="1"/>
  <c r="L78" i="258"/>
  <c r="N78" i="258"/>
  <c r="P85" i="258"/>
  <c r="M84" i="258" s="1"/>
  <c r="S84" i="258"/>
  <c r="K85" i="258" s="1"/>
  <c r="A84" i="258" s="1"/>
  <c r="L462" i="256"/>
  <c r="N462" i="256"/>
  <c r="H473" i="256"/>
  <c r="R473" i="256" s="1"/>
  <c r="P474" i="256" s="1"/>
  <c r="G476" i="256"/>
  <c r="C476" i="256" s="1"/>
  <c r="G474" i="256"/>
  <c r="C474" i="256" s="1"/>
  <c r="J480" i="256"/>
  <c r="G477" i="256"/>
  <c r="C477" i="256" s="1"/>
  <c r="G475" i="256"/>
  <c r="C475" i="256" s="1"/>
  <c r="G473" i="256"/>
  <c r="C473" i="256" s="1"/>
  <c r="P469" i="256"/>
  <c r="M468" i="256" s="1"/>
  <c r="S468" i="256"/>
  <c r="K469" i="256" s="1"/>
  <c r="A468" i="256" s="1"/>
  <c r="J486" i="259" l="1"/>
  <c r="G483" i="259"/>
  <c r="C483" i="259" s="1"/>
  <c r="H479" i="259"/>
  <c r="R479" i="259" s="1"/>
  <c r="P480" i="259" s="1"/>
  <c r="G482" i="259"/>
  <c r="C482" i="259" s="1"/>
  <c r="G479" i="259"/>
  <c r="C479" i="259" s="1"/>
  <c r="G481" i="259"/>
  <c r="C481" i="259" s="1"/>
  <c r="G480" i="259"/>
  <c r="C480" i="259" s="1"/>
  <c r="I179" i="261"/>
  <c r="N78" i="261"/>
  <c r="L78" i="261"/>
  <c r="P361" i="260"/>
  <c r="M360" i="260" s="1"/>
  <c r="S360" i="260"/>
  <c r="K361" i="260" s="1"/>
  <c r="A360" i="260" s="1"/>
  <c r="N354" i="260"/>
  <c r="L354" i="260"/>
  <c r="J395" i="260"/>
  <c r="J401" i="260" s="1"/>
  <c r="J407" i="260" s="1"/>
  <c r="G369" i="260"/>
  <c r="C369" i="260" s="1"/>
  <c r="G365" i="260"/>
  <c r="C365" i="260" s="1"/>
  <c r="G366" i="260"/>
  <c r="C366" i="260" s="1"/>
  <c r="H365" i="260"/>
  <c r="R365" i="260" s="1"/>
  <c r="P366" i="260" s="1"/>
  <c r="G367" i="260"/>
  <c r="C367" i="260" s="1"/>
  <c r="G368" i="260"/>
  <c r="C368" i="260" s="1"/>
  <c r="J372" i="260"/>
  <c r="N468" i="259"/>
  <c r="L468" i="259"/>
  <c r="P475" i="259"/>
  <c r="M474" i="259" s="1"/>
  <c r="S474" i="259"/>
  <c r="K475" i="259" s="1"/>
  <c r="A474" i="259" s="1"/>
  <c r="S84" i="261"/>
  <c r="K85" i="261" s="1"/>
  <c r="A84" i="261" s="1"/>
  <c r="P85" i="261"/>
  <c r="M84" i="261" s="1"/>
  <c r="G363" i="257"/>
  <c r="C363" i="257" s="1"/>
  <c r="G361" i="257"/>
  <c r="C361" i="257" s="1"/>
  <c r="G359" i="257"/>
  <c r="C359" i="257" s="1"/>
  <c r="J366" i="257"/>
  <c r="G360" i="257"/>
  <c r="C360" i="257" s="1"/>
  <c r="G362" i="257"/>
  <c r="C362" i="257" s="1"/>
  <c r="H359" i="257"/>
  <c r="R359" i="257" s="1"/>
  <c r="P360" i="257" s="1"/>
  <c r="I413" i="258"/>
  <c r="N84" i="258"/>
  <c r="L84" i="258"/>
  <c r="L348" i="257"/>
  <c r="N348" i="257"/>
  <c r="G1813" i="181"/>
  <c r="S354" i="257"/>
  <c r="K355" i="257" s="1"/>
  <c r="A354" i="257" s="1"/>
  <c r="P355" i="257"/>
  <c r="M354" i="257" s="1"/>
  <c r="N468" i="256"/>
  <c r="L468" i="256"/>
  <c r="G483" i="256"/>
  <c r="C483" i="256" s="1"/>
  <c r="G479" i="256"/>
  <c r="C479" i="256" s="1"/>
  <c r="J486" i="256"/>
  <c r="H479" i="256"/>
  <c r="R479" i="256" s="1"/>
  <c r="P480" i="256" s="1"/>
  <c r="G482" i="256"/>
  <c r="C482" i="256" s="1"/>
  <c r="G480" i="256"/>
  <c r="C480" i="256" s="1"/>
  <c r="G481" i="256"/>
  <c r="C481" i="256" s="1"/>
  <c r="P475" i="256"/>
  <c r="M474" i="256" s="1"/>
  <c r="S474" i="256"/>
  <c r="K475" i="256" s="1"/>
  <c r="A474" i="256" s="1"/>
  <c r="S366" i="260" l="1"/>
  <c r="K367" i="260" s="1"/>
  <c r="A366" i="260" s="1"/>
  <c r="P367" i="260"/>
  <c r="M366" i="260" s="1"/>
  <c r="J413" i="260"/>
  <c r="I185" i="261"/>
  <c r="G486" i="259"/>
  <c r="C486" i="259" s="1"/>
  <c r="G489" i="259"/>
  <c r="C489" i="259" s="1"/>
  <c r="G488" i="259"/>
  <c r="C488" i="259" s="1"/>
  <c r="J492" i="259"/>
  <c r="H485" i="259"/>
  <c r="R485" i="259" s="1"/>
  <c r="P486" i="259" s="1"/>
  <c r="G485" i="259"/>
  <c r="C485" i="259" s="1"/>
  <c r="G487" i="259"/>
  <c r="C487" i="259" s="1"/>
  <c r="N84" i="261"/>
  <c r="L84" i="261"/>
  <c r="L474" i="259"/>
  <c r="N474" i="259"/>
  <c r="P481" i="259"/>
  <c r="M480" i="259" s="1"/>
  <c r="S480" i="259"/>
  <c r="K481" i="259" s="1"/>
  <c r="A480" i="259" s="1"/>
  <c r="G374" i="260"/>
  <c r="C374" i="260" s="1"/>
  <c r="G373" i="260"/>
  <c r="C373" i="260" s="1"/>
  <c r="G371" i="260"/>
  <c r="C371" i="260" s="1"/>
  <c r="G375" i="260"/>
  <c r="C375" i="260" s="1"/>
  <c r="G372" i="260"/>
  <c r="C372" i="260" s="1"/>
  <c r="H371" i="260"/>
  <c r="R371" i="260" s="1"/>
  <c r="P372" i="260" s="1"/>
  <c r="J378" i="260"/>
  <c r="L360" i="260"/>
  <c r="N360" i="260"/>
  <c r="N354" i="257"/>
  <c r="L354" i="257"/>
  <c r="I419" i="258"/>
  <c r="G1814" i="181"/>
  <c r="S360" i="257"/>
  <c r="K361" i="257" s="1"/>
  <c r="A360" i="257" s="1"/>
  <c r="P361" i="257"/>
  <c r="M360" i="257" s="1"/>
  <c r="G368" i="257"/>
  <c r="C368" i="257" s="1"/>
  <c r="G367" i="257"/>
  <c r="C367" i="257" s="1"/>
  <c r="J372" i="257"/>
  <c r="G366" i="257"/>
  <c r="C366" i="257" s="1"/>
  <c r="G365" i="257"/>
  <c r="C365" i="257" s="1"/>
  <c r="G369" i="257"/>
  <c r="C369" i="257" s="1"/>
  <c r="H365" i="257"/>
  <c r="R365" i="257" s="1"/>
  <c r="P366" i="257" s="1"/>
  <c r="G486" i="256"/>
  <c r="C486" i="256" s="1"/>
  <c r="G485" i="256"/>
  <c r="C485" i="256" s="1"/>
  <c r="J492" i="256"/>
  <c r="G487" i="256"/>
  <c r="C487" i="256" s="1"/>
  <c r="G489" i="256"/>
  <c r="C489" i="256" s="1"/>
  <c r="H485" i="256"/>
  <c r="R485" i="256" s="1"/>
  <c r="P486" i="256" s="1"/>
  <c r="G488" i="256"/>
  <c r="C488" i="256" s="1"/>
  <c r="S480" i="256"/>
  <c r="K481" i="256" s="1"/>
  <c r="A480" i="256" s="1"/>
  <c r="P481" i="256"/>
  <c r="M480" i="256" s="1"/>
  <c r="L474" i="256"/>
  <c r="N474" i="256"/>
  <c r="P373" i="260" l="1"/>
  <c r="M372" i="260" s="1"/>
  <c r="S372" i="260"/>
  <c r="K373" i="260" s="1"/>
  <c r="A372" i="260" s="1"/>
  <c r="H377" i="260"/>
  <c r="R377" i="260" s="1"/>
  <c r="P378" i="260" s="1"/>
  <c r="G378" i="260"/>
  <c r="C378" i="260" s="1"/>
  <c r="G381" i="260"/>
  <c r="C381" i="260" s="1"/>
  <c r="J384" i="260"/>
  <c r="G379" i="260"/>
  <c r="C379" i="260" s="1"/>
  <c r="G380" i="260"/>
  <c r="C380" i="260" s="1"/>
  <c r="G377" i="260"/>
  <c r="C377" i="260" s="1"/>
  <c r="L480" i="259"/>
  <c r="N480" i="259"/>
  <c r="J498" i="259"/>
  <c r="G492" i="259"/>
  <c r="C492" i="259" s="1"/>
  <c r="G494" i="259"/>
  <c r="C494" i="259" s="1"/>
  <c r="H491" i="259"/>
  <c r="R491" i="259" s="1"/>
  <c r="P492" i="259" s="1"/>
  <c r="G493" i="259"/>
  <c r="C493" i="259" s="1"/>
  <c r="G495" i="259"/>
  <c r="C495" i="259" s="1"/>
  <c r="G491" i="259"/>
  <c r="C491" i="259" s="1"/>
  <c r="I191" i="261"/>
  <c r="N366" i="260"/>
  <c r="L366" i="260"/>
  <c r="S486" i="259"/>
  <c r="K487" i="259" s="1"/>
  <c r="A486" i="259" s="1"/>
  <c r="P487" i="259"/>
  <c r="M486" i="259" s="1"/>
  <c r="J419" i="260"/>
  <c r="G1815" i="181"/>
  <c r="S366" i="257"/>
  <c r="K367" i="257" s="1"/>
  <c r="A366" i="257" s="1"/>
  <c r="P367" i="257"/>
  <c r="M366" i="257" s="1"/>
  <c r="G372" i="257"/>
  <c r="C372" i="257" s="1"/>
  <c r="J378" i="257"/>
  <c r="G375" i="257"/>
  <c r="C375" i="257" s="1"/>
  <c r="H371" i="257"/>
  <c r="R371" i="257" s="1"/>
  <c r="P372" i="257" s="1"/>
  <c r="G373" i="257"/>
  <c r="C373" i="257" s="1"/>
  <c r="G371" i="257"/>
  <c r="C371" i="257" s="1"/>
  <c r="G374" i="257"/>
  <c r="C374" i="257" s="1"/>
  <c r="N360" i="257"/>
  <c r="L360" i="257"/>
  <c r="I425" i="258"/>
  <c r="L480" i="256"/>
  <c r="N480" i="256"/>
  <c r="P487" i="256"/>
  <c r="M486" i="256" s="1"/>
  <c r="S486" i="256"/>
  <c r="K487" i="256" s="1"/>
  <c r="A486" i="256" s="1"/>
  <c r="G494" i="256"/>
  <c r="C494" i="256" s="1"/>
  <c r="G492" i="256"/>
  <c r="C492" i="256" s="1"/>
  <c r="J498" i="256"/>
  <c r="H491" i="256"/>
  <c r="R491" i="256" s="1"/>
  <c r="P492" i="256" s="1"/>
  <c r="G491" i="256"/>
  <c r="C491" i="256" s="1"/>
  <c r="G495" i="256"/>
  <c r="C495" i="256" s="1"/>
  <c r="G493" i="256"/>
  <c r="C493" i="256" s="1"/>
  <c r="N372" i="260" l="1"/>
  <c r="L372" i="260"/>
  <c r="J425" i="260"/>
  <c r="G384" i="260"/>
  <c r="C384" i="260" s="1"/>
  <c r="G385" i="260"/>
  <c r="C385" i="260" s="1"/>
  <c r="G387" i="260"/>
  <c r="C387" i="260" s="1"/>
  <c r="H383" i="260"/>
  <c r="R383" i="260" s="1"/>
  <c r="P384" i="260" s="1"/>
  <c r="G383" i="260"/>
  <c r="C383" i="260" s="1"/>
  <c r="G386" i="260"/>
  <c r="C386" i="260" s="1"/>
  <c r="J390" i="260"/>
  <c r="S492" i="259"/>
  <c r="K493" i="259" s="1"/>
  <c r="A492" i="259" s="1"/>
  <c r="P493" i="259"/>
  <c r="M492" i="259" s="1"/>
  <c r="S378" i="260"/>
  <c r="K379" i="260" s="1"/>
  <c r="A378" i="260" s="1"/>
  <c r="P379" i="260"/>
  <c r="M378" i="260" s="1"/>
  <c r="L486" i="259"/>
  <c r="N486" i="259"/>
  <c r="I197" i="261"/>
  <c r="H497" i="259"/>
  <c r="R497" i="259" s="1"/>
  <c r="P498" i="259" s="1"/>
  <c r="G500" i="259"/>
  <c r="C500" i="259" s="1"/>
  <c r="G498" i="259"/>
  <c r="C498" i="259" s="1"/>
  <c r="G499" i="259"/>
  <c r="C499" i="259" s="1"/>
  <c r="G501" i="259"/>
  <c r="C501" i="259" s="1"/>
  <c r="G497" i="259"/>
  <c r="C497" i="259" s="1"/>
  <c r="J504" i="259"/>
  <c r="G1816" i="181"/>
  <c r="G378" i="257"/>
  <c r="C378" i="257" s="1"/>
  <c r="H377" i="257"/>
  <c r="R377" i="257" s="1"/>
  <c r="P378" i="257" s="1"/>
  <c r="G380" i="257"/>
  <c r="C380" i="257" s="1"/>
  <c r="G381" i="257"/>
  <c r="C381" i="257" s="1"/>
  <c r="G379" i="257"/>
  <c r="C379" i="257" s="1"/>
  <c r="G377" i="257"/>
  <c r="C377" i="257" s="1"/>
  <c r="J384" i="257"/>
  <c r="I431" i="258"/>
  <c r="P373" i="257"/>
  <c r="M372" i="257" s="1"/>
  <c r="S372" i="257"/>
  <c r="K373" i="257" s="1"/>
  <c r="A372" i="257" s="1"/>
  <c r="N366" i="257"/>
  <c r="L366" i="257"/>
  <c r="P493" i="256"/>
  <c r="M492" i="256" s="1"/>
  <c r="S492" i="256"/>
  <c r="K493" i="256" s="1"/>
  <c r="A492" i="256" s="1"/>
  <c r="N486" i="256"/>
  <c r="L486" i="256"/>
  <c r="G501" i="256"/>
  <c r="C501" i="256" s="1"/>
  <c r="G497" i="256"/>
  <c r="C497" i="256" s="1"/>
  <c r="G498" i="256"/>
  <c r="C498" i="256" s="1"/>
  <c r="H497" i="256"/>
  <c r="R497" i="256" s="1"/>
  <c r="P498" i="256" s="1"/>
  <c r="J504" i="256"/>
  <c r="G499" i="256"/>
  <c r="C499" i="256" s="1"/>
  <c r="G500" i="256"/>
  <c r="C500" i="256" s="1"/>
  <c r="N492" i="259" l="1"/>
  <c r="L492" i="259"/>
  <c r="J510" i="259"/>
  <c r="G503" i="259"/>
  <c r="C503" i="259" s="1"/>
  <c r="G505" i="259"/>
  <c r="C505" i="259" s="1"/>
  <c r="G507" i="259"/>
  <c r="C507" i="259" s="1"/>
  <c r="H503" i="259"/>
  <c r="R503" i="259" s="1"/>
  <c r="P504" i="259" s="1"/>
  <c r="G506" i="259"/>
  <c r="C506" i="259" s="1"/>
  <c r="G504" i="259"/>
  <c r="C504" i="259" s="1"/>
  <c r="I203" i="261"/>
  <c r="N378" i="260"/>
  <c r="L378" i="260"/>
  <c r="G392" i="260"/>
  <c r="C392" i="260" s="1"/>
  <c r="J396" i="260"/>
  <c r="G390" i="260"/>
  <c r="C390" i="260" s="1"/>
  <c r="H389" i="260"/>
  <c r="R389" i="260" s="1"/>
  <c r="P390" i="260" s="1"/>
  <c r="G389" i="260"/>
  <c r="C389" i="260" s="1"/>
  <c r="G391" i="260"/>
  <c r="C391" i="260" s="1"/>
  <c r="G393" i="260"/>
  <c r="C393" i="260" s="1"/>
  <c r="S498" i="259"/>
  <c r="K499" i="259" s="1"/>
  <c r="A498" i="259" s="1"/>
  <c r="P499" i="259"/>
  <c r="M498" i="259" s="1"/>
  <c r="S384" i="260"/>
  <c r="K385" i="260" s="1"/>
  <c r="A384" i="260" s="1"/>
  <c r="P385" i="260"/>
  <c r="M384" i="260" s="1"/>
  <c r="J431" i="260"/>
  <c r="G386" i="257"/>
  <c r="C386" i="257" s="1"/>
  <c r="J390" i="257"/>
  <c r="G383" i="257"/>
  <c r="C383" i="257" s="1"/>
  <c r="H383" i="257"/>
  <c r="R383" i="257" s="1"/>
  <c r="P384" i="257" s="1"/>
  <c r="G384" i="257"/>
  <c r="C384" i="257" s="1"/>
  <c r="G387" i="257"/>
  <c r="C387" i="257" s="1"/>
  <c r="G385" i="257"/>
  <c r="C385" i="257" s="1"/>
  <c r="I437" i="258"/>
  <c r="G1817" i="181"/>
  <c r="L372" i="257"/>
  <c r="N372" i="257"/>
  <c r="S378" i="257"/>
  <c r="K379" i="257" s="1"/>
  <c r="A378" i="257" s="1"/>
  <c r="P379" i="257"/>
  <c r="M378" i="257" s="1"/>
  <c r="L492" i="256"/>
  <c r="N492" i="256"/>
  <c r="S498" i="256"/>
  <c r="K499" i="256" s="1"/>
  <c r="A498" i="256" s="1"/>
  <c r="P499" i="256"/>
  <c r="M498" i="256" s="1"/>
  <c r="G505" i="256"/>
  <c r="C505" i="256" s="1"/>
  <c r="G507" i="256"/>
  <c r="C507" i="256" s="1"/>
  <c r="G503" i="256"/>
  <c r="C503" i="256" s="1"/>
  <c r="G506" i="256"/>
  <c r="C506" i="256" s="1"/>
  <c r="J510" i="256"/>
  <c r="G504" i="256"/>
  <c r="C504" i="256" s="1"/>
  <c r="H503" i="256"/>
  <c r="R503" i="256" s="1"/>
  <c r="P504" i="256" s="1"/>
  <c r="P391" i="260" l="1"/>
  <c r="M390" i="260" s="1"/>
  <c r="S390" i="260"/>
  <c r="K391" i="260" s="1"/>
  <c r="A390" i="260" s="1"/>
  <c r="J437" i="260"/>
  <c r="N498" i="259"/>
  <c r="L498" i="259"/>
  <c r="J402" i="260"/>
  <c r="G396" i="260"/>
  <c r="C396" i="260" s="1"/>
  <c r="G397" i="260"/>
  <c r="C397" i="260" s="1"/>
  <c r="G399" i="260"/>
  <c r="C399" i="260" s="1"/>
  <c r="G398" i="260"/>
  <c r="C398" i="260" s="1"/>
  <c r="H395" i="260"/>
  <c r="R395" i="260" s="1"/>
  <c r="P396" i="260" s="1"/>
  <c r="G395" i="260"/>
  <c r="C395" i="260" s="1"/>
  <c r="I209" i="261"/>
  <c r="S504" i="259"/>
  <c r="K505" i="259" s="1"/>
  <c r="A504" i="259" s="1"/>
  <c r="P505" i="259"/>
  <c r="M504" i="259" s="1"/>
  <c r="G510" i="259"/>
  <c r="C510" i="259" s="1"/>
  <c r="G513" i="259"/>
  <c r="C513" i="259" s="1"/>
  <c r="G509" i="259"/>
  <c r="C509" i="259" s="1"/>
  <c r="G512" i="259"/>
  <c r="C512" i="259" s="1"/>
  <c r="J516" i="259"/>
  <c r="H509" i="259"/>
  <c r="R509" i="259" s="1"/>
  <c r="P510" i="259" s="1"/>
  <c r="G511" i="259"/>
  <c r="C511" i="259" s="1"/>
  <c r="L384" i="260"/>
  <c r="N384" i="260"/>
  <c r="I443" i="258"/>
  <c r="G1818" i="181"/>
  <c r="G393" i="257"/>
  <c r="C393" i="257" s="1"/>
  <c r="G390" i="257"/>
  <c r="C390" i="257" s="1"/>
  <c r="H389" i="257"/>
  <c r="R389" i="257" s="1"/>
  <c r="P390" i="257" s="1"/>
  <c r="J396" i="257"/>
  <c r="G391" i="257"/>
  <c r="C391" i="257" s="1"/>
  <c r="G392" i="257"/>
  <c r="C392" i="257" s="1"/>
  <c r="G389" i="257"/>
  <c r="C389" i="257" s="1"/>
  <c r="N378" i="257"/>
  <c r="L378" i="257"/>
  <c r="S384" i="257"/>
  <c r="K385" i="257" s="1"/>
  <c r="A384" i="257" s="1"/>
  <c r="P385" i="257"/>
  <c r="M384" i="257" s="1"/>
  <c r="L498" i="256"/>
  <c r="N498" i="256"/>
  <c r="S504" i="256"/>
  <c r="K505" i="256" s="1"/>
  <c r="A504" i="256" s="1"/>
  <c r="P505" i="256"/>
  <c r="M504" i="256" s="1"/>
  <c r="H509" i="256"/>
  <c r="R509" i="256" s="1"/>
  <c r="P510" i="256" s="1"/>
  <c r="J516" i="256"/>
  <c r="G513" i="256"/>
  <c r="C513" i="256" s="1"/>
  <c r="G509" i="256"/>
  <c r="C509" i="256" s="1"/>
  <c r="G510" i="256"/>
  <c r="C510" i="256" s="1"/>
  <c r="G512" i="256"/>
  <c r="C512" i="256" s="1"/>
  <c r="G511" i="256"/>
  <c r="C511" i="256" s="1"/>
  <c r="L504" i="259" l="1"/>
  <c r="N504" i="259"/>
  <c r="N390" i="260"/>
  <c r="L390" i="260"/>
  <c r="J522" i="259"/>
  <c r="G516" i="259"/>
  <c r="C516" i="259" s="1"/>
  <c r="G515" i="259"/>
  <c r="C515" i="259" s="1"/>
  <c r="G518" i="259"/>
  <c r="C518" i="259" s="1"/>
  <c r="H515" i="259"/>
  <c r="R515" i="259" s="1"/>
  <c r="P516" i="259" s="1"/>
  <c r="G517" i="259"/>
  <c r="C517" i="259" s="1"/>
  <c r="G519" i="259"/>
  <c r="C519" i="259" s="1"/>
  <c r="P511" i="259"/>
  <c r="M510" i="259" s="1"/>
  <c r="S510" i="259"/>
  <c r="K511" i="259" s="1"/>
  <c r="A510" i="259" s="1"/>
  <c r="I215" i="261"/>
  <c r="G403" i="260"/>
  <c r="C403" i="260" s="1"/>
  <c r="G405" i="260"/>
  <c r="C405" i="260" s="1"/>
  <c r="G401" i="260"/>
  <c r="C401" i="260" s="1"/>
  <c r="G402" i="260"/>
  <c r="C402" i="260" s="1"/>
  <c r="G404" i="260"/>
  <c r="C404" i="260" s="1"/>
  <c r="H401" i="260"/>
  <c r="R401" i="260" s="1"/>
  <c r="P402" i="260" s="1"/>
  <c r="J408" i="260"/>
  <c r="S396" i="260"/>
  <c r="K397" i="260" s="1"/>
  <c r="A396" i="260" s="1"/>
  <c r="P397" i="260"/>
  <c r="M396" i="260" s="1"/>
  <c r="J443" i="260"/>
  <c r="J449" i="260" s="1"/>
  <c r="I449" i="258"/>
  <c r="L384" i="257"/>
  <c r="N384" i="257"/>
  <c r="P391" i="257"/>
  <c r="M390" i="257" s="1"/>
  <c r="S390" i="257"/>
  <c r="K391" i="257" s="1"/>
  <c r="A390" i="257" s="1"/>
  <c r="H395" i="257"/>
  <c r="R395" i="257" s="1"/>
  <c r="P396" i="257" s="1"/>
  <c r="G398" i="257"/>
  <c r="C398" i="257" s="1"/>
  <c r="G399" i="257"/>
  <c r="C399" i="257" s="1"/>
  <c r="G397" i="257"/>
  <c r="C397" i="257" s="1"/>
  <c r="G396" i="257"/>
  <c r="C396" i="257" s="1"/>
  <c r="J402" i="257"/>
  <c r="G395" i="257"/>
  <c r="C395" i="257" s="1"/>
  <c r="G1819" i="181"/>
  <c r="G519" i="256"/>
  <c r="C519" i="256" s="1"/>
  <c r="G516" i="256"/>
  <c r="C516" i="256" s="1"/>
  <c r="J522" i="256"/>
  <c r="H515" i="256"/>
  <c r="R515" i="256" s="1"/>
  <c r="P516" i="256" s="1"/>
  <c r="G517" i="256"/>
  <c r="C517" i="256" s="1"/>
  <c r="G515" i="256"/>
  <c r="C515" i="256" s="1"/>
  <c r="G518" i="256"/>
  <c r="C518" i="256" s="1"/>
  <c r="L504" i="256"/>
  <c r="N504" i="256"/>
  <c r="P511" i="256"/>
  <c r="M510" i="256" s="1"/>
  <c r="S510" i="256"/>
  <c r="K511" i="256" s="1"/>
  <c r="A510" i="256" s="1"/>
  <c r="S402" i="260" l="1"/>
  <c r="K403" i="260" s="1"/>
  <c r="A402" i="260" s="1"/>
  <c r="P403" i="260"/>
  <c r="M402" i="260" s="1"/>
  <c r="S516" i="259"/>
  <c r="K517" i="259" s="1"/>
  <c r="A516" i="259" s="1"/>
  <c r="P517" i="259"/>
  <c r="M516" i="259" s="1"/>
  <c r="H521" i="259"/>
  <c r="R521" i="259" s="1"/>
  <c r="P522" i="259" s="1"/>
  <c r="G524" i="259"/>
  <c r="C524" i="259" s="1"/>
  <c r="G523" i="259"/>
  <c r="C523" i="259" s="1"/>
  <c r="G525" i="259"/>
  <c r="C525" i="259" s="1"/>
  <c r="G521" i="259"/>
  <c r="C521" i="259" s="1"/>
  <c r="J528" i="259"/>
  <c r="G522" i="259"/>
  <c r="C522" i="259" s="1"/>
  <c r="J455" i="260"/>
  <c r="H407" i="260"/>
  <c r="R407" i="260" s="1"/>
  <c r="P408" i="260" s="1"/>
  <c r="G407" i="260"/>
  <c r="C407" i="260" s="1"/>
  <c r="G410" i="260"/>
  <c r="C410" i="260" s="1"/>
  <c r="G408" i="260"/>
  <c r="C408" i="260" s="1"/>
  <c r="G409" i="260"/>
  <c r="C409" i="260" s="1"/>
  <c r="G411" i="260"/>
  <c r="C411" i="260" s="1"/>
  <c r="J414" i="260"/>
  <c r="I221" i="261"/>
  <c r="L396" i="260"/>
  <c r="N396" i="260"/>
  <c r="L510" i="259"/>
  <c r="N510" i="259"/>
  <c r="L390" i="257"/>
  <c r="N390" i="257"/>
  <c r="I455" i="258"/>
  <c r="G1820" i="181"/>
  <c r="P397" i="257"/>
  <c r="M396" i="257" s="1"/>
  <c r="S396" i="257"/>
  <c r="K397" i="257" s="1"/>
  <c r="A396" i="257" s="1"/>
  <c r="G403" i="257"/>
  <c r="C403" i="257" s="1"/>
  <c r="G405" i="257"/>
  <c r="C405" i="257" s="1"/>
  <c r="H401" i="257"/>
  <c r="R401" i="257" s="1"/>
  <c r="P402" i="257" s="1"/>
  <c r="G404" i="257"/>
  <c r="C404" i="257" s="1"/>
  <c r="G402" i="257"/>
  <c r="C402" i="257" s="1"/>
  <c r="J408" i="257"/>
  <c r="G401" i="257"/>
  <c r="C401" i="257" s="1"/>
  <c r="G521" i="256"/>
  <c r="C521" i="256" s="1"/>
  <c r="J528" i="256"/>
  <c r="G522" i="256"/>
  <c r="C522" i="256" s="1"/>
  <c r="G523" i="256"/>
  <c r="C523" i="256" s="1"/>
  <c r="G525" i="256"/>
  <c r="C525" i="256" s="1"/>
  <c r="G524" i="256"/>
  <c r="C524" i="256" s="1"/>
  <c r="H521" i="256"/>
  <c r="R521" i="256" s="1"/>
  <c r="P522" i="256" s="1"/>
  <c r="L510" i="256"/>
  <c r="N510" i="256"/>
  <c r="P517" i="256"/>
  <c r="M516" i="256" s="1"/>
  <c r="S516" i="256"/>
  <c r="K517" i="256" s="1"/>
  <c r="A516" i="256" s="1"/>
  <c r="J461" i="260" l="1"/>
  <c r="J467" i="260" s="1"/>
  <c r="J473" i="260" s="1"/>
  <c r="P523" i="259"/>
  <c r="M522" i="259" s="1"/>
  <c r="S522" i="259"/>
  <c r="K523" i="259" s="1"/>
  <c r="A522" i="259" s="1"/>
  <c r="I227" i="261"/>
  <c r="S408" i="260"/>
  <c r="K409" i="260" s="1"/>
  <c r="A408" i="260" s="1"/>
  <c r="P409" i="260"/>
  <c r="M408" i="260" s="1"/>
  <c r="J534" i="259"/>
  <c r="G529" i="259"/>
  <c r="C529" i="259" s="1"/>
  <c r="G531" i="259"/>
  <c r="C531" i="259" s="1"/>
  <c r="H527" i="259"/>
  <c r="R527" i="259" s="1"/>
  <c r="P528" i="259" s="1"/>
  <c r="G530" i="259"/>
  <c r="C530" i="259" s="1"/>
  <c r="G527" i="259"/>
  <c r="C527" i="259" s="1"/>
  <c r="G528" i="259"/>
  <c r="C528" i="259" s="1"/>
  <c r="N402" i="260"/>
  <c r="L402" i="260"/>
  <c r="G416" i="260"/>
  <c r="C416" i="260" s="1"/>
  <c r="G417" i="260"/>
  <c r="C417" i="260" s="1"/>
  <c r="H413" i="260"/>
  <c r="R413" i="260" s="1"/>
  <c r="P414" i="260" s="1"/>
  <c r="G413" i="260"/>
  <c r="C413" i="260" s="1"/>
  <c r="G414" i="260"/>
  <c r="C414" i="260" s="1"/>
  <c r="G415" i="260"/>
  <c r="C415" i="260" s="1"/>
  <c r="J420" i="260"/>
  <c r="N516" i="259"/>
  <c r="L516" i="259"/>
  <c r="G1821" i="181"/>
  <c r="H407" i="257"/>
  <c r="R407" i="257" s="1"/>
  <c r="P408" i="257" s="1"/>
  <c r="G409" i="257"/>
  <c r="C409" i="257" s="1"/>
  <c r="G408" i="257"/>
  <c r="C408" i="257" s="1"/>
  <c r="G410" i="257"/>
  <c r="C410" i="257" s="1"/>
  <c r="J414" i="257"/>
  <c r="G411" i="257"/>
  <c r="C411" i="257" s="1"/>
  <c r="G407" i="257"/>
  <c r="C407" i="257" s="1"/>
  <c r="P403" i="257"/>
  <c r="M402" i="257" s="1"/>
  <c r="S402" i="257"/>
  <c r="K403" i="257" s="1"/>
  <c r="A402" i="257" s="1"/>
  <c r="N396" i="257"/>
  <c r="L396" i="257"/>
  <c r="I461" i="258"/>
  <c r="L516" i="256"/>
  <c r="N516" i="256"/>
  <c r="J534" i="256"/>
  <c r="G529" i="256"/>
  <c r="C529" i="256" s="1"/>
  <c r="H527" i="256"/>
  <c r="R527" i="256" s="1"/>
  <c r="P528" i="256" s="1"/>
  <c r="G530" i="256"/>
  <c r="C530" i="256" s="1"/>
  <c r="G528" i="256"/>
  <c r="C528" i="256" s="1"/>
  <c r="G527" i="256"/>
  <c r="C527" i="256" s="1"/>
  <c r="G531" i="256"/>
  <c r="C531" i="256" s="1"/>
  <c r="S522" i="256"/>
  <c r="K523" i="256" s="1"/>
  <c r="A522" i="256" s="1"/>
  <c r="P523" i="256"/>
  <c r="M522" i="256" s="1"/>
  <c r="H533" i="259" l="1"/>
  <c r="R533" i="259" s="1"/>
  <c r="P534" i="259" s="1"/>
  <c r="G537" i="259"/>
  <c r="C537" i="259" s="1"/>
  <c r="G536" i="259"/>
  <c r="C536" i="259" s="1"/>
  <c r="G533" i="259"/>
  <c r="C533" i="259" s="1"/>
  <c r="G535" i="259"/>
  <c r="C535" i="259" s="1"/>
  <c r="G534" i="259"/>
  <c r="C534" i="259" s="1"/>
  <c r="J540" i="259"/>
  <c r="I233" i="261"/>
  <c r="J479" i="260"/>
  <c r="N522" i="259"/>
  <c r="L522" i="259"/>
  <c r="G423" i="260"/>
  <c r="C423" i="260" s="1"/>
  <c r="G419" i="260"/>
  <c r="C419" i="260" s="1"/>
  <c r="G420" i="260"/>
  <c r="C420" i="260" s="1"/>
  <c r="H419" i="260"/>
  <c r="R419" i="260" s="1"/>
  <c r="P420" i="260" s="1"/>
  <c r="G422" i="260"/>
  <c r="C422" i="260" s="1"/>
  <c r="G421" i="260"/>
  <c r="C421" i="260" s="1"/>
  <c r="J426" i="260"/>
  <c r="P415" i="260"/>
  <c r="M414" i="260" s="1"/>
  <c r="S414" i="260"/>
  <c r="K415" i="260" s="1"/>
  <c r="A414" i="260" s="1"/>
  <c r="S528" i="259"/>
  <c r="K529" i="259" s="1"/>
  <c r="A528" i="259" s="1"/>
  <c r="P529" i="259"/>
  <c r="M528" i="259" s="1"/>
  <c r="L408" i="260"/>
  <c r="N408" i="260"/>
  <c r="L402" i="257"/>
  <c r="N402" i="257"/>
  <c r="G1822" i="181"/>
  <c r="I467" i="258"/>
  <c r="G414" i="257"/>
  <c r="C414" i="257" s="1"/>
  <c r="J420" i="257"/>
  <c r="G413" i="257"/>
  <c r="C413" i="257" s="1"/>
  <c r="G417" i="257"/>
  <c r="C417" i="257" s="1"/>
  <c r="G415" i="257"/>
  <c r="C415" i="257" s="1"/>
  <c r="H413" i="257"/>
  <c r="R413" i="257" s="1"/>
  <c r="P414" i="257" s="1"/>
  <c r="G416" i="257"/>
  <c r="C416" i="257" s="1"/>
  <c r="P409" i="257"/>
  <c r="M408" i="257" s="1"/>
  <c r="S408" i="257"/>
  <c r="K409" i="257" s="1"/>
  <c r="A408" i="257" s="1"/>
  <c r="L522" i="256"/>
  <c r="N522" i="256"/>
  <c r="G535" i="256"/>
  <c r="C535" i="256" s="1"/>
  <c r="J540" i="256"/>
  <c r="H533" i="256"/>
  <c r="R533" i="256" s="1"/>
  <c r="P534" i="256" s="1"/>
  <c r="G536" i="256"/>
  <c r="C536" i="256" s="1"/>
  <c r="G537" i="256"/>
  <c r="C537" i="256" s="1"/>
  <c r="G534" i="256"/>
  <c r="C534" i="256" s="1"/>
  <c r="G533" i="256"/>
  <c r="C533" i="256" s="1"/>
  <c r="S528" i="256"/>
  <c r="K529" i="256" s="1"/>
  <c r="A528" i="256" s="1"/>
  <c r="P529" i="256"/>
  <c r="M528" i="256" s="1"/>
  <c r="S420" i="260" l="1"/>
  <c r="K421" i="260" s="1"/>
  <c r="A420" i="260" s="1"/>
  <c r="P421" i="260"/>
  <c r="M420" i="260" s="1"/>
  <c r="P535" i="259"/>
  <c r="M534" i="259" s="1"/>
  <c r="S534" i="259"/>
  <c r="K535" i="259" s="1"/>
  <c r="A534" i="259" s="1"/>
  <c r="N414" i="260"/>
  <c r="L414" i="260"/>
  <c r="J485" i="260"/>
  <c r="J491" i="260" s="1"/>
  <c r="J497" i="260" s="1"/>
  <c r="J546" i="259"/>
  <c r="G540" i="259"/>
  <c r="C540" i="259" s="1"/>
  <c r="G542" i="259"/>
  <c r="C542" i="259" s="1"/>
  <c r="G541" i="259"/>
  <c r="C541" i="259" s="1"/>
  <c r="H539" i="259"/>
  <c r="R539" i="259" s="1"/>
  <c r="P540" i="259" s="1"/>
  <c r="G543" i="259"/>
  <c r="C543" i="259" s="1"/>
  <c r="G539" i="259"/>
  <c r="C539" i="259" s="1"/>
  <c r="L528" i="259"/>
  <c r="N528" i="259"/>
  <c r="G427" i="260"/>
  <c r="C427" i="260" s="1"/>
  <c r="G429" i="260"/>
  <c r="C429" i="260" s="1"/>
  <c r="G425" i="260"/>
  <c r="C425" i="260" s="1"/>
  <c r="H425" i="260"/>
  <c r="R425" i="260" s="1"/>
  <c r="P426" i="260" s="1"/>
  <c r="G428" i="260"/>
  <c r="C428" i="260" s="1"/>
  <c r="G426" i="260"/>
  <c r="C426" i="260" s="1"/>
  <c r="J432" i="260"/>
  <c r="I239" i="261"/>
  <c r="L408" i="257"/>
  <c r="N408" i="257"/>
  <c r="I473" i="258"/>
  <c r="P415" i="257"/>
  <c r="M414" i="257" s="1"/>
  <c r="S414" i="257"/>
  <c r="K415" i="257" s="1"/>
  <c r="A414" i="257" s="1"/>
  <c r="H419" i="257"/>
  <c r="R419" i="257" s="1"/>
  <c r="P420" i="257" s="1"/>
  <c r="G422" i="257"/>
  <c r="C422" i="257" s="1"/>
  <c r="G423" i="257"/>
  <c r="C423" i="257" s="1"/>
  <c r="G420" i="257"/>
  <c r="C420" i="257" s="1"/>
  <c r="J426" i="257"/>
  <c r="G421" i="257"/>
  <c r="C421" i="257" s="1"/>
  <c r="G419" i="257"/>
  <c r="C419" i="257" s="1"/>
  <c r="G1823" i="181"/>
  <c r="S534" i="256"/>
  <c r="K535" i="256" s="1"/>
  <c r="A534" i="256" s="1"/>
  <c r="P535" i="256"/>
  <c r="M534" i="256" s="1"/>
  <c r="N528" i="256"/>
  <c r="L528" i="256"/>
  <c r="G543" i="256"/>
  <c r="C543" i="256" s="1"/>
  <c r="H539" i="256"/>
  <c r="R539" i="256" s="1"/>
  <c r="P540" i="256" s="1"/>
  <c r="G541" i="256"/>
  <c r="C541" i="256" s="1"/>
  <c r="J546" i="256"/>
  <c r="G542" i="256"/>
  <c r="C542" i="256" s="1"/>
  <c r="G539" i="256"/>
  <c r="C539" i="256" s="1"/>
  <c r="G540" i="256"/>
  <c r="C540" i="256" s="1"/>
  <c r="S426" i="260" l="1"/>
  <c r="K427" i="260" s="1"/>
  <c r="A426" i="260" s="1"/>
  <c r="P427" i="260"/>
  <c r="M426" i="260" s="1"/>
  <c r="S540" i="259"/>
  <c r="K541" i="259" s="1"/>
  <c r="A540" i="259" s="1"/>
  <c r="P541" i="259"/>
  <c r="M540" i="259" s="1"/>
  <c r="H545" i="259"/>
  <c r="R545" i="259" s="1"/>
  <c r="P546" i="259" s="1"/>
  <c r="G548" i="259"/>
  <c r="C548" i="259" s="1"/>
  <c r="G547" i="259"/>
  <c r="C547" i="259" s="1"/>
  <c r="G545" i="259"/>
  <c r="C545" i="259" s="1"/>
  <c r="J552" i="259"/>
  <c r="G549" i="259"/>
  <c r="C549" i="259" s="1"/>
  <c r="G546" i="259"/>
  <c r="C546" i="259" s="1"/>
  <c r="I245" i="261"/>
  <c r="L420" i="260"/>
  <c r="N420" i="260"/>
  <c r="L534" i="259"/>
  <c r="N534" i="259"/>
  <c r="H431" i="260"/>
  <c r="R431" i="260" s="1"/>
  <c r="P432" i="260" s="1"/>
  <c r="G431" i="260"/>
  <c r="C431" i="260" s="1"/>
  <c r="G434" i="260"/>
  <c r="C434" i="260" s="1"/>
  <c r="G432" i="260"/>
  <c r="C432" i="260" s="1"/>
  <c r="G433" i="260"/>
  <c r="C433" i="260" s="1"/>
  <c r="G435" i="260"/>
  <c r="C435" i="260" s="1"/>
  <c r="J438" i="260"/>
  <c r="J503" i="260"/>
  <c r="N414" i="257"/>
  <c r="L414" i="257"/>
  <c r="G1824" i="181"/>
  <c r="G428" i="257"/>
  <c r="C428" i="257" s="1"/>
  <c r="H425" i="257"/>
  <c r="R425" i="257" s="1"/>
  <c r="P426" i="257" s="1"/>
  <c r="G429" i="257"/>
  <c r="C429" i="257" s="1"/>
  <c r="G427" i="257"/>
  <c r="C427" i="257" s="1"/>
  <c r="G425" i="257"/>
  <c r="C425" i="257" s="1"/>
  <c r="J432" i="257"/>
  <c r="G426" i="257"/>
  <c r="C426" i="257" s="1"/>
  <c r="S420" i="257"/>
  <c r="K421" i="257" s="1"/>
  <c r="A420" i="257" s="1"/>
  <c r="P421" i="257"/>
  <c r="M420" i="257" s="1"/>
  <c r="I479" i="258"/>
  <c r="P541" i="256"/>
  <c r="M540" i="256" s="1"/>
  <c r="S540" i="256"/>
  <c r="K541" i="256" s="1"/>
  <c r="A540" i="256" s="1"/>
  <c r="L534" i="256"/>
  <c r="N534" i="256"/>
  <c r="J552" i="256"/>
  <c r="G548" i="256"/>
  <c r="C548" i="256" s="1"/>
  <c r="G549" i="256"/>
  <c r="C549" i="256" s="1"/>
  <c r="G545" i="256"/>
  <c r="C545" i="256" s="1"/>
  <c r="G547" i="256"/>
  <c r="C547" i="256" s="1"/>
  <c r="G546" i="256"/>
  <c r="C546" i="256" s="1"/>
  <c r="H545" i="256"/>
  <c r="R545" i="256" s="1"/>
  <c r="P546" i="256" s="1"/>
  <c r="I251" i="261" l="1"/>
  <c r="G552" i="259"/>
  <c r="C552" i="259" s="1"/>
  <c r="G555" i="259"/>
  <c r="C555" i="259" s="1"/>
  <c r="J558" i="259"/>
  <c r="H551" i="259"/>
  <c r="R551" i="259" s="1"/>
  <c r="P552" i="259" s="1"/>
  <c r="G554" i="259"/>
  <c r="C554" i="259" s="1"/>
  <c r="G551" i="259"/>
  <c r="C551" i="259" s="1"/>
  <c r="G553" i="259"/>
  <c r="C553" i="259" s="1"/>
  <c r="P547" i="259"/>
  <c r="M546" i="259" s="1"/>
  <c r="S546" i="259"/>
  <c r="K547" i="259" s="1"/>
  <c r="A546" i="259" s="1"/>
  <c r="J509" i="260"/>
  <c r="J515" i="260" s="1"/>
  <c r="J521" i="260" s="1"/>
  <c r="S432" i="260"/>
  <c r="K433" i="260" s="1"/>
  <c r="A432" i="260" s="1"/>
  <c r="P433" i="260"/>
  <c r="M432" i="260" s="1"/>
  <c r="N426" i="260"/>
  <c r="L426" i="260"/>
  <c r="G440" i="260"/>
  <c r="C440" i="260" s="1"/>
  <c r="J444" i="260"/>
  <c r="G441" i="260"/>
  <c r="C441" i="260" s="1"/>
  <c r="H437" i="260"/>
  <c r="R437" i="260" s="1"/>
  <c r="P438" i="260" s="1"/>
  <c r="G437" i="260"/>
  <c r="C437" i="260" s="1"/>
  <c r="G439" i="260"/>
  <c r="C439" i="260" s="1"/>
  <c r="G438" i="260"/>
  <c r="C438" i="260" s="1"/>
  <c r="L540" i="259"/>
  <c r="N540" i="259"/>
  <c r="L420" i="257"/>
  <c r="N420" i="257"/>
  <c r="G431" i="257"/>
  <c r="C431" i="257" s="1"/>
  <c r="G434" i="257"/>
  <c r="C434" i="257" s="1"/>
  <c r="G433" i="257"/>
  <c r="C433" i="257" s="1"/>
  <c r="J438" i="257"/>
  <c r="H431" i="257"/>
  <c r="R431" i="257" s="1"/>
  <c r="P432" i="257" s="1"/>
  <c r="G435" i="257"/>
  <c r="C435" i="257" s="1"/>
  <c r="G432" i="257"/>
  <c r="C432" i="257" s="1"/>
  <c r="S426" i="257"/>
  <c r="K427" i="257" s="1"/>
  <c r="A426" i="257" s="1"/>
  <c r="P427" i="257"/>
  <c r="M426" i="257" s="1"/>
  <c r="I485" i="258"/>
  <c r="G1825" i="181"/>
  <c r="N540" i="256"/>
  <c r="L540" i="256"/>
  <c r="P547" i="256"/>
  <c r="M546" i="256" s="1"/>
  <c r="S546" i="256"/>
  <c r="K547" i="256" s="1"/>
  <c r="A546" i="256" s="1"/>
  <c r="G553" i="256"/>
  <c r="C553" i="256" s="1"/>
  <c r="G555" i="256"/>
  <c r="C555" i="256" s="1"/>
  <c r="G554" i="256"/>
  <c r="C554" i="256" s="1"/>
  <c r="J558" i="256"/>
  <c r="G552" i="256"/>
  <c r="C552" i="256" s="1"/>
  <c r="G551" i="256"/>
  <c r="C551" i="256" s="1"/>
  <c r="H551" i="256"/>
  <c r="R551" i="256" s="1"/>
  <c r="P552" i="256" s="1"/>
  <c r="S438" i="260" l="1"/>
  <c r="K439" i="260" s="1"/>
  <c r="A438" i="260" s="1"/>
  <c r="P439" i="260"/>
  <c r="M438" i="260" s="1"/>
  <c r="J527" i="260"/>
  <c r="H557" i="259"/>
  <c r="R557" i="259" s="1"/>
  <c r="P558" i="259" s="1"/>
  <c r="G560" i="259"/>
  <c r="C560" i="259" s="1"/>
  <c r="G557" i="259"/>
  <c r="C557" i="259" s="1"/>
  <c r="G559" i="259"/>
  <c r="C559" i="259" s="1"/>
  <c r="G558" i="259"/>
  <c r="C558" i="259" s="1"/>
  <c r="J564" i="259"/>
  <c r="G561" i="259"/>
  <c r="C561" i="259" s="1"/>
  <c r="N546" i="259"/>
  <c r="L546" i="259"/>
  <c r="P553" i="259"/>
  <c r="M552" i="259" s="1"/>
  <c r="S552" i="259"/>
  <c r="K553" i="259" s="1"/>
  <c r="A552" i="259" s="1"/>
  <c r="I257" i="261"/>
  <c r="G446" i="260"/>
  <c r="C446" i="260" s="1"/>
  <c r="G445" i="260"/>
  <c r="C445" i="260" s="1"/>
  <c r="H443" i="260"/>
  <c r="R443" i="260" s="1"/>
  <c r="P444" i="260" s="1"/>
  <c r="G443" i="260"/>
  <c r="C443" i="260" s="1"/>
  <c r="G444" i="260"/>
  <c r="C444" i="260" s="1"/>
  <c r="G447" i="260"/>
  <c r="C447" i="260" s="1"/>
  <c r="J450" i="260"/>
  <c r="N432" i="260"/>
  <c r="L432" i="260"/>
  <c r="G439" i="257"/>
  <c r="C439" i="257" s="1"/>
  <c r="G438" i="257"/>
  <c r="C438" i="257" s="1"/>
  <c r="G441" i="257"/>
  <c r="C441" i="257" s="1"/>
  <c r="G437" i="257"/>
  <c r="C437" i="257" s="1"/>
  <c r="H437" i="257"/>
  <c r="R437" i="257" s="1"/>
  <c r="P438" i="257" s="1"/>
  <c r="J444" i="257"/>
  <c r="G440" i="257"/>
  <c r="C440" i="257" s="1"/>
  <c r="P433" i="257"/>
  <c r="M432" i="257" s="1"/>
  <c r="S432" i="257"/>
  <c r="K433" i="257" s="1"/>
  <c r="A432" i="257" s="1"/>
  <c r="G1826" i="181"/>
  <c r="N426" i="257"/>
  <c r="L426" i="257"/>
  <c r="I491" i="258"/>
  <c r="P553" i="256"/>
  <c r="M552" i="256" s="1"/>
  <c r="S552" i="256"/>
  <c r="K553" i="256" s="1"/>
  <c r="A552" i="256" s="1"/>
  <c r="H557" i="256"/>
  <c r="R557" i="256" s="1"/>
  <c r="P558" i="256" s="1"/>
  <c r="G557" i="256"/>
  <c r="C557" i="256" s="1"/>
  <c r="G558" i="256"/>
  <c r="C558" i="256" s="1"/>
  <c r="G559" i="256"/>
  <c r="C559" i="256" s="1"/>
  <c r="J564" i="256"/>
  <c r="G560" i="256"/>
  <c r="C560" i="256" s="1"/>
  <c r="G561" i="256"/>
  <c r="C561" i="256" s="1"/>
  <c r="L546" i="256"/>
  <c r="N546" i="256"/>
  <c r="I263" i="261" l="1"/>
  <c r="P559" i="259"/>
  <c r="M558" i="259" s="1"/>
  <c r="S558" i="259"/>
  <c r="K559" i="259" s="1"/>
  <c r="A558" i="259" s="1"/>
  <c r="N552" i="259"/>
  <c r="L552" i="259"/>
  <c r="G565" i="259"/>
  <c r="C565" i="259" s="1"/>
  <c r="H563" i="259"/>
  <c r="R563" i="259" s="1"/>
  <c r="P564" i="259" s="1"/>
  <c r="G567" i="259"/>
  <c r="C567" i="259" s="1"/>
  <c r="G563" i="259"/>
  <c r="C563" i="259" s="1"/>
  <c r="J570" i="259"/>
  <c r="G564" i="259"/>
  <c r="C564" i="259" s="1"/>
  <c r="G566" i="259"/>
  <c r="C566" i="259" s="1"/>
  <c r="L438" i="260"/>
  <c r="N438" i="260"/>
  <c r="H449" i="260"/>
  <c r="R449" i="260" s="1"/>
  <c r="P450" i="260" s="1"/>
  <c r="G450" i="260"/>
  <c r="C450" i="260" s="1"/>
  <c r="G452" i="260"/>
  <c r="C452" i="260" s="1"/>
  <c r="G451" i="260"/>
  <c r="C451" i="260" s="1"/>
  <c r="G449" i="260"/>
  <c r="C449" i="260" s="1"/>
  <c r="G453" i="260"/>
  <c r="C453" i="260" s="1"/>
  <c r="J456" i="260"/>
  <c r="P445" i="260"/>
  <c r="M444" i="260" s="1"/>
  <c r="S444" i="260"/>
  <c r="K445" i="260" s="1"/>
  <c r="A444" i="260" s="1"/>
  <c r="J533" i="260"/>
  <c r="J539" i="260" s="1"/>
  <c r="J545" i="260" s="1"/>
  <c r="S438" i="257"/>
  <c r="K439" i="257" s="1"/>
  <c r="A438" i="257" s="1"/>
  <c r="P439" i="257"/>
  <c r="M438" i="257" s="1"/>
  <c r="G444" i="257"/>
  <c r="C444" i="257" s="1"/>
  <c r="G447" i="257"/>
  <c r="C447" i="257" s="1"/>
  <c r="G443" i="257"/>
  <c r="C443" i="257" s="1"/>
  <c r="G445" i="257"/>
  <c r="C445" i="257" s="1"/>
  <c r="J450" i="257"/>
  <c r="G446" i="257"/>
  <c r="C446" i="257" s="1"/>
  <c r="H443" i="257"/>
  <c r="R443" i="257" s="1"/>
  <c r="P444" i="257" s="1"/>
  <c r="I497" i="258"/>
  <c r="G1827" i="181"/>
  <c r="L432" i="257"/>
  <c r="N432" i="257"/>
  <c r="L552" i="256"/>
  <c r="N552" i="256"/>
  <c r="G567" i="256"/>
  <c r="C567" i="256" s="1"/>
  <c r="H563" i="256"/>
  <c r="R563" i="256" s="1"/>
  <c r="P564" i="256" s="1"/>
  <c r="G566" i="256"/>
  <c r="C566" i="256" s="1"/>
  <c r="J570" i="256"/>
  <c r="G563" i="256"/>
  <c r="C563" i="256" s="1"/>
  <c r="G564" i="256"/>
  <c r="C564" i="256" s="1"/>
  <c r="G565" i="256"/>
  <c r="C565" i="256" s="1"/>
  <c r="P559" i="256"/>
  <c r="M558" i="256" s="1"/>
  <c r="S558" i="256"/>
  <c r="K559" i="256" s="1"/>
  <c r="A558" i="256" s="1"/>
  <c r="J551" i="260" l="1"/>
  <c r="G456" i="260"/>
  <c r="C456" i="260" s="1"/>
  <c r="G459" i="260"/>
  <c r="C459" i="260" s="1"/>
  <c r="G455" i="260"/>
  <c r="C455" i="260" s="1"/>
  <c r="J462" i="260"/>
  <c r="G458" i="260"/>
  <c r="C458" i="260" s="1"/>
  <c r="H455" i="260"/>
  <c r="R455" i="260" s="1"/>
  <c r="P456" i="260" s="1"/>
  <c r="G457" i="260"/>
  <c r="C457" i="260" s="1"/>
  <c r="I269" i="261"/>
  <c r="L444" i="260"/>
  <c r="N444" i="260"/>
  <c r="G573" i="259"/>
  <c r="C573" i="259" s="1"/>
  <c r="G569" i="259"/>
  <c r="C569" i="259" s="1"/>
  <c r="J576" i="259"/>
  <c r="G570" i="259"/>
  <c r="C570" i="259" s="1"/>
  <c r="H569" i="259"/>
  <c r="R569" i="259" s="1"/>
  <c r="P570" i="259" s="1"/>
  <c r="G571" i="259"/>
  <c r="C571" i="259" s="1"/>
  <c r="G572" i="259"/>
  <c r="C572" i="259" s="1"/>
  <c r="L558" i="259"/>
  <c r="N558" i="259"/>
  <c r="P451" i="260"/>
  <c r="M450" i="260" s="1"/>
  <c r="S450" i="260"/>
  <c r="K451" i="260" s="1"/>
  <c r="A450" i="260" s="1"/>
  <c r="S564" i="259"/>
  <c r="K565" i="259" s="1"/>
  <c r="A564" i="259" s="1"/>
  <c r="P565" i="259"/>
  <c r="M564" i="259" s="1"/>
  <c r="P445" i="257"/>
  <c r="M444" i="257" s="1"/>
  <c r="S444" i="257"/>
  <c r="K445" i="257" s="1"/>
  <c r="A444" i="257" s="1"/>
  <c r="G1828" i="181"/>
  <c r="I503" i="258"/>
  <c r="N438" i="257"/>
  <c r="L438" i="257"/>
  <c r="G453" i="257"/>
  <c r="C453" i="257" s="1"/>
  <c r="G450" i="257"/>
  <c r="C450" i="257" s="1"/>
  <c r="G449" i="257"/>
  <c r="C449" i="257" s="1"/>
  <c r="G451" i="257"/>
  <c r="C451" i="257" s="1"/>
  <c r="H449" i="257"/>
  <c r="R449" i="257" s="1"/>
  <c r="P450" i="257" s="1"/>
  <c r="G452" i="257"/>
  <c r="C452" i="257" s="1"/>
  <c r="J456" i="257"/>
  <c r="L558" i="256"/>
  <c r="N558" i="256"/>
  <c r="H569" i="256"/>
  <c r="R569" i="256" s="1"/>
  <c r="P570" i="256" s="1"/>
  <c r="G569" i="256"/>
  <c r="C569" i="256" s="1"/>
  <c r="G571" i="256"/>
  <c r="C571" i="256" s="1"/>
  <c r="G570" i="256"/>
  <c r="C570" i="256" s="1"/>
  <c r="J576" i="256"/>
  <c r="G572" i="256"/>
  <c r="C572" i="256" s="1"/>
  <c r="G573" i="256"/>
  <c r="C573" i="256" s="1"/>
  <c r="P565" i="256"/>
  <c r="M564" i="256" s="1"/>
  <c r="S564" i="256"/>
  <c r="K565" i="256" s="1"/>
  <c r="A564" i="256" s="1"/>
  <c r="N564" i="259" l="1"/>
  <c r="L564" i="259"/>
  <c r="P571" i="259"/>
  <c r="M570" i="259" s="1"/>
  <c r="S570" i="259"/>
  <c r="K571" i="259" s="1"/>
  <c r="A570" i="259" s="1"/>
  <c r="G461" i="260"/>
  <c r="C461" i="260" s="1"/>
  <c r="G463" i="260"/>
  <c r="C463" i="260" s="1"/>
  <c r="G462" i="260"/>
  <c r="C462" i="260" s="1"/>
  <c r="G465" i="260"/>
  <c r="C465" i="260" s="1"/>
  <c r="H461" i="260"/>
  <c r="R461" i="260" s="1"/>
  <c r="P462" i="260" s="1"/>
  <c r="G464" i="260"/>
  <c r="C464" i="260" s="1"/>
  <c r="J468" i="260"/>
  <c r="J557" i="260"/>
  <c r="L450" i="260"/>
  <c r="N450" i="260"/>
  <c r="I275" i="261"/>
  <c r="H575" i="259"/>
  <c r="R575" i="259" s="1"/>
  <c r="P576" i="259" s="1"/>
  <c r="G578" i="259"/>
  <c r="C578" i="259" s="1"/>
  <c r="J582" i="259"/>
  <c r="G575" i="259"/>
  <c r="C575" i="259" s="1"/>
  <c r="G577" i="259"/>
  <c r="C577" i="259" s="1"/>
  <c r="G576" i="259"/>
  <c r="C576" i="259" s="1"/>
  <c r="G579" i="259"/>
  <c r="C579" i="259" s="1"/>
  <c r="P457" i="260"/>
  <c r="M456" i="260" s="1"/>
  <c r="S456" i="260"/>
  <c r="K457" i="260" s="1"/>
  <c r="A456" i="260" s="1"/>
  <c r="P451" i="257"/>
  <c r="M450" i="257" s="1"/>
  <c r="S450" i="257"/>
  <c r="K451" i="257" s="1"/>
  <c r="A450" i="257" s="1"/>
  <c r="I509" i="258"/>
  <c r="L444" i="257"/>
  <c r="N444" i="257"/>
  <c r="G458" i="257"/>
  <c r="C458" i="257" s="1"/>
  <c r="J462" i="257"/>
  <c r="G455" i="257"/>
  <c r="C455" i="257" s="1"/>
  <c r="H455" i="257"/>
  <c r="R455" i="257" s="1"/>
  <c r="P456" i="257" s="1"/>
  <c r="G457" i="257"/>
  <c r="C457" i="257" s="1"/>
  <c r="G456" i="257"/>
  <c r="C456" i="257" s="1"/>
  <c r="G459" i="257"/>
  <c r="C459" i="257" s="1"/>
  <c r="G1829" i="181"/>
  <c r="I305" i="229" s="1"/>
  <c r="C305" i="229" s="1"/>
  <c r="N564" i="256"/>
  <c r="L564" i="256"/>
  <c r="G578" i="256"/>
  <c r="C578" i="256" s="1"/>
  <c r="G575" i="256"/>
  <c r="C575" i="256" s="1"/>
  <c r="G576" i="256"/>
  <c r="C576" i="256" s="1"/>
  <c r="J582" i="256"/>
  <c r="G579" i="256"/>
  <c r="C579" i="256" s="1"/>
  <c r="H575" i="256"/>
  <c r="R575" i="256" s="1"/>
  <c r="P576" i="256" s="1"/>
  <c r="G577" i="256"/>
  <c r="C577" i="256" s="1"/>
  <c r="S570" i="256"/>
  <c r="K571" i="256" s="1"/>
  <c r="A570" i="256" s="1"/>
  <c r="P571" i="256"/>
  <c r="M570" i="256" s="1"/>
  <c r="N456" i="260" l="1"/>
  <c r="L456" i="260"/>
  <c r="J275" i="261"/>
  <c r="I281" i="261"/>
  <c r="J563" i="260"/>
  <c r="J569" i="260" s="1"/>
  <c r="S462" i="260"/>
  <c r="K463" i="260" s="1"/>
  <c r="A462" i="260" s="1"/>
  <c r="P463" i="260"/>
  <c r="M462" i="260" s="1"/>
  <c r="P577" i="259"/>
  <c r="M576" i="259" s="1"/>
  <c r="S576" i="259"/>
  <c r="K577" i="259" s="1"/>
  <c r="A576" i="259" s="1"/>
  <c r="G470" i="260"/>
  <c r="C470" i="260" s="1"/>
  <c r="G469" i="260"/>
  <c r="C469" i="260" s="1"/>
  <c r="H467" i="260"/>
  <c r="R467" i="260" s="1"/>
  <c r="P468" i="260" s="1"/>
  <c r="G471" i="260"/>
  <c r="C471" i="260" s="1"/>
  <c r="G467" i="260"/>
  <c r="C467" i="260" s="1"/>
  <c r="G468" i="260"/>
  <c r="C468" i="260" s="1"/>
  <c r="J474" i="260"/>
  <c r="L570" i="259"/>
  <c r="N570" i="259"/>
  <c r="J89" i="261"/>
  <c r="J90" i="261" s="1"/>
  <c r="H581" i="259"/>
  <c r="R581" i="259" s="1"/>
  <c r="P582" i="259" s="1"/>
  <c r="G581" i="259"/>
  <c r="C581" i="259" s="1"/>
  <c r="G583" i="259"/>
  <c r="C583" i="259" s="1"/>
  <c r="G584" i="259"/>
  <c r="C584" i="259" s="1"/>
  <c r="G582" i="259"/>
  <c r="C582" i="259" s="1"/>
  <c r="G585" i="259"/>
  <c r="C585" i="259" s="1"/>
  <c r="J588" i="259"/>
  <c r="L450" i="257"/>
  <c r="N450" i="257"/>
  <c r="S456" i="257"/>
  <c r="K457" i="257" s="1"/>
  <c r="A456" i="257" s="1"/>
  <c r="P457" i="257"/>
  <c r="M456" i="257" s="1"/>
  <c r="E45" i="85"/>
  <c r="F2" i="230"/>
  <c r="J89" i="258"/>
  <c r="J90" i="258" s="1"/>
  <c r="I515" i="258"/>
  <c r="J468" i="257"/>
  <c r="H461" i="257"/>
  <c r="R461" i="257" s="1"/>
  <c r="P462" i="257" s="1"/>
  <c r="G462" i="257"/>
  <c r="C462" i="257" s="1"/>
  <c r="G461" i="257"/>
  <c r="C461" i="257" s="1"/>
  <c r="G465" i="257"/>
  <c r="C465" i="257" s="1"/>
  <c r="G464" i="257"/>
  <c r="C464" i="257" s="1"/>
  <c r="G463" i="257"/>
  <c r="C463" i="257" s="1"/>
  <c r="G585" i="256"/>
  <c r="C585" i="256" s="1"/>
  <c r="G582" i="256"/>
  <c r="C582" i="256" s="1"/>
  <c r="H581" i="256"/>
  <c r="R581" i="256" s="1"/>
  <c r="P582" i="256" s="1"/>
  <c r="G581" i="256"/>
  <c r="C581" i="256" s="1"/>
  <c r="G584" i="256"/>
  <c r="C584" i="256" s="1"/>
  <c r="G583" i="256"/>
  <c r="C583" i="256" s="1"/>
  <c r="J588" i="256"/>
  <c r="N570" i="256"/>
  <c r="L570" i="256"/>
  <c r="P577" i="256"/>
  <c r="M576" i="256" s="1"/>
  <c r="S576" i="256"/>
  <c r="K577" i="256" s="1"/>
  <c r="A576" i="256" s="1"/>
  <c r="J95" i="261" l="1"/>
  <c r="J101" i="261" s="1"/>
  <c r="J107" i="261" s="1"/>
  <c r="J113" i="261" s="1"/>
  <c r="H473" i="260"/>
  <c r="R473" i="260" s="1"/>
  <c r="P474" i="260" s="1"/>
  <c r="G474" i="260"/>
  <c r="C474" i="260" s="1"/>
  <c r="G476" i="260"/>
  <c r="C476" i="260" s="1"/>
  <c r="G475" i="260"/>
  <c r="C475" i="260" s="1"/>
  <c r="G473" i="260"/>
  <c r="C473" i="260" s="1"/>
  <c r="G477" i="260"/>
  <c r="C477" i="260" s="1"/>
  <c r="J480" i="260"/>
  <c r="P469" i="260"/>
  <c r="M468" i="260" s="1"/>
  <c r="S468" i="260"/>
  <c r="K469" i="260" s="1"/>
  <c r="A468" i="260" s="1"/>
  <c r="L576" i="259"/>
  <c r="N576" i="259"/>
  <c r="S582" i="259"/>
  <c r="K583" i="259" s="1"/>
  <c r="A582" i="259" s="1"/>
  <c r="P583" i="259"/>
  <c r="M582" i="259" s="1"/>
  <c r="J575" i="260"/>
  <c r="G591" i="259"/>
  <c r="C591" i="259" s="1"/>
  <c r="G587" i="259"/>
  <c r="C587" i="259" s="1"/>
  <c r="J594" i="259"/>
  <c r="G588" i="259"/>
  <c r="C588" i="259" s="1"/>
  <c r="H587" i="259"/>
  <c r="R587" i="259" s="1"/>
  <c r="P588" i="259" s="1"/>
  <c r="G590" i="259"/>
  <c r="C590" i="259" s="1"/>
  <c r="G589" i="259"/>
  <c r="C589" i="259" s="1"/>
  <c r="G92" i="261"/>
  <c r="C92" i="261" s="1"/>
  <c r="G90" i="261"/>
  <c r="C90" i="261" s="1"/>
  <c r="G91" i="261"/>
  <c r="C91" i="261" s="1"/>
  <c r="H89" i="261"/>
  <c r="R89" i="261" s="1"/>
  <c r="P90" i="261" s="1"/>
  <c r="G93" i="261"/>
  <c r="C93" i="261" s="1"/>
  <c r="G89" i="261"/>
  <c r="C89" i="261" s="1"/>
  <c r="J96" i="261"/>
  <c r="J102" i="261" s="1"/>
  <c r="L462" i="260"/>
  <c r="N462" i="260"/>
  <c r="I287" i="261"/>
  <c r="J281" i="261"/>
  <c r="G92" i="258"/>
  <c r="C92" i="258" s="1"/>
  <c r="H89" i="258"/>
  <c r="R89" i="258" s="1"/>
  <c r="P90" i="258" s="1"/>
  <c r="G90" i="258"/>
  <c r="C90" i="258" s="1"/>
  <c r="G89" i="258"/>
  <c r="C89" i="258" s="1"/>
  <c r="G93" i="258"/>
  <c r="C93" i="258" s="1"/>
  <c r="G91" i="258"/>
  <c r="C91" i="258" s="1"/>
  <c r="G469" i="257"/>
  <c r="C469" i="257" s="1"/>
  <c r="G468" i="257"/>
  <c r="C468" i="257" s="1"/>
  <c r="G467" i="257"/>
  <c r="C467" i="257" s="1"/>
  <c r="J474" i="257"/>
  <c r="H467" i="257"/>
  <c r="R467" i="257" s="1"/>
  <c r="P468" i="257" s="1"/>
  <c r="G470" i="257"/>
  <c r="C470" i="257" s="1"/>
  <c r="G471" i="257"/>
  <c r="C471" i="257" s="1"/>
  <c r="S462" i="257"/>
  <c r="K463" i="257" s="1"/>
  <c r="A462" i="257" s="1"/>
  <c r="P463" i="257"/>
  <c r="M462" i="257" s="1"/>
  <c r="I521" i="258"/>
  <c r="L456" i="257"/>
  <c r="N456" i="257"/>
  <c r="J95" i="258"/>
  <c r="J101" i="258" s="1"/>
  <c r="J107" i="258" s="1"/>
  <c r="J113" i="258" s="1"/>
  <c r="J119" i="258" s="1"/>
  <c r="J125" i="258" s="1"/>
  <c r="J131" i="258" s="1"/>
  <c r="J137" i="258" s="1"/>
  <c r="J143" i="258" s="1"/>
  <c r="J149" i="258" s="1"/>
  <c r="J155" i="258" s="1"/>
  <c r="J161" i="258" s="1"/>
  <c r="J167" i="258" s="1"/>
  <c r="J173" i="258" s="1"/>
  <c r="J179" i="258" s="1"/>
  <c r="J185" i="258" s="1"/>
  <c r="J191" i="258" s="1"/>
  <c r="J197" i="258" s="1"/>
  <c r="J203" i="258" s="1"/>
  <c r="J209" i="258" s="1"/>
  <c r="J215" i="258" s="1"/>
  <c r="J221" i="258" s="1"/>
  <c r="J227" i="258" s="1"/>
  <c r="J233" i="258" s="1"/>
  <c r="J239" i="258" s="1"/>
  <c r="J245" i="258" s="1"/>
  <c r="J251" i="258" s="1"/>
  <c r="J257" i="258" s="1"/>
  <c r="J263" i="258" s="1"/>
  <c r="J269" i="258" s="1"/>
  <c r="J275" i="258" s="1"/>
  <c r="J281" i="258" s="1"/>
  <c r="J287" i="258" s="1"/>
  <c r="J293" i="258" s="1"/>
  <c r="J299" i="258" s="1"/>
  <c r="J305" i="258" s="1"/>
  <c r="J311" i="258" s="1"/>
  <c r="J317" i="258" s="1"/>
  <c r="J323" i="258" s="1"/>
  <c r="J329" i="258" s="1"/>
  <c r="J335" i="258" s="1"/>
  <c r="J341" i="258" s="1"/>
  <c r="J347" i="258" s="1"/>
  <c r="J353" i="258" s="1"/>
  <c r="J359" i="258" s="1"/>
  <c r="J365" i="258" s="1"/>
  <c r="J371" i="258" s="1"/>
  <c r="J377" i="258" s="1"/>
  <c r="J383" i="258" s="1"/>
  <c r="J389" i="258" s="1"/>
  <c r="J395" i="258" s="1"/>
  <c r="J401" i="258" s="1"/>
  <c r="J407" i="258" s="1"/>
  <c r="J413" i="258" s="1"/>
  <c r="J419" i="258" s="1"/>
  <c r="J425" i="258" s="1"/>
  <c r="J431" i="258" s="1"/>
  <c r="J437" i="258" s="1"/>
  <c r="J443" i="258" s="1"/>
  <c r="J449" i="258" s="1"/>
  <c r="J455" i="258" s="1"/>
  <c r="J461" i="258" s="1"/>
  <c r="J467" i="258" s="1"/>
  <c r="J473" i="258" s="1"/>
  <c r="J479" i="258" s="1"/>
  <c r="J485" i="258" s="1"/>
  <c r="J491" i="258" s="1"/>
  <c r="J497" i="258" s="1"/>
  <c r="J503" i="258" s="1"/>
  <c r="J509" i="258" s="1"/>
  <c r="J515" i="258" s="1"/>
  <c r="N576" i="256"/>
  <c r="L576" i="256"/>
  <c r="P583" i="256"/>
  <c r="M582" i="256" s="1"/>
  <c r="S582" i="256"/>
  <c r="K583" i="256" s="1"/>
  <c r="A582" i="256" s="1"/>
  <c r="H587" i="256"/>
  <c r="R587" i="256" s="1"/>
  <c r="P588" i="256" s="1"/>
  <c r="G588" i="256"/>
  <c r="C588" i="256" s="1"/>
  <c r="J594" i="256"/>
  <c r="G591" i="256"/>
  <c r="C591" i="256" s="1"/>
  <c r="G590" i="256"/>
  <c r="C590" i="256" s="1"/>
  <c r="G589" i="256"/>
  <c r="C589" i="256" s="1"/>
  <c r="G587" i="256"/>
  <c r="C587" i="256" s="1"/>
  <c r="G101" i="261" l="1"/>
  <c r="C101" i="261" s="1"/>
  <c r="G103" i="261"/>
  <c r="C103" i="261" s="1"/>
  <c r="G102" i="261"/>
  <c r="C102" i="261" s="1"/>
  <c r="G105" i="261"/>
  <c r="C105" i="261" s="1"/>
  <c r="J108" i="261"/>
  <c r="H101" i="261"/>
  <c r="R101" i="261" s="1"/>
  <c r="P102" i="261" s="1"/>
  <c r="G104" i="261"/>
  <c r="C104" i="261" s="1"/>
  <c r="S90" i="261"/>
  <c r="K91" i="261" s="1"/>
  <c r="A90" i="261" s="1"/>
  <c r="P91" i="261"/>
  <c r="M90" i="261" s="1"/>
  <c r="J600" i="259"/>
  <c r="G594" i="259"/>
  <c r="C594" i="259" s="1"/>
  <c r="G597" i="259"/>
  <c r="C597" i="259" s="1"/>
  <c r="H593" i="259"/>
  <c r="R593" i="259" s="1"/>
  <c r="P594" i="259" s="1"/>
  <c r="G596" i="259"/>
  <c r="C596" i="259" s="1"/>
  <c r="G595" i="259"/>
  <c r="C595" i="259" s="1"/>
  <c r="G593" i="259"/>
  <c r="C593" i="259" s="1"/>
  <c r="G480" i="260"/>
  <c r="C480" i="260" s="1"/>
  <c r="G483" i="260"/>
  <c r="C483" i="260" s="1"/>
  <c r="G479" i="260"/>
  <c r="C479" i="260" s="1"/>
  <c r="J486" i="260"/>
  <c r="H479" i="260"/>
  <c r="R479" i="260" s="1"/>
  <c r="P480" i="260" s="1"/>
  <c r="G481" i="260"/>
  <c r="C481" i="260" s="1"/>
  <c r="G482" i="260"/>
  <c r="C482" i="260" s="1"/>
  <c r="L468" i="260"/>
  <c r="N468" i="260"/>
  <c r="J114" i="261"/>
  <c r="J119" i="261"/>
  <c r="J287" i="261"/>
  <c r="I293" i="261"/>
  <c r="S588" i="259"/>
  <c r="K589" i="259" s="1"/>
  <c r="A588" i="259" s="1"/>
  <c r="P589" i="259"/>
  <c r="M588" i="259" s="1"/>
  <c r="L582" i="259"/>
  <c r="N582" i="259"/>
  <c r="P475" i="260"/>
  <c r="M474" i="260" s="1"/>
  <c r="S474" i="260"/>
  <c r="K475" i="260" s="1"/>
  <c r="A474" i="260" s="1"/>
  <c r="G99" i="261"/>
  <c r="C99" i="261" s="1"/>
  <c r="G95" i="261"/>
  <c r="C95" i="261" s="1"/>
  <c r="G97" i="261"/>
  <c r="C97" i="261" s="1"/>
  <c r="H95" i="261"/>
  <c r="R95" i="261" s="1"/>
  <c r="P96" i="261" s="1"/>
  <c r="G96" i="261"/>
  <c r="C96" i="261" s="1"/>
  <c r="G98" i="261"/>
  <c r="C98" i="261" s="1"/>
  <c r="J521" i="258"/>
  <c r="I527" i="258"/>
  <c r="J96" i="258"/>
  <c r="H473" i="257"/>
  <c r="R473" i="257" s="1"/>
  <c r="P474" i="257" s="1"/>
  <c r="G473" i="257"/>
  <c r="C473" i="257" s="1"/>
  <c r="G477" i="257"/>
  <c r="C477" i="257" s="1"/>
  <c r="G476" i="257"/>
  <c r="C476" i="257" s="1"/>
  <c r="G474" i="257"/>
  <c r="C474" i="257" s="1"/>
  <c r="J480" i="257"/>
  <c r="G475" i="257"/>
  <c r="C475" i="257" s="1"/>
  <c r="P91" i="258"/>
  <c r="M90" i="258" s="1"/>
  <c r="S90" i="258"/>
  <c r="K91" i="258" s="1"/>
  <c r="A90" i="258" s="1"/>
  <c r="N462" i="257"/>
  <c r="L462" i="257"/>
  <c r="P469" i="257"/>
  <c r="M468" i="257" s="1"/>
  <c r="S468" i="257"/>
  <c r="K469" i="257" s="1"/>
  <c r="A468" i="257" s="1"/>
  <c r="G595" i="256"/>
  <c r="C595" i="256" s="1"/>
  <c r="J600" i="256"/>
  <c r="H593" i="256"/>
  <c r="R593" i="256" s="1"/>
  <c r="P594" i="256" s="1"/>
  <c r="G594" i="256"/>
  <c r="C594" i="256" s="1"/>
  <c r="G593" i="256"/>
  <c r="C593" i="256" s="1"/>
  <c r="G597" i="256"/>
  <c r="C597" i="256" s="1"/>
  <c r="G596" i="256"/>
  <c r="C596" i="256" s="1"/>
  <c r="P589" i="256"/>
  <c r="M588" i="256" s="1"/>
  <c r="S588" i="256"/>
  <c r="K589" i="256" s="1"/>
  <c r="A588" i="256" s="1"/>
  <c r="L582" i="256"/>
  <c r="N582" i="256"/>
  <c r="S480" i="260" l="1"/>
  <c r="K481" i="260" s="1"/>
  <c r="A480" i="260" s="1"/>
  <c r="P481" i="260"/>
  <c r="M480" i="260" s="1"/>
  <c r="P595" i="259"/>
  <c r="M594" i="259" s="1"/>
  <c r="S594" i="259"/>
  <c r="K595" i="259" s="1"/>
  <c r="A594" i="259" s="1"/>
  <c r="N90" i="261"/>
  <c r="L90" i="261"/>
  <c r="G107" i="261"/>
  <c r="C107" i="261" s="1"/>
  <c r="H107" i="261"/>
  <c r="R107" i="261" s="1"/>
  <c r="P108" i="261" s="1"/>
  <c r="G108" i="261"/>
  <c r="C108" i="261" s="1"/>
  <c r="G110" i="261"/>
  <c r="C110" i="261" s="1"/>
  <c r="G111" i="261"/>
  <c r="C111" i="261" s="1"/>
  <c r="G109" i="261"/>
  <c r="C109" i="261" s="1"/>
  <c r="J293" i="261"/>
  <c r="I299" i="261"/>
  <c r="G603" i="259"/>
  <c r="C603" i="259" s="1"/>
  <c r="H599" i="259"/>
  <c r="G602" i="259"/>
  <c r="C602" i="259" s="1"/>
  <c r="G600" i="259"/>
  <c r="C600" i="259" s="1"/>
  <c r="G599" i="259"/>
  <c r="C599" i="259" s="1"/>
  <c r="G601" i="259"/>
  <c r="C601" i="259" s="1"/>
  <c r="S102" i="261"/>
  <c r="K103" i="261" s="1"/>
  <c r="A102" i="261" s="1"/>
  <c r="P103" i="261"/>
  <c r="M102" i="261" s="1"/>
  <c r="N474" i="260"/>
  <c r="L474" i="260"/>
  <c r="G117" i="261"/>
  <c r="C117" i="261" s="1"/>
  <c r="G114" i="261"/>
  <c r="C114" i="261" s="1"/>
  <c r="G115" i="261"/>
  <c r="C115" i="261" s="1"/>
  <c r="H113" i="261"/>
  <c r="R113" i="261" s="1"/>
  <c r="P114" i="261" s="1"/>
  <c r="G113" i="261"/>
  <c r="C113" i="261" s="1"/>
  <c r="G116" i="261"/>
  <c r="C116" i="261" s="1"/>
  <c r="P97" i="261"/>
  <c r="M96" i="261" s="1"/>
  <c r="S96" i="261"/>
  <c r="K97" i="261" s="1"/>
  <c r="A96" i="261" s="1"/>
  <c r="N588" i="259"/>
  <c r="L588" i="259"/>
  <c r="J120" i="261"/>
  <c r="J125" i="261"/>
  <c r="G485" i="260"/>
  <c r="C485" i="260" s="1"/>
  <c r="G487" i="260"/>
  <c r="C487" i="260" s="1"/>
  <c r="G486" i="260"/>
  <c r="C486" i="260" s="1"/>
  <c r="G488" i="260"/>
  <c r="C488" i="260" s="1"/>
  <c r="J492" i="260"/>
  <c r="G489" i="260"/>
  <c r="C489" i="260" s="1"/>
  <c r="H485" i="260"/>
  <c r="R485" i="260" s="1"/>
  <c r="P486" i="260" s="1"/>
  <c r="G482" i="257"/>
  <c r="C482" i="257" s="1"/>
  <c r="G480" i="257"/>
  <c r="C480" i="257" s="1"/>
  <c r="J486" i="257"/>
  <c r="G481" i="257"/>
  <c r="C481" i="257" s="1"/>
  <c r="H479" i="257"/>
  <c r="R479" i="257" s="1"/>
  <c r="P480" i="257" s="1"/>
  <c r="G483" i="257"/>
  <c r="C483" i="257" s="1"/>
  <c r="G479" i="257"/>
  <c r="C479" i="257" s="1"/>
  <c r="I533" i="258"/>
  <c r="J527" i="258"/>
  <c r="L468" i="257"/>
  <c r="N468" i="257"/>
  <c r="L90" i="258"/>
  <c r="N90" i="258"/>
  <c r="G95" i="258"/>
  <c r="C95" i="258" s="1"/>
  <c r="G99" i="258"/>
  <c r="C99" i="258" s="1"/>
  <c r="J102" i="258"/>
  <c r="G98" i="258"/>
  <c r="C98" i="258" s="1"/>
  <c r="H95" i="258"/>
  <c r="R95" i="258" s="1"/>
  <c r="P96" i="258" s="1"/>
  <c r="G96" i="258"/>
  <c r="C96" i="258" s="1"/>
  <c r="G97" i="258"/>
  <c r="C97" i="258" s="1"/>
  <c r="P475" i="257"/>
  <c r="M474" i="257" s="1"/>
  <c r="S474" i="257"/>
  <c r="K475" i="257" s="1"/>
  <c r="A474" i="257" s="1"/>
  <c r="G602" i="256"/>
  <c r="C602" i="256" s="1"/>
  <c r="G603" i="256"/>
  <c r="C603" i="256" s="1"/>
  <c r="H599" i="256"/>
  <c r="G600" i="256"/>
  <c r="C600" i="256" s="1"/>
  <c r="G599" i="256"/>
  <c r="C599" i="256" s="1"/>
  <c r="G601" i="256"/>
  <c r="C601" i="256" s="1"/>
  <c r="P595" i="256"/>
  <c r="M594" i="256" s="1"/>
  <c r="S594" i="256"/>
  <c r="K595" i="256" s="1"/>
  <c r="A594" i="256" s="1"/>
  <c r="L588" i="256"/>
  <c r="N588" i="256"/>
  <c r="G494" i="260" l="1"/>
  <c r="C494" i="260" s="1"/>
  <c r="G493" i="260"/>
  <c r="C493" i="260" s="1"/>
  <c r="H491" i="260"/>
  <c r="R491" i="260" s="1"/>
  <c r="P492" i="260" s="1"/>
  <c r="G495" i="260"/>
  <c r="C495" i="260" s="1"/>
  <c r="G492" i="260"/>
  <c r="C492" i="260" s="1"/>
  <c r="G491" i="260"/>
  <c r="C491" i="260" s="1"/>
  <c r="J498" i="260"/>
  <c r="L102" i="261"/>
  <c r="N102" i="261"/>
  <c r="J299" i="261"/>
  <c r="I305" i="261"/>
  <c r="N480" i="260"/>
  <c r="L480" i="260"/>
  <c r="S486" i="260"/>
  <c r="K487" i="260" s="1"/>
  <c r="A486" i="260" s="1"/>
  <c r="P487" i="260"/>
  <c r="M486" i="260" s="1"/>
  <c r="G122" i="261"/>
  <c r="C122" i="261" s="1"/>
  <c r="G119" i="261"/>
  <c r="C119" i="261" s="1"/>
  <c r="G121" i="261"/>
  <c r="C121" i="261" s="1"/>
  <c r="H119" i="261"/>
  <c r="R119" i="261" s="1"/>
  <c r="P120" i="261" s="1"/>
  <c r="G120" i="261"/>
  <c r="C120" i="261" s="1"/>
  <c r="G123" i="261"/>
  <c r="C123" i="261" s="1"/>
  <c r="N96" i="261"/>
  <c r="L96" i="261"/>
  <c r="N594" i="259"/>
  <c r="L594" i="259"/>
  <c r="J126" i="261"/>
  <c r="J131" i="261"/>
  <c r="S114" i="261"/>
  <c r="K115" i="261" s="1"/>
  <c r="A114" i="261" s="1"/>
  <c r="P115" i="261"/>
  <c r="M114" i="261" s="1"/>
  <c r="R599" i="259"/>
  <c r="P600" i="259" s="1"/>
  <c r="K2" i="259"/>
  <c r="S108" i="261"/>
  <c r="K109" i="261" s="1"/>
  <c r="A108" i="261" s="1"/>
  <c r="P109" i="261"/>
  <c r="M108" i="261" s="1"/>
  <c r="P481" i="257"/>
  <c r="M480" i="257" s="1"/>
  <c r="S480" i="257"/>
  <c r="K481" i="257" s="1"/>
  <c r="A480" i="257" s="1"/>
  <c r="L474" i="257"/>
  <c r="N474" i="257"/>
  <c r="G488" i="257"/>
  <c r="C488" i="257" s="1"/>
  <c r="G489" i="257"/>
  <c r="C489" i="257" s="1"/>
  <c r="G485" i="257"/>
  <c r="C485" i="257" s="1"/>
  <c r="J492" i="257"/>
  <c r="G487" i="257"/>
  <c r="C487" i="257" s="1"/>
  <c r="H485" i="257"/>
  <c r="R485" i="257" s="1"/>
  <c r="P486" i="257" s="1"/>
  <c r="G486" i="257"/>
  <c r="C486" i="257" s="1"/>
  <c r="P97" i="258"/>
  <c r="M96" i="258" s="1"/>
  <c r="S96" i="258"/>
  <c r="K97" i="258" s="1"/>
  <c r="A96" i="258" s="1"/>
  <c r="G103" i="258"/>
  <c r="C103" i="258" s="1"/>
  <c r="G104" i="258"/>
  <c r="C104" i="258" s="1"/>
  <c r="G105" i="258"/>
  <c r="C105" i="258" s="1"/>
  <c r="J108" i="258"/>
  <c r="G101" i="258"/>
  <c r="C101" i="258" s="1"/>
  <c r="H101" i="258"/>
  <c r="R101" i="258" s="1"/>
  <c r="P102" i="258" s="1"/>
  <c r="G102" i="258"/>
  <c r="C102" i="258" s="1"/>
  <c r="I539" i="258"/>
  <c r="J533" i="258"/>
  <c r="R599" i="256"/>
  <c r="P600" i="256" s="1"/>
  <c r="K2" i="256"/>
  <c r="L594" i="256"/>
  <c r="N594" i="256"/>
  <c r="L108" i="261" l="1"/>
  <c r="N108" i="261"/>
  <c r="N114" i="261"/>
  <c r="L114" i="261"/>
  <c r="P601" i="259"/>
  <c r="M600" i="259" s="1"/>
  <c r="S600" i="259"/>
  <c r="K601" i="259" s="1"/>
  <c r="A600" i="259" s="1"/>
  <c r="G127" i="261"/>
  <c r="C127" i="261" s="1"/>
  <c r="G129" i="261"/>
  <c r="C129" i="261" s="1"/>
  <c r="G128" i="261"/>
  <c r="C128" i="261" s="1"/>
  <c r="G125" i="261"/>
  <c r="C125" i="261" s="1"/>
  <c r="H125" i="261"/>
  <c r="R125" i="261" s="1"/>
  <c r="P126" i="261" s="1"/>
  <c r="G126" i="261"/>
  <c r="C126" i="261" s="1"/>
  <c r="U38" i="85"/>
  <c r="V2" i="259"/>
  <c r="J132" i="261"/>
  <c r="J137" i="261"/>
  <c r="P121" i="261"/>
  <c r="M120" i="261" s="1"/>
  <c r="S120" i="261"/>
  <c r="K121" i="261" s="1"/>
  <c r="A120" i="261" s="1"/>
  <c r="L486" i="260"/>
  <c r="N486" i="260"/>
  <c r="I311" i="261"/>
  <c r="J305" i="261"/>
  <c r="H497" i="260"/>
  <c r="R497" i="260" s="1"/>
  <c r="P498" i="260" s="1"/>
  <c r="G498" i="260"/>
  <c r="C498" i="260" s="1"/>
  <c r="G500" i="260"/>
  <c r="C500" i="260" s="1"/>
  <c r="G497" i="260"/>
  <c r="C497" i="260" s="1"/>
  <c r="G499" i="260"/>
  <c r="C499" i="260" s="1"/>
  <c r="G501" i="260"/>
  <c r="C501" i="260" s="1"/>
  <c r="J504" i="260"/>
  <c r="P493" i="260"/>
  <c r="M492" i="260" s="1"/>
  <c r="S492" i="260"/>
  <c r="K493" i="260" s="1"/>
  <c r="A492" i="260" s="1"/>
  <c r="I545" i="258"/>
  <c r="J539" i="258"/>
  <c r="H107" i="258"/>
  <c r="R107" i="258" s="1"/>
  <c r="P108" i="258" s="1"/>
  <c r="J114" i="258"/>
  <c r="G107" i="258"/>
  <c r="C107" i="258" s="1"/>
  <c r="G110" i="258"/>
  <c r="C110" i="258" s="1"/>
  <c r="G108" i="258"/>
  <c r="C108" i="258" s="1"/>
  <c r="G109" i="258"/>
  <c r="C109" i="258" s="1"/>
  <c r="G111" i="258"/>
  <c r="C111" i="258" s="1"/>
  <c r="L480" i="257"/>
  <c r="N480" i="257"/>
  <c r="S486" i="257"/>
  <c r="K487" i="257" s="1"/>
  <c r="A486" i="257" s="1"/>
  <c r="P487" i="257"/>
  <c r="M486" i="257" s="1"/>
  <c r="S102" i="258"/>
  <c r="K103" i="258" s="1"/>
  <c r="A102" i="258" s="1"/>
  <c r="P103" i="258"/>
  <c r="M102" i="258" s="1"/>
  <c r="L96" i="258"/>
  <c r="N96" i="258"/>
  <c r="G491" i="257"/>
  <c r="C491" i="257" s="1"/>
  <c r="G493" i="257"/>
  <c r="C493" i="257" s="1"/>
  <c r="G495" i="257"/>
  <c r="C495" i="257" s="1"/>
  <c r="G492" i="257"/>
  <c r="C492" i="257" s="1"/>
  <c r="J498" i="257"/>
  <c r="H491" i="257"/>
  <c r="R491" i="257" s="1"/>
  <c r="P492" i="257" s="1"/>
  <c r="G494" i="257"/>
  <c r="C494" i="257" s="1"/>
  <c r="P601" i="256"/>
  <c r="M600" i="256" s="1"/>
  <c r="S600" i="256"/>
  <c r="K601" i="256" s="1"/>
  <c r="A600" i="256" s="1"/>
  <c r="V2" i="256"/>
  <c r="U35" i="85"/>
  <c r="F35" i="85" s="1"/>
  <c r="G504" i="260" l="1"/>
  <c r="C504" i="260" s="1"/>
  <c r="G507" i="260"/>
  <c r="C507" i="260" s="1"/>
  <c r="G506" i="260"/>
  <c r="C506" i="260" s="1"/>
  <c r="G503" i="260"/>
  <c r="C503" i="260" s="1"/>
  <c r="J510" i="260"/>
  <c r="H503" i="260"/>
  <c r="R503" i="260" s="1"/>
  <c r="P504" i="260" s="1"/>
  <c r="G505" i="260"/>
  <c r="C505" i="260" s="1"/>
  <c r="J311" i="261"/>
  <c r="I317" i="261"/>
  <c r="N120" i="261"/>
  <c r="L120" i="261"/>
  <c r="F38" i="85"/>
  <c r="L600" i="259"/>
  <c r="L2" i="259" s="1"/>
  <c r="N600" i="259"/>
  <c r="M2" i="259"/>
  <c r="W38" i="85" s="1"/>
  <c r="L492" i="260"/>
  <c r="N492" i="260"/>
  <c r="P499" i="260"/>
  <c r="M498" i="260" s="1"/>
  <c r="S498" i="260"/>
  <c r="K499" i="260" s="1"/>
  <c r="A498" i="260" s="1"/>
  <c r="G135" i="261"/>
  <c r="C135" i="261" s="1"/>
  <c r="G132" i="261"/>
  <c r="C132" i="261" s="1"/>
  <c r="G133" i="261"/>
  <c r="C133" i="261" s="1"/>
  <c r="G134" i="261"/>
  <c r="C134" i="261" s="1"/>
  <c r="H131" i="261"/>
  <c r="R131" i="261" s="1"/>
  <c r="P132" i="261" s="1"/>
  <c r="G131" i="261"/>
  <c r="C131" i="261" s="1"/>
  <c r="P127" i="261"/>
  <c r="M126" i="261" s="1"/>
  <c r="S126" i="261"/>
  <c r="K127" i="261" s="1"/>
  <c r="A126" i="261" s="1"/>
  <c r="J138" i="261"/>
  <c r="J143" i="261"/>
  <c r="L486" i="257"/>
  <c r="N486" i="257"/>
  <c r="I551" i="258"/>
  <c r="J545" i="258"/>
  <c r="G500" i="257"/>
  <c r="C500" i="257" s="1"/>
  <c r="G501" i="257"/>
  <c r="C501" i="257" s="1"/>
  <c r="G498" i="257"/>
  <c r="C498" i="257" s="1"/>
  <c r="J504" i="257"/>
  <c r="H497" i="257"/>
  <c r="R497" i="257" s="1"/>
  <c r="P498" i="257" s="1"/>
  <c r="G497" i="257"/>
  <c r="C497" i="257" s="1"/>
  <c r="G499" i="257"/>
  <c r="C499" i="257" s="1"/>
  <c r="N102" i="258"/>
  <c r="L102" i="258"/>
  <c r="P109" i="258"/>
  <c r="M108" i="258" s="1"/>
  <c r="S108" i="258"/>
  <c r="K109" i="258" s="1"/>
  <c r="A108" i="258" s="1"/>
  <c r="P493" i="257"/>
  <c r="M492" i="257" s="1"/>
  <c r="S492" i="257"/>
  <c r="K493" i="257" s="1"/>
  <c r="A492" i="257" s="1"/>
  <c r="G117" i="258"/>
  <c r="C117" i="258" s="1"/>
  <c r="J120" i="258"/>
  <c r="G113" i="258"/>
  <c r="C113" i="258" s="1"/>
  <c r="G116" i="258"/>
  <c r="C116" i="258" s="1"/>
  <c r="G115" i="258"/>
  <c r="C115" i="258" s="1"/>
  <c r="H113" i="258"/>
  <c r="R113" i="258" s="1"/>
  <c r="P114" i="258" s="1"/>
  <c r="G114" i="258"/>
  <c r="C114" i="258" s="1"/>
  <c r="N600" i="256"/>
  <c r="L600" i="256"/>
  <c r="L2" i="256" s="1"/>
  <c r="V35" i="85" s="1"/>
  <c r="M2" i="256"/>
  <c r="W35" i="85" s="1"/>
  <c r="G137" i="261" l="1"/>
  <c r="C137" i="261" s="1"/>
  <c r="H137" i="261"/>
  <c r="R137" i="261" s="1"/>
  <c r="P138" i="261" s="1"/>
  <c r="G138" i="261"/>
  <c r="C138" i="261" s="1"/>
  <c r="G141" i="261"/>
  <c r="C141" i="261" s="1"/>
  <c r="G139" i="261"/>
  <c r="C139" i="261" s="1"/>
  <c r="G140" i="261"/>
  <c r="C140" i="261" s="1"/>
  <c r="S132" i="261"/>
  <c r="K133" i="261" s="1"/>
  <c r="A132" i="261" s="1"/>
  <c r="P133" i="261"/>
  <c r="M132" i="261" s="1"/>
  <c r="I323" i="261"/>
  <c r="J317" i="261"/>
  <c r="G509" i="260"/>
  <c r="C509" i="260" s="1"/>
  <c r="G511" i="260"/>
  <c r="C511" i="260" s="1"/>
  <c r="G512" i="260"/>
  <c r="C512" i="260" s="1"/>
  <c r="H509" i="260"/>
  <c r="R509" i="260" s="1"/>
  <c r="P510" i="260" s="1"/>
  <c r="G510" i="260"/>
  <c r="C510" i="260" s="1"/>
  <c r="G513" i="260"/>
  <c r="C513" i="260" s="1"/>
  <c r="J516" i="260"/>
  <c r="V38" i="85"/>
  <c r="AV38" i="85" s="1"/>
  <c r="O2" i="259"/>
  <c r="Q2" i="259"/>
  <c r="P505" i="260"/>
  <c r="M504" i="260" s="1"/>
  <c r="S504" i="260"/>
  <c r="K505" i="260" s="1"/>
  <c r="A504" i="260" s="1"/>
  <c r="J144" i="261"/>
  <c r="J149" i="261"/>
  <c r="J155" i="261" s="1"/>
  <c r="N126" i="261"/>
  <c r="L126" i="261"/>
  <c r="N498" i="260"/>
  <c r="L498" i="260"/>
  <c r="S498" i="257"/>
  <c r="K499" i="257" s="1"/>
  <c r="A498" i="257" s="1"/>
  <c r="P499" i="257"/>
  <c r="M498" i="257" s="1"/>
  <c r="L108" i="258"/>
  <c r="N108" i="258"/>
  <c r="S114" i="258"/>
  <c r="K115" i="258" s="1"/>
  <c r="A114" i="258" s="1"/>
  <c r="P115" i="258"/>
  <c r="M114" i="258" s="1"/>
  <c r="G123" i="258"/>
  <c r="C123" i="258" s="1"/>
  <c r="G120" i="258"/>
  <c r="C120" i="258" s="1"/>
  <c r="H119" i="258"/>
  <c r="R119" i="258" s="1"/>
  <c r="P120" i="258" s="1"/>
  <c r="G122" i="258"/>
  <c r="C122" i="258" s="1"/>
  <c r="G119" i="258"/>
  <c r="C119" i="258" s="1"/>
  <c r="J126" i="258"/>
  <c r="G121" i="258"/>
  <c r="C121" i="258" s="1"/>
  <c r="I557" i="258"/>
  <c r="J551" i="258"/>
  <c r="N492" i="257"/>
  <c r="L492" i="257"/>
  <c r="G504" i="257"/>
  <c r="C504" i="257" s="1"/>
  <c r="G505" i="257"/>
  <c r="C505" i="257" s="1"/>
  <c r="G506" i="257"/>
  <c r="C506" i="257" s="1"/>
  <c r="J510" i="257"/>
  <c r="G507" i="257"/>
  <c r="C507" i="257" s="1"/>
  <c r="G503" i="257"/>
  <c r="C503" i="257" s="1"/>
  <c r="H503" i="257"/>
  <c r="AV35" i="85"/>
  <c r="Q2" i="256"/>
  <c r="AA35" i="85" s="1"/>
  <c r="O2" i="256"/>
  <c r="Y35" i="85" s="1"/>
  <c r="N504" i="260" l="1"/>
  <c r="L504" i="260"/>
  <c r="G518" i="260"/>
  <c r="C518" i="260" s="1"/>
  <c r="G517" i="260"/>
  <c r="C517" i="260" s="1"/>
  <c r="H515" i="260"/>
  <c r="R515" i="260" s="1"/>
  <c r="P516" i="260" s="1"/>
  <c r="G519" i="260"/>
  <c r="C519" i="260" s="1"/>
  <c r="G515" i="260"/>
  <c r="C515" i="260" s="1"/>
  <c r="G516" i="260"/>
  <c r="C516" i="260" s="1"/>
  <c r="J522" i="260"/>
  <c r="J323" i="261"/>
  <c r="I329" i="261"/>
  <c r="S510" i="260"/>
  <c r="K511" i="260" s="1"/>
  <c r="A510" i="260" s="1"/>
  <c r="P511" i="260"/>
  <c r="M510" i="260" s="1"/>
  <c r="S138" i="261"/>
  <c r="K139" i="261" s="1"/>
  <c r="A138" i="261" s="1"/>
  <c r="P139" i="261"/>
  <c r="M138" i="261" s="1"/>
  <c r="J150" i="261"/>
  <c r="J156" i="261" s="1"/>
  <c r="G143" i="261"/>
  <c r="C143" i="261" s="1"/>
  <c r="G145" i="261"/>
  <c r="C145" i="261" s="1"/>
  <c r="G146" i="261"/>
  <c r="C146" i="261" s="1"/>
  <c r="G144" i="261"/>
  <c r="C144" i="261" s="1"/>
  <c r="H143" i="261"/>
  <c r="R143" i="261" s="1"/>
  <c r="P144" i="261" s="1"/>
  <c r="G147" i="261"/>
  <c r="C147" i="261" s="1"/>
  <c r="Y38" i="85"/>
  <c r="P2" i="259"/>
  <c r="Z38" i="85" s="1"/>
  <c r="J161" i="261"/>
  <c r="AA38" i="85"/>
  <c r="S2" i="259"/>
  <c r="E1" i="259"/>
  <c r="R2" i="259"/>
  <c r="N132" i="261"/>
  <c r="L132" i="261"/>
  <c r="G511" i="257"/>
  <c r="C511" i="257" s="1"/>
  <c r="J516" i="257"/>
  <c r="G510" i="257"/>
  <c r="C510" i="257" s="1"/>
  <c r="H509" i="257"/>
  <c r="R509" i="257" s="1"/>
  <c r="P510" i="257" s="1"/>
  <c r="G513" i="257"/>
  <c r="C513" i="257" s="1"/>
  <c r="G509" i="257"/>
  <c r="C509" i="257" s="1"/>
  <c r="G512" i="257"/>
  <c r="C512" i="257" s="1"/>
  <c r="P121" i="258"/>
  <c r="M120" i="258" s="1"/>
  <c r="S120" i="258"/>
  <c r="K121" i="258" s="1"/>
  <c r="A120" i="258" s="1"/>
  <c r="I563" i="258"/>
  <c r="J557" i="258"/>
  <c r="L114" i="258"/>
  <c r="N114" i="258"/>
  <c r="N498" i="257"/>
  <c r="L498" i="257"/>
  <c r="R503" i="257"/>
  <c r="P504" i="257" s="1"/>
  <c r="H125" i="258"/>
  <c r="R125" i="258" s="1"/>
  <c r="P126" i="258" s="1"/>
  <c r="G129" i="258"/>
  <c r="C129" i="258" s="1"/>
  <c r="J132" i="258"/>
  <c r="G128" i="258"/>
  <c r="C128" i="258" s="1"/>
  <c r="G126" i="258"/>
  <c r="C126" i="258" s="1"/>
  <c r="G125" i="258"/>
  <c r="C125" i="258" s="1"/>
  <c r="G127" i="258"/>
  <c r="C127" i="258" s="1"/>
  <c r="P2" i="256"/>
  <c r="Z35" i="85" s="1"/>
  <c r="AC35" i="85"/>
  <c r="R2" i="256"/>
  <c r="AB35" i="85" s="1"/>
  <c r="S2" i="256"/>
  <c r="E1" i="256"/>
  <c r="AC38" i="85" l="1"/>
  <c r="S144" i="261"/>
  <c r="K145" i="261" s="1"/>
  <c r="A144" i="261" s="1"/>
  <c r="P145" i="261"/>
  <c r="M144" i="261" s="1"/>
  <c r="L510" i="260"/>
  <c r="N510" i="260"/>
  <c r="H521" i="260"/>
  <c r="R521" i="260" s="1"/>
  <c r="P522" i="260" s="1"/>
  <c r="G522" i="260"/>
  <c r="C522" i="260" s="1"/>
  <c r="G524" i="260"/>
  <c r="C524" i="260" s="1"/>
  <c r="G523" i="260"/>
  <c r="C523" i="260" s="1"/>
  <c r="G521" i="260"/>
  <c r="C521" i="260" s="1"/>
  <c r="G525" i="260"/>
  <c r="C525" i="260" s="1"/>
  <c r="J528" i="260"/>
  <c r="P517" i="260"/>
  <c r="M516" i="260" s="1"/>
  <c r="S516" i="260"/>
  <c r="K517" i="260" s="1"/>
  <c r="A516" i="260" s="1"/>
  <c r="H155" i="261"/>
  <c r="R155" i="261" s="1"/>
  <c r="P156" i="261" s="1"/>
  <c r="G155" i="261"/>
  <c r="C155" i="261" s="1"/>
  <c r="G158" i="261"/>
  <c r="C158" i="261" s="1"/>
  <c r="G156" i="261"/>
  <c r="C156" i="261" s="1"/>
  <c r="G159" i="261"/>
  <c r="C159" i="261" s="1"/>
  <c r="G157" i="261"/>
  <c r="C157" i="261" s="1"/>
  <c r="AB38" i="85"/>
  <c r="T2" i="259"/>
  <c r="U2" i="259" s="1"/>
  <c r="W2" i="259" s="1"/>
  <c r="X2" i="259" s="1"/>
  <c r="C2" i="259" s="1"/>
  <c r="J162" i="261"/>
  <c r="J167" i="261"/>
  <c r="AF38" i="85"/>
  <c r="H38" i="85" s="1"/>
  <c r="AG38" i="85"/>
  <c r="I38" i="85" s="1"/>
  <c r="AH38" i="85"/>
  <c r="J38" i="85" s="1"/>
  <c r="AI38" i="85"/>
  <c r="K38" i="85" s="1"/>
  <c r="AJ38" i="85"/>
  <c r="L38" i="85" s="1"/>
  <c r="AK38" i="85"/>
  <c r="M38" i="85" s="1"/>
  <c r="AL38" i="85"/>
  <c r="N38" i="85" s="1"/>
  <c r="AM38" i="85"/>
  <c r="O38" i="85" s="1"/>
  <c r="AN38" i="85"/>
  <c r="P38" i="85" s="1"/>
  <c r="AO38" i="85"/>
  <c r="Q38" i="85" s="1"/>
  <c r="N138" i="261"/>
  <c r="L138" i="261"/>
  <c r="J329" i="261"/>
  <c r="I335" i="261"/>
  <c r="G150" i="261"/>
  <c r="C150" i="261" s="1"/>
  <c r="G152" i="261"/>
  <c r="C152" i="261" s="1"/>
  <c r="G151" i="261"/>
  <c r="C151" i="261" s="1"/>
  <c r="G153" i="261"/>
  <c r="C153" i="261" s="1"/>
  <c r="G149" i="261"/>
  <c r="C149" i="261" s="1"/>
  <c r="H149" i="261"/>
  <c r="R149" i="261" s="1"/>
  <c r="P150" i="261" s="1"/>
  <c r="S126" i="258"/>
  <c r="K127" i="258" s="1"/>
  <c r="A126" i="258" s="1"/>
  <c r="P127" i="258"/>
  <c r="M126" i="258" s="1"/>
  <c r="I569" i="258"/>
  <c r="J563" i="258"/>
  <c r="G516" i="257"/>
  <c r="C516" i="257" s="1"/>
  <c r="G515" i="257"/>
  <c r="C515" i="257" s="1"/>
  <c r="G518" i="257"/>
  <c r="C518" i="257" s="1"/>
  <c r="J522" i="257"/>
  <c r="H515" i="257"/>
  <c r="G519" i="257"/>
  <c r="C519" i="257" s="1"/>
  <c r="G517" i="257"/>
  <c r="C517" i="257" s="1"/>
  <c r="G132" i="258"/>
  <c r="C132" i="258" s="1"/>
  <c r="G133" i="258"/>
  <c r="C133" i="258" s="1"/>
  <c r="G135" i="258"/>
  <c r="C135" i="258" s="1"/>
  <c r="G134" i="258"/>
  <c r="C134" i="258" s="1"/>
  <c r="J138" i="258"/>
  <c r="H131" i="258"/>
  <c r="R131" i="258" s="1"/>
  <c r="P132" i="258" s="1"/>
  <c r="G131" i="258"/>
  <c r="C131" i="258" s="1"/>
  <c r="P505" i="257"/>
  <c r="M504" i="257" s="1"/>
  <c r="S504" i="257"/>
  <c r="K505" i="257" s="1"/>
  <c r="A504" i="257" s="1"/>
  <c r="N120" i="258"/>
  <c r="L120" i="258"/>
  <c r="P511" i="257"/>
  <c r="M510" i="257" s="1"/>
  <c r="S510" i="257"/>
  <c r="K511" i="257" s="1"/>
  <c r="A510" i="257" s="1"/>
  <c r="AF35" i="85"/>
  <c r="H35" i="85" s="1"/>
  <c r="AH35" i="85"/>
  <c r="J35" i="85" s="1"/>
  <c r="AM35" i="85"/>
  <c r="O35" i="85" s="1"/>
  <c r="AJ35" i="85"/>
  <c r="L35" i="85" s="1"/>
  <c r="AK35" i="85"/>
  <c r="M35" i="85" s="1"/>
  <c r="AG35" i="85"/>
  <c r="I35" i="85" s="1"/>
  <c r="AO35" i="85"/>
  <c r="Q35" i="85" s="1"/>
  <c r="AN35" i="85"/>
  <c r="P35" i="85" s="1"/>
  <c r="AL35" i="85"/>
  <c r="N35" i="85" s="1"/>
  <c r="AI35" i="85"/>
  <c r="K35" i="85" s="1"/>
  <c r="T2" i="256"/>
  <c r="U2" i="256" s="1"/>
  <c r="W2" i="256" s="1"/>
  <c r="X2" i="256" s="1"/>
  <c r="C2" i="256" s="1"/>
  <c r="J335" i="261" l="1"/>
  <c r="I341" i="261"/>
  <c r="P523" i="260"/>
  <c r="M522" i="260" s="1"/>
  <c r="S522" i="260"/>
  <c r="K523" i="260" s="1"/>
  <c r="A522" i="260" s="1"/>
  <c r="G161" i="261"/>
  <c r="C161" i="261" s="1"/>
  <c r="G162" i="261"/>
  <c r="C162" i="261" s="1"/>
  <c r="G165" i="261"/>
  <c r="C165" i="261" s="1"/>
  <c r="H161" i="261"/>
  <c r="R161" i="261" s="1"/>
  <c r="P162" i="261" s="1"/>
  <c r="G163" i="261"/>
  <c r="C163" i="261" s="1"/>
  <c r="G164" i="261"/>
  <c r="C164" i="261" s="1"/>
  <c r="S156" i="261"/>
  <c r="K157" i="261" s="1"/>
  <c r="A156" i="261" s="1"/>
  <c r="P157" i="261"/>
  <c r="M156" i="261" s="1"/>
  <c r="N144" i="261"/>
  <c r="L144" i="261"/>
  <c r="S150" i="261"/>
  <c r="K151" i="261" s="1"/>
  <c r="A150" i="261" s="1"/>
  <c r="P151" i="261"/>
  <c r="M150" i="261" s="1"/>
  <c r="J168" i="261"/>
  <c r="J173" i="261"/>
  <c r="G528" i="260"/>
  <c r="C528" i="260" s="1"/>
  <c r="G531" i="260"/>
  <c r="C531" i="260" s="1"/>
  <c r="G529" i="260"/>
  <c r="C529" i="260" s="1"/>
  <c r="J534" i="260"/>
  <c r="H527" i="260"/>
  <c r="R527" i="260" s="1"/>
  <c r="P528" i="260" s="1"/>
  <c r="G530" i="260"/>
  <c r="C530" i="260" s="1"/>
  <c r="G527" i="260"/>
  <c r="C527" i="260" s="1"/>
  <c r="AS38" i="85"/>
  <c r="AP38" i="85"/>
  <c r="AT38" i="85"/>
  <c r="AQ38" i="85"/>
  <c r="AR38" i="85"/>
  <c r="AD38" i="85"/>
  <c r="AE38" i="85" s="1"/>
  <c r="N516" i="260"/>
  <c r="L516" i="260"/>
  <c r="S132" i="258"/>
  <c r="K133" i="258" s="1"/>
  <c r="A132" i="258" s="1"/>
  <c r="P133" i="258"/>
  <c r="M132" i="258" s="1"/>
  <c r="R515" i="257"/>
  <c r="P516" i="257" s="1"/>
  <c r="G138" i="258"/>
  <c r="C138" i="258" s="1"/>
  <c r="G139" i="258"/>
  <c r="C139" i="258" s="1"/>
  <c r="G140" i="258"/>
  <c r="C140" i="258" s="1"/>
  <c r="J144" i="258"/>
  <c r="G141" i="258"/>
  <c r="C141" i="258" s="1"/>
  <c r="G137" i="258"/>
  <c r="C137" i="258" s="1"/>
  <c r="H137" i="258"/>
  <c r="R137" i="258" s="1"/>
  <c r="P138" i="258" s="1"/>
  <c r="N126" i="258"/>
  <c r="L126" i="258"/>
  <c r="L510" i="257"/>
  <c r="N510" i="257"/>
  <c r="N504" i="257"/>
  <c r="L504" i="257"/>
  <c r="I575" i="258"/>
  <c r="J569" i="258"/>
  <c r="J528" i="257"/>
  <c r="H521" i="257"/>
  <c r="R521" i="257" s="1"/>
  <c r="P522" i="257" s="1"/>
  <c r="G523" i="257"/>
  <c r="C523" i="257" s="1"/>
  <c r="G521" i="257"/>
  <c r="C521" i="257" s="1"/>
  <c r="G525" i="257"/>
  <c r="C525" i="257" s="1"/>
  <c r="G522" i="257"/>
  <c r="C522" i="257" s="1"/>
  <c r="G524" i="257"/>
  <c r="C524" i="257" s="1"/>
  <c r="AS35" i="85"/>
  <c r="AD35" i="85"/>
  <c r="AE35" i="85" s="1"/>
  <c r="AQ35" i="85"/>
  <c r="AT35" i="85"/>
  <c r="AP35" i="85"/>
  <c r="AR35" i="85"/>
  <c r="AU38" i="85" l="1"/>
  <c r="S38" i="85" s="1"/>
  <c r="G171" i="261"/>
  <c r="C171" i="261" s="1"/>
  <c r="G169" i="261"/>
  <c r="C169" i="261" s="1"/>
  <c r="G170" i="261"/>
  <c r="C170" i="261" s="1"/>
  <c r="H167" i="261"/>
  <c r="R167" i="261" s="1"/>
  <c r="P168" i="261" s="1"/>
  <c r="G167" i="261"/>
  <c r="C167" i="261" s="1"/>
  <c r="G168" i="261"/>
  <c r="C168" i="261" s="1"/>
  <c r="G533" i="260"/>
  <c r="C533" i="260" s="1"/>
  <c r="G535" i="260"/>
  <c r="C535" i="260" s="1"/>
  <c r="G534" i="260"/>
  <c r="C534" i="260" s="1"/>
  <c r="G537" i="260"/>
  <c r="C537" i="260" s="1"/>
  <c r="J540" i="260"/>
  <c r="H533" i="260"/>
  <c r="R533" i="260" s="1"/>
  <c r="P534" i="260" s="1"/>
  <c r="G536" i="260"/>
  <c r="C536" i="260" s="1"/>
  <c r="J174" i="261"/>
  <c r="J179" i="261"/>
  <c r="J185" i="261" s="1"/>
  <c r="J191" i="261" s="1"/>
  <c r="J341" i="261"/>
  <c r="I347" i="261"/>
  <c r="P529" i="260"/>
  <c r="M528" i="260" s="1"/>
  <c r="S528" i="260"/>
  <c r="K529" i="260" s="1"/>
  <c r="A528" i="260" s="1"/>
  <c r="N522" i="260"/>
  <c r="L522" i="260"/>
  <c r="N150" i="261"/>
  <c r="L150" i="261"/>
  <c r="N156" i="261"/>
  <c r="L156" i="261"/>
  <c r="P163" i="261"/>
  <c r="M162" i="261" s="1"/>
  <c r="S162" i="261"/>
  <c r="K163" i="261" s="1"/>
  <c r="A162" i="261" s="1"/>
  <c r="G527" i="257"/>
  <c r="C527" i="257" s="1"/>
  <c r="G531" i="257"/>
  <c r="C531" i="257" s="1"/>
  <c r="G528" i="257"/>
  <c r="C528" i="257" s="1"/>
  <c r="G529" i="257"/>
  <c r="C529" i="257" s="1"/>
  <c r="G530" i="257"/>
  <c r="C530" i="257" s="1"/>
  <c r="J534" i="257"/>
  <c r="H527" i="257"/>
  <c r="R527" i="257" s="1"/>
  <c r="P528" i="257" s="1"/>
  <c r="P523" i="257"/>
  <c r="M522" i="257" s="1"/>
  <c r="S522" i="257"/>
  <c r="K523" i="257" s="1"/>
  <c r="A522" i="257" s="1"/>
  <c r="L132" i="258"/>
  <c r="N132" i="258"/>
  <c r="I581" i="258"/>
  <c r="J575" i="258"/>
  <c r="S138" i="258"/>
  <c r="K139" i="258" s="1"/>
  <c r="A138" i="258" s="1"/>
  <c r="P139" i="258"/>
  <c r="M138" i="258" s="1"/>
  <c r="P517" i="257"/>
  <c r="M516" i="257" s="1"/>
  <c r="S516" i="257"/>
  <c r="K517" i="257" s="1"/>
  <c r="A516" i="257" s="1"/>
  <c r="G146" i="258"/>
  <c r="C146" i="258" s="1"/>
  <c r="G145" i="258"/>
  <c r="C145" i="258" s="1"/>
  <c r="G143" i="258"/>
  <c r="C143" i="258" s="1"/>
  <c r="H143" i="258"/>
  <c r="R143" i="258" s="1"/>
  <c r="P144" i="258" s="1"/>
  <c r="G144" i="258"/>
  <c r="C144" i="258" s="1"/>
  <c r="J150" i="258"/>
  <c r="G147" i="258"/>
  <c r="C147" i="258" s="1"/>
  <c r="AU35" i="85"/>
  <c r="S35" i="85" s="1"/>
  <c r="I353" i="261" l="1"/>
  <c r="J347" i="261"/>
  <c r="N162" i="261"/>
  <c r="L162" i="261"/>
  <c r="L528" i="260"/>
  <c r="N528" i="260"/>
  <c r="G174" i="261"/>
  <c r="C174" i="261" s="1"/>
  <c r="G175" i="261"/>
  <c r="C175" i="261" s="1"/>
  <c r="G176" i="261"/>
  <c r="C176" i="261" s="1"/>
  <c r="G177" i="261"/>
  <c r="C177" i="261" s="1"/>
  <c r="J180" i="261"/>
  <c r="G173" i="261"/>
  <c r="C173" i="261" s="1"/>
  <c r="H173" i="261"/>
  <c r="R173" i="261" s="1"/>
  <c r="P174" i="261" s="1"/>
  <c r="J197" i="261"/>
  <c r="G543" i="260"/>
  <c r="C543" i="260" s="1"/>
  <c r="G539" i="260"/>
  <c r="C539" i="260" s="1"/>
  <c r="G540" i="260"/>
  <c r="C540" i="260" s="1"/>
  <c r="G542" i="260"/>
  <c r="C542" i="260" s="1"/>
  <c r="G541" i="260"/>
  <c r="C541" i="260" s="1"/>
  <c r="H539" i="260"/>
  <c r="R539" i="260" s="1"/>
  <c r="P540" i="260" s="1"/>
  <c r="J546" i="260"/>
  <c r="S534" i="260"/>
  <c r="K535" i="260" s="1"/>
  <c r="A534" i="260" s="1"/>
  <c r="P535" i="260"/>
  <c r="M534" i="260" s="1"/>
  <c r="S168" i="261"/>
  <c r="K169" i="261" s="1"/>
  <c r="A168" i="261" s="1"/>
  <c r="P169" i="261"/>
  <c r="M168" i="261" s="1"/>
  <c r="P145" i="258"/>
  <c r="M144" i="258" s="1"/>
  <c r="S144" i="258"/>
  <c r="K145" i="258" s="1"/>
  <c r="A144" i="258" s="1"/>
  <c r="G537" i="257"/>
  <c r="C537" i="257" s="1"/>
  <c r="G536" i="257"/>
  <c r="C536" i="257" s="1"/>
  <c r="H533" i="257"/>
  <c r="J540" i="257"/>
  <c r="G534" i="257"/>
  <c r="C534" i="257" s="1"/>
  <c r="G535" i="257"/>
  <c r="C535" i="257" s="1"/>
  <c r="G533" i="257"/>
  <c r="C533" i="257" s="1"/>
  <c r="N138" i="258"/>
  <c r="L138" i="258"/>
  <c r="P529" i="257"/>
  <c r="M528" i="257" s="1"/>
  <c r="S528" i="257"/>
  <c r="K529" i="257" s="1"/>
  <c r="A528" i="257" s="1"/>
  <c r="H149" i="258"/>
  <c r="R149" i="258" s="1"/>
  <c r="P150" i="258" s="1"/>
  <c r="G151" i="258"/>
  <c r="C151" i="258" s="1"/>
  <c r="J156" i="258"/>
  <c r="G152" i="258"/>
  <c r="C152" i="258" s="1"/>
  <c r="G150" i="258"/>
  <c r="C150" i="258" s="1"/>
  <c r="G149" i="258"/>
  <c r="C149" i="258" s="1"/>
  <c r="G153" i="258"/>
  <c r="C153" i="258" s="1"/>
  <c r="N516" i="257"/>
  <c r="L516" i="257"/>
  <c r="I587" i="258"/>
  <c r="J581" i="258"/>
  <c r="N522" i="257"/>
  <c r="L522" i="257"/>
  <c r="S540" i="260" l="1"/>
  <c r="K541" i="260" s="1"/>
  <c r="A540" i="260" s="1"/>
  <c r="P541" i="260"/>
  <c r="M540" i="260" s="1"/>
  <c r="P175" i="261"/>
  <c r="M174" i="261" s="1"/>
  <c r="S174" i="261"/>
  <c r="K175" i="261" s="1"/>
  <c r="A174" i="261" s="1"/>
  <c r="I359" i="261"/>
  <c r="J353" i="261"/>
  <c r="L168" i="261"/>
  <c r="N168" i="261"/>
  <c r="G547" i="260"/>
  <c r="C547" i="260" s="1"/>
  <c r="G549" i="260"/>
  <c r="C549" i="260" s="1"/>
  <c r="G545" i="260"/>
  <c r="C545" i="260" s="1"/>
  <c r="H545" i="260"/>
  <c r="R545" i="260" s="1"/>
  <c r="P546" i="260" s="1"/>
  <c r="G546" i="260"/>
  <c r="C546" i="260" s="1"/>
  <c r="G548" i="260"/>
  <c r="C548" i="260" s="1"/>
  <c r="J552" i="260"/>
  <c r="J203" i="261"/>
  <c r="G182" i="261"/>
  <c r="C182" i="261" s="1"/>
  <c r="G183" i="261"/>
  <c r="C183" i="261" s="1"/>
  <c r="H179" i="261"/>
  <c r="R179" i="261" s="1"/>
  <c r="P180" i="261" s="1"/>
  <c r="G181" i="261"/>
  <c r="C181" i="261" s="1"/>
  <c r="G179" i="261"/>
  <c r="C179" i="261" s="1"/>
  <c r="J186" i="261"/>
  <c r="G180" i="261"/>
  <c r="C180" i="261" s="1"/>
  <c r="N534" i="260"/>
  <c r="L534" i="260"/>
  <c r="R533" i="257"/>
  <c r="P534" i="257" s="1"/>
  <c r="L144" i="258"/>
  <c r="N144" i="258"/>
  <c r="P151" i="258"/>
  <c r="M150" i="258" s="1"/>
  <c r="S150" i="258"/>
  <c r="K151" i="258" s="1"/>
  <c r="A150" i="258" s="1"/>
  <c r="G540" i="257"/>
  <c r="C540" i="257" s="1"/>
  <c r="G539" i="257"/>
  <c r="C539" i="257" s="1"/>
  <c r="J546" i="257"/>
  <c r="G543" i="257"/>
  <c r="C543" i="257" s="1"/>
  <c r="G541" i="257"/>
  <c r="C541" i="257" s="1"/>
  <c r="G542" i="257"/>
  <c r="C542" i="257" s="1"/>
  <c r="H539" i="257"/>
  <c r="R539" i="257" s="1"/>
  <c r="P540" i="257" s="1"/>
  <c r="J587" i="258"/>
  <c r="I593" i="258"/>
  <c r="J162" i="258"/>
  <c r="G159" i="258"/>
  <c r="C159" i="258" s="1"/>
  <c r="G158" i="258"/>
  <c r="C158" i="258" s="1"/>
  <c r="G156" i="258"/>
  <c r="C156" i="258" s="1"/>
  <c r="G155" i="258"/>
  <c r="C155" i="258" s="1"/>
  <c r="H155" i="258"/>
  <c r="R155" i="258" s="1"/>
  <c r="P156" i="258" s="1"/>
  <c r="G157" i="258"/>
  <c r="C157" i="258" s="1"/>
  <c r="N528" i="257"/>
  <c r="L528" i="257"/>
  <c r="J209" i="261" l="1"/>
  <c r="J359" i="261"/>
  <c r="I365" i="261"/>
  <c r="L540" i="260"/>
  <c r="N540" i="260"/>
  <c r="G186" i="261"/>
  <c r="C186" i="261" s="1"/>
  <c r="H185" i="261"/>
  <c r="R185" i="261" s="1"/>
  <c r="P186" i="261" s="1"/>
  <c r="G185" i="261"/>
  <c r="C185" i="261" s="1"/>
  <c r="G187" i="261"/>
  <c r="C187" i="261" s="1"/>
  <c r="G189" i="261"/>
  <c r="C189" i="261" s="1"/>
  <c r="G188" i="261"/>
  <c r="C188" i="261" s="1"/>
  <c r="J192" i="261"/>
  <c r="H551" i="260"/>
  <c r="R551" i="260" s="1"/>
  <c r="P552" i="260" s="1"/>
  <c r="G551" i="260"/>
  <c r="C551" i="260" s="1"/>
  <c r="G554" i="260"/>
  <c r="C554" i="260" s="1"/>
  <c r="G552" i="260"/>
  <c r="C552" i="260" s="1"/>
  <c r="G553" i="260"/>
  <c r="C553" i="260" s="1"/>
  <c r="G555" i="260"/>
  <c r="C555" i="260" s="1"/>
  <c r="J558" i="260"/>
  <c r="L174" i="261"/>
  <c r="N174" i="261"/>
  <c r="S180" i="261"/>
  <c r="K181" i="261" s="1"/>
  <c r="A180" i="261" s="1"/>
  <c r="P181" i="261"/>
  <c r="M180" i="261" s="1"/>
  <c r="P547" i="260"/>
  <c r="M546" i="260" s="1"/>
  <c r="S546" i="260"/>
  <c r="K547" i="260" s="1"/>
  <c r="A546" i="260" s="1"/>
  <c r="S540" i="257"/>
  <c r="K541" i="257" s="1"/>
  <c r="A540" i="257" s="1"/>
  <c r="P541" i="257"/>
  <c r="M540" i="257" s="1"/>
  <c r="G548" i="257"/>
  <c r="C548" i="257" s="1"/>
  <c r="H545" i="257"/>
  <c r="R545" i="257" s="1"/>
  <c r="P546" i="257" s="1"/>
  <c r="J552" i="257"/>
  <c r="G549" i="257"/>
  <c r="C549" i="257" s="1"/>
  <c r="G545" i="257"/>
  <c r="C545" i="257" s="1"/>
  <c r="G546" i="257"/>
  <c r="C546" i="257" s="1"/>
  <c r="G547" i="257"/>
  <c r="C547" i="257" s="1"/>
  <c r="L150" i="258"/>
  <c r="N150" i="258"/>
  <c r="S534" i="257"/>
  <c r="K535" i="257" s="1"/>
  <c r="A534" i="257" s="1"/>
  <c r="P535" i="257"/>
  <c r="M534" i="257" s="1"/>
  <c r="S156" i="258"/>
  <c r="K157" i="258" s="1"/>
  <c r="A156" i="258" s="1"/>
  <c r="P157" i="258"/>
  <c r="M156" i="258" s="1"/>
  <c r="I599" i="258"/>
  <c r="J593" i="258"/>
  <c r="J168" i="258"/>
  <c r="G165" i="258"/>
  <c r="C165" i="258" s="1"/>
  <c r="H161" i="258"/>
  <c r="R161" i="258" s="1"/>
  <c r="P162" i="258" s="1"/>
  <c r="G163" i="258"/>
  <c r="C163" i="258" s="1"/>
  <c r="G162" i="258"/>
  <c r="C162" i="258" s="1"/>
  <c r="G164" i="258"/>
  <c r="C164" i="258" s="1"/>
  <c r="G161" i="258"/>
  <c r="C161" i="258" s="1"/>
  <c r="N546" i="260" l="1"/>
  <c r="L546" i="260"/>
  <c r="G191" i="261"/>
  <c r="C191" i="261" s="1"/>
  <c r="G193" i="261"/>
  <c r="C193" i="261" s="1"/>
  <c r="G194" i="261"/>
  <c r="C194" i="261" s="1"/>
  <c r="H191" i="261"/>
  <c r="R191" i="261" s="1"/>
  <c r="P192" i="261" s="1"/>
  <c r="G192" i="261"/>
  <c r="C192" i="261" s="1"/>
  <c r="G195" i="261"/>
  <c r="C195" i="261" s="1"/>
  <c r="J198" i="261"/>
  <c r="S552" i="260"/>
  <c r="K553" i="260" s="1"/>
  <c r="A552" i="260" s="1"/>
  <c r="P553" i="260"/>
  <c r="M552" i="260" s="1"/>
  <c r="J215" i="261"/>
  <c r="L180" i="261"/>
  <c r="N180" i="261"/>
  <c r="G560" i="260"/>
  <c r="C560" i="260" s="1"/>
  <c r="J564" i="260"/>
  <c r="G558" i="260"/>
  <c r="C558" i="260" s="1"/>
  <c r="G561" i="260"/>
  <c r="C561" i="260" s="1"/>
  <c r="H557" i="260"/>
  <c r="R557" i="260" s="1"/>
  <c r="P558" i="260" s="1"/>
  <c r="G557" i="260"/>
  <c r="C557" i="260" s="1"/>
  <c r="G559" i="260"/>
  <c r="C559" i="260" s="1"/>
  <c r="P187" i="261"/>
  <c r="M186" i="261" s="1"/>
  <c r="S186" i="261"/>
  <c r="K187" i="261" s="1"/>
  <c r="A186" i="261" s="1"/>
  <c r="J365" i="261"/>
  <c r="I371" i="261"/>
  <c r="J599" i="258"/>
  <c r="N534" i="257"/>
  <c r="L534" i="257"/>
  <c r="J558" i="257"/>
  <c r="G555" i="257"/>
  <c r="C555" i="257" s="1"/>
  <c r="G553" i="257"/>
  <c r="C553" i="257" s="1"/>
  <c r="H551" i="257"/>
  <c r="R551" i="257" s="1"/>
  <c r="P552" i="257" s="1"/>
  <c r="G552" i="257"/>
  <c r="C552" i="257" s="1"/>
  <c r="G554" i="257"/>
  <c r="C554" i="257" s="1"/>
  <c r="G551" i="257"/>
  <c r="C551" i="257" s="1"/>
  <c r="L540" i="257"/>
  <c r="N540" i="257"/>
  <c r="P163" i="258"/>
  <c r="M162" i="258" s="1"/>
  <c r="S162" i="258"/>
  <c r="K163" i="258" s="1"/>
  <c r="A162" i="258" s="1"/>
  <c r="G169" i="258"/>
  <c r="C169" i="258" s="1"/>
  <c r="J174" i="258"/>
  <c r="G171" i="258"/>
  <c r="C171" i="258" s="1"/>
  <c r="H167" i="258"/>
  <c r="R167" i="258" s="1"/>
  <c r="P168" i="258" s="1"/>
  <c r="G168" i="258"/>
  <c r="C168" i="258" s="1"/>
  <c r="G167" i="258"/>
  <c r="C167" i="258" s="1"/>
  <c r="G170" i="258"/>
  <c r="C170" i="258" s="1"/>
  <c r="L156" i="258"/>
  <c r="N156" i="258"/>
  <c r="P547" i="257"/>
  <c r="M546" i="257" s="1"/>
  <c r="S546" i="257"/>
  <c r="K547" i="257" s="1"/>
  <c r="A546" i="257" s="1"/>
  <c r="G566" i="260" l="1"/>
  <c r="C566" i="260" s="1"/>
  <c r="G565" i="260"/>
  <c r="C565" i="260" s="1"/>
  <c r="H563" i="260"/>
  <c r="R563" i="260" s="1"/>
  <c r="P564" i="260" s="1"/>
  <c r="G567" i="260"/>
  <c r="C567" i="260" s="1"/>
  <c r="G563" i="260"/>
  <c r="C563" i="260" s="1"/>
  <c r="G564" i="260"/>
  <c r="C564" i="260" s="1"/>
  <c r="J570" i="260"/>
  <c r="J221" i="261"/>
  <c r="J227" i="261" s="1"/>
  <c r="J233" i="261" s="1"/>
  <c r="G198" i="261"/>
  <c r="C198" i="261" s="1"/>
  <c r="H197" i="261"/>
  <c r="R197" i="261" s="1"/>
  <c r="P198" i="261" s="1"/>
  <c r="G200" i="261"/>
  <c r="C200" i="261" s="1"/>
  <c r="G199" i="261"/>
  <c r="C199" i="261" s="1"/>
  <c r="G201" i="261"/>
  <c r="C201" i="261" s="1"/>
  <c r="G197" i="261"/>
  <c r="C197" i="261" s="1"/>
  <c r="J204" i="261"/>
  <c r="J371" i="261"/>
  <c r="I377" i="261"/>
  <c r="S192" i="261"/>
  <c r="K193" i="261" s="1"/>
  <c r="A192" i="261" s="1"/>
  <c r="P193" i="261"/>
  <c r="M192" i="261" s="1"/>
  <c r="N186" i="261"/>
  <c r="L186" i="261"/>
  <c r="N552" i="260"/>
  <c r="L552" i="260"/>
  <c r="S558" i="260"/>
  <c r="K559" i="260" s="1"/>
  <c r="A558" i="260" s="1"/>
  <c r="P559" i="260"/>
  <c r="M558" i="260" s="1"/>
  <c r="N162" i="258"/>
  <c r="L162" i="258"/>
  <c r="S168" i="258"/>
  <c r="K169" i="258" s="1"/>
  <c r="A168" i="258" s="1"/>
  <c r="P169" i="258"/>
  <c r="M168" i="258" s="1"/>
  <c r="S552" i="257"/>
  <c r="K553" i="257" s="1"/>
  <c r="A552" i="257" s="1"/>
  <c r="P553" i="257"/>
  <c r="M552" i="257" s="1"/>
  <c r="L546" i="257"/>
  <c r="N546" i="257"/>
  <c r="G176" i="258"/>
  <c r="C176" i="258" s="1"/>
  <c r="G175" i="258"/>
  <c r="C175" i="258" s="1"/>
  <c r="J180" i="258"/>
  <c r="G173" i="258"/>
  <c r="C173" i="258" s="1"/>
  <c r="G174" i="258"/>
  <c r="C174" i="258" s="1"/>
  <c r="G177" i="258"/>
  <c r="C177" i="258" s="1"/>
  <c r="H173" i="258"/>
  <c r="R173" i="258" s="1"/>
  <c r="P174" i="258" s="1"/>
  <c r="G557" i="257"/>
  <c r="C557" i="257" s="1"/>
  <c r="G561" i="257"/>
  <c r="C561" i="257" s="1"/>
  <c r="J564" i="257"/>
  <c r="G560" i="257"/>
  <c r="C560" i="257" s="1"/>
  <c r="H557" i="257"/>
  <c r="R557" i="257" s="1"/>
  <c r="P558" i="257" s="1"/>
  <c r="G558" i="257"/>
  <c r="C558" i="257" s="1"/>
  <c r="G559" i="257"/>
  <c r="C559" i="257" s="1"/>
  <c r="J239" i="261" l="1"/>
  <c r="J245" i="261" s="1"/>
  <c r="J251" i="261" s="1"/>
  <c r="J257" i="261" s="1"/>
  <c r="N558" i="260"/>
  <c r="L558" i="260"/>
  <c r="J377" i="261"/>
  <c r="I383" i="261"/>
  <c r="P199" i="261"/>
  <c r="M198" i="261" s="1"/>
  <c r="S198" i="261"/>
  <c r="K199" i="261" s="1"/>
  <c r="A198" i="261" s="1"/>
  <c r="G571" i="260"/>
  <c r="C571" i="260" s="1"/>
  <c r="G573" i="260"/>
  <c r="C573" i="260" s="1"/>
  <c r="G569" i="260"/>
  <c r="C569" i="260" s="1"/>
  <c r="H569" i="260"/>
  <c r="R569" i="260" s="1"/>
  <c r="P570" i="260" s="1"/>
  <c r="G570" i="260"/>
  <c r="C570" i="260" s="1"/>
  <c r="G572" i="260"/>
  <c r="C572" i="260" s="1"/>
  <c r="J576" i="260"/>
  <c r="S564" i="260"/>
  <c r="K565" i="260" s="1"/>
  <c r="A564" i="260" s="1"/>
  <c r="P565" i="260"/>
  <c r="M564" i="260" s="1"/>
  <c r="N192" i="261"/>
  <c r="L192" i="261"/>
  <c r="H203" i="261"/>
  <c r="R203" i="261" s="1"/>
  <c r="P204" i="261" s="1"/>
  <c r="G204" i="261"/>
  <c r="C204" i="261" s="1"/>
  <c r="G206" i="261"/>
  <c r="C206" i="261" s="1"/>
  <c r="G205" i="261"/>
  <c r="C205" i="261" s="1"/>
  <c r="G203" i="261"/>
  <c r="C203" i="261" s="1"/>
  <c r="G207" i="261"/>
  <c r="C207" i="261" s="1"/>
  <c r="J210" i="261"/>
  <c r="N168" i="258"/>
  <c r="L168" i="258"/>
  <c r="P559" i="257"/>
  <c r="M558" i="257" s="1"/>
  <c r="S558" i="257"/>
  <c r="K559" i="257" s="1"/>
  <c r="A558" i="257" s="1"/>
  <c r="G567" i="257"/>
  <c r="C567" i="257" s="1"/>
  <c r="G564" i="257"/>
  <c r="C564" i="257" s="1"/>
  <c r="G563" i="257"/>
  <c r="C563" i="257" s="1"/>
  <c r="G565" i="257"/>
  <c r="C565" i="257" s="1"/>
  <c r="G566" i="257"/>
  <c r="C566" i="257" s="1"/>
  <c r="H563" i="257"/>
  <c r="R563" i="257" s="1"/>
  <c r="P564" i="257" s="1"/>
  <c r="J570" i="257"/>
  <c r="N552" i="257"/>
  <c r="L552" i="257"/>
  <c r="S174" i="258"/>
  <c r="K175" i="258" s="1"/>
  <c r="A174" i="258" s="1"/>
  <c r="P175" i="258"/>
  <c r="M174" i="258" s="1"/>
  <c r="G183" i="258"/>
  <c r="C183" i="258" s="1"/>
  <c r="H179" i="258"/>
  <c r="R179" i="258" s="1"/>
  <c r="P180" i="258" s="1"/>
  <c r="G180" i="258"/>
  <c r="C180" i="258" s="1"/>
  <c r="J186" i="258"/>
  <c r="G181" i="258"/>
  <c r="C181" i="258" s="1"/>
  <c r="G179" i="258"/>
  <c r="C179" i="258" s="1"/>
  <c r="G182" i="258"/>
  <c r="C182" i="258" s="1"/>
  <c r="L564" i="260" l="1"/>
  <c r="N564" i="260"/>
  <c r="G212" i="261"/>
  <c r="C212" i="261" s="1"/>
  <c r="G210" i="261"/>
  <c r="C210" i="261" s="1"/>
  <c r="G211" i="261"/>
  <c r="C211" i="261" s="1"/>
  <c r="G213" i="261"/>
  <c r="C213" i="261" s="1"/>
  <c r="G209" i="261"/>
  <c r="C209" i="261" s="1"/>
  <c r="H209" i="261"/>
  <c r="R209" i="261" s="1"/>
  <c r="P210" i="261" s="1"/>
  <c r="J216" i="261"/>
  <c r="I389" i="261"/>
  <c r="J383" i="261"/>
  <c r="J263" i="261"/>
  <c r="H575" i="260"/>
  <c r="R575" i="260" s="1"/>
  <c r="P576" i="260" s="1"/>
  <c r="G575" i="260"/>
  <c r="C575" i="260" s="1"/>
  <c r="G578" i="260"/>
  <c r="C578" i="260" s="1"/>
  <c r="G577" i="260"/>
  <c r="C577" i="260" s="1"/>
  <c r="G579" i="260"/>
  <c r="C579" i="260" s="1"/>
  <c r="G576" i="260"/>
  <c r="C576" i="260" s="1"/>
  <c r="J582" i="260"/>
  <c r="L198" i="261"/>
  <c r="N198" i="261"/>
  <c r="P205" i="261"/>
  <c r="M204" i="261" s="1"/>
  <c r="S204" i="261"/>
  <c r="K205" i="261" s="1"/>
  <c r="A204" i="261" s="1"/>
  <c r="P571" i="260"/>
  <c r="M570" i="260" s="1"/>
  <c r="S570" i="260"/>
  <c r="K571" i="260" s="1"/>
  <c r="A570" i="260" s="1"/>
  <c r="P565" i="257"/>
  <c r="M564" i="257" s="1"/>
  <c r="S564" i="257"/>
  <c r="K565" i="257" s="1"/>
  <c r="A564" i="257" s="1"/>
  <c r="P181" i="258"/>
  <c r="M180" i="258" s="1"/>
  <c r="S180" i="258"/>
  <c r="K181" i="258" s="1"/>
  <c r="A180" i="258" s="1"/>
  <c r="G189" i="258"/>
  <c r="C189" i="258" s="1"/>
  <c r="G188" i="258"/>
  <c r="C188" i="258" s="1"/>
  <c r="J192" i="258"/>
  <c r="H185" i="258"/>
  <c r="R185" i="258" s="1"/>
  <c r="P186" i="258" s="1"/>
  <c r="G185" i="258"/>
  <c r="C185" i="258" s="1"/>
  <c r="G187" i="258"/>
  <c r="C187" i="258" s="1"/>
  <c r="G186" i="258"/>
  <c r="C186" i="258" s="1"/>
  <c r="N174" i="258"/>
  <c r="L174" i="258"/>
  <c r="G573" i="257"/>
  <c r="C573" i="257" s="1"/>
  <c r="G569" i="257"/>
  <c r="C569" i="257" s="1"/>
  <c r="G572" i="257"/>
  <c r="C572" i="257" s="1"/>
  <c r="J576" i="257"/>
  <c r="G570" i="257"/>
  <c r="C570" i="257" s="1"/>
  <c r="G571" i="257"/>
  <c r="C571" i="257" s="1"/>
  <c r="H569" i="257"/>
  <c r="R569" i="257" s="1"/>
  <c r="P570" i="257" s="1"/>
  <c r="N558" i="257"/>
  <c r="L558" i="257"/>
  <c r="N570" i="260" l="1"/>
  <c r="L570" i="260"/>
  <c r="J269" i="261"/>
  <c r="G215" i="261"/>
  <c r="C215" i="261" s="1"/>
  <c r="G217" i="261"/>
  <c r="C217" i="261" s="1"/>
  <c r="H215" i="261"/>
  <c r="R215" i="261" s="1"/>
  <c r="P216" i="261" s="1"/>
  <c r="G216" i="261"/>
  <c r="C216" i="261" s="1"/>
  <c r="G219" i="261"/>
  <c r="C219" i="261" s="1"/>
  <c r="G218" i="261"/>
  <c r="C218" i="261" s="1"/>
  <c r="J222" i="261"/>
  <c r="S576" i="260"/>
  <c r="K577" i="260" s="1"/>
  <c r="A576" i="260" s="1"/>
  <c r="P577" i="260"/>
  <c r="M576" i="260" s="1"/>
  <c r="I395" i="261"/>
  <c r="J389" i="261"/>
  <c r="L204" i="261"/>
  <c r="N204" i="261"/>
  <c r="G584" i="260"/>
  <c r="C584" i="260" s="1"/>
  <c r="J588" i="260"/>
  <c r="G582" i="260"/>
  <c r="C582" i="260" s="1"/>
  <c r="H581" i="260"/>
  <c r="R581" i="260" s="1"/>
  <c r="P582" i="260" s="1"/>
  <c r="G581" i="260"/>
  <c r="C581" i="260" s="1"/>
  <c r="G583" i="260"/>
  <c r="C583" i="260" s="1"/>
  <c r="G585" i="260"/>
  <c r="C585" i="260" s="1"/>
  <c r="P211" i="261"/>
  <c r="M210" i="261" s="1"/>
  <c r="S210" i="261"/>
  <c r="K211" i="261" s="1"/>
  <c r="A210" i="261" s="1"/>
  <c r="G579" i="257"/>
  <c r="C579" i="257" s="1"/>
  <c r="G576" i="257"/>
  <c r="C576" i="257" s="1"/>
  <c r="G575" i="257"/>
  <c r="C575" i="257" s="1"/>
  <c r="G577" i="257"/>
  <c r="C577" i="257" s="1"/>
  <c r="G578" i="257"/>
  <c r="C578" i="257" s="1"/>
  <c r="J582" i="257"/>
  <c r="H575" i="257"/>
  <c r="R575" i="257" s="1"/>
  <c r="P576" i="257" s="1"/>
  <c r="L564" i="257"/>
  <c r="N564" i="257"/>
  <c r="H191" i="258"/>
  <c r="R191" i="258" s="1"/>
  <c r="P192" i="258" s="1"/>
  <c r="G194" i="258"/>
  <c r="C194" i="258" s="1"/>
  <c r="G195" i="258"/>
  <c r="C195" i="258" s="1"/>
  <c r="G192" i="258"/>
  <c r="C192" i="258" s="1"/>
  <c r="G193" i="258"/>
  <c r="C193" i="258" s="1"/>
  <c r="J198" i="258"/>
  <c r="G191" i="258"/>
  <c r="C191" i="258" s="1"/>
  <c r="N180" i="258"/>
  <c r="L180" i="258"/>
  <c r="P571" i="257"/>
  <c r="M570" i="257" s="1"/>
  <c r="S570" i="257"/>
  <c r="K571" i="257" s="1"/>
  <c r="A570" i="257" s="1"/>
  <c r="S186" i="258"/>
  <c r="K187" i="258" s="1"/>
  <c r="A186" i="258" s="1"/>
  <c r="P187" i="258"/>
  <c r="M186" i="258" s="1"/>
  <c r="L210" i="261" l="1"/>
  <c r="N210" i="261"/>
  <c r="S582" i="260"/>
  <c r="K583" i="260" s="1"/>
  <c r="A582" i="260" s="1"/>
  <c r="P583" i="260"/>
  <c r="M582" i="260" s="1"/>
  <c r="N576" i="260"/>
  <c r="L576" i="260"/>
  <c r="I401" i="261"/>
  <c r="J395" i="261"/>
  <c r="G589" i="260"/>
  <c r="C589" i="260" s="1"/>
  <c r="H587" i="260"/>
  <c r="R587" i="260" s="1"/>
  <c r="P588" i="260" s="1"/>
  <c r="G591" i="260"/>
  <c r="C591" i="260" s="1"/>
  <c r="G587" i="260"/>
  <c r="C587" i="260" s="1"/>
  <c r="G588" i="260"/>
  <c r="C588" i="260" s="1"/>
  <c r="G590" i="260"/>
  <c r="C590" i="260" s="1"/>
  <c r="J594" i="260"/>
  <c r="H221" i="261"/>
  <c r="R221" i="261" s="1"/>
  <c r="P222" i="261" s="1"/>
  <c r="G221" i="261"/>
  <c r="C221" i="261" s="1"/>
  <c r="G223" i="261"/>
  <c r="C223" i="261" s="1"/>
  <c r="G222" i="261"/>
  <c r="C222" i="261" s="1"/>
  <c r="G225" i="261"/>
  <c r="C225" i="261" s="1"/>
  <c r="G224" i="261"/>
  <c r="C224" i="261" s="1"/>
  <c r="J228" i="261"/>
  <c r="S216" i="261"/>
  <c r="K217" i="261" s="1"/>
  <c r="A216" i="261" s="1"/>
  <c r="P217" i="261"/>
  <c r="M216" i="261" s="1"/>
  <c r="S192" i="258"/>
  <c r="K193" i="258" s="1"/>
  <c r="A192" i="258" s="1"/>
  <c r="P193" i="258"/>
  <c r="M192" i="258" s="1"/>
  <c r="G585" i="257"/>
  <c r="C585" i="257" s="1"/>
  <c r="J588" i="257"/>
  <c r="G581" i="257"/>
  <c r="C581" i="257" s="1"/>
  <c r="G583" i="257"/>
  <c r="C583" i="257" s="1"/>
  <c r="G582" i="257"/>
  <c r="C582" i="257" s="1"/>
  <c r="H581" i="257"/>
  <c r="R581" i="257" s="1"/>
  <c r="P582" i="257" s="1"/>
  <c r="G584" i="257"/>
  <c r="C584" i="257" s="1"/>
  <c r="N570" i="257"/>
  <c r="L570" i="257"/>
  <c r="H197" i="258"/>
  <c r="R197" i="258" s="1"/>
  <c r="P198" i="258" s="1"/>
  <c r="J204" i="258"/>
  <c r="G197" i="258"/>
  <c r="C197" i="258" s="1"/>
  <c r="G199" i="258"/>
  <c r="C199" i="258" s="1"/>
  <c r="G198" i="258"/>
  <c r="C198" i="258" s="1"/>
  <c r="G201" i="258"/>
  <c r="C201" i="258" s="1"/>
  <c r="G200" i="258"/>
  <c r="C200" i="258" s="1"/>
  <c r="S576" i="257"/>
  <c r="K577" i="257" s="1"/>
  <c r="A576" i="257" s="1"/>
  <c r="P577" i="257"/>
  <c r="M576" i="257" s="1"/>
  <c r="N186" i="258"/>
  <c r="L186" i="258"/>
  <c r="S588" i="260" l="1"/>
  <c r="K589" i="260" s="1"/>
  <c r="A588" i="260" s="1"/>
  <c r="P589" i="260"/>
  <c r="M588" i="260" s="1"/>
  <c r="G229" i="261"/>
  <c r="C229" i="261" s="1"/>
  <c r="H227" i="261"/>
  <c r="R227" i="261" s="1"/>
  <c r="P228" i="261" s="1"/>
  <c r="G231" i="261"/>
  <c r="C231" i="261" s="1"/>
  <c r="G227" i="261"/>
  <c r="C227" i="261" s="1"/>
  <c r="G228" i="261"/>
  <c r="C228" i="261" s="1"/>
  <c r="G230" i="261"/>
  <c r="C230" i="261" s="1"/>
  <c r="J234" i="261"/>
  <c r="G597" i="260"/>
  <c r="C597" i="260" s="1"/>
  <c r="G593" i="260"/>
  <c r="C593" i="260" s="1"/>
  <c r="G595" i="260"/>
  <c r="C595" i="260" s="1"/>
  <c r="J600" i="260"/>
  <c r="G594" i="260"/>
  <c r="C594" i="260" s="1"/>
  <c r="H593" i="260"/>
  <c r="R593" i="260" s="1"/>
  <c r="P594" i="260" s="1"/>
  <c r="G596" i="260"/>
  <c r="C596" i="260" s="1"/>
  <c r="J401" i="261"/>
  <c r="I407" i="261"/>
  <c r="L216" i="261"/>
  <c r="N216" i="261"/>
  <c r="P223" i="261"/>
  <c r="M222" i="261" s="1"/>
  <c r="S222" i="261"/>
  <c r="K223" i="261" s="1"/>
  <c r="A222" i="261" s="1"/>
  <c r="L582" i="260"/>
  <c r="N582" i="260"/>
  <c r="L576" i="257"/>
  <c r="N576" i="257"/>
  <c r="G206" i="258"/>
  <c r="C206" i="258" s="1"/>
  <c r="G204" i="258"/>
  <c r="C204" i="258" s="1"/>
  <c r="G203" i="258"/>
  <c r="C203" i="258" s="1"/>
  <c r="G205" i="258"/>
  <c r="C205" i="258" s="1"/>
  <c r="J210" i="258"/>
  <c r="G207" i="258"/>
  <c r="C207" i="258" s="1"/>
  <c r="H203" i="258"/>
  <c r="R203" i="258" s="1"/>
  <c r="P204" i="258" s="1"/>
  <c r="N192" i="258"/>
  <c r="L192" i="258"/>
  <c r="P199" i="258"/>
  <c r="M198" i="258" s="1"/>
  <c r="S198" i="258"/>
  <c r="K199" i="258" s="1"/>
  <c r="A198" i="258" s="1"/>
  <c r="P583" i="257"/>
  <c r="M582" i="257" s="1"/>
  <c r="S582" i="257"/>
  <c r="K583" i="257" s="1"/>
  <c r="A582" i="257" s="1"/>
  <c r="G588" i="257"/>
  <c r="C588" i="257" s="1"/>
  <c r="G589" i="257"/>
  <c r="C589" i="257" s="1"/>
  <c r="G590" i="257"/>
  <c r="C590" i="257" s="1"/>
  <c r="J594" i="257"/>
  <c r="H587" i="257"/>
  <c r="R587" i="257" s="1"/>
  <c r="P588" i="257" s="1"/>
  <c r="G587" i="257"/>
  <c r="C587" i="257" s="1"/>
  <c r="G591" i="257"/>
  <c r="C591" i="257" s="1"/>
  <c r="L222" i="261" l="1"/>
  <c r="N222" i="261"/>
  <c r="G603" i="260"/>
  <c r="C603" i="260" s="1"/>
  <c r="H599" i="260"/>
  <c r="G599" i="260"/>
  <c r="C599" i="260" s="1"/>
  <c r="G602" i="260"/>
  <c r="C602" i="260" s="1"/>
  <c r="G600" i="260"/>
  <c r="C600" i="260" s="1"/>
  <c r="G601" i="260"/>
  <c r="C601" i="260" s="1"/>
  <c r="J240" i="261"/>
  <c r="G234" i="261"/>
  <c r="C234" i="261" s="1"/>
  <c r="G237" i="261"/>
  <c r="C237" i="261" s="1"/>
  <c r="H233" i="261"/>
  <c r="R233" i="261" s="1"/>
  <c r="P234" i="261" s="1"/>
  <c r="G236" i="261"/>
  <c r="C236" i="261" s="1"/>
  <c r="G235" i="261"/>
  <c r="C235" i="261" s="1"/>
  <c r="G233" i="261"/>
  <c r="C233" i="261" s="1"/>
  <c r="J407" i="261"/>
  <c r="I413" i="261"/>
  <c r="N588" i="260"/>
  <c r="L588" i="260"/>
  <c r="P595" i="260"/>
  <c r="M594" i="260" s="1"/>
  <c r="S594" i="260"/>
  <c r="K595" i="260" s="1"/>
  <c r="A594" i="260" s="1"/>
  <c r="P229" i="261"/>
  <c r="M228" i="261" s="1"/>
  <c r="S228" i="261"/>
  <c r="K229" i="261" s="1"/>
  <c r="A228" i="261" s="1"/>
  <c r="P205" i="258"/>
  <c r="M204" i="258" s="1"/>
  <c r="S204" i="258"/>
  <c r="K205" i="258" s="1"/>
  <c r="A204" i="258" s="1"/>
  <c r="L582" i="257"/>
  <c r="N582" i="257"/>
  <c r="H593" i="257"/>
  <c r="R593" i="257" s="1"/>
  <c r="P594" i="257" s="1"/>
  <c r="G595" i="257"/>
  <c r="C595" i="257" s="1"/>
  <c r="G596" i="257"/>
  <c r="C596" i="257" s="1"/>
  <c r="J600" i="257"/>
  <c r="G594" i="257"/>
  <c r="C594" i="257" s="1"/>
  <c r="G593" i="257"/>
  <c r="C593" i="257" s="1"/>
  <c r="G597" i="257"/>
  <c r="C597" i="257" s="1"/>
  <c r="G210" i="258"/>
  <c r="C210" i="258" s="1"/>
  <c r="G212" i="258"/>
  <c r="C212" i="258" s="1"/>
  <c r="G211" i="258"/>
  <c r="C211" i="258" s="1"/>
  <c r="G209" i="258"/>
  <c r="C209" i="258" s="1"/>
  <c r="J216" i="258"/>
  <c r="H209" i="258"/>
  <c r="R209" i="258" s="1"/>
  <c r="P210" i="258" s="1"/>
  <c r="G213" i="258"/>
  <c r="C213" i="258" s="1"/>
  <c r="S588" i="257"/>
  <c r="K589" i="257" s="1"/>
  <c r="A588" i="257" s="1"/>
  <c r="P589" i="257"/>
  <c r="M588" i="257" s="1"/>
  <c r="L198" i="258"/>
  <c r="N198" i="258"/>
  <c r="I419" i="261" l="1"/>
  <c r="J413" i="261"/>
  <c r="G239" i="261"/>
  <c r="C239" i="261" s="1"/>
  <c r="G241" i="261"/>
  <c r="C241" i="261" s="1"/>
  <c r="G240" i="261"/>
  <c r="C240" i="261" s="1"/>
  <c r="G243" i="261"/>
  <c r="C243" i="261" s="1"/>
  <c r="J246" i="261"/>
  <c r="H239" i="261"/>
  <c r="R239" i="261" s="1"/>
  <c r="P240" i="261" s="1"/>
  <c r="G242" i="261"/>
  <c r="C242" i="261" s="1"/>
  <c r="N228" i="261"/>
  <c r="L228" i="261"/>
  <c r="N594" i="260"/>
  <c r="L594" i="260"/>
  <c r="P235" i="261"/>
  <c r="M234" i="261" s="1"/>
  <c r="S234" i="261"/>
  <c r="K235" i="261" s="1"/>
  <c r="A234" i="261" s="1"/>
  <c r="R599" i="260"/>
  <c r="P600" i="260" s="1"/>
  <c r="K2" i="260"/>
  <c r="S594" i="257"/>
  <c r="K595" i="257" s="1"/>
  <c r="A594" i="257" s="1"/>
  <c r="P595" i="257"/>
  <c r="M594" i="257" s="1"/>
  <c r="L204" i="258"/>
  <c r="N204" i="258"/>
  <c r="S210" i="258"/>
  <c r="K211" i="258" s="1"/>
  <c r="A210" i="258" s="1"/>
  <c r="P211" i="258"/>
  <c r="M210" i="258" s="1"/>
  <c r="L588" i="257"/>
  <c r="N588" i="257"/>
  <c r="G215" i="258"/>
  <c r="C215" i="258" s="1"/>
  <c r="G217" i="258"/>
  <c r="C217" i="258" s="1"/>
  <c r="G219" i="258"/>
  <c r="C219" i="258" s="1"/>
  <c r="H215" i="258"/>
  <c r="R215" i="258" s="1"/>
  <c r="P216" i="258" s="1"/>
  <c r="J222" i="258"/>
  <c r="G216" i="258"/>
  <c r="C216" i="258" s="1"/>
  <c r="G218" i="258"/>
  <c r="C218" i="258" s="1"/>
  <c r="H599" i="257"/>
  <c r="G600" i="257"/>
  <c r="C600" i="257" s="1"/>
  <c r="G601" i="257"/>
  <c r="C601" i="257" s="1"/>
  <c r="G603" i="257"/>
  <c r="C603" i="257" s="1"/>
  <c r="G602" i="257"/>
  <c r="C602" i="257" s="1"/>
  <c r="G599" i="257"/>
  <c r="C599" i="257" s="1"/>
  <c r="U39" i="85" l="1"/>
  <c r="V2" i="260"/>
  <c r="J419" i="261"/>
  <c r="I425" i="261"/>
  <c r="L234" i="261"/>
  <c r="N234" i="261"/>
  <c r="H245" i="261"/>
  <c r="R245" i="261" s="1"/>
  <c r="P246" i="261" s="1"/>
  <c r="G248" i="261"/>
  <c r="C248" i="261" s="1"/>
  <c r="G245" i="261"/>
  <c r="C245" i="261" s="1"/>
  <c r="G247" i="261"/>
  <c r="C247" i="261" s="1"/>
  <c r="G246" i="261"/>
  <c r="C246" i="261" s="1"/>
  <c r="G249" i="261"/>
  <c r="C249" i="261" s="1"/>
  <c r="J252" i="261"/>
  <c r="S600" i="260"/>
  <c r="K601" i="260" s="1"/>
  <c r="A600" i="260" s="1"/>
  <c r="P601" i="260"/>
  <c r="M600" i="260" s="1"/>
  <c r="P241" i="261"/>
  <c r="M240" i="261" s="1"/>
  <c r="S240" i="261"/>
  <c r="K241" i="261" s="1"/>
  <c r="A240" i="261" s="1"/>
  <c r="H221" i="258"/>
  <c r="R221" i="258" s="1"/>
  <c r="P222" i="258" s="1"/>
  <c r="J228" i="258"/>
  <c r="G221" i="258"/>
  <c r="C221" i="258" s="1"/>
  <c r="G223" i="258"/>
  <c r="C223" i="258" s="1"/>
  <c r="G222" i="258"/>
  <c r="C222" i="258" s="1"/>
  <c r="G225" i="258"/>
  <c r="C225" i="258" s="1"/>
  <c r="G224" i="258"/>
  <c r="C224" i="258" s="1"/>
  <c r="N210" i="258"/>
  <c r="L210" i="258"/>
  <c r="L594" i="257"/>
  <c r="N594" i="257"/>
  <c r="R599" i="257"/>
  <c r="P600" i="257" s="1"/>
  <c r="K2" i="257"/>
  <c r="P217" i="258"/>
  <c r="M216" i="258" s="1"/>
  <c r="S216" i="258"/>
  <c r="K217" i="258" s="1"/>
  <c r="A216" i="258" s="1"/>
  <c r="G253" i="261" l="1"/>
  <c r="C253" i="261" s="1"/>
  <c r="H251" i="261"/>
  <c r="R251" i="261" s="1"/>
  <c r="P252" i="261" s="1"/>
  <c r="G255" i="261"/>
  <c r="C255" i="261" s="1"/>
  <c r="G251" i="261"/>
  <c r="C251" i="261" s="1"/>
  <c r="G252" i="261"/>
  <c r="C252" i="261" s="1"/>
  <c r="G254" i="261"/>
  <c r="C254" i="261" s="1"/>
  <c r="J258" i="261"/>
  <c r="F39" i="85"/>
  <c r="P247" i="261"/>
  <c r="M246" i="261" s="1"/>
  <c r="S246" i="261"/>
  <c r="K247" i="261" s="1"/>
  <c r="A246" i="261" s="1"/>
  <c r="N600" i="260"/>
  <c r="L600" i="260"/>
  <c r="L2" i="260" s="1"/>
  <c r="M2" i="260"/>
  <c r="W39" i="85" s="1"/>
  <c r="L240" i="261"/>
  <c r="N240" i="261"/>
  <c r="I431" i="261"/>
  <c r="J425" i="261"/>
  <c r="P223" i="258"/>
  <c r="M222" i="258" s="1"/>
  <c r="S222" i="258"/>
  <c r="K223" i="258" s="1"/>
  <c r="A222" i="258" s="1"/>
  <c r="L216" i="258"/>
  <c r="N216" i="258"/>
  <c r="J234" i="258"/>
  <c r="G228" i="258"/>
  <c r="C228" i="258" s="1"/>
  <c r="G230" i="258"/>
  <c r="C230" i="258" s="1"/>
  <c r="G227" i="258"/>
  <c r="C227" i="258" s="1"/>
  <c r="H227" i="258"/>
  <c r="R227" i="258" s="1"/>
  <c r="P228" i="258" s="1"/>
  <c r="G229" i="258"/>
  <c r="C229" i="258" s="1"/>
  <c r="G231" i="258"/>
  <c r="C231" i="258" s="1"/>
  <c r="U36" i="85"/>
  <c r="V2" i="257"/>
  <c r="S600" i="257"/>
  <c r="K601" i="257" s="1"/>
  <c r="A600" i="257" s="1"/>
  <c r="P601" i="257"/>
  <c r="M600" i="257" s="1"/>
  <c r="V39" i="85" l="1"/>
  <c r="AV39" i="85" s="1"/>
  <c r="O2" i="260"/>
  <c r="Q2" i="260"/>
  <c r="S252" i="261"/>
  <c r="K253" i="261" s="1"/>
  <c r="A252" i="261" s="1"/>
  <c r="P253" i="261"/>
  <c r="M252" i="261" s="1"/>
  <c r="L246" i="261"/>
  <c r="N246" i="261"/>
  <c r="G261" i="261"/>
  <c r="C261" i="261" s="1"/>
  <c r="G257" i="261"/>
  <c r="C257" i="261" s="1"/>
  <c r="G259" i="261"/>
  <c r="C259" i="261" s="1"/>
  <c r="H257" i="261"/>
  <c r="R257" i="261" s="1"/>
  <c r="P258" i="261" s="1"/>
  <c r="G258" i="261"/>
  <c r="C258" i="261" s="1"/>
  <c r="G260" i="261"/>
  <c r="C260" i="261" s="1"/>
  <c r="J264" i="261"/>
  <c r="I437" i="261"/>
  <c r="J431" i="261"/>
  <c r="P229" i="258"/>
  <c r="M228" i="258" s="1"/>
  <c r="S228" i="258"/>
  <c r="K229" i="258" s="1"/>
  <c r="A228" i="258" s="1"/>
  <c r="J240" i="258"/>
  <c r="G237" i="258"/>
  <c r="C237" i="258" s="1"/>
  <c r="H233" i="258"/>
  <c r="R233" i="258" s="1"/>
  <c r="P234" i="258" s="1"/>
  <c r="G235" i="258"/>
  <c r="C235" i="258" s="1"/>
  <c r="G234" i="258"/>
  <c r="C234" i="258" s="1"/>
  <c r="G233" i="258"/>
  <c r="C233" i="258" s="1"/>
  <c r="G236" i="258"/>
  <c r="C236" i="258" s="1"/>
  <c r="N222" i="258"/>
  <c r="L222" i="258"/>
  <c r="L600" i="257"/>
  <c r="L2" i="257" s="1"/>
  <c r="V36" i="85" s="1"/>
  <c r="N600" i="257"/>
  <c r="M2" i="257"/>
  <c r="W36" i="85" s="1"/>
  <c r="F36" i="85"/>
  <c r="N252" i="261" l="1"/>
  <c r="L252" i="261"/>
  <c r="G267" i="261"/>
  <c r="C267" i="261" s="1"/>
  <c r="G265" i="261"/>
  <c r="C265" i="261" s="1"/>
  <c r="H263" i="261"/>
  <c r="R263" i="261" s="1"/>
  <c r="P264" i="261" s="1"/>
  <c r="G266" i="261"/>
  <c r="C266" i="261" s="1"/>
  <c r="G264" i="261"/>
  <c r="C264" i="261" s="1"/>
  <c r="G263" i="261"/>
  <c r="C263" i="261" s="1"/>
  <c r="J270" i="261"/>
  <c r="Y39" i="85"/>
  <c r="P2" i="260"/>
  <c r="Z39" i="85" s="1"/>
  <c r="I443" i="261"/>
  <c r="J437" i="261"/>
  <c r="P259" i="261"/>
  <c r="M258" i="261" s="1"/>
  <c r="S258" i="261"/>
  <c r="K259" i="261" s="1"/>
  <c r="A258" i="261" s="1"/>
  <c r="AA39" i="85"/>
  <c r="E1" i="260"/>
  <c r="R2" i="260"/>
  <c r="S2" i="260"/>
  <c r="P235" i="258"/>
  <c r="M234" i="258" s="1"/>
  <c r="S234" i="258"/>
  <c r="K235" i="258" s="1"/>
  <c r="A234" i="258" s="1"/>
  <c r="L228" i="258"/>
  <c r="N228" i="258"/>
  <c r="J246" i="258"/>
  <c r="G241" i="258"/>
  <c r="C241" i="258" s="1"/>
  <c r="G240" i="258"/>
  <c r="C240" i="258" s="1"/>
  <c r="G242" i="258"/>
  <c r="C242" i="258" s="1"/>
  <c r="G243" i="258"/>
  <c r="C243" i="258" s="1"/>
  <c r="H239" i="258"/>
  <c r="R239" i="258" s="1"/>
  <c r="P240" i="258" s="1"/>
  <c r="G239" i="258"/>
  <c r="C239" i="258" s="1"/>
  <c r="Q2" i="257"/>
  <c r="AA36" i="85" s="1"/>
  <c r="O2" i="257"/>
  <c r="Y36" i="85" s="1"/>
  <c r="AV36" i="85"/>
  <c r="AC39" i="85" l="1"/>
  <c r="AG39" i="85" s="1"/>
  <c r="I39" i="85" s="1"/>
  <c r="J443" i="261"/>
  <c r="I449" i="261"/>
  <c r="G270" i="261"/>
  <c r="C270" i="261" s="1"/>
  <c r="G271" i="261"/>
  <c r="C271" i="261" s="1"/>
  <c r="H269" i="261"/>
  <c r="R269" i="261" s="1"/>
  <c r="P270" i="261" s="1"/>
  <c r="G272" i="261"/>
  <c r="C272" i="261" s="1"/>
  <c r="G273" i="261"/>
  <c r="C273" i="261" s="1"/>
  <c r="G269" i="261"/>
  <c r="C269" i="261" s="1"/>
  <c r="J276" i="261"/>
  <c r="S264" i="261"/>
  <c r="K265" i="261" s="1"/>
  <c r="A264" i="261" s="1"/>
  <c r="P265" i="261"/>
  <c r="M264" i="261" s="1"/>
  <c r="AF39" i="85"/>
  <c r="H39" i="85" s="1"/>
  <c r="AH39" i="85"/>
  <c r="J39" i="85" s="1"/>
  <c r="AI39" i="85"/>
  <c r="K39" i="85" s="1"/>
  <c r="AJ39" i="85"/>
  <c r="L39" i="85" s="1"/>
  <c r="AL39" i="85"/>
  <c r="N39" i="85" s="1"/>
  <c r="AM39" i="85"/>
  <c r="O39" i="85" s="1"/>
  <c r="AO39" i="85"/>
  <c r="Q39" i="85" s="1"/>
  <c r="AB39" i="85"/>
  <c r="T2" i="260"/>
  <c r="U2" i="260" s="1"/>
  <c r="W2" i="260" s="1"/>
  <c r="X2" i="260" s="1"/>
  <c r="C2" i="260" s="1"/>
  <c r="N258" i="261"/>
  <c r="L258" i="261"/>
  <c r="G246" i="258"/>
  <c r="C246" i="258" s="1"/>
  <c r="G247" i="258"/>
  <c r="C247" i="258" s="1"/>
  <c r="J252" i="258"/>
  <c r="G245" i="258"/>
  <c r="C245" i="258" s="1"/>
  <c r="G249" i="258"/>
  <c r="C249" i="258" s="1"/>
  <c r="H245" i="258"/>
  <c r="R245" i="258" s="1"/>
  <c r="P246" i="258" s="1"/>
  <c r="G248" i="258"/>
  <c r="C248" i="258" s="1"/>
  <c r="L234" i="258"/>
  <c r="N234" i="258"/>
  <c r="P2" i="257"/>
  <c r="Z36" i="85" s="1"/>
  <c r="AC36" i="85"/>
  <c r="S240" i="258"/>
  <c r="K241" i="258" s="1"/>
  <c r="A240" i="258" s="1"/>
  <c r="P241" i="258"/>
  <c r="M240" i="258" s="1"/>
  <c r="S2" i="257"/>
  <c r="R2" i="257"/>
  <c r="AB36" i="85" s="1"/>
  <c r="E1" i="257"/>
  <c r="AN39" i="85" l="1"/>
  <c r="P39" i="85" s="1"/>
  <c r="AK39" i="85"/>
  <c r="M39" i="85" s="1"/>
  <c r="G279" i="261"/>
  <c r="C279" i="261" s="1"/>
  <c r="G275" i="261"/>
  <c r="C275" i="261" s="1"/>
  <c r="J282" i="261"/>
  <c r="G276" i="261"/>
  <c r="C276" i="261" s="1"/>
  <c r="G278" i="261"/>
  <c r="C278" i="261" s="1"/>
  <c r="G277" i="261"/>
  <c r="C277" i="261" s="1"/>
  <c r="H275" i="261"/>
  <c r="R275" i="261" s="1"/>
  <c r="P276" i="261" s="1"/>
  <c r="P271" i="261"/>
  <c r="M270" i="261" s="1"/>
  <c r="S270" i="261"/>
  <c r="K271" i="261" s="1"/>
  <c r="A270" i="261" s="1"/>
  <c r="AS39" i="85"/>
  <c r="AR39" i="85"/>
  <c r="AT39" i="85"/>
  <c r="AP39" i="85"/>
  <c r="AD39" i="85"/>
  <c r="AE39" i="85" s="1"/>
  <c r="AQ39" i="85"/>
  <c r="I455" i="261"/>
  <c r="J449" i="261"/>
  <c r="N264" i="261"/>
  <c r="L264" i="261"/>
  <c r="S246" i="258"/>
  <c r="K247" i="258" s="1"/>
  <c r="A246" i="258" s="1"/>
  <c r="P247" i="258"/>
  <c r="M246" i="258" s="1"/>
  <c r="L240" i="258"/>
  <c r="N240" i="258"/>
  <c r="T2" i="257"/>
  <c r="U2" i="257" s="1"/>
  <c r="W2" i="257" s="1"/>
  <c r="X2" i="257" s="1"/>
  <c r="C2" i="257" s="1"/>
  <c r="AO36" i="85"/>
  <c r="Q36" i="85" s="1"/>
  <c r="AF36" i="85"/>
  <c r="H36" i="85" s="1"/>
  <c r="AG36" i="85"/>
  <c r="I36" i="85" s="1"/>
  <c r="AL36" i="85"/>
  <c r="N36" i="85" s="1"/>
  <c r="AN36" i="85"/>
  <c r="P36" i="85" s="1"/>
  <c r="AJ36" i="85"/>
  <c r="L36" i="85" s="1"/>
  <c r="AK36" i="85"/>
  <c r="M36" i="85" s="1"/>
  <c r="AH36" i="85"/>
  <c r="J36" i="85" s="1"/>
  <c r="AI36" i="85"/>
  <c r="K36" i="85" s="1"/>
  <c r="AM36" i="85"/>
  <c r="O36" i="85" s="1"/>
  <c r="G255" i="258"/>
  <c r="C255" i="258" s="1"/>
  <c r="G254" i="258"/>
  <c r="C254" i="258" s="1"/>
  <c r="G252" i="258"/>
  <c r="C252" i="258" s="1"/>
  <c r="G253" i="258"/>
  <c r="C253" i="258" s="1"/>
  <c r="H251" i="258"/>
  <c r="R251" i="258" s="1"/>
  <c r="P252" i="258" s="1"/>
  <c r="G251" i="258"/>
  <c r="C251" i="258" s="1"/>
  <c r="J258" i="258"/>
  <c r="AU39" i="85" l="1"/>
  <c r="S39" i="85" s="1"/>
  <c r="S276" i="261"/>
  <c r="K277" i="261" s="1"/>
  <c r="A276" i="261" s="1"/>
  <c r="P277" i="261"/>
  <c r="M276" i="261" s="1"/>
  <c r="J288" i="261"/>
  <c r="G282" i="261"/>
  <c r="C282" i="261" s="1"/>
  <c r="H281" i="261"/>
  <c r="R281" i="261" s="1"/>
  <c r="P282" i="261" s="1"/>
  <c r="G284" i="261"/>
  <c r="C284" i="261" s="1"/>
  <c r="G283" i="261"/>
  <c r="C283" i="261" s="1"/>
  <c r="G285" i="261"/>
  <c r="C285" i="261" s="1"/>
  <c r="G281" i="261"/>
  <c r="C281" i="261" s="1"/>
  <c r="J455" i="261"/>
  <c r="I461" i="261"/>
  <c r="N270" i="261"/>
  <c r="L270" i="261"/>
  <c r="AP36" i="85"/>
  <c r="AT36" i="85"/>
  <c r="AR36" i="85"/>
  <c r="AS36" i="85"/>
  <c r="AD36" i="85"/>
  <c r="AE36" i="85" s="1"/>
  <c r="AQ36" i="85"/>
  <c r="L246" i="258"/>
  <c r="N246" i="258"/>
  <c r="S252" i="258"/>
  <c r="K253" i="258" s="1"/>
  <c r="A252" i="258" s="1"/>
  <c r="P253" i="258"/>
  <c r="M252" i="258" s="1"/>
  <c r="G261" i="258"/>
  <c r="C261" i="258" s="1"/>
  <c r="H257" i="258"/>
  <c r="R257" i="258" s="1"/>
  <c r="P258" i="258" s="1"/>
  <c r="G258" i="258"/>
  <c r="C258" i="258" s="1"/>
  <c r="J264" i="258"/>
  <c r="G257" i="258"/>
  <c r="C257" i="258" s="1"/>
  <c r="G260" i="258"/>
  <c r="C260" i="258" s="1"/>
  <c r="G259" i="258"/>
  <c r="C259" i="258" s="1"/>
  <c r="P283" i="261" l="1"/>
  <c r="M282" i="261" s="1"/>
  <c r="S282" i="261"/>
  <c r="K283" i="261" s="1"/>
  <c r="A282" i="261" s="1"/>
  <c r="N276" i="261"/>
  <c r="L276" i="261"/>
  <c r="I467" i="261"/>
  <c r="J461" i="261"/>
  <c r="G287" i="261"/>
  <c r="C287" i="261" s="1"/>
  <c r="G289" i="261"/>
  <c r="C289" i="261" s="1"/>
  <c r="G288" i="261"/>
  <c r="C288" i="261" s="1"/>
  <c r="G291" i="261"/>
  <c r="C291" i="261" s="1"/>
  <c r="G290" i="261"/>
  <c r="C290" i="261" s="1"/>
  <c r="J294" i="261"/>
  <c r="H287" i="261"/>
  <c r="R287" i="261" s="1"/>
  <c r="P288" i="261" s="1"/>
  <c r="AU36" i="85"/>
  <c r="S36" i="85" s="1"/>
  <c r="G266" i="258"/>
  <c r="C266" i="258" s="1"/>
  <c r="G265" i="258"/>
  <c r="C265" i="258" s="1"/>
  <c r="H263" i="258"/>
  <c r="R263" i="258" s="1"/>
  <c r="P264" i="258" s="1"/>
  <c r="J270" i="258"/>
  <c r="G267" i="258"/>
  <c r="C267" i="258" s="1"/>
  <c r="G264" i="258"/>
  <c r="C264" i="258" s="1"/>
  <c r="G263" i="258"/>
  <c r="C263" i="258" s="1"/>
  <c r="L252" i="258"/>
  <c r="N252" i="258"/>
  <c r="S258" i="258"/>
  <c r="K259" i="258" s="1"/>
  <c r="A258" i="258" s="1"/>
  <c r="P259" i="258"/>
  <c r="M258" i="258" s="1"/>
  <c r="P289" i="261" l="1"/>
  <c r="M288" i="261" s="1"/>
  <c r="S288" i="261"/>
  <c r="K289" i="261" s="1"/>
  <c r="A288" i="261" s="1"/>
  <c r="J467" i="261"/>
  <c r="I473" i="261"/>
  <c r="N282" i="261"/>
  <c r="L282" i="261"/>
  <c r="G294" i="261"/>
  <c r="C294" i="261" s="1"/>
  <c r="G297" i="261"/>
  <c r="C297" i="261" s="1"/>
  <c r="G296" i="261"/>
  <c r="C296" i="261" s="1"/>
  <c r="J300" i="261"/>
  <c r="H293" i="261"/>
  <c r="R293" i="261" s="1"/>
  <c r="P294" i="261" s="1"/>
  <c r="G293" i="261"/>
  <c r="C293" i="261" s="1"/>
  <c r="G295" i="261"/>
  <c r="C295" i="261" s="1"/>
  <c r="P265" i="258"/>
  <c r="M264" i="258" s="1"/>
  <c r="S264" i="258"/>
  <c r="K265" i="258" s="1"/>
  <c r="A264" i="258" s="1"/>
  <c r="L258" i="258"/>
  <c r="N258" i="258"/>
  <c r="G271" i="258"/>
  <c r="C271" i="258" s="1"/>
  <c r="G270" i="258"/>
  <c r="C270" i="258" s="1"/>
  <c r="G269" i="258"/>
  <c r="C269" i="258" s="1"/>
  <c r="H269" i="258"/>
  <c r="R269" i="258" s="1"/>
  <c r="P270" i="258" s="1"/>
  <c r="G272" i="258"/>
  <c r="C272" i="258" s="1"/>
  <c r="G273" i="258"/>
  <c r="C273" i="258" s="1"/>
  <c r="J276" i="258"/>
  <c r="N288" i="261" l="1"/>
  <c r="L288" i="261"/>
  <c r="G302" i="261"/>
  <c r="C302" i="261" s="1"/>
  <c r="G301" i="261"/>
  <c r="C301" i="261" s="1"/>
  <c r="H299" i="261"/>
  <c r="R299" i="261" s="1"/>
  <c r="P300" i="261" s="1"/>
  <c r="J306" i="261"/>
  <c r="G303" i="261"/>
  <c r="C303" i="261" s="1"/>
  <c r="G299" i="261"/>
  <c r="C299" i="261" s="1"/>
  <c r="G300" i="261"/>
  <c r="C300" i="261" s="1"/>
  <c r="P295" i="261"/>
  <c r="M294" i="261" s="1"/>
  <c r="S294" i="261"/>
  <c r="K295" i="261" s="1"/>
  <c r="A294" i="261" s="1"/>
  <c r="J473" i="261"/>
  <c r="I479" i="261"/>
  <c r="J282" i="258"/>
  <c r="G276" i="258"/>
  <c r="C276" i="258" s="1"/>
  <c r="G277" i="258"/>
  <c r="C277" i="258" s="1"/>
  <c r="H275" i="258"/>
  <c r="R275" i="258" s="1"/>
  <c r="P276" i="258" s="1"/>
  <c r="G279" i="258"/>
  <c r="C279" i="258" s="1"/>
  <c r="G278" i="258"/>
  <c r="C278" i="258" s="1"/>
  <c r="G275" i="258"/>
  <c r="C275" i="258" s="1"/>
  <c r="N264" i="258"/>
  <c r="L264" i="258"/>
  <c r="P271" i="258"/>
  <c r="M270" i="258" s="1"/>
  <c r="S270" i="258"/>
  <c r="K271" i="258" s="1"/>
  <c r="A270" i="258" s="1"/>
  <c r="P301" i="261" l="1"/>
  <c r="M300" i="261" s="1"/>
  <c r="S300" i="261"/>
  <c r="K301" i="261" s="1"/>
  <c r="A300" i="261" s="1"/>
  <c r="N294" i="261"/>
  <c r="L294" i="261"/>
  <c r="G307" i="261"/>
  <c r="C307" i="261" s="1"/>
  <c r="G309" i="261"/>
  <c r="C309" i="261" s="1"/>
  <c r="G305" i="261"/>
  <c r="C305" i="261" s="1"/>
  <c r="H305" i="261"/>
  <c r="R305" i="261" s="1"/>
  <c r="P306" i="261" s="1"/>
  <c r="G308" i="261"/>
  <c r="C308" i="261" s="1"/>
  <c r="J312" i="261"/>
  <c r="G306" i="261"/>
  <c r="C306" i="261" s="1"/>
  <c r="J479" i="261"/>
  <c r="I485" i="261"/>
  <c r="G284" i="258"/>
  <c r="C284" i="258" s="1"/>
  <c r="G285" i="258"/>
  <c r="C285" i="258" s="1"/>
  <c r="G282" i="258"/>
  <c r="C282" i="258" s="1"/>
  <c r="H281" i="258"/>
  <c r="R281" i="258" s="1"/>
  <c r="P282" i="258" s="1"/>
  <c r="G283" i="258"/>
  <c r="C283" i="258" s="1"/>
  <c r="J288" i="258"/>
  <c r="G281" i="258"/>
  <c r="C281" i="258" s="1"/>
  <c r="N270" i="258"/>
  <c r="L270" i="258"/>
  <c r="P277" i="258"/>
  <c r="M276" i="258" s="1"/>
  <c r="S276" i="258"/>
  <c r="K277" i="258" s="1"/>
  <c r="A276" i="258" s="1"/>
  <c r="I491" i="261" l="1"/>
  <c r="J485" i="261"/>
  <c r="N300" i="261"/>
  <c r="L300" i="261"/>
  <c r="G311" i="261"/>
  <c r="C311" i="261" s="1"/>
  <c r="G313" i="261"/>
  <c r="C313" i="261" s="1"/>
  <c r="G314" i="261"/>
  <c r="C314" i="261" s="1"/>
  <c r="G312" i="261"/>
  <c r="C312" i="261" s="1"/>
  <c r="G315" i="261"/>
  <c r="C315" i="261" s="1"/>
  <c r="J318" i="261"/>
  <c r="H311" i="261"/>
  <c r="R311" i="261" s="1"/>
  <c r="P312" i="261" s="1"/>
  <c r="S306" i="261"/>
  <c r="K307" i="261" s="1"/>
  <c r="A306" i="261" s="1"/>
  <c r="P307" i="261"/>
  <c r="M306" i="261" s="1"/>
  <c r="L276" i="258"/>
  <c r="N276" i="258"/>
  <c r="J294" i="258"/>
  <c r="G291" i="258"/>
  <c r="C291" i="258" s="1"/>
  <c r="G287" i="258"/>
  <c r="C287" i="258" s="1"/>
  <c r="G288" i="258"/>
  <c r="C288" i="258" s="1"/>
  <c r="H287" i="258"/>
  <c r="R287" i="258" s="1"/>
  <c r="P288" i="258" s="1"/>
  <c r="G290" i="258"/>
  <c r="C290" i="258" s="1"/>
  <c r="G289" i="258"/>
  <c r="C289" i="258" s="1"/>
  <c r="S282" i="258"/>
  <c r="K283" i="258" s="1"/>
  <c r="A282" i="258" s="1"/>
  <c r="P283" i="258"/>
  <c r="M282" i="258" s="1"/>
  <c r="N306" i="261" l="1"/>
  <c r="L306" i="261"/>
  <c r="J491" i="261"/>
  <c r="I497" i="261"/>
  <c r="G320" i="261"/>
  <c r="C320" i="261" s="1"/>
  <c r="J324" i="261"/>
  <c r="G318" i="261"/>
  <c r="C318" i="261" s="1"/>
  <c r="H317" i="261"/>
  <c r="R317" i="261" s="1"/>
  <c r="P318" i="261" s="1"/>
  <c r="G321" i="261"/>
  <c r="C321" i="261" s="1"/>
  <c r="G317" i="261"/>
  <c r="C317" i="261" s="1"/>
  <c r="G319" i="261"/>
  <c r="C319" i="261" s="1"/>
  <c r="P313" i="261"/>
  <c r="M312" i="261" s="1"/>
  <c r="S312" i="261"/>
  <c r="K313" i="261" s="1"/>
  <c r="A312" i="261" s="1"/>
  <c r="S288" i="258"/>
  <c r="K289" i="258" s="1"/>
  <c r="A288" i="258" s="1"/>
  <c r="P289" i="258"/>
  <c r="M288" i="258" s="1"/>
  <c r="G297" i="258"/>
  <c r="C297" i="258" s="1"/>
  <c r="H293" i="258"/>
  <c r="R293" i="258" s="1"/>
  <c r="P294" i="258" s="1"/>
  <c r="G294" i="258"/>
  <c r="C294" i="258" s="1"/>
  <c r="G296" i="258"/>
  <c r="C296" i="258" s="1"/>
  <c r="G295" i="258"/>
  <c r="C295" i="258" s="1"/>
  <c r="J300" i="258"/>
  <c r="G293" i="258"/>
  <c r="C293" i="258" s="1"/>
  <c r="L282" i="258"/>
  <c r="N282" i="258"/>
  <c r="G326" i="261" l="1"/>
  <c r="C326" i="261" s="1"/>
  <c r="G325" i="261"/>
  <c r="C325" i="261" s="1"/>
  <c r="H323" i="261"/>
  <c r="R323" i="261" s="1"/>
  <c r="P324" i="261" s="1"/>
  <c r="J330" i="261"/>
  <c r="G324" i="261"/>
  <c r="C324" i="261" s="1"/>
  <c r="G327" i="261"/>
  <c r="C327" i="261" s="1"/>
  <c r="G323" i="261"/>
  <c r="C323" i="261" s="1"/>
  <c r="N312" i="261"/>
  <c r="L312" i="261"/>
  <c r="S318" i="261"/>
  <c r="K319" i="261" s="1"/>
  <c r="A318" i="261" s="1"/>
  <c r="P319" i="261"/>
  <c r="M318" i="261" s="1"/>
  <c r="I503" i="261"/>
  <c r="J497" i="261"/>
  <c r="N288" i="258"/>
  <c r="L288" i="258"/>
  <c r="H299" i="258"/>
  <c r="R299" i="258" s="1"/>
  <c r="P300" i="258" s="1"/>
  <c r="G301" i="258"/>
  <c r="C301" i="258" s="1"/>
  <c r="G300" i="258"/>
  <c r="C300" i="258" s="1"/>
  <c r="J306" i="258"/>
  <c r="G303" i="258"/>
  <c r="C303" i="258" s="1"/>
  <c r="G299" i="258"/>
  <c r="C299" i="258" s="1"/>
  <c r="G302" i="258"/>
  <c r="C302" i="258" s="1"/>
  <c r="P295" i="258"/>
  <c r="M294" i="258" s="1"/>
  <c r="S294" i="258"/>
  <c r="K295" i="258" s="1"/>
  <c r="A294" i="258" s="1"/>
  <c r="N318" i="261" l="1"/>
  <c r="L318" i="261"/>
  <c r="S324" i="261"/>
  <c r="K325" i="261" s="1"/>
  <c r="A324" i="261" s="1"/>
  <c r="P325" i="261"/>
  <c r="M324" i="261" s="1"/>
  <c r="J503" i="261"/>
  <c r="I509" i="261"/>
  <c r="G333" i="261"/>
  <c r="C333" i="261" s="1"/>
  <c r="G329" i="261"/>
  <c r="C329" i="261" s="1"/>
  <c r="J336" i="261"/>
  <c r="G330" i="261"/>
  <c r="C330" i="261" s="1"/>
  <c r="H329" i="261"/>
  <c r="R329" i="261" s="1"/>
  <c r="P330" i="261" s="1"/>
  <c r="G332" i="261"/>
  <c r="C332" i="261" s="1"/>
  <c r="G331" i="261"/>
  <c r="C331" i="261" s="1"/>
  <c r="N294" i="258"/>
  <c r="L294" i="258"/>
  <c r="H305" i="258"/>
  <c r="R305" i="258" s="1"/>
  <c r="P306" i="258" s="1"/>
  <c r="G305" i="258"/>
  <c r="C305" i="258" s="1"/>
  <c r="G309" i="258"/>
  <c r="C309" i="258" s="1"/>
  <c r="J312" i="258"/>
  <c r="G306" i="258"/>
  <c r="C306" i="258" s="1"/>
  <c r="G307" i="258"/>
  <c r="C307" i="258" s="1"/>
  <c r="G308" i="258"/>
  <c r="C308" i="258" s="1"/>
  <c r="P301" i="258"/>
  <c r="M300" i="258" s="1"/>
  <c r="S300" i="258"/>
  <c r="K301" i="258" s="1"/>
  <c r="A300" i="258" s="1"/>
  <c r="G336" i="261" l="1"/>
  <c r="C336" i="261" s="1"/>
  <c r="G339" i="261"/>
  <c r="C339" i="261" s="1"/>
  <c r="G335" i="261"/>
  <c r="C335" i="261" s="1"/>
  <c r="J342" i="261"/>
  <c r="H335" i="261"/>
  <c r="R335" i="261" s="1"/>
  <c r="P336" i="261" s="1"/>
  <c r="G338" i="261"/>
  <c r="C338" i="261" s="1"/>
  <c r="G337" i="261"/>
  <c r="C337" i="261" s="1"/>
  <c r="I515" i="261"/>
  <c r="J509" i="261"/>
  <c r="P331" i="261"/>
  <c r="M330" i="261" s="1"/>
  <c r="S330" i="261"/>
  <c r="K331" i="261" s="1"/>
  <c r="A330" i="261" s="1"/>
  <c r="N324" i="261"/>
  <c r="L324" i="261"/>
  <c r="L300" i="258"/>
  <c r="N300" i="258"/>
  <c r="G314" i="258"/>
  <c r="C314" i="258" s="1"/>
  <c r="G312" i="258"/>
  <c r="C312" i="258" s="1"/>
  <c r="G313" i="258"/>
  <c r="C313" i="258" s="1"/>
  <c r="J318" i="258"/>
  <c r="G311" i="258"/>
  <c r="C311" i="258" s="1"/>
  <c r="G315" i="258"/>
  <c r="C315" i="258" s="1"/>
  <c r="H311" i="258"/>
  <c r="R311" i="258" s="1"/>
  <c r="P312" i="258" s="1"/>
  <c r="S306" i="258"/>
  <c r="K307" i="258" s="1"/>
  <c r="A306" i="258" s="1"/>
  <c r="P307" i="258"/>
  <c r="M306" i="258" s="1"/>
  <c r="P337" i="261" l="1"/>
  <c r="M336" i="261" s="1"/>
  <c r="S336" i="261"/>
  <c r="K337" i="261" s="1"/>
  <c r="A336" i="261" s="1"/>
  <c r="N330" i="261"/>
  <c r="L330" i="261"/>
  <c r="J515" i="261"/>
  <c r="I521" i="261"/>
  <c r="G341" i="261"/>
  <c r="C341" i="261" s="1"/>
  <c r="G343" i="261"/>
  <c r="C343" i="261" s="1"/>
  <c r="G342" i="261"/>
  <c r="C342" i="261" s="1"/>
  <c r="G345" i="261"/>
  <c r="C345" i="261" s="1"/>
  <c r="G344" i="261"/>
  <c r="C344" i="261" s="1"/>
  <c r="H341" i="261"/>
  <c r="R341" i="261" s="1"/>
  <c r="P342" i="261" s="1"/>
  <c r="J348" i="261"/>
  <c r="G321" i="258"/>
  <c r="C321" i="258" s="1"/>
  <c r="H317" i="258"/>
  <c r="R317" i="258" s="1"/>
  <c r="P318" i="258" s="1"/>
  <c r="G318" i="258"/>
  <c r="C318" i="258" s="1"/>
  <c r="G319" i="258"/>
  <c r="C319" i="258" s="1"/>
  <c r="J324" i="258"/>
  <c r="G317" i="258"/>
  <c r="C317" i="258" s="1"/>
  <c r="G320" i="258"/>
  <c r="C320" i="258" s="1"/>
  <c r="P313" i="258"/>
  <c r="M312" i="258" s="1"/>
  <c r="S312" i="258"/>
  <c r="K313" i="258" s="1"/>
  <c r="A312" i="258" s="1"/>
  <c r="L306" i="258"/>
  <c r="N306" i="258"/>
  <c r="N336" i="261" l="1"/>
  <c r="L336" i="261"/>
  <c r="G350" i="261"/>
  <c r="C350" i="261" s="1"/>
  <c r="G349" i="261"/>
  <c r="C349" i="261" s="1"/>
  <c r="G348" i="261"/>
  <c r="C348" i="261" s="1"/>
  <c r="J354" i="261"/>
  <c r="H347" i="261"/>
  <c r="R347" i="261" s="1"/>
  <c r="P348" i="261" s="1"/>
  <c r="G351" i="261"/>
  <c r="C351" i="261" s="1"/>
  <c r="G347" i="261"/>
  <c r="C347" i="261" s="1"/>
  <c r="J521" i="261"/>
  <c r="I527" i="261"/>
  <c r="P343" i="261"/>
  <c r="M342" i="261" s="1"/>
  <c r="S342" i="261"/>
  <c r="K343" i="261" s="1"/>
  <c r="A342" i="261" s="1"/>
  <c r="S318" i="258"/>
  <c r="K319" i="258" s="1"/>
  <c r="A318" i="258" s="1"/>
  <c r="P319" i="258"/>
  <c r="M318" i="258" s="1"/>
  <c r="G326" i="258"/>
  <c r="C326" i="258" s="1"/>
  <c r="H323" i="258"/>
  <c r="R323" i="258" s="1"/>
  <c r="P324" i="258" s="1"/>
  <c r="G324" i="258"/>
  <c r="C324" i="258" s="1"/>
  <c r="J330" i="258"/>
  <c r="G323" i="258"/>
  <c r="C323" i="258" s="1"/>
  <c r="G327" i="258"/>
  <c r="C327" i="258" s="1"/>
  <c r="G325" i="258"/>
  <c r="C325" i="258" s="1"/>
  <c r="N312" i="258"/>
  <c r="L312" i="258"/>
  <c r="J360" i="261" l="1"/>
  <c r="G356" i="261"/>
  <c r="C356" i="261" s="1"/>
  <c r="H353" i="261"/>
  <c r="R353" i="261" s="1"/>
  <c r="P354" i="261" s="1"/>
  <c r="G355" i="261"/>
  <c r="C355" i="261" s="1"/>
  <c r="G353" i="261"/>
  <c r="C353" i="261" s="1"/>
  <c r="G357" i="261"/>
  <c r="C357" i="261" s="1"/>
  <c r="G354" i="261"/>
  <c r="C354" i="261" s="1"/>
  <c r="P349" i="261"/>
  <c r="M348" i="261" s="1"/>
  <c r="S348" i="261"/>
  <c r="K349" i="261" s="1"/>
  <c r="A348" i="261" s="1"/>
  <c r="I533" i="261"/>
  <c r="J527" i="261"/>
  <c r="N342" i="261"/>
  <c r="L342" i="261"/>
  <c r="G333" i="258"/>
  <c r="C333" i="258" s="1"/>
  <c r="H329" i="258"/>
  <c r="G332" i="258"/>
  <c r="C332" i="258" s="1"/>
  <c r="G331" i="258"/>
  <c r="C331" i="258" s="1"/>
  <c r="G329" i="258"/>
  <c r="C329" i="258" s="1"/>
  <c r="J336" i="258"/>
  <c r="G330" i="258"/>
  <c r="C330" i="258" s="1"/>
  <c r="N318" i="258"/>
  <c r="L318" i="258"/>
  <c r="S324" i="258"/>
  <c r="K325" i="258" s="1"/>
  <c r="A324" i="258" s="1"/>
  <c r="P325" i="258"/>
  <c r="M324" i="258" s="1"/>
  <c r="H359" i="261" l="1"/>
  <c r="R359" i="261" s="1"/>
  <c r="P360" i="261" s="1"/>
  <c r="G363" i="261"/>
  <c r="C363" i="261" s="1"/>
  <c r="G361" i="261"/>
  <c r="C361" i="261" s="1"/>
  <c r="J366" i="261"/>
  <c r="G359" i="261"/>
  <c r="C359" i="261" s="1"/>
  <c r="G362" i="261"/>
  <c r="C362" i="261" s="1"/>
  <c r="G360" i="261"/>
  <c r="C360" i="261" s="1"/>
  <c r="J533" i="261"/>
  <c r="I539" i="261"/>
  <c r="P355" i="261"/>
  <c r="M354" i="261" s="1"/>
  <c r="S354" i="261"/>
  <c r="K355" i="261" s="1"/>
  <c r="A354" i="261" s="1"/>
  <c r="L348" i="261"/>
  <c r="N348" i="261"/>
  <c r="J342" i="258"/>
  <c r="G335" i="258"/>
  <c r="C335" i="258" s="1"/>
  <c r="G338" i="258"/>
  <c r="C338" i="258" s="1"/>
  <c r="G337" i="258"/>
  <c r="C337" i="258" s="1"/>
  <c r="G339" i="258"/>
  <c r="C339" i="258" s="1"/>
  <c r="G336" i="258"/>
  <c r="C336" i="258" s="1"/>
  <c r="H335" i="258"/>
  <c r="R335" i="258" s="1"/>
  <c r="P336" i="258" s="1"/>
  <c r="R329" i="258"/>
  <c r="P330" i="258" s="1"/>
  <c r="N324" i="258"/>
  <c r="L324" i="258"/>
  <c r="P361" i="261" l="1"/>
  <c r="M360" i="261" s="1"/>
  <c r="S360" i="261"/>
  <c r="K361" i="261" s="1"/>
  <c r="A360" i="261" s="1"/>
  <c r="L354" i="261"/>
  <c r="N354" i="261"/>
  <c r="J539" i="261"/>
  <c r="I545" i="261"/>
  <c r="G366" i="261"/>
  <c r="C366" i="261" s="1"/>
  <c r="G367" i="261"/>
  <c r="C367" i="261" s="1"/>
  <c r="J372" i="261"/>
  <c r="G365" i="261"/>
  <c r="C365" i="261" s="1"/>
  <c r="G369" i="261"/>
  <c r="C369" i="261" s="1"/>
  <c r="G368" i="261"/>
  <c r="C368" i="261" s="1"/>
  <c r="H365" i="261"/>
  <c r="R365" i="261" s="1"/>
  <c r="P366" i="261" s="1"/>
  <c r="G342" i="258"/>
  <c r="C342" i="258" s="1"/>
  <c r="H341" i="258"/>
  <c r="G344" i="258"/>
  <c r="C344" i="258" s="1"/>
  <c r="G343" i="258"/>
  <c r="C343" i="258" s="1"/>
  <c r="G341" i="258"/>
  <c r="C341" i="258" s="1"/>
  <c r="J348" i="258"/>
  <c r="G345" i="258"/>
  <c r="C345" i="258" s="1"/>
  <c r="P337" i="258"/>
  <c r="M336" i="258" s="1"/>
  <c r="S336" i="258"/>
  <c r="K337" i="258" s="1"/>
  <c r="A336" i="258" s="1"/>
  <c r="S330" i="258"/>
  <c r="K331" i="258" s="1"/>
  <c r="A330" i="258" s="1"/>
  <c r="P331" i="258"/>
  <c r="M330" i="258" s="1"/>
  <c r="G373" i="261" l="1"/>
  <c r="C373" i="261" s="1"/>
  <c r="J378" i="261"/>
  <c r="H371" i="261"/>
  <c r="R371" i="261" s="1"/>
  <c r="P372" i="261" s="1"/>
  <c r="G371" i="261"/>
  <c r="C371" i="261" s="1"/>
  <c r="G372" i="261"/>
  <c r="C372" i="261" s="1"/>
  <c r="G374" i="261"/>
  <c r="C374" i="261" s="1"/>
  <c r="G375" i="261"/>
  <c r="C375" i="261" s="1"/>
  <c r="N360" i="261"/>
  <c r="L360" i="261"/>
  <c r="S366" i="261"/>
  <c r="K367" i="261" s="1"/>
  <c r="A366" i="261" s="1"/>
  <c r="P367" i="261"/>
  <c r="M366" i="261" s="1"/>
  <c r="J545" i="261"/>
  <c r="I551" i="261"/>
  <c r="G347" i="258"/>
  <c r="C347" i="258" s="1"/>
  <c r="G348" i="258"/>
  <c r="C348" i="258" s="1"/>
  <c r="G349" i="258"/>
  <c r="C349" i="258" s="1"/>
  <c r="G351" i="258"/>
  <c r="C351" i="258" s="1"/>
  <c r="H347" i="258"/>
  <c r="R347" i="258" s="1"/>
  <c r="P348" i="258" s="1"/>
  <c r="J354" i="258"/>
  <c r="G350" i="258"/>
  <c r="C350" i="258" s="1"/>
  <c r="R341" i="258"/>
  <c r="P342" i="258" s="1"/>
  <c r="L330" i="258"/>
  <c r="N330" i="258"/>
  <c r="L336" i="258"/>
  <c r="N336" i="258"/>
  <c r="J551" i="261" l="1"/>
  <c r="I557" i="261"/>
  <c r="G379" i="261"/>
  <c r="C379" i="261" s="1"/>
  <c r="H377" i="261"/>
  <c r="R377" i="261" s="1"/>
  <c r="P378" i="261" s="1"/>
  <c r="G381" i="261"/>
  <c r="C381" i="261" s="1"/>
  <c r="G380" i="261"/>
  <c r="C380" i="261" s="1"/>
  <c r="J384" i="261"/>
  <c r="G378" i="261"/>
  <c r="C378" i="261" s="1"/>
  <c r="G377" i="261"/>
  <c r="C377" i="261" s="1"/>
  <c r="P373" i="261"/>
  <c r="M372" i="261" s="1"/>
  <c r="S372" i="261"/>
  <c r="K373" i="261" s="1"/>
  <c r="A372" i="261" s="1"/>
  <c r="L366" i="261"/>
  <c r="N366" i="261"/>
  <c r="G355" i="258"/>
  <c r="C355" i="258" s="1"/>
  <c r="G354" i="258"/>
  <c r="C354" i="258" s="1"/>
  <c r="G353" i="258"/>
  <c r="C353" i="258" s="1"/>
  <c r="G356" i="258"/>
  <c r="C356" i="258" s="1"/>
  <c r="J360" i="258"/>
  <c r="H353" i="258"/>
  <c r="G357" i="258"/>
  <c r="C357" i="258" s="1"/>
  <c r="P349" i="258"/>
  <c r="M348" i="258" s="1"/>
  <c r="S348" i="258"/>
  <c r="K349" i="258" s="1"/>
  <c r="A348" i="258" s="1"/>
  <c r="S342" i="258"/>
  <c r="K343" i="258" s="1"/>
  <c r="A342" i="258" s="1"/>
  <c r="P343" i="258"/>
  <c r="M342" i="258" s="1"/>
  <c r="N372" i="261" l="1"/>
  <c r="L372" i="261"/>
  <c r="I563" i="261"/>
  <c r="J557" i="261"/>
  <c r="G383" i="261"/>
  <c r="C383" i="261" s="1"/>
  <c r="G387" i="261"/>
  <c r="C387" i="261" s="1"/>
  <c r="G384" i="261"/>
  <c r="C384" i="261" s="1"/>
  <c r="J390" i="261"/>
  <c r="G386" i="261"/>
  <c r="C386" i="261" s="1"/>
  <c r="H383" i="261"/>
  <c r="R383" i="261" s="1"/>
  <c r="P384" i="261" s="1"/>
  <c r="G385" i="261"/>
  <c r="C385" i="261" s="1"/>
  <c r="S378" i="261"/>
  <c r="K379" i="261" s="1"/>
  <c r="A378" i="261" s="1"/>
  <c r="P379" i="261"/>
  <c r="M378" i="261" s="1"/>
  <c r="G360" i="258"/>
  <c r="C360" i="258" s="1"/>
  <c r="H359" i="258"/>
  <c r="R359" i="258" s="1"/>
  <c r="P360" i="258" s="1"/>
  <c r="J366" i="258"/>
  <c r="G363" i="258"/>
  <c r="C363" i="258" s="1"/>
  <c r="G361" i="258"/>
  <c r="C361" i="258" s="1"/>
  <c r="G359" i="258"/>
  <c r="C359" i="258" s="1"/>
  <c r="G362" i="258"/>
  <c r="C362" i="258" s="1"/>
  <c r="R353" i="258"/>
  <c r="P354" i="258" s="1"/>
  <c r="L342" i="258"/>
  <c r="N342" i="258"/>
  <c r="L348" i="258"/>
  <c r="N348" i="258"/>
  <c r="N378" i="261" l="1"/>
  <c r="L378" i="261"/>
  <c r="P385" i="261"/>
  <c r="M384" i="261" s="1"/>
  <c r="S384" i="261"/>
  <c r="K385" i="261" s="1"/>
  <c r="A384" i="261" s="1"/>
  <c r="J563" i="261"/>
  <c r="I569" i="261"/>
  <c r="J396" i="261"/>
  <c r="G389" i="261"/>
  <c r="C389" i="261" s="1"/>
  <c r="H389" i="261"/>
  <c r="R389" i="261" s="1"/>
  <c r="P390" i="261" s="1"/>
  <c r="G390" i="261"/>
  <c r="C390" i="261" s="1"/>
  <c r="G392" i="261"/>
  <c r="C392" i="261" s="1"/>
  <c r="G393" i="261"/>
  <c r="C393" i="261" s="1"/>
  <c r="G391" i="261"/>
  <c r="C391" i="261" s="1"/>
  <c r="S360" i="258"/>
  <c r="K361" i="258" s="1"/>
  <c r="A360" i="258" s="1"/>
  <c r="P361" i="258"/>
  <c r="M360" i="258" s="1"/>
  <c r="G365" i="258"/>
  <c r="C365" i="258" s="1"/>
  <c r="G366" i="258"/>
  <c r="C366" i="258" s="1"/>
  <c r="H365" i="258"/>
  <c r="G367" i="258"/>
  <c r="C367" i="258" s="1"/>
  <c r="G369" i="258"/>
  <c r="C369" i="258" s="1"/>
  <c r="J372" i="258"/>
  <c r="G368" i="258"/>
  <c r="C368" i="258" s="1"/>
  <c r="S354" i="258"/>
  <c r="K355" i="258" s="1"/>
  <c r="A354" i="258" s="1"/>
  <c r="P355" i="258"/>
  <c r="M354" i="258" s="1"/>
  <c r="S390" i="261" l="1"/>
  <c r="K391" i="261" s="1"/>
  <c r="A390" i="261" s="1"/>
  <c r="P391" i="261"/>
  <c r="M390" i="261" s="1"/>
  <c r="J569" i="261"/>
  <c r="I575" i="261"/>
  <c r="G399" i="261"/>
  <c r="C399" i="261" s="1"/>
  <c r="G395" i="261"/>
  <c r="C395" i="261" s="1"/>
  <c r="G397" i="261"/>
  <c r="C397" i="261" s="1"/>
  <c r="J402" i="261"/>
  <c r="G396" i="261"/>
  <c r="C396" i="261" s="1"/>
  <c r="G398" i="261"/>
  <c r="C398" i="261" s="1"/>
  <c r="H395" i="261"/>
  <c r="R395" i="261" s="1"/>
  <c r="P396" i="261" s="1"/>
  <c r="N384" i="261"/>
  <c r="L384" i="261"/>
  <c r="L360" i="258"/>
  <c r="N360" i="258"/>
  <c r="R365" i="258"/>
  <c r="P366" i="258" s="1"/>
  <c r="N354" i="258"/>
  <c r="L354" i="258"/>
  <c r="G373" i="258"/>
  <c r="C373" i="258" s="1"/>
  <c r="H371" i="258"/>
  <c r="R371" i="258" s="1"/>
  <c r="P372" i="258" s="1"/>
  <c r="G374" i="258"/>
  <c r="C374" i="258" s="1"/>
  <c r="G375" i="258"/>
  <c r="C375" i="258" s="1"/>
  <c r="G371" i="258"/>
  <c r="C371" i="258" s="1"/>
  <c r="J378" i="258"/>
  <c r="G372" i="258"/>
  <c r="C372" i="258" s="1"/>
  <c r="L390" i="261" l="1"/>
  <c r="N390" i="261"/>
  <c r="P397" i="261"/>
  <c r="M396" i="261" s="1"/>
  <c r="S396" i="261"/>
  <c r="K397" i="261" s="1"/>
  <c r="A396" i="261" s="1"/>
  <c r="J408" i="261"/>
  <c r="G402" i="261"/>
  <c r="C402" i="261" s="1"/>
  <c r="H401" i="261"/>
  <c r="R401" i="261" s="1"/>
  <c r="P402" i="261" s="1"/>
  <c r="G404" i="261"/>
  <c r="C404" i="261" s="1"/>
  <c r="G401" i="261"/>
  <c r="C401" i="261" s="1"/>
  <c r="G403" i="261"/>
  <c r="C403" i="261" s="1"/>
  <c r="G405" i="261"/>
  <c r="C405" i="261" s="1"/>
  <c r="I581" i="261"/>
  <c r="J575" i="261"/>
  <c r="P373" i="258"/>
  <c r="M372" i="258" s="1"/>
  <c r="S372" i="258"/>
  <c r="K373" i="258" s="1"/>
  <c r="A372" i="258" s="1"/>
  <c r="H377" i="258"/>
  <c r="R377" i="258" s="1"/>
  <c r="P378" i="258" s="1"/>
  <c r="G378" i="258"/>
  <c r="C378" i="258" s="1"/>
  <c r="G377" i="258"/>
  <c r="C377" i="258" s="1"/>
  <c r="G379" i="258"/>
  <c r="C379" i="258" s="1"/>
  <c r="J384" i="258"/>
  <c r="G380" i="258"/>
  <c r="C380" i="258" s="1"/>
  <c r="G381" i="258"/>
  <c r="C381" i="258" s="1"/>
  <c r="S366" i="258"/>
  <c r="K367" i="258" s="1"/>
  <c r="A366" i="258" s="1"/>
  <c r="P367" i="258"/>
  <c r="M366" i="258" s="1"/>
  <c r="G407" i="261" l="1"/>
  <c r="C407" i="261" s="1"/>
  <c r="G409" i="261"/>
  <c r="C409" i="261" s="1"/>
  <c r="G408" i="261"/>
  <c r="C408" i="261" s="1"/>
  <c r="G411" i="261"/>
  <c r="C411" i="261" s="1"/>
  <c r="H407" i="261"/>
  <c r="R407" i="261" s="1"/>
  <c r="P408" i="261" s="1"/>
  <c r="G410" i="261"/>
  <c r="C410" i="261" s="1"/>
  <c r="J414" i="261"/>
  <c r="P403" i="261"/>
  <c r="M402" i="261" s="1"/>
  <c r="S402" i="261"/>
  <c r="K403" i="261" s="1"/>
  <c r="A402" i="261" s="1"/>
  <c r="L396" i="261"/>
  <c r="N396" i="261"/>
  <c r="J581" i="261"/>
  <c r="I587" i="261"/>
  <c r="G387" i="258"/>
  <c r="C387" i="258" s="1"/>
  <c r="H383" i="258"/>
  <c r="R383" i="258" s="1"/>
  <c r="P384" i="258" s="1"/>
  <c r="G383" i="258"/>
  <c r="C383" i="258" s="1"/>
  <c r="G384" i="258"/>
  <c r="C384" i="258" s="1"/>
  <c r="G385" i="258"/>
  <c r="C385" i="258" s="1"/>
  <c r="G386" i="258"/>
  <c r="C386" i="258" s="1"/>
  <c r="J390" i="258"/>
  <c r="N372" i="258"/>
  <c r="L372" i="258"/>
  <c r="N366" i="258"/>
  <c r="L366" i="258"/>
  <c r="S378" i="258"/>
  <c r="K379" i="258" s="1"/>
  <c r="A378" i="258" s="1"/>
  <c r="P379" i="258"/>
  <c r="M378" i="258" s="1"/>
  <c r="P409" i="261" l="1"/>
  <c r="M408" i="261" s="1"/>
  <c r="S408" i="261"/>
  <c r="K409" i="261" s="1"/>
  <c r="A408" i="261" s="1"/>
  <c r="J587" i="261"/>
  <c r="I593" i="261"/>
  <c r="H413" i="261"/>
  <c r="R413" i="261" s="1"/>
  <c r="P414" i="261" s="1"/>
  <c r="G413" i="261"/>
  <c r="C413" i="261" s="1"/>
  <c r="G415" i="261"/>
  <c r="C415" i="261" s="1"/>
  <c r="G416" i="261"/>
  <c r="C416" i="261" s="1"/>
  <c r="J420" i="261"/>
  <c r="G414" i="261"/>
  <c r="C414" i="261" s="1"/>
  <c r="G417" i="261"/>
  <c r="C417" i="261" s="1"/>
  <c r="L402" i="261"/>
  <c r="N402" i="261"/>
  <c r="S384" i="258"/>
  <c r="K385" i="258" s="1"/>
  <c r="A384" i="258" s="1"/>
  <c r="P385" i="258"/>
  <c r="M384" i="258" s="1"/>
  <c r="L378" i="258"/>
  <c r="N378" i="258"/>
  <c r="G389" i="258"/>
  <c r="C389" i="258" s="1"/>
  <c r="G392" i="258"/>
  <c r="C392" i="258" s="1"/>
  <c r="J396" i="258"/>
  <c r="G391" i="258"/>
  <c r="C391" i="258" s="1"/>
  <c r="G390" i="258"/>
  <c r="C390" i="258" s="1"/>
  <c r="H389" i="258"/>
  <c r="R389" i="258" s="1"/>
  <c r="P390" i="258" s="1"/>
  <c r="G393" i="258"/>
  <c r="C393" i="258" s="1"/>
  <c r="P415" i="261" l="1"/>
  <c r="M414" i="261" s="1"/>
  <c r="S414" i="261"/>
  <c r="K415" i="261" s="1"/>
  <c r="A414" i="261" s="1"/>
  <c r="N408" i="261"/>
  <c r="L408" i="261"/>
  <c r="G422" i="261"/>
  <c r="C422" i="261" s="1"/>
  <c r="G421" i="261"/>
  <c r="C421" i="261" s="1"/>
  <c r="H419" i="261"/>
  <c r="R419" i="261" s="1"/>
  <c r="P420" i="261" s="1"/>
  <c r="J426" i="261"/>
  <c r="G420" i="261"/>
  <c r="C420" i="261" s="1"/>
  <c r="G423" i="261"/>
  <c r="C423" i="261" s="1"/>
  <c r="G419" i="261"/>
  <c r="C419" i="261" s="1"/>
  <c r="J593" i="261"/>
  <c r="I599" i="261"/>
  <c r="J599" i="261" s="1"/>
  <c r="G399" i="258"/>
  <c r="C399" i="258" s="1"/>
  <c r="G395" i="258"/>
  <c r="C395" i="258" s="1"/>
  <c r="G398" i="258"/>
  <c r="C398" i="258" s="1"/>
  <c r="G396" i="258"/>
  <c r="C396" i="258" s="1"/>
  <c r="G397" i="258"/>
  <c r="C397" i="258" s="1"/>
  <c r="H395" i="258"/>
  <c r="R395" i="258" s="1"/>
  <c r="P396" i="258" s="1"/>
  <c r="J402" i="258"/>
  <c r="S390" i="258"/>
  <c r="K391" i="258" s="1"/>
  <c r="A390" i="258" s="1"/>
  <c r="P391" i="258"/>
  <c r="M390" i="258" s="1"/>
  <c r="N384" i="258"/>
  <c r="L384" i="258"/>
  <c r="L414" i="261" l="1"/>
  <c r="N414" i="261"/>
  <c r="P421" i="261"/>
  <c r="M420" i="261" s="1"/>
  <c r="S420" i="261"/>
  <c r="K421" i="261" s="1"/>
  <c r="A420" i="261" s="1"/>
  <c r="J432" i="261"/>
  <c r="G426" i="261"/>
  <c r="C426" i="261" s="1"/>
  <c r="H425" i="261"/>
  <c r="R425" i="261" s="1"/>
  <c r="P426" i="261" s="1"/>
  <c r="G428" i="261"/>
  <c r="C428" i="261" s="1"/>
  <c r="G427" i="261"/>
  <c r="C427" i="261" s="1"/>
  <c r="G429" i="261"/>
  <c r="C429" i="261" s="1"/>
  <c r="G425" i="261"/>
  <c r="C425" i="261" s="1"/>
  <c r="L390" i="258"/>
  <c r="N390" i="258"/>
  <c r="S396" i="258"/>
  <c r="K397" i="258" s="1"/>
  <c r="A396" i="258" s="1"/>
  <c r="P397" i="258"/>
  <c r="M396" i="258" s="1"/>
  <c r="J408" i="258"/>
  <c r="G404" i="258"/>
  <c r="C404" i="258" s="1"/>
  <c r="G402" i="258"/>
  <c r="C402" i="258" s="1"/>
  <c r="G401" i="258"/>
  <c r="C401" i="258" s="1"/>
  <c r="G405" i="258"/>
  <c r="C405" i="258" s="1"/>
  <c r="G403" i="258"/>
  <c r="C403" i="258" s="1"/>
  <c r="H401" i="258"/>
  <c r="R401" i="258" s="1"/>
  <c r="P402" i="258" s="1"/>
  <c r="G431" i="261" l="1"/>
  <c r="C431" i="261" s="1"/>
  <c r="G433" i="261"/>
  <c r="C433" i="261" s="1"/>
  <c r="G432" i="261"/>
  <c r="C432" i="261" s="1"/>
  <c r="G435" i="261"/>
  <c r="C435" i="261" s="1"/>
  <c r="H431" i="261"/>
  <c r="R431" i="261" s="1"/>
  <c r="P432" i="261" s="1"/>
  <c r="G434" i="261"/>
  <c r="C434" i="261" s="1"/>
  <c r="J438" i="261"/>
  <c r="P427" i="261"/>
  <c r="M426" i="261" s="1"/>
  <c r="S426" i="261"/>
  <c r="K427" i="261" s="1"/>
  <c r="A426" i="261" s="1"/>
  <c r="L420" i="261"/>
  <c r="N420" i="261"/>
  <c r="G410" i="258"/>
  <c r="C410" i="258" s="1"/>
  <c r="H407" i="258"/>
  <c r="R407" i="258" s="1"/>
  <c r="P408" i="258" s="1"/>
  <c r="G408" i="258"/>
  <c r="C408" i="258" s="1"/>
  <c r="G409" i="258"/>
  <c r="C409" i="258" s="1"/>
  <c r="J414" i="258"/>
  <c r="G411" i="258"/>
  <c r="C411" i="258" s="1"/>
  <c r="G407" i="258"/>
  <c r="C407" i="258" s="1"/>
  <c r="S402" i="258"/>
  <c r="K403" i="258" s="1"/>
  <c r="A402" i="258" s="1"/>
  <c r="P403" i="258"/>
  <c r="M402" i="258" s="1"/>
  <c r="N396" i="258"/>
  <c r="L396" i="258"/>
  <c r="S432" i="261" l="1"/>
  <c r="K433" i="261" s="1"/>
  <c r="A432" i="261" s="1"/>
  <c r="P433" i="261"/>
  <c r="M432" i="261" s="1"/>
  <c r="G438" i="261"/>
  <c r="C438" i="261" s="1"/>
  <c r="G441" i="261"/>
  <c r="C441" i="261" s="1"/>
  <c r="G439" i="261"/>
  <c r="C439" i="261" s="1"/>
  <c r="G440" i="261"/>
  <c r="C440" i="261" s="1"/>
  <c r="J444" i="261"/>
  <c r="H437" i="261"/>
  <c r="R437" i="261" s="1"/>
  <c r="P438" i="261" s="1"/>
  <c r="G437" i="261"/>
  <c r="C437" i="261" s="1"/>
  <c r="L426" i="261"/>
  <c r="N426" i="261"/>
  <c r="P409" i="258"/>
  <c r="M408" i="258" s="1"/>
  <c r="S408" i="258"/>
  <c r="K409" i="258" s="1"/>
  <c r="A408" i="258" s="1"/>
  <c r="G414" i="258"/>
  <c r="C414" i="258" s="1"/>
  <c r="H413" i="258"/>
  <c r="R413" i="258" s="1"/>
  <c r="P414" i="258" s="1"/>
  <c r="G416" i="258"/>
  <c r="C416" i="258" s="1"/>
  <c r="G413" i="258"/>
  <c r="C413" i="258" s="1"/>
  <c r="G417" i="258"/>
  <c r="C417" i="258" s="1"/>
  <c r="J420" i="258"/>
  <c r="G415" i="258"/>
  <c r="C415" i="258" s="1"/>
  <c r="L402" i="258"/>
  <c r="N402" i="258"/>
  <c r="N432" i="261" l="1"/>
  <c r="L432" i="261"/>
  <c r="G446" i="261"/>
  <c r="C446" i="261" s="1"/>
  <c r="G445" i="261"/>
  <c r="C445" i="261" s="1"/>
  <c r="H443" i="261"/>
  <c r="R443" i="261" s="1"/>
  <c r="P444" i="261" s="1"/>
  <c r="G447" i="261"/>
  <c r="C447" i="261" s="1"/>
  <c r="G443" i="261"/>
  <c r="C443" i="261" s="1"/>
  <c r="J450" i="261"/>
  <c r="G444" i="261"/>
  <c r="C444" i="261" s="1"/>
  <c r="P439" i="261"/>
  <c r="M438" i="261" s="1"/>
  <c r="S438" i="261"/>
  <c r="K439" i="261" s="1"/>
  <c r="A438" i="261" s="1"/>
  <c r="L408" i="258"/>
  <c r="N408" i="258"/>
  <c r="G420" i="258"/>
  <c r="C420" i="258" s="1"/>
  <c r="G421" i="258"/>
  <c r="C421" i="258" s="1"/>
  <c r="G419" i="258"/>
  <c r="C419" i="258" s="1"/>
  <c r="H419" i="258"/>
  <c r="R419" i="258" s="1"/>
  <c r="P420" i="258" s="1"/>
  <c r="G422" i="258"/>
  <c r="C422" i="258" s="1"/>
  <c r="G423" i="258"/>
  <c r="C423" i="258" s="1"/>
  <c r="J426" i="258"/>
  <c r="S414" i="258"/>
  <c r="K415" i="258" s="1"/>
  <c r="A414" i="258" s="1"/>
  <c r="P415" i="258"/>
  <c r="M414" i="258" s="1"/>
  <c r="P445" i="261" l="1"/>
  <c r="M444" i="261" s="1"/>
  <c r="S444" i="261"/>
  <c r="K445" i="261" s="1"/>
  <c r="A444" i="261" s="1"/>
  <c r="N438" i="261"/>
  <c r="L438" i="261"/>
  <c r="G451" i="261"/>
  <c r="C451" i="261" s="1"/>
  <c r="G453" i="261"/>
  <c r="C453" i="261" s="1"/>
  <c r="G449" i="261"/>
  <c r="C449" i="261" s="1"/>
  <c r="G450" i="261"/>
  <c r="C450" i="261" s="1"/>
  <c r="H449" i="261"/>
  <c r="R449" i="261" s="1"/>
  <c r="P450" i="261" s="1"/>
  <c r="G452" i="261"/>
  <c r="C452" i="261" s="1"/>
  <c r="J456" i="261"/>
  <c r="S420" i="258"/>
  <c r="K421" i="258" s="1"/>
  <c r="A420" i="258" s="1"/>
  <c r="P421" i="258"/>
  <c r="M420" i="258" s="1"/>
  <c r="G425" i="258"/>
  <c r="C425" i="258" s="1"/>
  <c r="H425" i="258"/>
  <c r="R425" i="258" s="1"/>
  <c r="P426" i="258" s="1"/>
  <c r="G426" i="258"/>
  <c r="C426" i="258" s="1"/>
  <c r="J432" i="258"/>
  <c r="G429" i="258"/>
  <c r="C429" i="258" s="1"/>
  <c r="G428" i="258"/>
  <c r="C428" i="258" s="1"/>
  <c r="G427" i="258"/>
  <c r="C427" i="258" s="1"/>
  <c r="L414" i="258"/>
  <c r="N414" i="258"/>
  <c r="P451" i="261" l="1"/>
  <c r="M450" i="261" s="1"/>
  <c r="S450" i="261"/>
  <c r="K451" i="261" s="1"/>
  <c r="A450" i="261" s="1"/>
  <c r="L444" i="261"/>
  <c r="N444" i="261"/>
  <c r="G455" i="261"/>
  <c r="C455" i="261" s="1"/>
  <c r="G457" i="261"/>
  <c r="C457" i="261" s="1"/>
  <c r="J462" i="261"/>
  <c r="H455" i="261"/>
  <c r="R455" i="261" s="1"/>
  <c r="P456" i="261" s="1"/>
  <c r="G456" i="261"/>
  <c r="C456" i="261" s="1"/>
  <c r="G459" i="261"/>
  <c r="C459" i="261" s="1"/>
  <c r="G458" i="261"/>
  <c r="C458" i="261" s="1"/>
  <c r="H431" i="258"/>
  <c r="R431" i="258" s="1"/>
  <c r="P432" i="258" s="1"/>
  <c r="J438" i="258"/>
  <c r="G434" i="258"/>
  <c r="C434" i="258" s="1"/>
  <c r="G435" i="258"/>
  <c r="C435" i="258" s="1"/>
  <c r="G431" i="258"/>
  <c r="C431" i="258" s="1"/>
  <c r="G432" i="258"/>
  <c r="C432" i="258" s="1"/>
  <c r="G433" i="258"/>
  <c r="C433" i="258" s="1"/>
  <c r="N420" i="258"/>
  <c r="L420" i="258"/>
  <c r="P427" i="258"/>
  <c r="M426" i="258" s="1"/>
  <c r="S426" i="258"/>
  <c r="K427" i="258" s="1"/>
  <c r="A426" i="258" s="1"/>
  <c r="L450" i="261" l="1"/>
  <c r="N450" i="261"/>
  <c r="H461" i="261"/>
  <c r="R461" i="261" s="1"/>
  <c r="P462" i="261" s="1"/>
  <c r="G461" i="261"/>
  <c r="C461" i="261" s="1"/>
  <c r="G463" i="261"/>
  <c r="C463" i="261" s="1"/>
  <c r="G464" i="261"/>
  <c r="C464" i="261" s="1"/>
  <c r="J468" i="261"/>
  <c r="G462" i="261"/>
  <c r="C462" i="261" s="1"/>
  <c r="G465" i="261"/>
  <c r="C465" i="261" s="1"/>
  <c r="S456" i="261"/>
  <c r="K457" i="261" s="1"/>
  <c r="A456" i="261" s="1"/>
  <c r="P457" i="261"/>
  <c r="M456" i="261" s="1"/>
  <c r="S432" i="258"/>
  <c r="K433" i="258" s="1"/>
  <c r="A432" i="258" s="1"/>
  <c r="P433" i="258"/>
  <c r="M432" i="258" s="1"/>
  <c r="G439" i="258"/>
  <c r="C439" i="258" s="1"/>
  <c r="H437" i="258"/>
  <c r="R437" i="258" s="1"/>
  <c r="P438" i="258" s="1"/>
  <c r="G438" i="258"/>
  <c r="C438" i="258" s="1"/>
  <c r="G440" i="258"/>
  <c r="C440" i="258" s="1"/>
  <c r="G437" i="258"/>
  <c r="C437" i="258" s="1"/>
  <c r="G441" i="258"/>
  <c r="C441" i="258" s="1"/>
  <c r="J444" i="258"/>
  <c r="N426" i="258"/>
  <c r="L426" i="258"/>
  <c r="N456" i="261" l="1"/>
  <c r="L456" i="261"/>
  <c r="S462" i="261"/>
  <c r="K463" i="261" s="1"/>
  <c r="A462" i="261" s="1"/>
  <c r="P463" i="261"/>
  <c r="M462" i="261" s="1"/>
  <c r="G470" i="261"/>
  <c r="C470" i="261" s="1"/>
  <c r="G469" i="261"/>
  <c r="C469" i="261" s="1"/>
  <c r="H467" i="261"/>
  <c r="R467" i="261" s="1"/>
  <c r="P468" i="261" s="1"/>
  <c r="G467" i="261"/>
  <c r="C467" i="261" s="1"/>
  <c r="J474" i="261"/>
  <c r="G468" i="261"/>
  <c r="C468" i="261" s="1"/>
  <c r="G471" i="261"/>
  <c r="C471" i="261" s="1"/>
  <c r="N432" i="258"/>
  <c r="L432" i="258"/>
  <c r="J450" i="258"/>
  <c r="G447" i="258"/>
  <c r="C447" i="258" s="1"/>
  <c r="G444" i="258"/>
  <c r="C444" i="258" s="1"/>
  <c r="G443" i="258"/>
  <c r="C443" i="258" s="1"/>
  <c r="G445" i="258"/>
  <c r="C445" i="258" s="1"/>
  <c r="G446" i="258"/>
  <c r="C446" i="258" s="1"/>
  <c r="H443" i="258"/>
  <c r="R443" i="258" s="1"/>
  <c r="P444" i="258" s="1"/>
  <c r="S438" i="258"/>
  <c r="K439" i="258" s="1"/>
  <c r="A438" i="258" s="1"/>
  <c r="P439" i="258"/>
  <c r="M438" i="258" s="1"/>
  <c r="J480" i="261" l="1"/>
  <c r="G474" i="261"/>
  <c r="C474" i="261" s="1"/>
  <c r="H473" i="261"/>
  <c r="R473" i="261" s="1"/>
  <c r="P474" i="261" s="1"/>
  <c r="G476" i="261"/>
  <c r="C476" i="261" s="1"/>
  <c r="G475" i="261"/>
  <c r="C475" i="261" s="1"/>
  <c r="G477" i="261"/>
  <c r="C477" i="261" s="1"/>
  <c r="G473" i="261"/>
  <c r="C473" i="261" s="1"/>
  <c r="P469" i="261"/>
  <c r="M468" i="261" s="1"/>
  <c r="S468" i="261"/>
  <c r="K469" i="261" s="1"/>
  <c r="A468" i="261" s="1"/>
  <c r="N462" i="261"/>
  <c r="L462" i="261"/>
  <c r="P445" i="258"/>
  <c r="M444" i="258" s="1"/>
  <c r="S444" i="258"/>
  <c r="K445" i="258" s="1"/>
  <c r="A444" i="258" s="1"/>
  <c r="J456" i="258"/>
  <c r="G450" i="258"/>
  <c r="C450" i="258" s="1"/>
  <c r="G451" i="258"/>
  <c r="C451" i="258" s="1"/>
  <c r="G453" i="258"/>
  <c r="C453" i="258" s="1"/>
  <c r="G449" i="258"/>
  <c r="C449" i="258" s="1"/>
  <c r="H449" i="258"/>
  <c r="R449" i="258" s="1"/>
  <c r="P450" i="258" s="1"/>
  <c r="G452" i="258"/>
  <c r="C452" i="258" s="1"/>
  <c r="N438" i="258"/>
  <c r="L438" i="258"/>
  <c r="G479" i="261" l="1"/>
  <c r="C479" i="261" s="1"/>
  <c r="G481" i="261"/>
  <c r="C481" i="261" s="1"/>
  <c r="G482" i="261"/>
  <c r="C482" i="261" s="1"/>
  <c r="G480" i="261"/>
  <c r="C480" i="261" s="1"/>
  <c r="G483" i="261"/>
  <c r="C483" i="261" s="1"/>
  <c r="J486" i="261"/>
  <c r="H479" i="261"/>
  <c r="R479" i="261" s="1"/>
  <c r="P480" i="261" s="1"/>
  <c r="S474" i="261"/>
  <c r="K475" i="261" s="1"/>
  <c r="A474" i="261" s="1"/>
  <c r="P475" i="261"/>
  <c r="M474" i="261" s="1"/>
  <c r="N468" i="261"/>
  <c r="L468" i="261"/>
  <c r="N444" i="258"/>
  <c r="L444" i="258"/>
  <c r="G459" i="258"/>
  <c r="C459" i="258" s="1"/>
  <c r="G455" i="258"/>
  <c r="C455" i="258" s="1"/>
  <c r="G458" i="258"/>
  <c r="C458" i="258" s="1"/>
  <c r="J462" i="258"/>
  <c r="G456" i="258"/>
  <c r="C456" i="258" s="1"/>
  <c r="G457" i="258"/>
  <c r="C457" i="258" s="1"/>
  <c r="H455" i="258"/>
  <c r="R455" i="258" s="1"/>
  <c r="P456" i="258" s="1"/>
  <c r="S450" i="258"/>
  <c r="K451" i="258" s="1"/>
  <c r="A450" i="258" s="1"/>
  <c r="P451" i="258"/>
  <c r="M450" i="258" s="1"/>
  <c r="N474" i="261" l="1"/>
  <c r="L474" i="261"/>
  <c r="G486" i="261"/>
  <c r="C486" i="261" s="1"/>
  <c r="G489" i="261"/>
  <c r="C489" i="261" s="1"/>
  <c r="H485" i="261"/>
  <c r="R485" i="261" s="1"/>
  <c r="P486" i="261" s="1"/>
  <c r="G485" i="261"/>
  <c r="C485" i="261" s="1"/>
  <c r="G488" i="261"/>
  <c r="C488" i="261" s="1"/>
  <c r="J492" i="261"/>
  <c r="G487" i="261"/>
  <c r="C487" i="261" s="1"/>
  <c r="S480" i="261"/>
  <c r="K481" i="261" s="1"/>
  <c r="A480" i="261" s="1"/>
  <c r="P481" i="261"/>
  <c r="M480" i="261" s="1"/>
  <c r="H461" i="258"/>
  <c r="R461" i="258" s="1"/>
  <c r="P462" i="258" s="1"/>
  <c r="G461" i="258"/>
  <c r="C461" i="258" s="1"/>
  <c r="G464" i="258"/>
  <c r="C464" i="258" s="1"/>
  <c r="G463" i="258"/>
  <c r="C463" i="258" s="1"/>
  <c r="G465" i="258"/>
  <c r="C465" i="258" s="1"/>
  <c r="G462" i="258"/>
  <c r="C462" i="258" s="1"/>
  <c r="J468" i="258"/>
  <c r="P457" i="258"/>
  <c r="M456" i="258" s="1"/>
  <c r="S456" i="258"/>
  <c r="K457" i="258" s="1"/>
  <c r="A456" i="258" s="1"/>
  <c r="L450" i="258"/>
  <c r="N450" i="258"/>
  <c r="S486" i="261" l="1"/>
  <c r="K487" i="261" s="1"/>
  <c r="A486" i="261" s="1"/>
  <c r="P487" i="261"/>
  <c r="M486" i="261" s="1"/>
  <c r="L480" i="261"/>
  <c r="N480" i="261"/>
  <c r="G495" i="261"/>
  <c r="C495" i="261" s="1"/>
  <c r="G491" i="261"/>
  <c r="C491" i="261" s="1"/>
  <c r="J498" i="261"/>
  <c r="G492" i="261"/>
  <c r="C492" i="261" s="1"/>
  <c r="G493" i="261"/>
  <c r="C493" i="261" s="1"/>
  <c r="G494" i="261"/>
  <c r="C494" i="261" s="1"/>
  <c r="H491" i="261"/>
  <c r="R491" i="261" s="1"/>
  <c r="P492" i="261" s="1"/>
  <c r="S462" i="258"/>
  <c r="K463" i="258" s="1"/>
  <c r="A462" i="258" s="1"/>
  <c r="P463" i="258"/>
  <c r="M462" i="258" s="1"/>
  <c r="J474" i="258"/>
  <c r="G471" i="258"/>
  <c r="C471" i="258" s="1"/>
  <c r="H467" i="258"/>
  <c r="R467" i="258" s="1"/>
  <c r="P468" i="258" s="1"/>
  <c r="G467" i="258"/>
  <c r="C467" i="258" s="1"/>
  <c r="G469" i="258"/>
  <c r="C469" i="258" s="1"/>
  <c r="G468" i="258"/>
  <c r="C468" i="258" s="1"/>
  <c r="G470" i="258"/>
  <c r="C470" i="258" s="1"/>
  <c r="N456" i="258"/>
  <c r="L456" i="258"/>
  <c r="L486" i="261" l="1"/>
  <c r="N486" i="261"/>
  <c r="P493" i="261"/>
  <c r="M492" i="261" s="1"/>
  <c r="S492" i="261"/>
  <c r="K493" i="261" s="1"/>
  <c r="A492" i="261" s="1"/>
  <c r="J504" i="261"/>
  <c r="G498" i="261"/>
  <c r="C498" i="261" s="1"/>
  <c r="H497" i="261"/>
  <c r="R497" i="261" s="1"/>
  <c r="P498" i="261" s="1"/>
  <c r="G500" i="261"/>
  <c r="C500" i="261" s="1"/>
  <c r="G501" i="261"/>
  <c r="C501" i="261" s="1"/>
  <c r="G497" i="261"/>
  <c r="C497" i="261" s="1"/>
  <c r="G499" i="261"/>
  <c r="C499" i="261" s="1"/>
  <c r="N462" i="258"/>
  <c r="L462" i="258"/>
  <c r="G475" i="258"/>
  <c r="C475" i="258" s="1"/>
  <c r="G476" i="258"/>
  <c r="C476" i="258" s="1"/>
  <c r="H473" i="258"/>
  <c r="R473" i="258" s="1"/>
  <c r="P474" i="258" s="1"/>
  <c r="J480" i="258"/>
  <c r="G474" i="258"/>
  <c r="C474" i="258" s="1"/>
  <c r="G477" i="258"/>
  <c r="C477" i="258" s="1"/>
  <c r="G473" i="258"/>
  <c r="C473" i="258" s="1"/>
  <c r="S468" i="258"/>
  <c r="K469" i="258" s="1"/>
  <c r="A468" i="258" s="1"/>
  <c r="P469" i="258"/>
  <c r="M468" i="258" s="1"/>
  <c r="G503" i="261" l="1"/>
  <c r="C503" i="261" s="1"/>
  <c r="G505" i="261"/>
  <c r="C505" i="261" s="1"/>
  <c r="J510" i="261"/>
  <c r="G506" i="261"/>
  <c r="C506" i="261" s="1"/>
  <c r="G504" i="261"/>
  <c r="C504" i="261" s="1"/>
  <c r="G507" i="261"/>
  <c r="C507" i="261" s="1"/>
  <c r="H503" i="261"/>
  <c r="R503" i="261" s="1"/>
  <c r="P504" i="261" s="1"/>
  <c r="P499" i="261"/>
  <c r="M498" i="261" s="1"/>
  <c r="S498" i="261"/>
  <c r="K499" i="261" s="1"/>
  <c r="A498" i="261" s="1"/>
  <c r="N492" i="261"/>
  <c r="L492" i="261"/>
  <c r="P475" i="258"/>
  <c r="M474" i="258" s="1"/>
  <c r="S474" i="258"/>
  <c r="K475" i="258" s="1"/>
  <c r="A474" i="258" s="1"/>
  <c r="G480" i="258"/>
  <c r="C480" i="258" s="1"/>
  <c r="H479" i="258"/>
  <c r="R479" i="258" s="1"/>
  <c r="P480" i="258" s="1"/>
  <c r="G482" i="258"/>
  <c r="C482" i="258" s="1"/>
  <c r="G479" i="258"/>
  <c r="C479" i="258" s="1"/>
  <c r="J486" i="258"/>
  <c r="G481" i="258"/>
  <c r="C481" i="258" s="1"/>
  <c r="G483" i="258"/>
  <c r="C483" i="258" s="1"/>
  <c r="N468" i="258"/>
  <c r="L468" i="258"/>
  <c r="S504" i="261" l="1"/>
  <c r="K505" i="261" s="1"/>
  <c r="A504" i="261" s="1"/>
  <c r="P505" i="261"/>
  <c r="M504" i="261" s="1"/>
  <c r="H509" i="261"/>
  <c r="R509" i="261" s="1"/>
  <c r="P510" i="261" s="1"/>
  <c r="G510" i="261"/>
  <c r="C510" i="261" s="1"/>
  <c r="G513" i="261"/>
  <c r="C513" i="261" s="1"/>
  <c r="G509" i="261"/>
  <c r="C509" i="261" s="1"/>
  <c r="G511" i="261"/>
  <c r="C511" i="261" s="1"/>
  <c r="G512" i="261"/>
  <c r="C512" i="261" s="1"/>
  <c r="J516" i="261"/>
  <c r="L498" i="261"/>
  <c r="N498" i="261"/>
  <c r="L474" i="258"/>
  <c r="N474" i="258"/>
  <c r="G487" i="258"/>
  <c r="C487" i="258" s="1"/>
  <c r="G486" i="258"/>
  <c r="C486" i="258" s="1"/>
  <c r="G488" i="258"/>
  <c r="C488" i="258" s="1"/>
  <c r="G485" i="258"/>
  <c r="C485" i="258" s="1"/>
  <c r="J492" i="258"/>
  <c r="H485" i="258"/>
  <c r="R485" i="258" s="1"/>
  <c r="P486" i="258" s="1"/>
  <c r="G489" i="258"/>
  <c r="C489" i="258" s="1"/>
  <c r="S480" i="258"/>
  <c r="K481" i="258" s="1"/>
  <c r="A480" i="258" s="1"/>
  <c r="P481" i="258"/>
  <c r="M480" i="258" s="1"/>
  <c r="G518" i="261" l="1"/>
  <c r="C518" i="261" s="1"/>
  <c r="G516" i="261"/>
  <c r="C516" i="261" s="1"/>
  <c r="G517" i="261"/>
  <c r="C517" i="261" s="1"/>
  <c r="H515" i="261"/>
  <c r="R515" i="261" s="1"/>
  <c r="P516" i="261" s="1"/>
  <c r="G519" i="261"/>
  <c r="C519" i="261" s="1"/>
  <c r="J522" i="261"/>
  <c r="G515" i="261"/>
  <c r="C515" i="261" s="1"/>
  <c r="N504" i="261"/>
  <c r="L504" i="261"/>
  <c r="S510" i="261"/>
  <c r="K511" i="261" s="1"/>
  <c r="A510" i="261" s="1"/>
  <c r="P511" i="261"/>
  <c r="M510" i="261" s="1"/>
  <c r="L480" i="258"/>
  <c r="N480" i="258"/>
  <c r="G492" i="258"/>
  <c r="C492" i="258" s="1"/>
  <c r="G491" i="258"/>
  <c r="C491" i="258" s="1"/>
  <c r="J498" i="258"/>
  <c r="G494" i="258"/>
  <c r="C494" i="258" s="1"/>
  <c r="H491" i="258"/>
  <c r="R491" i="258" s="1"/>
  <c r="P492" i="258" s="1"/>
  <c r="G495" i="258"/>
  <c r="C495" i="258" s="1"/>
  <c r="G493" i="258"/>
  <c r="C493" i="258" s="1"/>
  <c r="P487" i="258"/>
  <c r="M486" i="258" s="1"/>
  <c r="S486" i="258"/>
  <c r="K487" i="258" s="1"/>
  <c r="A486" i="258" s="1"/>
  <c r="J528" i="261" l="1"/>
  <c r="G522" i="261"/>
  <c r="C522" i="261" s="1"/>
  <c r="H521" i="261"/>
  <c r="R521" i="261" s="1"/>
  <c r="P522" i="261" s="1"/>
  <c r="G524" i="261"/>
  <c r="C524" i="261" s="1"/>
  <c r="G525" i="261"/>
  <c r="C525" i="261" s="1"/>
  <c r="G521" i="261"/>
  <c r="C521" i="261" s="1"/>
  <c r="G523" i="261"/>
  <c r="C523" i="261" s="1"/>
  <c r="N510" i="261"/>
  <c r="L510" i="261"/>
  <c r="S516" i="261"/>
  <c r="K517" i="261" s="1"/>
  <c r="A516" i="261" s="1"/>
  <c r="P517" i="261"/>
  <c r="M516" i="261" s="1"/>
  <c r="G497" i="258"/>
  <c r="C497" i="258" s="1"/>
  <c r="H497" i="258"/>
  <c r="R497" i="258" s="1"/>
  <c r="P498" i="258" s="1"/>
  <c r="G498" i="258"/>
  <c r="C498" i="258" s="1"/>
  <c r="J504" i="258"/>
  <c r="G499" i="258"/>
  <c r="C499" i="258" s="1"/>
  <c r="G500" i="258"/>
  <c r="C500" i="258" s="1"/>
  <c r="G501" i="258"/>
  <c r="C501" i="258" s="1"/>
  <c r="L486" i="258"/>
  <c r="N486" i="258"/>
  <c r="P493" i="258"/>
  <c r="M492" i="258" s="1"/>
  <c r="S492" i="258"/>
  <c r="K493" i="258" s="1"/>
  <c r="A492" i="258" s="1"/>
  <c r="G527" i="261" l="1"/>
  <c r="C527" i="261" s="1"/>
  <c r="G529" i="261"/>
  <c r="C529" i="261" s="1"/>
  <c r="H527" i="261"/>
  <c r="R527" i="261" s="1"/>
  <c r="P528" i="261" s="1"/>
  <c r="G530" i="261"/>
  <c r="C530" i="261" s="1"/>
  <c r="G528" i="261"/>
  <c r="C528" i="261" s="1"/>
  <c r="G531" i="261"/>
  <c r="C531" i="261" s="1"/>
  <c r="J534" i="261"/>
  <c r="P523" i="261"/>
  <c r="M522" i="261" s="1"/>
  <c r="S522" i="261"/>
  <c r="K523" i="261" s="1"/>
  <c r="A522" i="261" s="1"/>
  <c r="L516" i="261"/>
  <c r="N516" i="261"/>
  <c r="S498" i="258"/>
  <c r="K499" i="258" s="1"/>
  <c r="A498" i="258" s="1"/>
  <c r="P499" i="258"/>
  <c r="M498" i="258" s="1"/>
  <c r="L492" i="258"/>
  <c r="N492" i="258"/>
  <c r="G506" i="258"/>
  <c r="C506" i="258" s="1"/>
  <c r="H503" i="258"/>
  <c r="R503" i="258" s="1"/>
  <c r="P504" i="258" s="1"/>
  <c r="G504" i="258"/>
  <c r="C504" i="258" s="1"/>
  <c r="G505" i="258"/>
  <c r="C505" i="258" s="1"/>
  <c r="G503" i="258"/>
  <c r="C503" i="258" s="1"/>
  <c r="J510" i="258"/>
  <c r="G507" i="258"/>
  <c r="C507" i="258" s="1"/>
  <c r="P529" i="261" l="1"/>
  <c r="M528" i="261" s="1"/>
  <c r="S528" i="261"/>
  <c r="K529" i="261" s="1"/>
  <c r="A528" i="261" s="1"/>
  <c r="H533" i="261"/>
  <c r="R533" i="261" s="1"/>
  <c r="P534" i="261" s="1"/>
  <c r="G533" i="261"/>
  <c r="C533" i="261" s="1"/>
  <c r="G535" i="261"/>
  <c r="C535" i="261" s="1"/>
  <c r="G534" i="261"/>
  <c r="C534" i="261" s="1"/>
  <c r="G537" i="261"/>
  <c r="C537" i="261" s="1"/>
  <c r="G536" i="261"/>
  <c r="C536" i="261" s="1"/>
  <c r="J540" i="261"/>
  <c r="L522" i="261"/>
  <c r="N522" i="261"/>
  <c r="P505" i="258"/>
  <c r="M504" i="258" s="1"/>
  <c r="S504" i="258"/>
  <c r="K505" i="258" s="1"/>
  <c r="A504" i="258" s="1"/>
  <c r="N498" i="258"/>
  <c r="L498" i="258"/>
  <c r="G513" i="258"/>
  <c r="C513" i="258" s="1"/>
  <c r="H509" i="258"/>
  <c r="R509" i="258" s="1"/>
  <c r="P510" i="258" s="1"/>
  <c r="G510" i="258"/>
  <c r="C510" i="258" s="1"/>
  <c r="J516" i="258"/>
  <c r="G511" i="258"/>
  <c r="C511" i="258" s="1"/>
  <c r="G509" i="258"/>
  <c r="C509" i="258" s="1"/>
  <c r="G512" i="258"/>
  <c r="C512" i="258" s="1"/>
  <c r="G542" i="261" l="1"/>
  <c r="C542" i="261" s="1"/>
  <c r="G541" i="261"/>
  <c r="C541" i="261" s="1"/>
  <c r="H539" i="261"/>
  <c r="R539" i="261" s="1"/>
  <c r="P540" i="261" s="1"/>
  <c r="J546" i="261"/>
  <c r="G540" i="261"/>
  <c r="C540" i="261" s="1"/>
  <c r="G543" i="261"/>
  <c r="C543" i="261" s="1"/>
  <c r="G539" i="261"/>
  <c r="C539" i="261" s="1"/>
  <c r="N528" i="261"/>
  <c r="L528" i="261"/>
  <c r="S534" i="261"/>
  <c r="K535" i="261" s="1"/>
  <c r="A534" i="261" s="1"/>
  <c r="P535" i="261"/>
  <c r="M534" i="261" s="1"/>
  <c r="N504" i="258"/>
  <c r="L504" i="258"/>
  <c r="P511" i="258"/>
  <c r="M510" i="258" s="1"/>
  <c r="S510" i="258"/>
  <c r="K511" i="258" s="1"/>
  <c r="A510" i="258" s="1"/>
  <c r="G517" i="258"/>
  <c r="C517" i="258" s="1"/>
  <c r="H515" i="258"/>
  <c r="R515" i="258" s="1"/>
  <c r="P516" i="258" s="1"/>
  <c r="J522" i="258"/>
  <c r="G516" i="258"/>
  <c r="C516" i="258" s="1"/>
  <c r="G519" i="258"/>
  <c r="C519" i="258" s="1"/>
  <c r="G515" i="258"/>
  <c r="C515" i="258" s="1"/>
  <c r="G518" i="258"/>
  <c r="C518" i="258" s="1"/>
  <c r="P541" i="261" l="1"/>
  <c r="M540" i="261" s="1"/>
  <c r="S540" i="261"/>
  <c r="K541" i="261" s="1"/>
  <c r="A540" i="261" s="1"/>
  <c r="N534" i="261"/>
  <c r="L534" i="261"/>
  <c r="J552" i="261"/>
  <c r="G546" i="261"/>
  <c r="C546" i="261" s="1"/>
  <c r="H545" i="261"/>
  <c r="R545" i="261" s="1"/>
  <c r="P546" i="261" s="1"/>
  <c r="G548" i="261"/>
  <c r="C548" i="261" s="1"/>
  <c r="G549" i="261"/>
  <c r="C549" i="261" s="1"/>
  <c r="G545" i="261"/>
  <c r="C545" i="261" s="1"/>
  <c r="G547" i="261"/>
  <c r="C547" i="261" s="1"/>
  <c r="S516" i="258"/>
  <c r="K517" i="258" s="1"/>
  <c r="A516" i="258" s="1"/>
  <c r="P517" i="258"/>
  <c r="M516" i="258" s="1"/>
  <c r="G521" i="258"/>
  <c r="C521" i="258" s="1"/>
  <c r="G525" i="258"/>
  <c r="C525" i="258" s="1"/>
  <c r="G522" i="258"/>
  <c r="C522" i="258" s="1"/>
  <c r="G524" i="258"/>
  <c r="C524" i="258" s="1"/>
  <c r="G523" i="258"/>
  <c r="C523" i="258" s="1"/>
  <c r="H521" i="258"/>
  <c r="R521" i="258" s="1"/>
  <c r="P522" i="258" s="1"/>
  <c r="J528" i="258"/>
  <c r="N510" i="258"/>
  <c r="L510" i="258"/>
  <c r="G551" i="261" l="1"/>
  <c r="C551" i="261" s="1"/>
  <c r="G553" i="261"/>
  <c r="C553" i="261" s="1"/>
  <c r="G552" i="261"/>
  <c r="C552" i="261" s="1"/>
  <c r="G555" i="261"/>
  <c r="C555" i="261" s="1"/>
  <c r="J558" i="261"/>
  <c r="H551" i="261"/>
  <c r="R551" i="261" s="1"/>
  <c r="P552" i="261" s="1"/>
  <c r="G554" i="261"/>
  <c r="C554" i="261" s="1"/>
  <c r="L540" i="261"/>
  <c r="N540" i="261"/>
  <c r="P547" i="261"/>
  <c r="M546" i="261" s="1"/>
  <c r="S546" i="261"/>
  <c r="K547" i="261" s="1"/>
  <c r="A546" i="261" s="1"/>
  <c r="L516" i="258"/>
  <c r="N516" i="258"/>
  <c r="G527" i="258"/>
  <c r="C527" i="258" s="1"/>
  <c r="G530" i="258"/>
  <c r="C530" i="258" s="1"/>
  <c r="J534" i="258"/>
  <c r="G531" i="258"/>
  <c r="C531" i="258" s="1"/>
  <c r="H527" i="258"/>
  <c r="R527" i="258" s="1"/>
  <c r="P528" i="258" s="1"/>
  <c r="G528" i="258"/>
  <c r="C528" i="258" s="1"/>
  <c r="G529" i="258"/>
  <c r="C529" i="258" s="1"/>
  <c r="S522" i="258"/>
  <c r="K523" i="258" s="1"/>
  <c r="A522" i="258" s="1"/>
  <c r="P523" i="258"/>
  <c r="M522" i="258" s="1"/>
  <c r="H557" i="261" l="1"/>
  <c r="R557" i="261" s="1"/>
  <c r="P558" i="261" s="1"/>
  <c r="G560" i="261"/>
  <c r="C560" i="261" s="1"/>
  <c r="G557" i="261"/>
  <c r="C557" i="261" s="1"/>
  <c r="G559" i="261"/>
  <c r="C559" i="261" s="1"/>
  <c r="G558" i="261"/>
  <c r="C558" i="261" s="1"/>
  <c r="J564" i="261"/>
  <c r="G561" i="261"/>
  <c r="C561" i="261" s="1"/>
  <c r="S552" i="261"/>
  <c r="K553" i="261" s="1"/>
  <c r="A552" i="261" s="1"/>
  <c r="P553" i="261"/>
  <c r="M552" i="261" s="1"/>
  <c r="L546" i="261"/>
  <c r="N546" i="261"/>
  <c r="H533" i="258"/>
  <c r="R533" i="258" s="1"/>
  <c r="P534" i="258" s="1"/>
  <c r="G537" i="258"/>
  <c r="C537" i="258" s="1"/>
  <c r="J540" i="258"/>
  <c r="G535" i="258"/>
  <c r="C535" i="258" s="1"/>
  <c r="G533" i="258"/>
  <c r="C533" i="258" s="1"/>
  <c r="G534" i="258"/>
  <c r="C534" i="258" s="1"/>
  <c r="G536" i="258"/>
  <c r="C536" i="258" s="1"/>
  <c r="P529" i="258"/>
  <c r="M528" i="258" s="1"/>
  <c r="S528" i="258"/>
  <c r="K529" i="258" s="1"/>
  <c r="A528" i="258" s="1"/>
  <c r="N522" i="258"/>
  <c r="L522" i="258"/>
  <c r="S558" i="261" l="1"/>
  <c r="K559" i="261" s="1"/>
  <c r="A558" i="261" s="1"/>
  <c r="P559" i="261"/>
  <c r="M558" i="261" s="1"/>
  <c r="G566" i="261"/>
  <c r="C566" i="261" s="1"/>
  <c r="G565" i="261"/>
  <c r="C565" i="261" s="1"/>
  <c r="H563" i="261"/>
  <c r="R563" i="261" s="1"/>
  <c r="P564" i="261" s="1"/>
  <c r="G563" i="261"/>
  <c r="C563" i="261" s="1"/>
  <c r="J570" i="261"/>
  <c r="G564" i="261"/>
  <c r="C564" i="261" s="1"/>
  <c r="G567" i="261"/>
  <c r="C567" i="261" s="1"/>
  <c r="N552" i="261"/>
  <c r="L552" i="261"/>
  <c r="P535" i="258"/>
  <c r="M534" i="258" s="1"/>
  <c r="S534" i="258"/>
  <c r="K535" i="258" s="1"/>
  <c r="A534" i="258" s="1"/>
  <c r="G541" i="258"/>
  <c r="C541" i="258" s="1"/>
  <c r="G539" i="258"/>
  <c r="C539" i="258" s="1"/>
  <c r="G540" i="258"/>
  <c r="C540" i="258" s="1"/>
  <c r="H539" i="258"/>
  <c r="R539" i="258" s="1"/>
  <c r="P540" i="258" s="1"/>
  <c r="J546" i="258"/>
  <c r="G542" i="258"/>
  <c r="C542" i="258" s="1"/>
  <c r="G543" i="258"/>
  <c r="C543" i="258" s="1"/>
  <c r="N528" i="258"/>
  <c r="L528" i="258"/>
  <c r="S564" i="261" l="1"/>
  <c r="K565" i="261" s="1"/>
  <c r="A564" i="261" s="1"/>
  <c r="P565" i="261"/>
  <c r="M564" i="261" s="1"/>
  <c r="N558" i="261"/>
  <c r="L558" i="261"/>
  <c r="J576" i="261"/>
  <c r="G570" i="261"/>
  <c r="C570" i="261" s="1"/>
  <c r="H569" i="261"/>
  <c r="R569" i="261" s="1"/>
  <c r="P570" i="261" s="1"/>
  <c r="G572" i="261"/>
  <c r="C572" i="261" s="1"/>
  <c r="G573" i="261"/>
  <c r="C573" i="261" s="1"/>
  <c r="G571" i="261"/>
  <c r="C571" i="261" s="1"/>
  <c r="G569" i="261"/>
  <c r="C569" i="261" s="1"/>
  <c r="L534" i="258"/>
  <c r="N534" i="258"/>
  <c r="S540" i="258"/>
  <c r="K541" i="258" s="1"/>
  <c r="A540" i="258" s="1"/>
  <c r="P541" i="258"/>
  <c r="M540" i="258" s="1"/>
  <c r="G549" i="258"/>
  <c r="C549" i="258" s="1"/>
  <c r="H545" i="258"/>
  <c r="R545" i="258" s="1"/>
  <c r="P546" i="258" s="1"/>
  <c r="G548" i="258"/>
  <c r="C548" i="258" s="1"/>
  <c r="G547" i="258"/>
  <c r="C547" i="258" s="1"/>
  <c r="G545" i="258"/>
  <c r="C545" i="258" s="1"/>
  <c r="G546" i="258"/>
  <c r="C546" i="258" s="1"/>
  <c r="J552" i="258"/>
  <c r="G575" i="261" l="1"/>
  <c r="C575" i="261" s="1"/>
  <c r="G577" i="261"/>
  <c r="C577" i="261" s="1"/>
  <c r="G576" i="261"/>
  <c r="C576" i="261" s="1"/>
  <c r="G579" i="261"/>
  <c r="C579" i="261" s="1"/>
  <c r="J582" i="261"/>
  <c r="H575" i="261"/>
  <c r="R575" i="261" s="1"/>
  <c r="P576" i="261" s="1"/>
  <c r="G578" i="261"/>
  <c r="C578" i="261" s="1"/>
  <c r="L564" i="261"/>
  <c r="N564" i="261"/>
  <c r="P571" i="261"/>
  <c r="M570" i="261" s="1"/>
  <c r="S570" i="261"/>
  <c r="K571" i="261" s="1"/>
  <c r="A570" i="261" s="1"/>
  <c r="P547" i="258"/>
  <c r="M546" i="258" s="1"/>
  <c r="S546" i="258"/>
  <c r="K547" i="258" s="1"/>
  <c r="A546" i="258" s="1"/>
  <c r="G551" i="258"/>
  <c r="C551" i="258" s="1"/>
  <c r="G555" i="258"/>
  <c r="C555" i="258" s="1"/>
  <c r="J558" i="258"/>
  <c r="G554" i="258"/>
  <c r="C554" i="258" s="1"/>
  <c r="G553" i="258"/>
  <c r="C553" i="258" s="1"/>
  <c r="G552" i="258"/>
  <c r="C552" i="258" s="1"/>
  <c r="H551" i="258"/>
  <c r="R551" i="258" s="1"/>
  <c r="P552" i="258" s="1"/>
  <c r="L540" i="258"/>
  <c r="N540" i="258"/>
  <c r="H581" i="261" l="1"/>
  <c r="R581" i="261" s="1"/>
  <c r="P582" i="261" s="1"/>
  <c r="G581" i="261"/>
  <c r="C581" i="261" s="1"/>
  <c r="G583" i="261"/>
  <c r="C583" i="261" s="1"/>
  <c r="G584" i="261"/>
  <c r="C584" i="261" s="1"/>
  <c r="J588" i="261"/>
  <c r="G582" i="261"/>
  <c r="C582" i="261" s="1"/>
  <c r="G585" i="261"/>
  <c r="C585" i="261" s="1"/>
  <c r="S576" i="261"/>
  <c r="K577" i="261" s="1"/>
  <c r="A576" i="261" s="1"/>
  <c r="P577" i="261"/>
  <c r="M576" i="261" s="1"/>
  <c r="L570" i="261"/>
  <c r="N570" i="261"/>
  <c r="G558" i="258"/>
  <c r="C558" i="258" s="1"/>
  <c r="G561" i="258"/>
  <c r="C561" i="258" s="1"/>
  <c r="G559" i="258"/>
  <c r="C559" i="258" s="1"/>
  <c r="G560" i="258"/>
  <c r="C560" i="258" s="1"/>
  <c r="G557" i="258"/>
  <c r="C557" i="258" s="1"/>
  <c r="J564" i="258"/>
  <c r="H557" i="258"/>
  <c r="R557" i="258" s="1"/>
  <c r="P558" i="258" s="1"/>
  <c r="L546" i="258"/>
  <c r="N546" i="258"/>
  <c r="S552" i="258"/>
  <c r="K553" i="258" s="1"/>
  <c r="A552" i="258" s="1"/>
  <c r="P553" i="258"/>
  <c r="M552" i="258" s="1"/>
  <c r="S582" i="261" l="1"/>
  <c r="K583" i="261" s="1"/>
  <c r="A582" i="261" s="1"/>
  <c r="P583" i="261"/>
  <c r="M582" i="261" s="1"/>
  <c r="N576" i="261"/>
  <c r="L576" i="261"/>
  <c r="G590" i="261"/>
  <c r="C590" i="261" s="1"/>
  <c r="G588" i="261"/>
  <c r="C588" i="261" s="1"/>
  <c r="G589" i="261"/>
  <c r="C589" i="261" s="1"/>
  <c r="H587" i="261"/>
  <c r="R587" i="261" s="1"/>
  <c r="P588" i="261" s="1"/>
  <c r="G587" i="261"/>
  <c r="C587" i="261" s="1"/>
  <c r="J594" i="261"/>
  <c r="G591" i="261"/>
  <c r="C591" i="261" s="1"/>
  <c r="G567" i="258"/>
  <c r="C567" i="258" s="1"/>
  <c r="G564" i="258"/>
  <c r="C564" i="258" s="1"/>
  <c r="G566" i="258"/>
  <c r="C566" i="258" s="1"/>
  <c r="G563" i="258"/>
  <c r="C563" i="258" s="1"/>
  <c r="H563" i="258"/>
  <c r="R563" i="258" s="1"/>
  <c r="P564" i="258" s="1"/>
  <c r="J570" i="258"/>
  <c r="G565" i="258"/>
  <c r="C565" i="258" s="1"/>
  <c r="L552" i="258"/>
  <c r="N552" i="258"/>
  <c r="S558" i="258"/>
  <c r="K559" i="258" s="1"/>
  <c r="A558" i="258" s="1"/>
  <c r="P559" i="258"/>
  <c r="M558" i="258" s="1"/>
  <c r="H593" i="261" l="1"/>
  <c r="R593" i="261" s="1"/>
  <c r="P594" i="261" s="1"/>
  <c r="G596" i="261"/>
  <c r="C596" i="261" s="1"/>
  <c r="G595" i="261"/>
  <c r="C595" i="261" s="1"/>
  <c r="G597" i="261"/>
  <c r="C597" i="261" s="1"/>
  <c r="J600" i="261"/>
  <c r="G594" i="261"/>
  <c r="C594" i="261" s="1"/>
  <c r="G593" i="261"/>
  <c r="C593" i="261" s="1"/>
  <c r="L582" i="261"/>
  <c r="N582" i="261"/>
  <c r="P589" i="261"/>
  <c r="M588" i="261" s="1"/>
  <c r="S588" i="261"/>
  <c r="K589" i="261" s="1"/>
  <c r="A588" i="261" s="1"/>
  <c r="S564" i="258"/>
  <c r="K565" i="258" s="1"/>
  <c r="A564" i="258" s="1"/>
  <c r="P565" i="258"/>
  <c r="M564" i="258" s="1"/>
  <c r="G573" i="258"/>
  <c r="C573" i="258" s="1"/>
  <c r="H569" i="258"/>
  <c r="R569" i="258" s="1"/>
  <c r="P570" i="258" s="1"/>
  <c r="G570" i="258"/>
  <c r="C570" i="258" s="1"/>
  <c r="G571" i="258"/>
  <c r="C571" i="258" s="1"/>
  <c r="G572" i="258"/>
  <c r="C572" i="258" s="1"/>
  <c r="G569" i="258"/>
  <c r="C569" i="258" s="1"/>
  <c r="J576" i="258"/>
  <c r="L558" i="258"/>
  <c r="N558" i="258"/>
  <c r="P595" i="261" l="1"/>
  <c r="M594" i="261" s="1"/>
  <c r="S594" i="261"/>
  <c r="K595" i="261" s="1"/>
  <c r="A594" i="261" s="1"/>
  <c r="G603" i="261"/>
  <c r="C603" i="261" s="1"/>
  <c r="H599" i="261"/>
  <c r="G599" i="261"/>
  <c r="C599" i="261" s="1"/>
  <c r="G600" i="261"/>
  <c r="C600" i="261" s="1"/>
  <c r="G601" i="261"/>
  <c r="C601" i="261" s="1"/>
  <c r="G602" i="261"/>
  <c r="C602" i="261" s="1"/>
  <c r="N588" i="261"/>
  <c r="L588" i="261"/>
  <c r="N564" i="258"/>
  <c r="L564" i="258"/>
  <c r="G578" i="258"/>
  <c r="C578" i="258" s="1"/>
  <c r="G576" i="258"/>
  <c r="C576" i="258" s="1"/>
  <c r="G575" i="258"/>
  <c r="C575" i="258" s="1"/>
  <c r="G579" i="258"/>
  <c r="C579" i="258" s="1"/>
  <c r="H575" i="258"/>
  <c r="R575" i="258" s="1"/>
  <c r="P576" i="258" s="1"/>
  <c r="J582" i="258"/>
  <c r="G577" i="258"/>
  <c r="C577" i="258" s="1"/>
  <c r="P571" i="258"/>
  <c r="M570" i="258" s="1"/>
  <c r="S570" i="258"/>
  <c r="K571" i="258" s="1"/>
  <c r="A570" i="258" s="1"/>
  <c r="N594" i="261" l="1"/>
  <c r="L594" i="261"/>
  <c r="R599" i="261"/>
  <c r="P600" i="261" s="1"/>
  <c r="K2" i="261"/>
  <c r="S576" i="258"/>
  <c r="K577" i="258" s="1"/>
  <c r="A576" i="258" s="1"/>
  <c r="P577" i="258"/>
  <c r="M576" i="258" s="1"/>
  <c r="N570" i="258"/>
  <c r="L570" i="258"/>
  <c r="G581" i="258"/>
  <c r="C581" i="258" s="1"/>
  <c r="G584" i="258"/>
  <c r="C584" i="258" s="1"/>
  <c r="G582" i="258"/>
  <c r="C582" i="258" s="1"/>
  <c r="G585" i="258"/>
  <c r="C585" i="258" s="1"/>
  <c r="G583" i="258"/>
  <c r="C583" i="258" s="1"/>
  <c r="H581" i="258"/>
  <c r="R581" i="258" s="1"/>
  <c r="P582" i="258" s="1"/>
  <c r="J588" i="258"/>
  <c r="S600" i="261" l="1"/>
  <c r="K601" i="261" s="1"/>
  <c r="A600" i="261" s="1"/>
  <c r="P601" i="261"/>
  <c r="M600" i="261" s="1"/>
  <c r="U42" i="85"/>
  <c r="V2" i="261"/>
  <c r="N576" i="258"/>
  <c r="L576" i="258"/>
  <c r="P583" i="258"/>
  <c r="M582" i="258" s="1"/>
  <c r="S582" i="258"/>
  <c r="K583" i="258" s="1"/>
  <c r="A582" i="258" s="1"/>
  <c r="G587" i="258"/>
  <c r="C587" i="258" s="1"/>
  <c r="G591" i="258"/>
  <c r="C591" i="258" s="1"/>
  <c r="J594" i="258"/>
  <c r="G588" i="258"/>
  <c r="C588" i="258" s="1"/>
  <c r="G590" i="258"/>
  <c r="C590" i="258" s="1"/>
  <c r="G589" i="258"/>
  <c r="C589" i="258" s="1"/>
  <c r="H587" i="258"/>
  <c r="R587" i="258" s="1"/>
  <c r="P588" i="258" s="1"/>
  <c r="L600" i="261" l="1"/>
  <c r="L2" i="261" s="1"/>
  <c r="N600" i="261"/>
  <c r="M2" i="261"/>
  <c r="W42" i="85" s="1"/>
  <c r="F42" i="85"/>
  <c r="P589" i="258"/>
  <c r="M588" i="258" s="1"/>
  <c r="S588" i="258"/>
  <c r="K589" i="258" s="1"/>
  <c r="A588" i="258" s="1"/>
  <c r="G595" i="258"/>
  <c r="C595" i="258" s="1"/>
  <c r="G597" i="258"/>
  <c r="C597" i="258" s="1"/>
  <c r="G594" i="258"/>
  <c r="C594" i="258" s="1"/>
  <c r="H593" i="258"/>
  <c r="R593" i="258" s="1"/>
  <c r="P594" i="258" s="1"/>
  <c r="J600" i="258"/>
  <c r="G593" i="258"/>
  <c r="C593" i="258" s="1"/>
  <c r="G596" i="258"/>
  <c r="C596" i="258" s="1"/>
  <c r="L582" i="258"/>
  <c r="N582" i="258"/>
  <c r="V42" i="85" l="1"/>
  <c r="AV42" i="85" s="1"/>
  <c r="O2" i="261"/>
  <c r="Q2" i="261"/>
  <c r="L588" i="258"/>
  <c r="N588" i="258"/>
  <c r="P595" i="258"/>
  <c r="M594" i="258" s="1"/>
  <c r="S594" i="258"/>
  <c r="K595" i="258" s="1"/>
  <c r="A594" i="258" s="1"/>
  <c r="G599" i="258"/>
  <c r="C599" i="258" s="1"/>
  <c r="G603" i="258"/>
  <c r="C603" i="258" s="1"/>
  <c r="G602" i="258"/>
  <c r="C602" i="258" s="1"/>
  <c r="G601" i="258"/>
  <c r="C601" i="258" s="1"/>
  <c r="H599" i="258"/>
  <c r="G600" i="258"/>
  <c r="C600" i="258" s="1"/>
  <c r="Y42" i="85" l="1"/>
  <c r="AC42" i="85" s="1"/>
  <c r="P2" i="261"/>
  <c r="Z42" i="85" s="1"/>
  <c r="W2" i="261"/>
  <c r="X2" i="261" s="1"/>
  <c r="C2" i="261" s="1"/>
  <c r="AA42" i="85"/>
  <c r="S2" i="261"/>
  <c r="E1" i="261"/>
  <c r="R2" i="261"/>
  <c r="R599" i="258"/>
  <c r="P600" i="258" s="1"/>
  <c r="K2" i="258"/>
  <c r="L594" i="258"/>
  <c r="N594" i="258"/>
  <c r="AF42" i="85" l="1"/>
  <c r="H42" i="85" s="1"/>
  <c r="AG42" i="85"/>
  <c r="I42" i="85" s="1"/>
  <c r="AH42" i="85"/>
  <c r="J42" i="85" s="1"/>
  <c r="AI42" i="85"/>
  <c r="K42" i="85" s="1"/>
  <c r="AJ42" i="85"/>
  <c r="L42" i="85" s="1"/>
  <c r="AK42" i="85"/>
  <c r="M42" i="85" s="1"/>
  <c r="AL42" i="85"/>
  <c r="N42" i="85" s="1"/>
  <c r="AM42" i="85"/>
  <c r="O42" i="85" s="1"/>
  <c r="AN42" i="85"/>
  <c r="P42" i="85" s="1"/>
  <c r="AO42" i="85"/>
  <c r="Q42" i="85" s="1"/>
  <c r="T2" i="261"/>
  <c r="U2" i="261" s="1"/>
  <c r="AB42" i="85"/>
  <c r="S600" i="258"/>
  <c r="K601" i="258" s="1"/>
  <c r="A600" i="258" s="1"/>
  <c r="P601" i="258"/>
  <c r="M600" i="258" s="1"/>
  <c r="U37" i="85"/>
  <c r="F37" i="85" s="1"/>
  <c r="V2" i="258"/>
  <c r="AP42" i="85" l="1"/>
  <c r="AQ42" i="85"/>
  <c r="AT42" i="85"/>
  <c r="AR42" i="85"/>
  <c r="AD42" i="85"/>
  <c r="AE42" i="85" s="1"/>
  <c r="AS42" i="85"/>
  <c r="L600" i="258"/>
  <c r="L2" i="258" s="1"/>
  <c r="V37" i="85" s="1"/>
  <c r="N600" i="258"/>
  <c r="M2" i="258"/>
  <c r="W37" i="85" s="1"/>
  <c r="AU42" i="85" l="1"/>
  <c r="S42" i="85" s="1"/>
  <c r="AV37" i="85"/>
  <c r="Q2" i="258"/>
  <c r="AA37" i="85" s="1"/>
  <c r="O2" i="258"/>
  <c r="Y37" i="85" s="1"/>
  <c r="P2" i="258" l="1"/>
  <c r="Z37" i="85" s="1"/>
  <c r="AC37" i="85" s="1"/>
  <c r="R2" i="258"/>
  <c r="AB37" i="85" s="1"/>
  <c r="S2" i="258"/>
  <c r="E1" i="258"/>
  <c r="AL37" i="85" l="1"/>
  <c r="N37" i="85" s="1"/>
  <c r="AO37" i="85"/>
  <c r="Q37" i="85" s="1"/>
  <c r="AM37" i="85"/>
  <c r="O37" i="85" s="1"/>
  <c r="AI37" i="85"/>
  <c r="K37" i="85" s="1"/>
  <c r="AN37" i="85"/>
  <c r="P37" i="85" s="1"/>
  <c r="AK37" i="85"/>
  <c r="M37" i="85" s="1"/>
  <c r="AF37" i="85"/>
  <c r="H37" i="85" s="1"/>
  <c r="AJ37" i="85"/>
  <c r="L37" i="85" s="1"/>
  <c r="AH37" i="85"/>
  <c r="J37" i="85" s="1"/>
  <c r="AG37" i="85"/>
  <c r="I37" i="85" s="1"/>
  <c r="T2" i="258"/>
  <c r="U2" i="258" s="1"/>
  <c r="W2" i="258" s="1"/>
  <c r="X2" i="258" s="1"/>
  <c r="C2" i="258" s="1"/>
  <c r="AR37" i="85" l="1"/>
  <c r="AP37" i="85"/>
  <c r="AT37" i="85"/>
  <c r="AD37" i="85"/>
  <c r="AE37" i="85" s="1"/>
  <c r="AQ37" i="85"/>
  <c r="AS37" i="85"/>
  <c r="AU37" i="85" l="1"/>
  <c r="S37" i="85" s="1"/>
</calcChain>
</file>

<file path=xl/sharedStrings.xml><?xml version="1.0" encoding="utf-8"?>
<sst xmlns="http://schemas.openxmlformats.org/spreadsheetml/2006/main" count="47473" uniqueCount="169">
  <si>
    <t>A</t>
  </si>
  <si>
    <t>B</t>
  </si>
  <si>
    <t>C</t>
  </si>
  <si>
    <t>D</t>
  </si>
  <si>
    <t>◄</t>
  </si>
  <si>
    <t>CONTROL</t>
  </si>
  <si>
    <t>FECHA LÍMITE</t>
  </si>
  <si>
    <t>FECHA DE HOY</t>
  </si>
  <si>
    <t>preguntas</t>
  </si>
  <si>
    <t>aciertos</t>
  </si>
  <si>
    <t>Fallos</t>
  </si>
  <si>
    <t>Contestadas</t>
  </si>
  <si>
    <t>Puntuación</t>
  </si>
  <si>
    <t>Nota Puntual</t>
  </si>
  <si>
    <t>Testo simple</t>
  </si>
  <si>
    <t>Texto completo</t>
  </si>
  <si>
    <t>Control caducidad</t>
  </si>
  <si>
    <t>Control Respuestas</t>
  </si>
  <si>
    <t>% evolución</t>
  </si>
  <si>
    <t>Preguntas</t>
  </si>
  <si>
    <t>evolución 2</t>
  </si>
  <si>
    <t>Control</t>
  </si>
  <si>
    <t>fecha</t>
  </si>
  <si>
    <t>Resultado</t>
  </si>
  <si>
    <t>DATOS HOJAS</t>
  </si>
  <si>
    <t>CALCULOS</t>
  </si>
  <si>
    <t>Nota Final</t>
  </si>
  <si>
    <t>Texto Notas</t>
  </si>
  <si>
    <t>Evolución</t>
  </si>
  <si>
    <t>Copiar  y arrastrar</t>
  </si>
  <si>
    <t>TEMAS</t>
  </si>
  <si>
    <t>Adaptar la primera celda</t>
  </si>
  <si>
    <t>NOTAS</t>
  </si>
  <si>
    <t>ACIERTOS</t>
  </si>
  <si>
    <t>ERROR</t>
  </si>
  <si>
    <t>RESPUESTAS</t>
  </si>
  <si>
    <t>Control Respuesta</t>
  </si>
  <si>
    <t>OPCIONES</t>
  </si>
  <si>
    <t>CONTROL SOLUCION</t>
  </si>
  <si>
    <t>Ptos negativos</t>
  </si>
  <si>
    <t>Ptos Negativos</t>
  </si>
  <si>
    <t>Hay que mejorar</t>
  </si>
  <si>
    <t>Mejorable</t>
  </si>
  <si>
    <t>Notable, está dominado</t>
  </si>
  <si>
    <t>Excelente</t>
  </si>
  <si>
    <t>d)</t>
  </si>
  <si>
    <t>TEXTO</t>
  </si>
  <si>
    <t>Mal, repasar temario</t>
  </si>
  <si>
    <t>Nº Tema</t>
  </si>
  <si>
    <t>Tema</t>
  </si>
  <si>
    <t>Subtema</t>
  </si>
  <si>
    <t>Preg.</t>
  </si>
  <si>
    <t>Rpta</t>
  </si>
  <si>
    <t>A U T O T E S T</t>
  </si>
  <si>
    <t>Bloque</t>
  </si>
  <si>
    <t>c)</t>
  </si>
  <si>
    <t>b)</t>
  </si>
  <si>
    <t>a)</t>
  </si>
  <si>
    <t>Pregunta Exa</t>
  </si>
  <si>
    <t>Pregunta Autotex</t>
  </si>
  <si>
    <t>Titulo Portada y Test</t>
  </si>
  <si>
    <t>COLUMNA</t>
  </si>
  <si>
    <t>CORRECCIONES - CAMBIOS</t>
  </si>
  <si>
    <t>Test</t>
  </si>
  <si>
    <t>lictorformacion@outlook.es       /     lictorformacion@gmail.com</t>
  </si>
  <si>
    <t>FIN</t>
  </si>
  <si>
    <t>prgt</t>
  </si>
  <si>
    <t>TOPOGRAFÍA</t>
  </si>
  <si>
    <t>ACADEMIA LICTOR, FORMACIÓN MILITAR Y GUARDIA CIVIL</t>
  </si>
  <si>
    <t>EL MEDIO FÍSICO EN ESPAÑA</t>
  </si>
  <si>
    <t>LA POBLACIÓN ESPAÑOLA</t>
  </si>
  <si>
    <t>EL ESPACIO URBANO Y RURAL</t>
  </si>
  <si>
    <t>LAS ACTIVIDADES ECONÓMICAS DE ESPAÑA</t>
  </si>
  <si>
    <t>EL MEDIO AMBIENTE</t>
  </si>
  <si>
    <t>ORGANIZACIÓN POLÍTICA Y TERRITORIAL DE ESPAÑA</t>
  </si>
  <si>
    <t>ESPAÑA EN EL MUNDO</t>
  </si>
  <si>
    <t>LA PREHISTORIA EN ESPAÑA</t>
  </si>
  <si>
    <t>LA EDAD ANTIGUA</t>
  </si>
  <si>
    <t>LA EDAD MEDIA</t>
  </si>
  <si>
    <t>LA EDAD MODERNA</t>
  </si>
  <si>
    <t>LA ESPAÑA COMTEMPORÁNEA</t>
  </si>
  <si>
    <t>ESPAÑA EN EL SIGLO XX</t>
  </si>
  <si>
    <t>RÉGIMEN DISCIPLINARIO</t>
  </si>
  <si>
    <t>CÓDIGO PENAL MILITAR</t>
  </si>
  <si>
    <t>GENERALIDADES, INSTRUCCIÓN Y PREPARACIÓN DE LA MISIÓN</t>
  </si>
  <si>
    <t>TRANSMISIONES</t>
  </si>
  <si>
    <t>INSTRUCCIÓN DE INTELIGENCIA</t>
  </si>
  <si>
    <t>INSTRUCCIÓN NBQ</t>
  </si>
  <si>
    <t>MINAS Y EXPLOSIVOS</t>
  </si>
  <si>
    <t>LOGÍSTICA</t>
  </si>
  <si>
    <t>PROTECCIÓN Y SEGURIDAD</t>
  </si>
  <si>
    <t>ARMAMENTO Y PISTOLA UPS</t>
  </si>
  <si>
    <t>ÁMBITO DE LA SEGURIDAD MILITAR Y RÉGIMEN INTERIOR</t>
  </si>
  <si>
    <t>SEGURIDAD EN LAS FAS</t>
  </si>
  <si>
    <t>MANDO Y RÉGIMEN INTERIOR</t>
  </si>
  <si>
    <t>Debido a su situación geográfica, posee 3 caracteres básicos, que hacen de España, un espacio de encrucijada natural y geopolítica:</t>
  </si>
  <si>
    <t>Pertenece a la zona templada del Hemisferio Norte</t>
  </si>
  <si>
    <t>Situación entre dos continentes, Europa y África.</t>
  </si>
  <si>
    <t>Y entre dos mares, Mediterráneo y Océano Atlántico.</t>
  </si>
  <si>
    <t>Todas son correctas</t>
  </si>
  <si>
    <t>Carácter macizo</t>
  </si>
  <si>
    <t>Grandes depresiones</t>
  </si>
  <si>
    <t>Elevada altitud media</t>
  </si>
  <si>
    <t>Disposición periférica del relieve</t>
  </si>
  <si>
    <t>700 m</t>
  </si>
  <si>
    <t>800 m</t>
  </si>
  <si>
    <t>660 m</t>
  </si>
  <si>
    <t>550 m</t>
  </si>
  <si>
    <t>TEMA 1 EL MEDIO FÍSICO EN ESPAÑA</t>
  </si>
  <si>
    <t>¿Qué distancia separa la península de África en el estrecho de Gibraltar?</t>
  </si>
  <si>
    <t>15 km</t>
  </si>
  <si>
    <t>12 km</t>
  </si>
  <si>
    <t>14 km</t>
  </si>
  <si>
    <t>13 km</t>
  </si>
  <si>
    <t>Introducida el 22/11/2018</t>
  </si>
  <si>
    <t>¿Cuál es el país más extenso de Europa?</t>
  </si>
  <si>
    <t>España</t>
  </si>
  <si>
    <t>Alemania</t>
  </si>
  <si>
    <t xml:space="preserve">Francia </t>
  </si>
  <si>
    <t xml:space="preserve">Austria </t>
  </si>
  <si>
    <t>La península ibérica tiene una extensión de:</t>
  </si>
  <si>
    <t>582.000 km2</t>
  </si>
  <si>
    <t>680.000 km2</t>
  </si>
  <si>
    <t>852.000 km2</t>
  </si>
  <si>
    <t>860.000 km2</t>
  </si>
  <si>
    <t>¿Qué tanto por ciento de la península ibérica corresponde a Portugal?</t>
  </si>
  <si>
    <t>Debido a la situación geográfica de España, posee unos caracteres básicos que hacen de España un espacio de encrucijada natural y geopolítica, indique el incorrecto:</t>
  </si>
  <si>
    <t>Comparte el Uso horario de la mayor parte de los países europeos</t>
  </si>
  <si>
    <t>Situación entre dos continentes, Europa y África</t>
  </si>
  <si>
    <t>Situación entre dos mares</t>
  </si>
  <si>
    <t>La meseta está prefigurada por la meseta central, con una gran anchura de este a oeste de:</t>
  </si>
  <si>
    <t>994 km</t>
  </si>
  <si>
    <t>1094 km</t>
  </si>
  <si>
    <t>1194 km</t>
  </si>
  <si>
    <t>1294 km</t>
  </si>
  <si>
    <t>¿Qué tanto por ciento del territorio peninsular está entre los 800-2000m?</t>
  </si>
  <si>
    <t>ÁMBITO DE LA FORMACIÓN MILITAR</t>
  </si>
  <si>
    <t>GEOGRAFÍA E HISTORIA</t>
  </si>
  <si>
    <t>ÁMBITO DE LA INSTRUCCIÓN TÁCTICA Y TÉCNICA</t>
  </si>
  <si>
    <t>RROO PARA LAS FUERZAS ARMADAS</t>
  </si>
  <si>
    <t>La Población Española</t>
  </si>
  <si>
    <t>El espacio Urbano y Rural</t>
  </si>
  <si>
    <t>Las Actividades económicas</t>
  </si>
  <si>
    <t>El Medio Ambiente</t>
  </si>
  <si>
    <t>Régimen Disciplinario</t>
  </si>
  <si>
    <t>Código Penal Militar</t>
  </si>
  <si>
    <t>Seguridad en FAS, Mando y RG. Interior</t>
  </si>
  <si>
    <t>La Prehistoria y la Edad Antigua</t>
  </si>
  <si>
    <t>subtema</t>
  </si>
  <si>
    <t>El medio físico en España</t>
  </si>
  <si>
    <t>La Edad Media</t>
  </si>
  <si>
    <t>Organización política y territorial, y España en el mundo.</t>
  </si>
  <si>
    <t>La Edad Moderna</t>
  </si>
  <si>
    <t>La Edad Contemporánea y el Siglo XX</t>
  </si>
  <si>
    <t>Los rasgos básicos de la configuración de la península son (indica la incorrecta):</t>
  </si>
  <si>
    <t>La altitud media de la península es de:</t>
  </si>
  <si>
    <t>I</t>
  </si>
  <si>
    <t>II</t>
  </si>
  <si>
    <t>RROO para las Fuerzas Armadas</t>
  </si>
  <si>
    <t>Tlf 642539835</t>
  </si>
  <si>
    <t>Generalidades II, Topografía</t>
  </si>
  <si>
    <t>Generalidades I</t>
  </si>
  <si>
    <t>VERSIÓN</t>
  </si>
  <si>
    <t>PREGUNTAS</t>
  </si>
  <si>
    <t>APOYO AEROMÓVIL</t>
  </si>
  <si>
    <t>x</t>
  </si>
  <si>
    <t>Logística, Protección y Seguridad, armamento y Pistola USP</t>
  </si>
  <si>
    <t>www.lictorformacion.com</t>
  </si>
  <si>
    <t xml:space="preserve">CABO 1º ET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</si>
</sst>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b/>
      <sz val="22"/>
      <name val="Arial"/>
      <family val="2"/>
    </font>
    <font>
      <sz val="10"/>
      <color indexed="12"/>
      <name val="Arial"/>
      <family val="2"/>
    </font>
    <font>
      <b/>
      <i/>
      <sz val="12"/>
      <color indexed="12"/>
      <name val="Arial"/>
      <family val="2"/>
    </font>
    <font>
      <sz val="10"/>
      <color indexed="55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  <font>
      <b/>
      <sz val="10"/>
      <color indexed="63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name val="Bodoni MT"/>
      <family val="1"/>
    </font>
    <font>
      <sz val="14"/>
      <name val="Arial Black"/>
      <family val="2"/>
    </font>
    <font>
      <sz val="14"/>
      <color theme="9" tint="-0.499984740745262"/>
      <name val="Arial Black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4"/>
      <color theme="0"/>
      <name val="Arial Black"/>
      <family val="2"/>
    </font>
    <font>
      <b/>
      <sz val="14"/>
      <color theme="0"/>
      <name val="Arial Black"/>
      <family val="2"/>
    </font>
    <font>
      <b/>
      <sz val="16"/>
      <color theme="6" tint="-0.499984740745262"/>
      <name val="Arial"/>
      <family val="2"/>
    </font>
    <font>
      <sz val="9"/>
      <name val="Arial"/>
      <family val="2"/>
    </font>
    <font>
      <b/>
      <sz val="9"/>
      <color theme="0"/>
      <name val="Arial"/>
      <family val="2"/>
    </font>
    <font>
      <b/>
      <sz val="9"/>
      <name val="Arial"/>
      <family val="2"/>
    </font>
    <font>
      <b/>
      <sz val="10"/>
      <color theme="6" tint="-0.499984740745262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0"/>
      <color rgb="FFFF0000"/>
      <name val="Arial"/>
      <family val="2"/>
    </font>
    <font>
      <b/>
      <sz val="12"/>
      <color theme="2" tint="-0.89999084444715716"/>
      <name val="Arial"/>
      <family val="2"/>
    </font>
    <font>
      <sz val="11"/>
      <color rgb="FF000000"/>
      <name val="Calibri"/>
      <family val="2"/>
    </font>
    <font>
      <sz val="11"/>
      <color rgb="FF221F1F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</cellStyleXfs>
  <cellXfs count="143">
    <xf numFmtId="0" fontId="0" fillId="0" borderId="0" xfId="0"/>
    <xf numFmtId="0" fontId="8" fillId="2" borderId="0" xfId="1" applyFont="1" applyFill="1" applyAlignment="1" applyProtection="1">
      <alignment horizontal="center" vertical="center"/>
      <protection locked="0"/>
    </xf>
    <xf numFmtId="11" fontId="6" fillId="2" borderId="0" xfId="2" applyNumberFormat="1" applyFont="1" applyFill="1" applyAlignment="1" applyProtection="1">
      <alignment horizontal="center" vertical="center" wrapText="1"/>
    </xf>
    <xf numFmtId="0" fontId="13" fillId="2" borderId="0" xfId="2" applyFont="1" applyFill="1" applyAlignment="1" applyProtection="1">
      <alignment horizontal="center"/>
    </xf>
    <xf numFmtId="0" fontId="9" fillId="2" borderId="0" xfId="2" applyFont="1" applyFill="1" applyProtection="1"/>
    <xf numFmtId="0" fontId="3" fillId="0" borderId="0" xfId="2" applyFont="1" applyFill="1" applyProtection="1"/>
    <xf numFmtId="0" fontId="3" fillId="2" borderId="0" xfId="2" applyFont="1" applyFill="1" applyProtection="1"/>
    <xf numFmtId="0" fontId="10" fillId="2" borderId="0" xfId="2" applyFont="1" applyFill="1" applyAlignment="1" applyProtection="1">
      <alignment vertical="center"/>
      <protection locked="0"/>
    </xf>
    <xf numFmtId="11" fontId="5" fillId="2" borderId="0" xfId="2" applyNumberFormat="1" applyFont="1" applyFill="1" applyAlignment="1" applyProtection="1">
      <alignment horizontal="left" vertical="center" wrapText="1"/>
    </xf>
    <xf numFmtId="0" fontId="12" fillId="3" borderId="1" xfId="2" applyFont="1" applyFill="1" applyBorder="1" applyAlignment="1" applyProtection="1">
      <alignment horizontal="center" vertical="center"/>
      <protection locked="0"/>
    </xf>
    <xf numFmtId="0" fontId="2" fillId="2" borderId="0" xfId="2" applyFont="1" applyFill="1" applyProtection="1"/>
    <xf numFmtId="0" fontId="3" fillId="4" borderId="0" xfId="2" applyFont="1" applyFill="1" applyProtection="1"/>
    <xf numFmtId="0" fontId="10" fillId="4" borderId="0" xfId="2" applyFont="1" applyFill="1" applyAlignment="1" applyProtection="1">
      <alignment horizontal="center" vertical="center"/>
      <protection locked="0"/>
    </xf>
    <xf numFmtId="11" fontId="5" fillId="4" borderId="0" xfId="2" applyNumberFormat="1" applyFont="1" applyFill="1" applyAlignment="1" applyProtection="1">
      <alignment horizontal="left" vertical="center" wrapText="1"/>
    </xf>
    <xf numFmtId="0" fontId="13" fillId="4" borderId="0" xfId="2" applyFont="1" applyFill="1" applyAlignment="1" applyProtection="1">
      <alignment horizontal="center"/>
    </xf>
    <xf numFmtId="0" fontId="2" fillId="4" borderId="0" xfId="2" applyFont="1" applyFill="1" applyProtection="1"/>
    <xf numFmtId="0" fontId="10" fillId="0" borderId="0" xfId="2" applyFont="1" applyFill="1" applyAlignment="1" applyProtection="1">
      <alignment horizontal="center" vertical="center"/>
      <protection locked="0"/>
    </xf>
    <xf numFmtId="11" fontId="5" fillId="0" borderId="0" xfId="2" applyNumberFormat="1" applyFont="1" applyFill="1" applyAlignment="1" applyProtection="1">
      <alignment horizontal="left" vertical="center" wrapText="1"/>
    </xf>
    <xf numFmtId="0" fontId="3" fillId="5" borderId="2" xfId="2" applyFont="1" applyFill="1" applyBorder="1" applyAlignment="1" applyProtection="1">
      <alignment horizontal="center" shrinkToFit="1"/>
    </xf>
    <xf numFmtId="0" fontId="3" fillId="0" borderId="0" xfId="2" applyFont="1" applyFill="1" applyAlignment="1" applyProtection="1">
      <alignment horizontal="center"/>
    </xf>
    <xf numFmtId="0" fontId="3" fillId="6" borderId="0" xfId="2" applyFont="1" applyFill="1" applyAlignment="1" applyProtection="1">
      <alignment horizontal="center"/>
    </xf>
    <xf numFmtId="0" fontId="3" fillId="0" borderId="2" xfId="2" applyFont="1" applyFill="1" applyBorder="1" applyAlignment="1" applyProtection="1">
      <alignment horizontal="center"/>
    </xf>
    <xf numFmtId="0" fontId="18" fillId="7" borderId="0" xfId="2" applyFont="1" applyFill="1" applyAlignment="1" applyProtection="1">
      <alignment horizontal="center"/>
    </xf>
    <xf numFmtId="11" fontId="11" fillId="0" borderId="2" xfId="0" applyNumberFormat="1" applyFont="1" applyBorder="1" applyAlignment="1" applyProtection="1">
      <alignment horizontal="left" vertical="center" wrapText="1"/>
    </xf>
    <xf numFmtId="0" fontId="14" fillId="4" borderId="0" xfId="0" applyFont="1" applyFill="1" applyAlignment="1" applyProtection="1">
      <alignment horizontal="center"/>
    </xf>
    <xf numFmtId="11" fontId="3" fillId="3" borderId="2" xfId="0" applyNumberFormat="1" applyFont="1" applyFill="1" applyBorder="1" applyAlignment="1" applyProtection="1">
      <alignment horizontal="left" vertical="center" wrapText="1"/>
    </xf>
    <xf numFmtId="0" fontId="13" fillId="4" borderId="3" xfId="0" applyFont="1" applyFill="1" applyBorder="1" applyAlignment="1" applyProtection="1"/>
    <xf numFmtId="11" fontId="5" fillId="4" borderId="0" xfId="0" applyNumberFormat="1" applyFont="1" applyFill="1" applyAlignment="1" applyProtection="1">
      <alignment horizontal="left" vertical="center" wrapText="1"/>
    </xf>
    <xf numFmtId="0" fontId="13" fillId="4" borderId="0" xfId="0" applyFont="1" applyFill="1" applyAlignment="1" applyProtection="1">
      <alignment horizontal="center"/>
    </xf>
    <xf numFmtId="0" fontId="10" fillId="3" borderId="2" xfId="0" applyFont="1" applyFill="1" applyBorder="1" applyAlignment="1" applyProtection="1">
      <alignment horizontal="center" vertical="center"/>
      <protection locked="0"/>
    </xf>
    <xf numFmtId="0" fontId="10" fillId="4" borderId="0" xfId="0" applyFont="1" applyFill="1" applyAlignment="1" applyProtection="1">
      <alignment horizontal="center" vertical="center"/>
      <protection locked="0"/>
    </xf>
    <xf numFmtId="0" fontId="10" fillId="4" borderId="0" xfId="0" applyFont="1" applyFill="1" applyBorder="1" applyAlignment="1" applyProtection="1">
      <alignment horizontal="center" vertical="center" wrapText="1"/>
      <protection locked="0"/>
    </xf>
    <xf numFmtId="0" fontId="7" fillId="2" borderId="0" xfId="1" applyFont="1" applyFill="1" applyAlignment="1" applyProtection="1"/>
    <xf numFmtId="0" fontId="3" fillId="2" borderId="21" xfId="2" applyFont="1" applyFill="1" applyBorder="1" applyAlignment="1" applyProtection="1">
      <alignment horizontal="center"/>
    </xf>
    <xf numFmtId="0" fontId="3" fillId="8" borderId="0" xfId="2" applyFont="1" applyFill="1" applyBorder="1" applyAlignment="1" applyProtection="1">
      <alignment horizontal="center" shrinkToFit="1"/>
    </xf>
    <xf numFmtId="0" fontId="18" fillId="8" borderId="0" xfId="2" applyFont="1" applyFill="1" applyBorder="1" applyAlignment="1" applyProtection="1">
      <alignment horizontal="center" shrinkToFit="1"/>
    </xf>
    <xf numFmtId="0" fontId="3" fillId="9" borderId="2" xfId="2" applyFill="1" applyBorder="1" applyAlignment="1">
      <alignment shrinkToFit="1"/>
    </xf>
    <xf numFmtId="0" fontId="3" fillId="0" borderId="2" xfId="2" applyBorder="1" applyAlignment="1">
      <alignment shrinkToFit="1"/>
    </xf>
    <xf numFmtId="0" fontId="3" fillId="9" borderId="0" xfId="2" applyFont="1" applyFill="1" applyBorder="1" applyAlignment="1" applyProtection="1">
      <alignment horizontal="center" shrinkToFit="1"/>
    </xf>
    <xf numFmtId="0" fontId="27" fillId="0" borderId="0" xfId="2" applyFont="1" applyFill="1" applyBorder="1" applyAlignment="1" applyProtection="1">
      <alignment horizontal="center" shrinkToFit="1"/>
    </xf>
    <xf numFmtId="0" fontId="2" fillId="9" borderId="0" xfId="2" applyFont="1" applyFill="1" applyBorder="1" applyAlignment="1" applyProtection="1">
      <alignment horizontal="center" shrinkToFit="1"/>
    </xf>
    <xf numFmtId="0" fontId="28" fillId="10" borderId="0" xfId="2" applyFont="1" applyFill="1" applyAlignment="1" applyProtection="1">
      <alignment horizontal="center"/>
    </xf>
    <xf numFmtId="0" fontId="3" fillId="0" borderId="2" xfId="2" applyFill="1" applyBorder="1" applyAlignment="1">
      <alignment shrinkToFit="1"/>
    </xf>
    <xf numFmtId="1" fontId="3" fillId="9" borderId="2" xfId="2" applyNumberFormat="1" applyFill="1" applyBorder="1" applyAlignment="1">
      <alignment horizontal="center" shrinkToFit="1"/>
    </xf>
    <xf numFmtId="0" fontId="3" fillId="9" borderId="2" xfId="2" applyFill="1" applyBorder="1" applyAlignment="1">
      <alignment horizontal="center" shrinkToFit="1"/>
    </xf>
    <xf numFmtId="0" fontId="3" fillId="0" borderId="0" xfId="2" applyAlignment="1">
      <alignment shrinkToFit="1"/>
    </xf>
    <xf numFmtId="1" fontId="3" fillId="0" borderId="2" xfId="2" applyNumberFormat="1" applyBorder="1" applyAlignment="1">
      <alignment horizontal="center" shrinkToFit="1"/>
    </xf>
    <xf numFmtId="0" fontId="3" fillId="0" borderId="2" xfId="2" applyBorder="1" applyAlignment="1">
      <alignment horizontal="center" shrinkToFit="1"/>
    </xf>
    <xf numFmtId="0" fontId="3" fillId="9" borderId="2" xfId="2" applyFill="1" applyBorder="1" applyAlignment="1">
      <alignment horizontal="left" shrinkToFit="1"/>
    </xf>
    <xf numFmtId="0" fontId="3" fillId="0" borderId="2" xfId="2" applyBorder="1" applyAlignment="1">
      <alignment horizontal="left" shrinkToFit="1"/>
    </xf>
    <xf numFmtId="0" fontId="8" fillId="2" borderId="0" xfId="1" applyFont="1" applyFill="1" applyAlignment="1" applyProtection="1">
      <alignment horizontal="center" vertical="center" wrapText="1"/>
      <protection locked="0"/>
    </xf>
    <xf numFmtId="0" fontId="10" fillId="2" borderId="0" xfId="2" applyFont="1" applyFill="1" applyAlignment="1" applyProtection="1">
      <alignment vertical="center" wrapText="1"/>
      <protection locked="0"/>
    </xf>
    <xf numFmtId="0" fontId="10" fillId="4" borderId="0" xfId="2" applyFont="1" applyFill="1" applyAlignment="1" applyProtection="1">
      <alignment horizontal="center" vertical="center" wrapText="1"/>
      <protection locked="0"/>
    </xf>
    <xf numFmtId="0" fontId="2" fillId="0" borderId="0" xfId="2" applyFont="1" applyFill="1" applyBorder="1" applyAlignment="1" applyProtection="1">
      <alignment horizontal="center" shrinkToFit="1"/>
    </xf>
    <xf numFmtId="0" fontId="10" fillId="3" borderId="2" xfId="0" applyFont="1" applyFill="1" applyBorder="1" applyAlignment="1" applyProtection="1">
      <alignment horizontal="center" vertical="center" wrapText="1"/>
      <protection locked="0"/>
    </xf>
    <xf numFmtId="0" fontId="3" fillId="0" borderId="0" xfId="2" applyFont="1" applyFill="1" applyBorder="1" applyAlignment="1" applyProtection="1">
      <alignment horizontal="center" shrinkToFit="1"/>
      <protection locked="0"/>
    </xf>
    <xf numFmtId="0" fontId="10" fillId="4" borderId="0" xfId="0" applyFont="1" applyFill="1" applyAlignment="1" applyProtection="1">
      <alignment horizontal="center" vertical="center" wrapText="1"/>
      <protection locked="0"/>
    </xf>
    <xf numFmtId="0" fontId="10" fillId="0" borderId="0" xfId="2" applyFont="1" applyFill="1" applyAlignment="1" applyProtection="1">
      <alignment horizontal="center" vertical="center" wrapText="1"/>
      <protection locked="0"/>
    </xf>
    <xf numFmtId="0" fontId="3" fillId="8" borderId="0" xfId="2" applyFont="1" applyFill="1" applyBorder="1" applyAlignment="1" applyProtection="1">
      <alignment horizontal="center" shrinkToFit="1"/>
      <protection locked="0"/>
    </xf>
    <xf numFmtId="0" fontId="19" fillId="11" borderId="2" xfId="2" applyFont="1" applyFill="1" applyBorder="1" applyAlignment="1">
      <alignment shrinkToFit="1"/>
    </xf>
    <xf numFmtId="0" fontId="27" fillId="12" borderId="0" xfId="2" applyFont="1" applyFill="1" applyBorder="1" applyAlignment="1" applyProtection="1">
      <alignment horizontal="center" shrinkToFit="1"/>
    </xf>
    <xf numFmtId="0" fontId="18" fillId="12" borderId="0" xfId="2" applyFont="1" applyFill="1" applyBorder="1" applyAlignment="1" applyProtection="1">
      <alignment horizontal="center" shrinkToFit="1"/>
    </xf>
    <xf numFmtId="0" fontId="2" fillId="4" borderId="0" xfId="2" applyFont="1" applyFill="1" applyAlignment="1" applyProtection="1">
      <alignment shrinkToFit="1"/>
      <protection locked="0"/>
    </xf>
    <xf numFmtId="0" fontId="2" fillId="2" borderId="0" xfId="2" applyFont="1" applyFill="1" applyAlignment="1" applyProtection="1">
      <alignment shrinkToFit="1"/>
      <protection locked="0"/>
    </xf>
    <xf numFmtId="0" fontId="2" fillId="0" borderId="0" xfId="2" applyFont="1" applyFill="1" applyAlignment="1" applyProtection="1">
      <alignment shrinkToFit="1"/>
      <protection locked="0"/>
    </xf>
    <xf numFmtId="0" fontId="3" fillId="4" borderId="0" xfId="2" applyFont="1" applyFill="1" applyAlignment="1" applyProtection="1">
      <alignment shrinkToFit="1"/>
      <protection locked="0"/>
    </xf>
    <xf numFmtId="0" fontId="3" fillId="13" borderId="0" xfId="2" applyFont="1" applyFill="1" applyAlignment="1" applyProtection="1">
      <alignment horizontal="center"/>
      <protection locked="0"/>
    </xf>
    <xf numFmtId="0" fontId="3" fillId="14" borderId="0" xfId="0" applyFont="1" applyFill="1" applyProtection="1"/>
    <xf numFmtId="0" fontId="15" fillId="14" borderId="0" xfId="0" applyFont="1" applyFill="1" applyProtection="1"/>
    <xf numFmtId="0" fontId="5" fillId="14" borderId="0" xfId="0" applyFont="1" applyFill="1" applyProtection="1"/>
    <xf numFmtId="0" fontId="5" fillId="14" borderId="0" xfId="0" applyFont="1" applyFill="1" applyAlignment="1" applyProtection="1">
      <alignment horizontal="center"/>
    </xf>
    <xf numFmtId="0" fontId="3" fillId="14" borderId="4" xfId="0" applyFont="1" applyFill="1" applyBorder="1" applyProtection="1"/>
    <xf numFmtId="0" fontId="3" fillId="14" borderId="5" xfId="0" applyFont="1" applyFill="1" applyBorder="1" applyProtection="1"/>
    <xf numFmtId="0" fontId="3" fillId="14" borderId="6" xfId="0" applyFont="1" applyFill="1" applyBorder="1" applyProtection="1"/>
    <xf numFmtId="0" fontId="3" fillId="14" borderId="7" xfId="0" applyFont="1" applyFill="1" applyBorder="1" applyProtection="1"/>
    <xf numFmtId="0" fontId="3" fillId="14" borderId="0" xfId="0" applyFont="1" applyFill="1" applyBorder="1" applyAlignment="1" applyProtection="1">
      <alignment horizontal="center"/>
    </xf>
    <xf numFmtId="0" fontId="3" fillId="14" borderId="9" xfId="0" applyFont="1" applyFill="1" applyBorder="1" applyAlignment="1" applyProtection="1">
      <alignment horizontal="center"/>
    </xf>
    <xf numFmtId="0" fontId="3" fillId="14" borderId="9" xfId="0" applyFont="1" applyFill="1" applyBorder="1" applyProtection="1"/>
    <xf numFmtId="0" fontId="3" fillId="14" borderId="10" xfId="0" applyFont="1" applyFill="1" applyBorder="1" applyAlignment="1" applyProtection="1">
      <alignment horizontal="center"/>
    </xf>
    <xf numFmtId="0" fontId="3" fillId="14" borderId="11" xfId="0" applyFont="1" applyFill="1" applyBorder="1" applyProtection="1"/>
    <xf numFmtId="0" fontId="3" fillId="14" borderId="12" xfId="0" applyFont="1" applyFill="1" applyBorder="1" applyAlignment="1" applyProtection="1">
      <alignment horizontal="center"/>
    </xf>
    <xf numFmtId="0" fontId="3" fillId="14" borderId="14" xfId="0" applyFont="1" applyFill="1" applyBorder="1" applyAlignment="1" applyProtection="1">
      <alignment horizontal="center"/>
    </xf>
    <xf numFmtId="0" fontId="3" fillId="14" borderId="14" xfId="0" applyFont="1" applyFill="1" applyBorder="1" applyProtection="1"/>
    <xf numFmtId="0" fontId="3" fillId="14" borderId="15" xfId="0" applyFont="1" applyFill="1" applyBorder="1" applyAlignment="1" applyProtection="1">
      <alignment horizontal="center"/>
    </xf>
    <xf numFmtId="0" fontId="23" fillId="14" borderId="0" xfId="0" applyFont="1" applyFill="1" applyProtection="1"/>
    <xf numFmtId="11" fontId="7" fillId="14" borderId="0" xfId="1" applyNumberFormat="1" applyFont="1" applyFill="1" applyBorder="1" applyAlignment="1" applyProtection="1">
      <alignment shrinkToFit="1"/>
    </xf>
    <xf numFmtId="0" fontId="26" fillId="14" borderId="0" xfId="0" applyNumberFormat="1" applyFont="1" applyFill="1" applyBorder="1" applyAlignment="1" applyProtection="1">
      <alignment horizontal="center"/>
    </xf>
    <xf numFmtId="0" fontId="23" fillId="14" borderId="0" xfId="0" applyFont="1" applyFill="1" applyAlignment="1" applyProtection="1">
      <alignment horizontal="center"/>
    </xf>
    <xf numFmtId="0" fontId="24" fillId="14" borderId="0" xfId="0" applyFont="1" applyFill="1" applyBorder="1" applyProtection="1"/>
    <xf numFmtId="0" fontId="25" fillId="14" borderId="0" xfId="0" applyFont="1" applyFill="1" applyBorder="1" applyProtection="1"/>
    <xf numFmtId="0" fontId="23" fillId="14" borderId="2" xfId="0" applyFont="1" applyFill="1" applyBorder="1" applyAlignment="1" applyProtection="1">
      <alignment horizontal="center"/>
    </xf>
    <xf numFmtId="0" fontId="23" fillId="14" borderId="2" xfId="0" applyFont="1" applyFill="1" applyBorder="1" applyAlignment="1" applyProtection="1">
      <alignment shrinkToFit="1"/>
    </xf>
    <xf numFmtId="0" fontId="23" fillId="14" borderId="0" xfId="0" applyFont="1" applyFill="1" applyAlignment="1" applyProtection="1"/>
    <xf numFmtId="0" fontId="2" fillId="14" borderId="0" xfId="0" applyNumberFormat="1" applyFont="1" applyFill="1" applyBorder="1" applyAlignment="1" applyProtection="1">
      <alignment horizontal="center"/>
    </xf>
    <xf numFmtId="0" fontId="24" fillId="14" borderId="17" xfId="0" applyFont="1" applyFill="1" applyBorder="1" applyProtection="1"/>
    <xf numFmtId="0" fontId="24" fillId="14" borderId="18" xfId="0" applyFont="1" applyFill="1" applyBorder="1" applyProtection="1"/>
    <xf numFmtId="0" fontId="24" fillId="14" borderId="19" xfId="0" applyFont="1" applyFill="1" applyBorder="1" applyProtection="1"/>
    <xf numFmtId="0" fontId="3" fillId="14" borderId="0" xfId="0" applyFont="1" applyFill="1" applyAlignment="1" applyProtection="1"/>
    <xf numFmtId="0" fontId="3" fillId="14" borderId="0" xfId="0" applyFont="1" applyFill="1" applyAlignment="1" applyProtection="1">
      <alignment horizontal="center"/>
    </xf>
    <xf numFmtId="14" fontId="3" fillId="14" borderId="0" xfId="0" applyNumberFormat="1" applyFont="1" applyFill="1" applyAlignment="1" applyProtection="1">
      <alignment horizontal="center" shrinkToFit="1"/>
    </xf>
    <xf numFmtId="0" fontId="3" fillId="6" borderId="0" xfId="0" applyFont="1" applyFill="1" applyProtection="1"/>
    <xf numFmtId="0" fontId="5" fillId="6" borderId="0" xfId="0" applyFont="1" applyFill="1" applyProtection="1"/>
    <xf numFmtId="0" fontId="5" fillId="6" borderId="0" xfId="0" applyFont="1" applyFill="1" applyAlignment="1" applyProtection="1">
      <alignment horizontal="center"/>
    </xf>
    <xf numFmtId="0" fontId="3" fillId="7" borderId="0" xfId="0" applyFont="1" applyFill="1" applyProtection="1"/>
    <xf numFmtId="0" fontId="21" fillId="7" borderId="0" xfId="0" applyFont="1" applyFill="1" applyProtection="1"/>
    <xf numFmtId="0" fontId="21" fillId="7" borderId="0" xfId="0" applyFont="1" applyFill="1" applyBorder="1" applyAlignment="1" applyProtection="1">
      <alignment horizontal="center"/>
    </xf>
    <xf numFmtId="0" fontId="20" fillId="7" borderId="0" xfId="0" applyFont="1" applyFill="1" applyBorder="1" applyAlignment="1" applyProtection="1">
      <alignment horizontal="center"/>
    </xf>
    <xf numFmtId="0" fontId="17" fillId="7" borderId="0" xfId="0" applyFont="1" applyFill="1" applyProtection="1"/>
    <xf numFmtId="0" fontId="17" fillId="7" borderId="16" xfId="0" applyFont="1" applyFill="1" applyBorder="1" applyAlignment="1" applyProtection="1">
      <alignment horizontal="center" shrinkToFit="1"/>
    </xf>
    <xf numFmtId="0" fontId="5" fillId="7" borderId="0" xfId="0" applyFont="1" applyFill="1" applyProtection="1"/>
    <xf numFmtId="0" fontId="5" fillId="7" borderId="0" xfId="0" applyFont="1" applyFill="1" applyAlignment="1" applyProtection="1">
      <alignment horizontal="center"/>
    </xf>
    <xf numFmtId="0" fontId="3" fillId="15" borderId="0" xfId="0" applyFont="1" applyFill="1" applyProtection="1"/>
    <xf numFmtId="11" fontId="7" fillId="14" borderId="0" xfId="1" applyNumberFormat="1" applyFont="1" applyFill="1" applyBorder="1" applyAlignment="1" applyProtection="1"/>
    <xf numFmtId="0" fontId="32" fillId="0" borderId="2" xfId="2" applyFont="1" applyBorder="1" applyAlignment="1">
      <alignment shrinkToFit="1"/>
    </xf>
    <xf numFmtId="14" fontId="32" fillId="0" borderId="2" xfId="2" applyNumberFormat="1" applyFont="1" applyBorder="1" applyAlignment="1">
      <alignment shrinkToFit="1"/>
    </xf>
    <xf numFmtId="0" fontId="19" fillId="16" borderId="2" xfId="2" applyFont="1" applyFill="1" applyBorder="1" applyAlignment="1">
      <alignment shrinkToFit="1"/>
    </xf>
    <xf numFmtId="11" fontId="33" fillId="14" borderId="0" xfId="1" applyNumberFormat="1" applyFont="1" applyFill="1" applyBorder="1" applyAlignment="1" applyProtection="1"/>
    <xf numFmtId="0" fontId="33" fillId="14" borderId="0" xfId="0" applyFont="1" applyFill="1" applyAlignment="1" applyProtection="1"/>
    <xf numFmtId="0" fontId="3" fillId="0" borderId="0" xfId="0" applyFont="1"/>
    <xf numFmtId="0" fontId="7" fillId="2" borderId="0" xfId="1" applyFont="1" applyFill="1" applyAlignment="1" applyProtection="1">
      <alignment wrapText="1"/>
    </xf>
    <xf numFmtId="0" fontId="34" fillId="0" borderId="0" xfId="0" applyFont="1"/>
    <xf numFmtId="0" fontId="35" fillId="0" borderId="0" xfId="0" applyFont="1"/>
    <xf numFmtId="0" fontId="3" fillId="17" borderId="4" xfId="0" applyFont="1" applyFill="1" applyBorder="1" applyProtection="1"/>
    <xf numFmtId="0" fontId="3" fillId="17" borderId="5" xfId="0" applyFont="1" applyFill="1" applyBorder="1" applyProtection="1"/>
    <xf numFmtId="0" fontId="3" fillId="17" borderId="6" xfId="0" applyFont="1" applyFill="1" applyBorder="1" applyProtection="1"/>
    <xf numFmtId="0" fontId="3" fillId="17" borderId="7" xfId="0" applyFont="1" applyFill="1" applyBorder="1" applyProtection="1"/>
    <xf numFmtId="0" fontId="3" fillId="17" borderId="0" xfId="0" applyFont="1" applyFill="1" applyBorder="1" applyProtection="1"/>
    <xf numFmtId="0" fontId="3" fillId="17" borderId="8" xfId="0" applyFont="1" applyFill="1" applyBorder="1" applyProtection="1"/>
    <xf numFmtId="0" fontId="3" fillId="17" borderId="11" xfId="0" applyFont="1" applyFill="1" applyBorder="1" applyProtection="1"/>
    <xf numFmtId="0" fontId="3" fillId="17" borderId="12" xfId="0" applyFont="1" applyFill="1" applyBorder="1" applyProtection="1"/>
    <xf numFmtId="0" fontId="3" fillId="17" borderId="13" xfId="0" applyFont="1" applyFill="1" applyBorder="1" applyProtection="1"/>
    <xf numFmtId="0" fontId="16" fillId="17" borderId="16" xfId="0" applyFont="1" applyFill="1" applyBorder="1" applyAlignment="1" applyProtection="1">
      <alignment horizontal="center" shrinkToFit="1"/>
    </xf>
    <xf numFmtId="0" fontId="23" fillId="17" borderId="2" xfId="0" applyFont="1" applyFill="1" applyBorder="1" applyAlignment="1" applyProtection="1">
      <alignment horizontal="center"/>
    </xf>
    <xf numFmtId="0" fontId="3" fillId="17" borderId="0" xfId="0" applyFont="1" applyFill="1" applyProtection="1"/>
    <xf numFmtId="0" fontId="24" fillId="14" borderId="5" xfId="0" applyFont="1" applyFill="1" applyBorder="1" applyProtection="1"/>
    <xf numFmtId="0" fontId="24" fillId="14" borderId="12" xfId="0" applyFont="1" applyFill="1" applyBorder="1" applyProtection="1"/>
    <xf numFmtId="0" fontId="21" fillId="7" borderId="0" xfId="0" applyFont="1" applyFill="1" applyBorder="1" applyAlignment="1" applyProtection="1">
      <alignment horizontal="center"/>
    </xf>
    <xf numFmtId="0" fontId="22" fillId="14" borderId="0" xfId="0" applyFont="1" applyFill="1" applyAlignment="1" applyProtection="1">
      <alignment horizontal="center"/>
    </xf>
    <xf numFmtId="0" fontId="4" fillId="14" borderId="0" xfId="1" applyFill="1" applyAlignment="1" applyProtection="1">
      <alignment horizontal="center"/>
    </xf>
    <xf numFmtId="0" fontId="31" fillId="14" borderId="0" xfId="0" applyFont="1" applyFill="1" applyAlignment="1" applyProtection="1">
      <alignment horizontal="center"/>
    </xf>
    <xf numFmtId="0" fontId="29" fillId="14" borderId="0" xfId="1" applyFont="1" applyFill="1" applyAlignment="1" applyProtection="1">
      <alignment horizontal="center"/>
    </xf>
    <xf numFmtId="0" fontId="30" fillId="14" borderId="0" xfId="0" applyFont="1" applyFill="1" applyAlignment="1" applyProtection="1">
      <alignment horizontal="center"/>
    </xf>
    <xf numFmtId="0" fontId="3" fillId="4" borderId="20" xfId="2" applyFont="1" applyFill="1" applyBorder="1" applyAlignment="1" applyProtection="1">
      <alignment horizontal="center" vertical="center" shrinkToFit="1"/>
    </xf>
  </cellXfs>
  <cellStyles count="4">
    <cellStyle name="Hipervínculo" xfId="1" builtinId="8"/>
    <cellStyle name="Normal" xfId="0" builtinId="0"/>
    <cellStyle name="Normal 2" xfId="2"/>
    <cellStyle name="Normal 3" xfId="3"/>
  </cellStyles>
  <dxfs count="1083">
    <dxf>
      <font>
        <b/>
        <i val="0"/>
        <color theme="0"/>
      </font>
      <fill>
        <patternFill>
          <bgColor rgb="FFC00000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2221546</xdr:colOff>
      <xdr:row>43</xdr:row>
      <xdr:rowOff>128435</xdr:rowOff>
    </xdr:from>
    <xdr:to>
      <xdr:col>4</xdr:col>
      <xdr:colOff>2725362</xdr:colOff>
      <xdr:row>45</xdr:row>
      <xdr:rowOff>62800</xdr:rowOff>
    </xdr:to>
    <xdr:pic macro="[0]!RESETEO"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9575" y="7692406"/>
          <a:ext cx="503816" cy="337777"/>
        </a:xfrm>
        <a:prstGeom prst="rect">
          <a:avLst/>
        </a:prstGeom>
        <a:noFill/>
      </xdr:spPr>
    </xdr:pic>
    <xdr:clientData/>
  </xdr:twoCellAnchor>
  <xdr:twoCellAnchor>
    <xdr:from>
      <xdr:col>7</xdr:col>
      <xdr:colOff>180151</xdr:colOff>
      <xdr:row>0</xdr:row>
      <xdr:rowOff>83734</xdr:rowOff>
    </xdr:from>
    <xdr:to>
      <xdr:col>10</xdr:col>
      <xdr:colOff>131936</xdr:colOff>
      <xdr:row>6</xdr:row>
      <xdr:rowOff>96565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250233" y="83734"/>
          <a:ext cx="579807" cy="1101402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lictorformacion.com/" TargetMode="External"/><Relationship Id="rId1" Type="http://schemas.openxmlformats.org/officeDocument/2006/relationships/hyperlink" Target="mailto:lictorformacion@outlook.es%20%20%20%20%20%20%20/%20%20%20%20%20gmail.com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V168"/>
  <sheetViews>
    <sheetView showGridLines="0" tabSelected="1" zoomScale="85" zoomScaleNormal="85" workbookViewId="0">
      <pane ySplit="8" topLeftCell="A9" activePane="bottomLeft" state="frozen"/>
      <selection pane="bottomLeft" activeCell="E54" sqref="E54"/>
    </sheetView>
  </sheetViews>
  <sheetFormatPr baseColWidth="10" defaultColWidth="0" defaultRowHeight="15" zeroHeight="1" x14ac:dyDescent="0.25"/>
  <cols>
    <col min="1" max="1" width="5.109375" style="67" customWidth="1"/>
    <col min="2" max="2" width="1.33203125" style="67" customWidth="1"/>
    <col min="3" max="4" width="2.88671875" style="69" customWidth="1"/>
    <col min="5" max="5" width="123.6640625" style="69" customWidth="1"/>
    <col min="6" max="6" width="11.6640625" style="69" customWidth="1"/>
    <col min="7" max="7" width="2.109375" style="70" customWidth="1"/>
    <col min="8" max="17" width="3.109375" style="67" customWidth="1"/>
    <col min="18" max="18" width="1.33203125" style="67" customWidth="1"/>
    <col min="19" max="19" width="30" style="67" customWidth="1"/>
    <col min="20" max="20" width="4.5546875" style="67" hidden="1" customWidth="1"/>
    <col min="21" max="21" width="2" style="133" hidden="1" customWidth="1"/>
    <col min="22" max="28" width="3.109375" style="133" hidden="1" customWidth="1"/>
    <col min="29" max="16384" width="3.109375" style="67" hidden="1"/>
  </cols>
  <sheetData>
    <row r="1" spans="1:48" ht="12.75" customHeight="1" x14ac:dyDescent="0.35">
      <c r="C1" s="68"/>
      <c r="D1" s="68"/>
      <c r="E1" s="68"/>
      <c r="U1" s="122" t="s">
        <v>24</v>
      </c>
      <c r="V1" s="123"/>
      <c r="W1" s="123"/>
      <c r="X1" s="123"/>
      <c r="Y1" s="123"/>
      <c r="Z1" s="123"/>
      <c r="AA1" s="123"/>
      <c r="AB1" s="124"/>
      <c r="AC1" s="71" t="s">
        <v>25</v>
      </c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3"/>
    </row>
    <row r="2" spans="1:48" ht="18" customHeight="1" x14ac:dyDescent="0.4">
      <c r="A2" s="100"/>
      <c r="B2" s="103"/>
      <c r="C2" s="137" t="s">
        <v>168</v>
      </c>
      <c r="D2" s="137"/>
      <c r="E2" s="137"/>
      <c r="F2" s="109"/>
      <c r="G2" s="102"/>
      <c r="H2" s="70"/>
      <c r="I2" s="70"/>
      <c r="J2" s="70"/>
      <c r="K2" s="70"/>
      <c r="L2" s="70"/>
      <c r="M2" s="100"/>
      <c r="N2" s="100"/>
      <c r="O2" s="100"/>
      <c r="P2" s="100"/>
      <c r="Q2" s="100"/>
      <c r="R2" s="100"/>
      <c r="S2" s="111"/>
      <c r="U2" s="125" t="s">
        <v>31</v>
      </c>
      <c r="V2" s="126"/>
      <c r="W2" s="126"/>
      <c r="X2" s="126"/>
      <c r="Y2" s="126"/>
      <c r="Z2" s="126"/>
      <c r="AA2" s="126"/>
      <c r="AB2" s="127"/>
      <c r="AC2" s="74"/>
      <c r="AD2" s="75"/>
      <c r="AE2" s="76" t="s">
        <v>21</v>
      </c>
      <c r="AF2" s="77"/>
      <c r="AG2" s="76">
        <f>+AF8+1</f>
        <v>2</v>
      </c>
      <c r="AH2" s="76">
        <f t="shared" ref="AH2:AO2" si="0">+AG2+1</f>
        <v>3</v>
      </c>
      <c r="AI2" s="76">
        <f t="shared" si="0"/>
        <v>4</v>
      </c>
      <c r="AJ2" s="76">
        <f t="shared" si="0"/>
        <v>5</v>
      </c>
      <c r="AK2" s="76">
        <f t="shared" si="0"/>
        <v>6</v>
      </c>
      <c r="AL2" s="76">
        <f t="shared" si="0"/>
        <v>7</v>
      </c>
      <c r="AM2" s="76">
        <f t="shared" si="0"/>
        <v>8</v>
      </c>
      <c r="AN2" s="76">
        <f t="shared" si="0"/>
        <v>9</v>
      </c>
      <c r="AO2" s="78">
        <f t="shared" si="0"/>
        <v>10</v>
      </c>
    </row>
    <row r="3" spans="1:48" ht="12.75" customHeight="1" x14ac:dyDescent="0.25">
      <c r="C3" s="139" t="s">
        <v>68</v>
      </c>
      <c r="D3" s="139"/>
      <c r="E3" s="139"/>
      <c r="U3" s="125" t="s">
        <v>29</v>
      </c>
      <c r="V3" s="126"/>
      <c r="W3" s="126"/>
      <c r="X3" s="126"/>
      <c r="Y3" s="126"/>
      <c r="Z3" s="126"/>
      <c r="AA3" s="126"/>
      <c r="AB3" s="127"/>
      <c r="AC3" s="74"/>
      <c r="AD3" s="75"/>
      <c r="AE3" s="76"/>
      <c r="AF3" s="77"/>
      <c r="AG3" s="76"/>
      <c r="AH3" s="76"/>
      <c r="AI3" s="76"/>
      <c r="AJ3" s="76"/>
      <c r="AK3" s="76"/>
      <c r="AL3" s="76"/>
      <c r="AM3" s="76"/>
      <c r="AN3" s="76"/>
      <c r="AO3" s="78"/>
    </row>
    <row r="4" spans="1:48" ht="12.75" customHeight="1" x14ac:dyDescent="0.25">
      <c r="C4" s="140" t="s">
        <v>64</v>
      </c>
      <c r="D4" s="140"/>
      <c r="E4" s="141"/>
      <c r="U4" s="125"/>
      <c r="V4" s="126"/>
      <c r="W4" s="126"/>
      <c r="X4" s="126"/>
      <c r="Y4" s="126"/>
      <c r="Z4" s="126"/>
      <c r="AA4" s="126"/>
      <c r="AB4" s="127"/>
      <c r="AC4" s="74"/>
      <c r="AD4" s="75"/>
      <c r="AE4" s="76"/>
      <c r="AF4" s="77"/>
      <c r="AG4" s="76"/>
      <c r="AH4" s="76"/>
      <c r="AI4" s="76"/>
      <c r="AJ4" s="76"/>
      <c r="AK4" s="76"/>
      <c r="AL4" s="76"/>
      <c r="AM4" s="76"/>
      <c r="AN4" s="76"/>
      <c r="AO4" s="78"/>
    </row>
    <row r="5" spans="1:48" ht="12.75" customHeight="1" x14ac:dyDescent="0.25">
      <c r="C5" s="138" t="s">
        <v>167</v>
      </c>
      <c r="D5" s="140"/>
      <c r="E5" s="140"/>
      <c r="U5" s="125"/>
      <c r="V5" s="126"/>
      <c r="W5" s="126"/>
      <c r="X5" s="126"/>
      <c r="Y5" s="126"/>
      <c r="Z5" s="126"/>
      <c r="AA5" s="126"/>
      <c r="AB5" s="127"/>
      <c r="AC5" s="74"/>
      <c r="AD5" s="75"/>
      <c r="AE5" s="76"/>
      <c r="AF5" s="77"/>
      <c r="AG5" s="76"/>
      <c r="AH5" s="76"/>
      <c r="AI5" s="76"/>
      <c r="AJ5" s="76"/>
      <c r="AK5" s="76"/>
      <c r="AL5" s="76"/>
      <c r="AM5" s="76"/>
      <c r="AN5" s="76"/>
      <c r="AO5" s="78"/>
    </row>
    <row r="6" spans="1:48" ht="18" customHeight="1" x14ac:dyDescent="0.25">
      <c r="A6" s="103"/>
      <c r="B6" s="100"/>
      <c r="C6" s="139" t="s">
        <v>159</v>
      </c>
      <c r="D6" s="139"/>
      <c r="E6" s="139"/>
      <c r="F6" s="101"/>
      <c r="G6" s="110"/>
      <c r="H6" s="70"/>
      <c r="I6" s="70"/>
      <c r="J6" s="70"/>
      <c r="K6" s="70"/>
      <c r="L6" s="70"/>
      <c r="M6" s="111"/>
      <c r="N6" s="111"/>
      <c r="O6" s="111"/>
      <c r="P6" s="111"/>
      <c r="Q6" s="111"/>
      <c r="R6" s="111"/>
      <c r="S6" s="100"/>
      <c r="U6" s="125"/>
      <c r="V6" s="126"/>
      <c r="W6" s="126"/>
      <c r="X6" s="126"/>
      <c r="Y6" s="126"/>
      <c r="Z6" s="126"/>
      <c r="AA6" s="126"/>
      <c r="AB6" s="127"/>
      <c r="AC6" s="74"/>
      <c r="AD6" s="75"/>
      <c r="AE6" s="76"/>
      <c r="AF6" s="77"/>
      <c r="AG6" s="76"/>
      <c r="AH6" s="76"/>
      <c r="AI6" s="76"/>
      <c r="AJ6" s="76"/>
      <c r="AK6" s="76"/>
      <c r="AL6" s="76"/>
      <c r="AM6" s="76"/>
      <c r="AN6" s="76"/>
      <c r="AO6" s="78"/>
    </row>
    <row r="7" spans="1:48" ht="14.25" customHeight="1" thickBot="1" x14ac:dyDescent="0.3">
      <c r="C7" s="138"/>
      <c r="D7" s="138"/>
      <c r="E7" s="138"/>
      <c r="U7" s="128"/>
      <c r="V7" s="129"/>
      <c r="W7" s="129"/>
      <c r="X7" s="129"/>
      <c r="Y7" s="129"/>
      <c r="Z7" s="129"/>
      <c r="AA7" s="129"/>
      <c r="AB7" s="130"/>
      <c r="AC7" s="79"/>
      <c r="AD7" s="80"/>
      <c r="AE7" s="81"/>
      <c r="AF7" s="82"/>
      <c r="AG7" s="81"/>
      <c r="AH7" s="81"/>
      <c r="AI7" s="81"/>
      <c r="AJ7" s="81"/>
      <c r="AK7" s="81"/>
      <c r="AL7" s="81"/>
      <c r="AM7" s="81"/>
      <c r="AN7" s="81"/>
      <c r="AO7" s="83"/>
      <c r="AP7" s="67" t="s">
        <v>32</v>
      </c>
    </row>
    <row r="8" spans="1:48" s="107" customFormat="1" ht="21" x14ac:dyDescent="0.5">
      <c r="A8" s="103"/>
      <c r="B8" s="103"/>
      <c r="C8" s="104" t="s">
        <v>30</v>
      </c>
      <c r="D8" s="104"/>
      <c r="E8" s="104"/>
      <c r="F8" s="105" t="s">
        <v>19</v>
      </c>
      <c r="G8" s="106"/>
      <c r="H8" s="136" t="s">
        <v>28</v>
      </c>
      <c r="I8" s="136"/>
      <c r="J8" s="136"/>
      <c r="K8" s="136"/>
      <c r="L8" s="136"/>
      <c r="M8" s="136"/>
      <c r="N8" s="136"/>
      <c r="O8" s="136"/>
      <c r="P8" s="136"/>
      <c r="Q8" s="136"/>
      <c r="R8" s="105"/>
      <c r="S8" s="103"/>
      <c r="U8" s="131" t="s">
        <v>8</v>
      </c>
      <c r="V8" s="131" t="s">
        <v>9</v>
      </c>
      <c r="W8" s="131" t="s">
        <v>10</v>
      </c>
      <c r="X8" s="131"/>
      <c r="Y8" s="131" t="s">
        <v>11</v>
      </c>
      <c r="Z8" s="131" t="s">
        <v>18</v>
      </c>
      <c r="AA8" s="131" t="s">
        <v>12</v>
      </c>
      <c r="AB8" s="131" t="s">
        <v>13</v>
      </c>
      <c r="AC8" s="108" t="s">
        <v>20</v>
      </c>
      <c r="AD8" s="108" t="s">
        <v>23</v>
      </c>
      <c r="AE8" s="108" t="s">
        <v>22</v>
      </c>
      <c r="AF8" s="108">
        <v>1</v>
      </c>
      <c r="AG8" s="108">
        <f t="shared" ref="AG8:AO8" si="1">+AG2-0.1</f>
        <v>1.9</v>
      </c>
      <c r="AH8" s="108">
        <f t="shared" si="1"/>
        <v>2.9</v>
      </c>
      <c r="AI8" s="108">
        <f t="shared" si="1"/>
        <v>3.9</v>
      </c>
      <c r="AJ8" s="108">
        <f t="shared" si="1"/>
        <v>4.9000000000000004</v>
      </c>
      <c r="AK8" s="108">
        <f t="shared" si="1"/>
        <v>5.9</v>
      </c>
      <c r="AL8" s="108">
        <f t="shared" si="1"/>
        <v>6.9</v>
      </c>
      <c r="AM8" s="108">
        <f t="shared" si="1"/>
        <v>7.9</v>
      </c>
      <c r="AN8" s="108">
        <f t="shared" si="1"/>
        <v>8.9</v>
      </c>
      <c r="AO8" s="108">
        <f t="shared" si="1"/>
        <v>9.9</v>
      </c>
      <c r="AP8" s="103" t="s">
        <v>47</v>
      </c>
      <c r="AQ8" s="103" t="s">
        <v>41</v>
      </c>
      <c r="AR8" s="103" t="s">
        <v>42</v>
      </c>
      <c r="AS8" s="103" t="s">
        <v>43</v>
      </c>
      <c r="AT8" s="103" t="s">
        <v>44</v>
      </c>
      <c r="AU8" s="103"/>
    </row>
    <row r="9" spans="1:48" s="84" customFormat="1" ht="13.2" x14ac:dyDescent="0.25">
      <c r="C9" s="85"/>
      <c r="D9" s="85"/>
      <c r="E9" s="85"/>
      <c r="F9" s="86"/>
      <c r="G9" s="87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9"/>
      <c r="U9" s="132"/>
      <c r="V9" s="132"/>
      <c r="W9" s="132"/>
      <c r="X9" s="132"/>
      <c r="Y9" s="132"/>
      <c r="Z9" s="132"/>
      <c r="AA9" s="132"/>
      <c r="AB9" s="132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1"/>
      <c r="AQ9" s="91"/>
      <c r="AR9" s="91"/>
      <c r="AS9" s="91"/>
      <c r="AT9" s="91"/>
      <c r="AU9" s="91"/>
      <c r="AV9" s="91"/>
    </row>
    <row r="10" spans="1:48" s="84" customFormat="1" ht="16.2" thickBot="1" x14ac:dyDescent="0.35">
      <c r="C10" s="85"/>
      <c r="D10" s="116" t="s">
        <v>137</v>
      </c>
      <c r="E10" s="85"/>
      <c r="F10" s="86"/>
      <c r="G10" s="87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9"/>
      <c r="U10" s="132"/>
      <c r="V10" s="132"/>
      <c r="W10" s="132"/>
      <c r="X10" s="132"/>
      <c r="Y10" s="132"/>
      <c r="Z10" s="132"/>
      <c r="AA10" s="132"/>
      <c r="AB10" s="132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1"/>
      <c r="AQ10" s="91"/>
      <c r="AR10" s="91"/>
      <c r="AS10" s="91"/>
      <c r="AT10" s="91"/>
      <c r="AU10" s="91"/>
      <c r="AV10" s="91"/>
    </row>
    <row r="11" spans="1:48" s="84" customFormat="1" ht="15.75" customHeight="1" thickBot="1" x14ac:dyDescent="0.35">
      <c r="A11" s="92"/>
      <c r="B11" s="92"/>
      <c r="D11" s="117"/>
      <c r="E11" s="85" t="str">
        <f ca="1">+'1'!$I$2</f>
        <v xml:space="preserve">El medio físico en España </v>
      </c>
      <c r="F11" s="93">
        <f>+U11</f>
        <v>10</v>
      </c>
      <c r="G11" s="87"/>
      <c r="H11" s="94" t="str">
        <f t="shared" ref="H11:Q11" si="2">+AF11</f>
        <v/>
      </c>
      <c r="I11" s="95" t="str">
        <f t="shared" si="2"/>
        <v/>
      </c>
      <c r="J11" s="95" t="str">
        <f t="shared" si="2"/>
        <v/>
      </c>
      <c r="K11" s="95" t="str">
        <f t="shared" si="2"/>
        <v/>
      </c>
      <c r="L11" s="95" t="str">
        <f t="shared" si="2"/>
        <v/>
      </c>
      <c r="M11" s="95" t="str">
        <f t="shared" si="2"/>
        <v/>
      </c>
      <c r="N11" s="95" t="str">
        <f t="shared" si="2"/>
        <v/>
      </c>
      <c r="O11" s="95" t="str">
        <f t="shared" si="2"/>
        <v/>
      </c>
      <c r="P11" s="95" t="str">
        <f t="shared" si="2"/>
        <v/>
      </c>
      <c r="Q11" s="96" t="str">
        <f t="shared" si="2"/>
        <v/>
      </c>
      <c r="R11" s="88"/>
      <c r="S11" s="89" t="str">
        <f>IF(AV11=0,AU11,"")</f>
        <v/>
      </c>
      <c r="T11" s="84">
        <v>1</v>
      </c>
      <c r="U11" s="132">
        <f>+'1'!K$2</f>
        <v>10</v>
      </c>
      <c r="V11" s="132">
        <f>+'1'!L$2</f>
        <v>0</v>
      </c>
      <c r="W11" s="132">
        <f>+'1'!M$2</f>
        <v>0</v>
      </c>
      <c r="X11" s="132">
        <f>+'1'!N$2</f>
        <v>0</v>
      </c>
      <c r="Y11" s="132">
        <f>+'1'!O$2</f>
        <v>0</v>
      </c>
      <c r="Z11" s="132">
        <f>+'1'!P$2</f>
        <v>0</v>
      </c>
      <c r="AA11" s="132">
        <f>+'1'!Q$2</f>
        <v>0</v>
      </c>
      <c r="AB11" s="132" t="e">
        <f>+'1'!R$2</f>
        <v>#DIV/0!</v>
      </c>
      <c r="AC11" s="90">
        <f>IF(Y11=0,0,ROUND(Z11*10,1))</f>
        <v>0</v>
      </c>
      <c r="AD11" s="90" t="e">
        <f>IF(AB11&gt;4.99,"B","M")</f>
        <v>#DIV/0!</v>
      </c>
      <c r="AE11" s="90" t="e">
        <f t="shared" ref="AE11:AE18" ca="1" si="3">IF($F$51="A",AD11,"")</f>
        <v>#DIV/0!</v>
      </c>
      <c r="AF11" s="90" t="str">
        <f t="shared" ref="AF11:AO11" si="4">IF(AF$8&lt;$AC11,AE11,"")</f>
        <v/>
      </c>
      <c r="AG11" s="90" t="str">
        <f t="shared" si="4"/>
        <v/>
      </c>
      <c r="AH11" s="90" t="str">
        <f t="shared" si="4"/>
        <v/>
      </c>
      <c r="AI11" s="90" t="str">
        <f t="shared" si="4"/>
        <v/>
      </c>
      <c r="AJ11" s="90" t="str">
        <f t="shared" si="4"/>
        <v/>
      </c>
      <c r="AK11" s="90" t="str">
        <f t="shared" si="4"/>
        <v/>
      </c>
      <c r="AL11" s="90" t="str">
        <f t="shared" si="4"/>
        <v/>
      </c>
      <c r="AM11" s="90" t="str">
        <f t="shared" si="4"/>
        <v/>
      </c>
      <c r="AN11" s="90" t="str">
        <f t="shared" si="4"/>
        <v/>
      </c>
      <c r="AO11" s="90" t="str">
        <f t="shared" si="4"/>
        <v/>
      </c>
      <c r="AP11" s="91" t="e">
        <f>IF(AB11&lt;4,AP$8,"")</f>
        <v>#DIV/0!</v>
      </c>
      <c r="AQ11" s="91" t="e">
        <f>IF(AND(AB11&gt;3.99,AB11&lt;5),AQ$8,"")</f>
        <v>#DIV/0!</v>
      </c>
      <c r="AR11" s="91" t="e">
        <f>IF(AND(AB11&gt;4.99,AB11&lt;7),AR$8,"")</f>
        <v>#DIV/0!</v>
      </c>
      <c r="AS11" s="91" t="e">
        <f>IF(AND(AB11&gt;6.99,AB11&lt;8),AS$8,"")</f>
        <v>#DIV/0!</v>
      </c>
      <c r="AT11" s="91" t="e">
        <f>IF(AB11&gt;8,AT$8,"")</f>
        <v>#DIV/0!</v>
      </c>
      <c r="AU11" s="91" t="e">
        <f>CONCATENATE(AP11,AQ11,AR11,AS11,AT11)</f>
        <v>#DIV/0!</v>
      </c>
      <c r="AV11" s="91">
        <f>U11-(V11+W11)</f>
        <v>10</v>
      </c>
    </row>
    <row r="12" spans="1:48" s="84" customFormat="1" ht="15.75" customHeight="1" thickBot="1" x14ac:dyDescent="0.35">
      <c r="A12" s="92"/>
      <c r="B12" s="92"/>
      <c r="D12" s="117"/>
      <c r="E12" s="85" t="str">
        <f ca="1">+'2'!$I$2</f>
        <v xml:space="preserve">La Población Española </v>
      </c>
      <c r="F12" s="93">
        <f t="shared" ref="F12:F33" si="5">+U12</f>
        <v>0</v>
      </c>
      <c r="G12" s="87"/>
      <c r="H12" s="94" t="str">
        <f t="shared" ref="H12:H33" si="6">+AF12</f>
        <v/>
      </c>
      <c r="I12" s="95" t="str">
        <f t="shared" ref="I12:I33" si="7">+AG12</f>
        <v/>
      </c>
      <c r="J12" s="95" t="str">
        <f t="shared" ref="J12:J33" si="8">+AH12</f>
        <v/>
      </c>
      <c r="K12" s="95" t="str">
        <f t="shared" ref="K12:K33" si="9">+AI12</f>
        <v/>
      </c>
      <c r="L12" s="95" t="str">
        <f t="shared" ref="L12:L33" si="10">+AJ12</f>
        <v/>
      </c>
      <c r="M12" s="95" t="str">
        <f t="shared" ref="M12:M33" si="11">+AK12</f>
        <v/>
      </c>
      <c r="N12" s="95" t="str">
        <f t="shared" ref="N12:N33" si="12">+AL12</f>
        <v/>
      </c>
      <c r="O12" s="95" t="str">
        <f t="shared" ref="O12:O33" si="13">+AM12</f>
        <v/>
      </c>
      <c r="P12" s="95" t="str">
        <f t="shared" ref="P12:P33" si="14">+AN12</f>
        <v/>
      </c>
      <c r="Q12" s="96" t="str">
        <f t="shared" ref="Q12:Q33" si="15">+AO12</f>
        <v/>
      </c>
      <c r="R12" s="88"/>
      <c r="S12" s="89" t="e">
        <f t="shared" ref="S12:S33" si="16">IF(AV12=0,AU12,"")</f>
        <v>#DIV/0!</v>
      </c>
      <c r="T12" s="84">
        <f t="shared" ref="T12:T19" si="17">+T11+1</f>
        <v>2</v>
      </c>
      <c r="U12" s="132">
        <f>+'2'!K$2</f>
        <v>0</v>
      </c>
      <c r="V12" s="132">
        <f>+'2'!L$2</f>
        <v>0</v>
      </c>
      <c r="W12" s="132">
        <f>+'2'!M$2</f>
        <v>0</v>
      </c>
      <c r="X12" s="132">
        <f>+'2'!N$2</f>
        <v>0</v>
      </c>
      <c r="Y12" s="132">
        <f>+'2'!O$2</f>
        <v>0</v>
      </c>
      <c r="Z12" s="132" t="e">
        <f>+'2'!P$2</f>
        <v>#DIV/0!</v>
      </c>
      <c r="AA12" s="132">
        <f>+'2'!Q$2</f>
        <v>0</v>
      </c>
      <c r="AB12" s="132" t="e">
        <f>+'2'!R$2</f>
        <v>#DIV/0!</v>
      </c>
      <c r="AC12" s="90">
        <f t="shared" ref="AC12:AC33" si="18">IF(Y12=0,0,ROUND(Z12*10,1))</f>
        <v>0</v>
      </c>
      <c r="AD12" s="90" t="e">
        <f t="shared" ref="AD12:AD33" si="19">IF(AB12&gt;4.99,"B","M")</f>
        <v>#DIV/0!</v>
      </c>
      <c r="AE12" s="90" t="e">
        <f t="shared" ca="1" si="3"/>
        <v>#DIV/0!</v>
      </c>
      <c r="AF12" s="90" t="str">
        <f t="shared" ref="AF12:AF33" si="20">IF(AF$8&lt;$AC12,AE12,"")</f>
        <v/>
      </c>
      <c r="AG12" s="90" t="str">
        <f t="shared" ref="AG12:AG33" si="21">IF(AG$8&lt;$AC12,AF12,"")</f>
        <v/>
      </c>
      <c r="AH12" s="90" t="str">
        <f t="shared" ref="AH12:AH33" si="22">IF(AH$8&lt;$AC12,AG12,"")</f>
        <v/>
      </c>
      <c r="AI12" s="90" t="str">
        <f t="shared" ref="AI12:AI33" si="23">IF(AI$8&lt;$AC12,AH12,"")</f>
        <v/>
      </c>
      <c r="AJ12" s="90" t="str">
        <f t="shared" ref="AJ12:AJ33" si="24">IF(AJ$8&lt;$AC12,AI12,"")</f>
        <v/>
      </c>
      <c r="AK12" s="90" t="str">
        <f t="shared" ref="AK12:AK33" si="25">IF(AK$8&lt;$AC12,AJ12,"")</f>
        <v/>
      </c>
      <c r="AL12" s="90" t="str">
        <f t="shared" ref="AL12:AL33" si="26">IF(AL$8&lt;$AC12,AK12,"")</f>
        <v/>
      </c>
      <c r="AM12" s="90" t="str">
        <f t="shared" ref="AM12:AM33" si="27">IF(AM$8&lt;$AC12,AL12,"")</f>
        <v/>
      </c>
      <c r="AN12" s="90" t="str">
        <f t="shared" ref="AN12:AN33" si="28">IF(AN$8&lt;$AC12,AM12,"")</f>
        <v/>
      </c>
      <c r="AO12" s="90" t="str">
        <f t="shared" ref="AO12:AO33" si="29">IF(AO$8&lt;$AC12,AN12,"")</f>
        <v/>
      </c>
      <c r="AP12" s="91" t="e">
        <f t="shared" ref="AP12:AP33" si="30">IF(AB12&lt;4,AP$8,"")</f>
        <v>#DIV/0!</v>
      </c>
      <c r="AQ12" s="91" t="e">
        <f t="shared" ref="AQ12:AQ33" si="31">IF(AND(AB12&gt;3.99,AB12&lt;5),AQ$8,"")</f>
        <v>#DIV/0!</v>
      </c>
      <c r="AR12" s="91" t="e">
        <f t="shared" ref="AR12:AR33" si="32">IF(AND(AB12&gt;4.99,AB12&lt;7),AR$8,"")</f>
        <v>#DIV/0!</v>
      </c>
      <c r="AS12" s="91" t="e">
        <f t="shared" ref="AS12:AS33" si="33">IF(AND(AB12&gt;6.99,AB12&lt;8),AS$8,"")</f>
        <v>#DIV/0!</v>
      </c>
      <c r="AT12" s="91" t="e">
        <f t="shared" ref="AT12:AT33" si="34">IF(AB12&gt;8,AT$8,"")</f>
        <v>#DIV/0!</v>
      </c>
      <c r="AU12" s="91" t="e">
        <f t="shared" ref="AU12:AU33" si="35">CONCATENATE(AP12,AQ12,AR12,AS12,AT12)</f>
        <v>#DIV/0!</v>
      </c>
      <c r="AV12" s="91">
        <f t="shared" ref="AV12:AV33" si="36">U12-(V12+W12)</f>
        <v>0</v>
      </c>
    </row>
    <row r="13" spans="1:48" s="84" customFormat="1" ht="15.75" customHeight="1" thickBot="1" x14ac:dyDescent="0.35">
      <c r="A13" s="92"/>
      <c r="B13" s="92"/>
      <c r="D13" s="117"/>
      <c r="E13" s="85" t="str">
        <f ca="1">+'3'!$I$2</f>
        <v xml:space="preserve">El espacio Urbano y Rural </v>
      </c>
      <c r="F13" s="93">
        <f t="shared" si="5"/>
        <v>0</v>
      </c>
      <c r="G13" s="87"/>
      <c r="H13" s="94" t="str">
        <f t="shared" si="6"/>
        <v/>
      </c>
      <c r="I13" s="95" t="str">
        <f t="shared" si="7"/>
        <v/>
      </c>
      <c r="J13" s="95" t="str">
        <f t="shared" si="8"/>
        <v/>
      </c>
      <c r="K13" s="95" t="str">
        <f t="shared" si="9"/>
        <v/>
      </c>
      <c r="L13" s="95" t="str">
        <f t="shared" si="10"/>
        <v/>
      </c>
      <c r="M13" s="95" t="str">
        <f t="shared" si="11"/>
        <v/>
      </c>
      <c r="N13" s="95" t="str">
        <f t="shared" si="12"/>
        <v/>
      </c>
      <c r="O13" s="95" t="str">
        <f t="shared" si="13"/>
        <v/>
      </c>
      <c r="P13" s="95" t="str">
        <f t="shared" si="14"/>
        <v/>
      </c>
      <c r="Q13" s="96" t="str">
        <f t="shared" si="15"/>
        <v/>
      </c>
      <c r="R13" s="88"/>
      <c r="S13" s="89" t="e">
        <f t="shared" si="16"/>
        <v>#DIV/0!</v>
      </c>
      <c r="T13" s="84">
        <f t="shared" si="17"/>
        <v>3</v>
      </c>
      <c r="U13" s="132">
        <f>+'3'!K$2</f>
        <v>0</v>
      </c>
      <c r="V13" s="132">
        <f>+'3'!L$2</f>
        <v>0</v>
      </c>
      <c r="W13" s="132">
        <f>+'3'!M$2</f>
        <v>0</v>
      </c>
      <c r="X13" s="132">
        <f>+'3'!N$2</f>
        <v>0</v>
      </c>
      <c r="Y13" s="132">
        <f>+'3'!O$2</f>
        <v>0</v>
      </c>
      <c r="Z13" s="132" t="e">
        <f>+'3'!P$2</f>
        <v>#DIV/0!</v>
      </c>
      <c r="AA13" s="132">
        <f>+'3'!Q$2</f>
        <v>0</v>
      </c>
      <c r="AB13" s="132" t="e">
        <f>+'3'!R$2</f>
        <v>#DIV/0!</v>
      </c>
      <c r="AC13" s="90">
        <f t="shared" si="18"/>
        <v>0</v>
      </c>
      <c r="AD13" s="90" t="e">
        <f t="shared" si="19"/>
        <v>#DIV/0!</v>
      </c>
      <c r="AE13" s="90" t="e">
        <f t="shared" ca="1" si="3"/>
        <v>#DIV/0!</v>
      </c>
      <c r="AF13" s="90" t="str">
        <f t="shared" si="20"/>
        <v/>
      </c>
      <c r="AG13" s="90" t="str">
        <f t="shared" si="21"/>
        <v/>
      </c>
      <c r="AH13" s="90" t="str">
        <f t="shared" si="22"/>
        <v/>
      </c>
      <c r="AI13" s="90" t="str">
        <f t="shared" si="23"/>
        <v/>
      </c>
      <c r="AJ13" s="90" t="str">
        <f t="shared" si="24"/>
        <v/>
      </c>
      <c r="AK13" s="90" t="str">
        <f t="shared" si="25"/>
        <v/>
      </c>
      <c r="AL13" s="90" t="str">
        <f t="shared" si="26"/>
        <v/>
      </c>
      <c r="AM13" s="90" t="str">
        <f t="shared" si="27"/>
        <v/>
      </c>
      <c r="AN13" s="90" t="str">
        <f t="shared" si="28"/>
        <v/>
      </c>
      <c r="AO13" s="90" t="str">
        <f t="shared" si="29"/>
        <v/>
      </c>
      <c r="AP13" s="91" t="e">
        <f t="shared" si="30"/>
        <v>#DIV/0!</v>
      </c>
      <c r="AQ13" s="91" t="e">
        <f t="shared" si="31"/>
        <v>#DIV/0!</v>
      </c>
      <c r="AR13" s="91" t="e">
        <f t="shared" si="32"/>
        <v>#DIV/0!</v>
      </c>
      <c r="AS13" s="91" t="e">
        <f t="shared" si="33"/>
        <v>#DIV/0!</v>
      </c>
      <c r="AT13" s="91" t="e">
        <f t="shared" si="34"/>
        <v>#DIV/0!</v>
      </c>
      <c r="AU13" s="91" t="e">
        <f t="shared" si="35"/>
        <v>#DIV/0!</v>
      </c>
      <c r="AV13" s="91">
        <f t="shared" si="36"/>
        <v>0</v>
      </c>
    </row>
    <row r="14" spans="1:48" s="84" customFormat="1" ht="15.75" customHeight="1" thickBot="1" x14ac:dyDescent="0.35">
      <c r="A14" s="92"/>
      <c r="B14" s="92"/>
      <c r="D14" s="117"/>
      <c r="E14" s="85" t="str">
        <f ca="1">+'4'!$I$2</f>
        <v xml:space="preserve">Las Actividades económicas </v>
      </c>
      <c r="F14" s="93">
        <f t="shared" si="5"/>
        <v>0</v>
      </c>
      <c r="G14" s="87"/>
      <c r="H14" s="94" t="str">
        <f t="shared" si="6"/>
        <v/>
      </c>
      <c r="I14" s="95" t="str">
        <f t="shared" si="7"/>
        <v/>
      </c>
      <c r="J14" s="95" t="str">
        <f t="shared" si="8"/>
        <v/>
      </c>
      <c r="K14" s="95" t="str">
        <f t="shared" si="9"/>
        <v/>
      </c>
      <c r="L14" s="95" t="str">
        <f t="shared" si="10"/>
        <v/>
      </c>
      <c r="M14" s="95" t="str">
        <f t="shared" si="11"/>
        <v/>
      </c>
      <c r="N14" s="95" t="str">
        <f t="shared" si="12"/>
        <v/>
      </c>
      <c r="O14" s="95" t="str">
        <f t="shared" si="13"/>
        <v/>
      </c>
      <c r="P14" s="95" t="str">
        <f t="shared" si="14"/>
        <v/>
      </c>
      <c r="Q14" s="96" t="str">
        <f t="shared" si="15"/>
        <v/>
      </c>
      <c r="R14" s="88"/>
      <c r="S14" s="89" t="e">
        <f t="shared" si="16"/>
        <v>#DIV/0!</v>
      </c>
      <c r="T14" s="84">
        <f t="shared" si="17"/>
        <v>4</v>
      </c>
      <c r="U14" s="132">
        <f>+'4'!K$2</f>
        <v>0</v>
      </c>
      <c r="V14" s="132">
        <f>+'4'!L$2</f>
        <v>0</v>
      </c>
      <c r="W14" s="132">
        <f>+'4'!M$2</f>
        <v>0</v>
      </c>
      <c r="X14" s="132">
        <f>+'4'!N$2</f>
        <v>0</v>
      </c>
      <c r="Y14" s="132">
        <f>+'4'!O$2</f>
        <v>0</v>
      </c>
      <c r="Z14" s="132" t="e">
        <f>+'4'!P$2</f>
        <v>#DIV/0!</v>
      </c>
      <c r="AA14" s="132">
        <f>+'4'!Q$2</f>
        <v>0</v>
      </c>
      <c r="AB14" s="132" t="e">
        <f>+'4'!R$2</f>
        <v>#DIV/0!</v>
      </c>
      <c r="AC14" s="90">
        <f t="shared" si="18"/>
        <v>0</v>
      </c>
      <c r="AD14" s="90" t="e">
        <f t="shared" si="19"/>
        <v>#DIV/0!</v>
      </c>
      <c r="AE14" s="90" t="e">
        <f t="shared" ca="1" si="3"/>
        <v>#DIV/0!</v>
      </c>
      <c r="AF14" s="90" t="str">
        <f t="shared" si="20"/>
        <v/>
      </c>
      <c r="AG14" s="90" t="str">
        <f t="shared" si="21"/>
        <v/>
      </c>
      <c r="AH14" s="90" t="str">
        <f t="shared" si="22"/>
        <v/>
      </c>
      <c r="AI14" s="90" t="str">
        <f t="shared" si="23"/>
        <v/>
      </c>
      <c r="AJ14" s="90" t="str">
        <f t="shared" si="24"/>
        <v/>
      </c>
      <c r="AK14" s="90" t="str">
        <f t="shared" si="25"/>
        <v/>
      </c>
      <c r="AL14" s="90" t="str">
        <f t="shared" si="26"/>
        <v/>
      </c>
      <c r="AM14" s="90" t="str">
        <f t="shared" si="27"/>
        <v/>
      </c>
      <c r="AN14" s="90" t="str">
        <f t="shared" si="28"/>
        <v/>
      </c>
      <c r="AO14" s="90" t="str">
        <f t="shared" si="29"/>
        <v/>
      </c>
      <c r="AP14" s="91" t="e">
        <f t="shared" si="30"/>
        <v>#DIV/0!</v>
      </c>
      <c r="AQ14" s="91" t="e">
        <f t="shared" si="31"/>
        <v>#DIV/0!</v>
      </c>
      <c r="AR14" s="91" t="e">
        <f t="shared" si="32"/>
        <v>#DIV/0!</v>
      </c>
      <c r="AS14" s="91" t="e">
        <f t="shared" si="33"/>
        <v>#DIV/0!</v>
      </c>
      <c r="AT14" s="91" t="e">
        <f t="shared" si="34"/>
        <v>#DIV/0!</v>
      </c>
      <c r="AU14" s="91" t="e">
        <f t="shared" si="35"/>
        <v>#DIV/0!</v>
      </c>
      <c r="AV14" s="91">
        <f t="shared" si="36"/>
        <v>0</v>
      </c>
    </row>
    <row r="15" spans="1:48" s="84" customFormat="1" ht="15.75" customHeight="1" thickBot="1" x14ac:dyDescent="0.35">
      <c r="A15" s="92"/>
      <c r="B15" s="92"/>
      <c r="D15" s="117"/>
      <c r="E15" s="85" t="str">
        <f ca="1">+'5'!$I$2</f>
        <v xml:space="preserve">El Medio Ambiente </v>
      </c>
      <c r="F15" s="93">
        <f t="shared" si="5"/>
        <v>0</v>
      </c>
      <c r="G15" s="87"/>
      <c r="H15" s="94" t="e">
        <f t="shared" si="6"/>
        <v>#DIV/0!</v>
      </c>
      <c r="I15" s="95" t="e">
        <f t="shared" si="7"/>
        <v>#DIV/0!</v>
      </c>
      <c r="J15" s="95" t="e">
        <f t="shared" si="8"/>
        <v>#DIV/0!</v>
      </c>
      <c r="K15" s="95" t="e">
        <f t="shared" si="9"/>
        <v>#DIV/0!</v>
      </c>
      <c r="L15" s="95" t="e">
        <f t="shared" si="10"/>
        <v>#DIV/0!</v>
      </c>
      <c r="M15" s="95" t="e">
        <f t="shared" si="11"/>
        <v>#DIV/0!</v>
      </c>
      <c r="N15" s="95" t="e">
        <f t="shared" si="12"/>
        <v>#DIV/0!</v>
      </c>
      <c r="O15" s="95" t="e">
        <f t="shared" si="13"/>
        <v>#DIV/0!</v>
      </c>
      <c r="P15" s="95" t="e">
        <f t="shared" si="14"/>
        <v>#DIV/0!</v>
      </c>
      <c r="Q15" s="96" t="e">
        <f t="shared" si="15"/>
        <v>#DIV/0!</v>
      </c>
      <c r="R15" s="88"/>
      <c r="S15" s="89" t="str">
        <f t="shared" si="16"/>
        <v/>
      </c>
      <c r="T15" s="84">
        <f t="shared" si="17"/>
        <v>5</v>
      </c>
      <c r="U15" s="132">
        <f>+'5'!K$2</f>
        <v>0</v>
      </c>
      <c r="V15" s="132">
        <f>+'5'!L$2</f>
        <v>0</v>
      </c>
      <c r="W15" s="132">
        <f>+'5'!M$2</f>
        <v>1</v>
      </c>
      <c r="X15" s="132">
        <f>+'5'!N$2</f>
        <v>0</v>
      </c>
      <c r="Y15" s="132">
        <f>+'5'!O$2</f>
        <v>1</v>
      </c>
      <c r="Z15" s="132" t="e">
        <f>+'5'!P$2</f>
        <v>#DIV/0!</v>
      </c>
      <c r="AA15" s="132">
        <f>+'5'!Q$2</f>
        <v>0</v>
      </c>
      <c r="AB15" s="132">
        <f>+'5'!R$2</f>
        <v>0</v>
      </c>
      <c r="AC15" s="90" t="e">
        <f t="shared" si="18"/>
        <v>#DIV/0!</v>
      </c>
      <c r="AD15" s="90" t="str">
        <f t="shared" si="19"/>
        <v>M</v>
      </c>
      <c r="AE15" s="90" t="str">
        <f t="shared" ca="1" si="3"/>
        <v>M</v>
      </c>
      <c r="AF15" s="90" t="e">
        <f t="shared" si="20"/>
        <v>#DIV/0!</v>
      </c>
      <c r="AG15" s="90" t="e">
        <f t="shared" si="21"/>
        <v>#DIV/0!</v>
      </c>
      <c r="AH15" s="90" t="e">
        <f t="shared" si="22"/>
        <v>#DIV/0!</v>
      </c>
      <c r="AI15" s="90" t="e">
        <f t="shared" si="23"/>
        <v>#DIV/0!</v>
      </c>
      <c r="AJ15" s="90" t="e">
        <f t="shared" si="24"/>
        <v>#DIV/0!</v>
      </c>
      <c r="AK15" s="90" t="e">
        <f t="shared" si="25"/>
        <v>#DIV/0!</v>
      </c>
      <c r="AL15" s="90" t="e">
        <f t="shared" si="26"/>
        <v>#DIV/0!</v>
      </c>
      <c r="AM15" s="90" t="e">
        <f t="shared" si="27"/>
        <v>#DIV/0!</v>
      </c>
      <c r="AN15" s="90" t="e">
        <f t="shared" si="28"/>
        <v>#DIV/0!</v>
      </c>
      <c r="AO15" s="90" t="e">
        <f t="shared" si="29"/>
        <v>#DIV/0!</v>
      </c>
      <c r="AP15" s="91" t="str">
        <f t="shared" si="30"/>
        <v>Mal, repasar temario</v>
      </c>
      <c r="AQ15" s="91" t="str">
        <f t="shared" si="31"/>
        <v/>
      </c>
      <c r="AR15" s="91" t="str">
        <f t="shared" si="32"/>
        <v/>
      </c>
      <c r="AS15" s="91" t="str">
        <f t="shared" si="33"/>
        <v/>
      </c>
      <c r="AT15" s="91" t="str">
        <f t="shared" si="34"/>
        <v/>
      </c>
      <c r="AU15" s="91" t="str">
        <f t="shared" si="35"/>
        <v>Mal, repasar temario</v>
      </c>
      <c r="AV15" s="91">
        <f t="shared" si="36"/>
        <v>-1</v>
      </c>
    </row>
    <row r="16" spans="1:48" s="84" customFormat="1" ht="15.75" customHeight="1" thickBot="1" x14ac:dyDescent="0.35">
      <c r="A16" s="92"/>
      <c r="B16" s="92"/>
      <c r="D16" s="117"/>
      <c r="E16" s="85" t="str">
        <f ca="1">+'6'!$I$2</f>
        <v xml:space="preserve">Organización política y territorial, y España en el mundo. </v>
      </c>
      <c r="F16" s="93">
        <f t="shared" si="5"/>
        <v>0</v>
      </c>
      <c r="G16" s="87"/>
      <c r="H16" s="94" t="str">
        <f t="shared" si="6"/>
        <v/>
      </c>
      <c r="I16" s="95" t="str">
        <f t="shared" si="7"/>
        <v/>
      </c>
      <c r="J16" s="95" t="str">
        <f t="shared" si="8"/>
        <v/>
      </c>
      <c r="K16" s="95" t="str">
        <f t="shared" si="9"/>
        <v/>
      </c>
      <c r="L16" s="95" t="str">
        <f t="shared" si="10"/>
        <v/>
      </c>
      <c r="M16" s="95" t="str">
        <f t="shared" si="11"/>
        <v/>
      </c>
      <c r="N16" s="95" t="str">
        <f t="shared" si="12"/>
        <v/>
      </c>
      <c r="O16" s="95" t="str">
        <f t="shared" si="13"/>
        <v/>
      </c>
      <c r="P16" s="95" t="str">
        <f t="shared" si="14"/>
        <v/>
      </c>
      <c r="Q16" s="96" t="str">
        <f t="shared" si="15"/>
        <v/>
      </c>
      <c r="R16" s="88"/>
      <c r="S16" s="89" t="e">
        <f t="shared" si="16"/>
        <v>#DIV/0!</v>
      </c>
      <c r="T16" s="84">
        <f t="shared" si="17"/>
        <v>6</v>
      </c>
      <c r="U16" s="132">
        <f>+'6'!K$2</f>
        <v>0</v>
      </c>
      <c r="V16" s="132">
        <f>+'6'!L$2</f>
        <v>0</v>
      </c>
      <c r="W16" s="132">
        <f>+'6'!M$2</f>
        <v>0</v>
      </c>
      <c r="X16" s="132">
        <f>+'6'!N$2</f>
        <v>0</v>
      </c>
      <c r="Y16" s="132">
        <f>+'6'!O$2</f>
        <v>0</v>
      </c>
      <c r="Z16" s="132" t="e">
        <f>+'6'!P$2</f>
        <v>#DIV/0!</v>
      </c>
      <c r="AA16" s="132">
        <f>+'6'!Q$2</f>
        <v>0</v>
      </c>
      <c r="AB16" s="132" t="e">
        <f>+'6'!R$2</f>
        <v>#DIV/0!</v>
      </c>
      <c r="AC16" s="90">
        <f t="shared" si="18"/>
        <v>0</v>
      </c>
      <c r="AD16" s="90" t="e">
        <f t="shared" si="19"/>
        <v>#DIV/0!</v>
      </c>
      <c r="AE16" s="90" t="e">
        <f t="shared" ca="1" si="3"/>
        <v>#DIV/0!</v>
      </c>
      <c r="AF16" s="90" t="str">
        <f t="shared" si="20"/>
        <v/>
      </c>
      <c r="AG16" s="90" t="str">
        <f t="shared" si="21"/>
        <v/>
      </c>
      <c r="AH16" s="90" t="str">
        <f t="shared" si="22"/>
        <v/>
      </c>
      <c r="AI16" s="90" t="str">
        <f t="shared" si="23"/>
        <v/>
      </c>
      <c r="AJ16" s="90" t="str">
        <f t="shared" si="24"/>
        <v/>
      </c>
      <c r="AK16" s="90" t="str">
        <f t="shared" si="25"/>
        <v/>
      </c>
      <c r="AL16" s="90" t="str">
        <f t="shared" si="26"/>
        <v/>
      </c>
      <c r="AM16" s="90" t="str">
        <f t="shared" si="27"/>
        <v/>
      </c>
      <c r="AN16" s="90" t="str">
        <f t="shared" si="28"/>
        <v/>
      </c>
      <c r="AO16" s="90" t="str">
        <f t="shared" si="29"/>
        <v/>
      </c>
      <c r="AP16" s="91" t="e">
        <f t="shared" si="30"/>
        <v>#DIV/0!</v>
      </c>
      <c r="AQ16" s="91" t="e">
        <f t="shared" si="31"/>
        <v>#DIV/0!</v>
      </c>
      <c r="AR16" s="91" t="e">
        <f t="shared" si="32"/>
        <v>#DIV/0!</v>
      </c>
      <c r="AS16" s="91" t="e">
        <f t="shared" si="33"/>
        <v>#DIV/0!</v>
      </c>
      <c r="AT16" s="91" t="e">
        <f t="shared" si="34"/>
        <v>#DIV/0!</v>
      </c>
      <c r="AU16" s="91" t="e">
        <f t="shared" si="35"/>
        <v>#DIV/0!</v>
      </c>
      <c r="AV16" s="91">
        <f t="shared" si="36"/>
        <v>0</v>
      </c>
    </row>
    <row r="17" spans="1:48" s="84" customFormat="1" ht="15.75" customHeight="1" thickBot="1" x14ac:dyDescent="0.35">
      <c r="A17" s="92"/>
      <c r="B17" s="92"/>
      <c r="D17" s="117"/>
      <c r="E17" s="85" t="str">
        <f ca="1">+'7'!$I$2</f>
        <v xml:space="preserve">La Prehistoria y la Edad Antigua </v>
      </c>
      <c r="F17" s="93">
        <f t="shared" si="5"/>
        <v>0</v>
      </c>
      <c r="G17" s="87"/>
      <c r="H17" s="94" t="str">
        <f t="shared" si="6"/>
        <v/>
      </c>
      <c r="I17" s="95" t="str">
        <f t="shared" si="7"/>
        <v/>
      </c>
      <c r="J17" s="95" t="str">
        <f t="shared" si="8"/>
        <v/>
      </c>
      <c r="K17" s="95" t="str">
        <f t="shared" si="9"/>
        <v/>
      </c>
      <c r="L17" s="95" t="str">
        <f t="shared" si="10"/>
        <v/>
      </c>
      <c r="M17" s="95" t="str">
        <f t="shared" si="11"/>
        <v/>
      </c>
      <c r="N17" s="95" t="str">
        <f t="shared" si="12"/>
        <v/>
      </c>
      <c r="O17" s="95" t="str">
        <f t="shared" si="13"/>
        <v/>
      </c>
      <c r="P17" s="95" t="str">
        <f t="shared" si="14"/>
        <v/>
      </c>
      <c r="Q17" s="96" t="str">
        <f t="shared" si="15"/>
        <v/>
      </c>
      <c r="R17" s="88"/>
      <c r="S17" s="89" t="e">
        <f t="shared" si="16"/>
        <v>#DIV/0!</v>
      </c>
      <c r="T17" s="84">
        <f t="shared" si="17"/>
        <v>7</v>
      </c>
      <c r="U17" s="132">
        <f>+'7'!K$2</f>
        <v>0</v>
      </c>
      <c r="V17" s="132">
        <f>+'7'!L$2</f>
        <v>0</v>
      </c>
      <c r="W17" s="132">
        <f>+'7'!M$2</f>
        <v>0</v>
      </c>
      <c r="X17" s="132">
        <f>+'7'!N$2</f>
        <v>0</v>
      </c>
      <c r="Y17" s="132">
        <f>+'7'!O$2</f>
        <v>0</v>
      </c>
      <c r="Z17" s="132" t="e">
        <f>+'7'!P$2</f>
        <v>#DIV/0!</v>
      </c>
      <c r="AA17" s="132">
        <f>+'7'!Q$2</f>
        <v>0</v>
      </c>
      <c r="AB17" s="132" t="e">
        <f>+'7'!R$2</f>
        <v>#DIV/0!</v>
      </c>
      <c r="AC17" s="90">
        <f t="shared" si="18"/>
        <v>0</v>
      </c>
      <c r="AD17" s="90" t="e">
        <f t="shared" si="19"/>
        <v>#DIV/0!</v>
      </c>
      <c r="AE17" s="90" t="e">
        <f t="shared" ca="1" si="3"/>
        <v>#DIV/0!</v>
      </c>
      <c r="AF17" s="90" t="str">
        <f t="shared" si="20"/>
        <v/>
      </c>
      <c r="AG17" s="90" t="str">
        <f t="shared" si="21"/>
        <v/>
      </c>
      <c r="AH17" s="90" t="str">
        <f t="shared" si="22"/>
        <v/>
      </c>
      <c r="AI17" s="90" t="str">
        <f t="shared" si="23"/>
        <v/>
      </c>
      <c r="AJ17" s="90" t="str">
        <f t="shared" si="24"/>
        <v/>
      </c>
      <c r="AK17" s="90" t="str">
        <f t="shared" si="25"/>
        <v/>
      </c>
      <c r="AL17" s="90" t="str">
        <f t="shared" si="26"/>
        <v/>
      </c>
      <c r="AM17" s="90" t="str">
        <f t="shared" si="27"/>
        <v/>
      </c>
      <c r="AN17" s="90" t="str">
        <f t="shared" si="28"/>
        <v/>
      </c>
      <c r="AO17" s="90" t="str">
        <f t="shared" si="29"/>
        <v/>
      </c>
      <c r="AP17" s="91" t="e">
        <f t="shared" si="30"/>
        <v>#DIV/0!</v>
      </c>
      <c r="AQ17" s="91" t="e">
        <f t="shared" si="31"/>
        <v>#DIV/0!</v>
      </c>
      <c r="AR17" s="91" t="e">
        <f t="shared" si="32"/>
        <v>#DIV/0!</v>
      </c>
      <c r="AS17" s="91" t="e">
        <f t="shared" si="33"/>
        <v>#DIV/0!</v>
      </c>
      <c r="AT17" s="91" t="e">
        <f t="shared" si="34"/>
        <v>#DIV/0!</v>
      </c>
      <c r="AU17" s="91" t="e">
        <f t="shared" si="35"/>
        <v>#DIV/0!</v>
      </c>
      <c r="AV17" s="91">
        <f t="shared" si="36"/>
        <v>0</v>
      </c>
    </row>
    <row r="18" spans="1:48" s="84" customFormat="1" ht="15.75" customHeight="1" thickBot="1" x14ac:dyDescent="0.35">
      <c r="A18" s="92"/>
      <c r="B18" s="92"/>
      <c r="D18" s="117"/>
      <c r="E18" s="85" t="str">
        <f ca="1">+'8'!$I$2</f>
        <v xml:space="preserve">La Edad Media </v>
      </c>
      <c r="F18" s="93">
        <f t="shared" si="5"/>
        <v>0</v>
      </c>
      <c r="G18" s="87"/>
      <c r="H18" s="94" t="str">
        <f t="shared" si="6"/>
        <v/>
      </c>
      <c r="I18" s="95" t="str">
        <f t="shared" si="7"/>
        <v/>
      </c>
      <c r="J18" s="95" t="str">
        <f t="shared" si="8"/>
        <v/>
      </c>
      <c r="K18" s="95" t="str">
        <f t="shared" si="9"/>
        <v/>
      </c>
      <c r="L18" s="95" t="str">
        <f t="shared" si="10"/>
        <v/>
      </c>
      <c r="M18" s="95" t="str">
        <f t="shared" si="11"/>
        <v/>
      </c>
      <c r="N18" s="95" t="str">
        <f t="shared" si="12"/>
        <v/>
      </c>
      <c r="O18" s="95" t="str">
        <f t="shared" si="13"/>
        <v/>
      </c>
      <c r="P18" s="95" t="str">
        <f t="shared" si="14"/>
        <v/>
      </c>
      <c r="Q18" s="96" t="str">
        <f t="shared" si="15"/>
        <v/>
      </c>
      <c r="R18" s="88"/>
      <c r="S18" s="89" t="e">
        <f t="shared" si="16"/>
        <v>#DIV/0!</v>
      </c>
      <c r="T18" s="84">
        <f t="shared" si="17"/>
        <v>8</v>
      </c>
      <c r="U18" s="132">
        <f>+'8'!K$2</f>
        <v>0</v>
      </c>
      <c r="V18" s="132">
        <f>+'8'!L$2</f>
        <v>0</v>
      </c>
      <c r="W18" s="132">
        <f>+'8'!M$2</f>
        <v>0</v>
      </c>
      <c r="X18" s="132">
        <f>+'8'!N$2</f>
        <v>0</v>
      </c>
      <c r="Y18" s="132">
        <f>+'8'!O$2</f>
        <v>0</v>
      </c>
      <c r="Z18" s="132" t="e">
        <f>+'8'!P$2</f>
        <v>#DIV/0!</v>
      </c>
      <c r="AA18" s="132">
        <f>+'8'!Q$2</f>
        <v>0</v>
      </c>
      <c r="AB18" s="132" t="e">
        <f>+'8'!R$2</f>
        <v>#DIV/0!</v>
      </c>
      <c r="AC18" s="90">
        <f t="shared" si="18"/>
        <v>0</v>
      </c>
      <c r="AD18" s="90" t="e">
        <f t="shared" si="19"/>
        <v>#DIV/0!</v>
      </c>
      <c r="AE18" s="90" t="e">
        <f t="shared" ca="1" si="3"/>
        <v>#DIV/0!</v>
      </c>
      <c r="AF18" s="90" t="str">
        <f t="shared" si="20"/>
        <v/>
      </c>
      <c r="AG18" s="90" t="str">
        <f t="shared" si="21"/>
        <v/>
      </c>
      <c r="AH18" s="90" t="str">
        <f t="shared" si="22"/>
        <v/>
      </c>
      <c r="AI18" s="90" t="str">
        <f t="shared" si="23"/>
        <v/>
      </c>
      <c r="AJ18" s="90" t="str">
        <f t="shared" si="24"/>
        <v/>
      </c>
      <c r="AK18" s="90" t="str">
        <f t="shared" si="25"/>
        <v/>
      </c>
      <c r="AL18" s="90" t="str">
        <f t="shared" si="26"/>
        <v/>
      </c>
      <c r="AM18" s="90" t="str">
        <f t="shared" si="27"/>
        <v/>
      </c>
      <c r="AN18" s="90" t="str">
        <f t="shared" si="28"/>
        <v/>
      </c>
      <c r="AO18" s="90" t="str">
        <f t="shared" si="29"/>
        <v/>
      </c>
      <c r="AP18" s="91" t="e">
        <f t="shared" si="30"/>
        <v>#DIV/0!</v>
      </c>
      <c r="AQ18" s="91" t="e">
        <f t="shared" si="31"/>
        <v>#DIV/0!</v>
      </c>
      <c r="AR18" s="91" t="e">
        <f t="shared" si="32"/>
        <v>#DIV/0!</v>
      </c>
      <c r="AS18" s="91" t="e">
        <f t="shared" si="33"/>
        <v>#DIV/0!</v>
      </c>
      <c r="AT18" s="91" t="e">
        <f t="shared" si="34"/>
        <v>#DIV/0!</v>
      </c>
      <c r="AU18" s="91" t="e">
        <f t="shared" si="35"/>
        <v>#DIV/0!</v>
      </c>
      <c r="AV18" s="91">
        <f t="shared" si="36"/>
        <v>0</v>
      </c>
    </row>
    <row r="19" spans="1:48" s="84" customFormat="1" ht="15.75" customHeight="1" thickBot="1" x14ac:dyDescent="0.35">
      <c r="A19" s="92"/>
      <c r="B19" s="92"/>
      <c r="D19" s="117"/>
      <c r="E19" s="85" t="str">
        <f ca="1">+'9'!$I$2</f>
        <v xml:space="preserve">La Edad Moderna </v>
      </c>
      <c r="F19" s="93">
        <f t="shared" si="5"/>
        <v>0</v>
      </c>
      <c r="G19" s="87"/>
      <c r="H19" s="94" t="str">
        <f t="shared" si="6"/>
        <v/>
      </c>
      <c r="I19" s="95" t="str">
        <f t="shared" si="7"/>
        <v/>
      </c>
      <c r="J19" s="95" t="str">
        <f t="shared" si="8"/>
        <v/>
      </c>
      <c r="K19" s="95" t="str">
        <f t="shared" si="9"/>
        <v/>
      </c>
      <c r="L19" s="95" t="str">
        <f t="shared" si="10"/>
        <v/>
      </c>
      <c r="M19" s="95" t="str">
        <f t="shared" si="11"/>
        <v/>
      </c>
      <c r="N19" s="95" t="str">
        <f t="shared" si="12"/>
        <v/>
      </c>
      <c r="O19" s="95" t="str">
        <f t="shared" si="13"/>
        <v/>
      </c>
      <c r="P19" s="95" t="str">
        <f t="shared" si="14"/>
        <v/>
      </c>
      <c r="Q19" s="96" t="str">
        <f t="shared" si="15"/>
        <v/>
      </c>
      <c r="R19" s="88"/>
      <c r="S19" s="89" t="e">
        <f t="shared" si="16"/>
        <v>#DIV/0!</v>
      </c>
      <c r="T19" s="84">
        <f t="shared" si="17"/>
        <v>9</v>
      </c>
      <c r="U19" s="132">
        <f>+'9'!K$2</f>
        <v>0</v>
      </c>
      <c r="V19" s="132">
        <f>+'9'!L$2</f>
        <v>0</v>
      </c>
      <c r="W19" s="132">
        <f>+'9'!M$2</f>
        <v>0</v>
      </c>
      <c r="X19" s="132">
        <f>+'9'!N$2</f>
        <v>0</v>
      </c>
      <c r="Y19" s="132">
        <f>+'9'!O$2</f>
        <v>0</v>
      </c>
      <c r="Z19" s="132" t="e">
        <f>+'9'!P$2</f>
        <v>#DIV/0!</v>
      </c>
      <c r="AA19" s="132">
        <f>+'9'!Q$2</f>
        <v>0</v>
      </c>
      <c r="AB19" s="132" t="e">
        <f>+'9'!R$2</f>
        <v>#DIV/0!</v>
      </c>
      <c r="AC19" s="90">
        <f t="shared" si="18"/>
        <v>0</v>
      </c>
      <c r="AD19" s="90" t="e">
        <f t="shared" si="19"/>
        <v>#DIV/0!</v>
      </c>
      <c r="AE19" s="90" t="e">
        <f ca="1">IF($F$51="A",AD19,"")</f>
        <v>#DIV/0!</v>
      </c>
      <c r="AF19" s="90" t="str">
        <f t="shared" si="20"/>
        <v/>
      </c>
      <c r="AG19" s="90" t="str">
        <f t="shared" si="21"/>
        <v/>
      </c>
      <c r="AH19" s="90" t="str">
        <f t="shared" si="22"/>
        <v/>
      </c>
      <c r="AI19" s="90" t="str">
        <f t="shared" si="23"/>
        <v/>
      </c>
      <c r="AJ19" s="90" t="str">
        <f t="shared" si="24"/>
        <v/>
      </c>
      <c r="AK19" s="90" t="str">
        <f t="shared" si="25"/>
        <v/>
      </c>
      <c r="AL19" s="90" t="str">
        <f t="shared" si="26"/>
        <v/>
      </c>
      <c r="AM19" s="90" t="str">
        <f t="shared" si="27"/>
        <v/>
      </c>
      <c r="AN19" s="90" t="str">
        <f t="shared" si="28"/>
        <v/>
      </c>
      <c r="AO19" s="90" t="str">
        <f t="shared" si="29"/>
        <v/>
      </c>
      <c r="AP19" s="91" t="e">
        <f t="shared" si="30"/>
        <v>#DIV/0!</v>
      </c>
      <c r="AQ19" s="91" t="e">
        <f t="shared" si="31"/>
        <v>#DIV/0!</v>
      </c>
      <c r="AR19" s="91" t="e">
        <f t="shared" si="32"/>
        <v>#DIV/0!</v>
      </c>
      <c r="AS19" s="91" t="e">
        <f t="shared" si="33"/>
        <v>#DIV/0!</v>
      </c>
      <c r="AT19" s="91" t="e">
        <f t="shared" si="34"/>
        <v>#DIV/0!</v>
      </c>
      <c r="AU19" s="91" t="e">
        <f t="shared" si="35"/>
        <v>#DIV/0!</v>
      </c>
      <c r="AV19" s="91">
        <f t="shared" si="36"/>
        <v>0</v>
      </c>
    </row>
    <row r="20" spans="1:48" s="84" customFormat="1" ht="15.75" customHeight="1" thickBot="1" x14ac:dyDescent="0.35">
      <c r="A20" s="92"/>
      <c r="B20" s="92"/>
      <c r="D20" s="117"/>
      <c r="E20" s="85" t="str">
        <f ca="1">+'10'!$I$2</f>
        <v xml:space="preserve">La Edad Contemporánea y el Siglo XX </v>
      </c>
      <c r="F20" s="93">
        <f t="shared" si="5"/>
        <v>0</v>
      </c>
      <c r="G20" s="87"/>
      <c r="H20" s="94" t="str">
        <f t="shared" si="6"/>
        <v/>
      </c>
      <c r="I20" s="95" t="str">
        <f t="shared" si="7"/>
        <v/>
      </c>
      <c r="J20" s="95" t="str">
        <f t="shared" si="8"/>
        <v/>
      </c>
      <c r="K20" s="95" t="str">
        <f t="shared" si="9"/>
        <v/>
      </c>
      <c r="L20" s="95" t="str">
        <f t="shared" si="10"/>
        <v/>
      </c>
      <c r="M20" s="95" t="str">
        <f t="shared" si="11"/>
        <v/>
      </c>
      <c r="N20" s="95" t="str">
        <f t="shared" si="12"/>
        <v/>
      </c>
      <c r="O20" s="95" t="str">
        <f t="shared" si="13"/>
        <v/>
      </c>
      <c r="P20" s="95" t="str">
        <f t="shared" si="14"/>
        <v/>
      </c>
      <c r="Q20" s="96" t="str">
        <f t="shared" si="15"/>
        <v/>
      </c>
      <c r="R20" s="88"/>
      <c r="S20" s="89" t="e">
        <f t="shared" si="16"/>
        <v>#DIV/0!</v>
      </c>
      <c r="T20" s="84">
        <f>+T19+1</f>
        <v>10</v>
      </c>
      <c r="U20" s="132">
        <f>+'10'!K$2</f>
        <v>0</v>
      </c>
      <c r="V20" s="132">
        <f>+'10'!L$2</f>
        <v>0</v>
      </c>
      <c r="W20" s="132">
        <f>+'10'!M$2</f>
        <v>0</v>
      </c>
      <c r="X20" s="132">
        <f>+'10'!N$2</f>
        <v>0</v>
      </c>
      <c r="Y20" s="132">
        <f>+'10'!O$2</f>
        <v>0</v>
      </c>
      <c r="Z20" s="132" t="e">
        <f>+'10'!P$2</f>
        <v>#DIV/0!</v>
      </c>
      <c r="AA20" s="132">
        <f>+'10'!Q$2</f>
        <v>0</v>
      </c>
      <c r="AB20" s="132" t="e">
        <f>+'10'!R$2</f>
        <v>#DIV/0!</v>
      </c>
      <c r="AC20" s="90">
        <f t="shared" si="18"/>
        <v>0</v>
      </c>
      <c r="AD20" s="90" t="e">
        <f t="shared" si="19"/>
        <v>#DIV/0!</v>
      </c>
      <c r="AE20" s="90" t="e">
        <f ca="1">IF($F$51="A",AD20,"")</f>
        <v>#DIV/0!</v>
      </c>
      <c r="AF20" s="90" t="str">
        <f t="shared" si="20"/>
        <v/>
      </c>
      <c r="AG20" s="90" t="str">
        <f t="shared" si="21"/>
        <v/>
      </c>
      <c r="AH20" s="90" t="str">
        <f t="shared" si="22"/>
        <v/>
      </c>
      <c r="AI20" s="90" t="str">
        <f t="shared" si="23"/>
        <v/>
      </c>
      <c r="AJ20" s="90" t="str">
        <f t="shared" si="24"/>
        <v/>
      </c>
      <c r="AK20" s="90" t="str">
        <f t="shared" si="25"/>
        <v/>
      </c>
      <c r="AL20" s="90" t="str">
        <f t="shared" si="26"/>
        <v/>
      </c>
      <c r="AM20" s="90" t="str">
        <f t="shared" si="27"/>
        <v/>
      </c>
      <c r="AN20" s="90" t="str">
        <f t="shared" si="28"/>
        <v/>
      </c>
      <c r="AO20" s="90" t="str">
        <f t="shared" si="29"/>
        <v/>
      </c>
      <c r="AP20" s="91" t="e">
        <f t="shared" si="30"/>
        <v>#DIV/0!</v>
      </c>
      <c r="AQ20" s="91" t="e">
        <f t="shared" si="31"/>
        <v>#DIV/0!</v>
      </c>
      <c r="AR20" s="91" t="e">
        <f t="shared" si="32"/>
        <v>#DIV/0!</v>
      </c>
      <c r="AS20" s="91" t="e">
        <f t="shared" si="33"/>
        <v>#DIV/0!</v>
      </c>
      <c r="AT20" s="91" t="e">
        <f t="shared" si="34"/>
        <v>#DIV/0!</v>
      </c>
      <c r="AU20" s="91" t="e">
        <f t="shared" si="35"/>
        <v>#DIV/0!</v>
      </c>
      <c r="AV20" s="91">
        <f t="shared" si="36"/>
        <v>0</v>
      </c>
    </row>
    <row r="21" spans="1:48" s="84" customFormat="1" ht="15.75" customHeight="1" x14ac:dyDescent="0.3">
      <c r="A21" s="92"/>
      <c r="B21" s="92"/>
      <c r="D21" s="117"/>
      <c r="E21" s="85"/>
      <c r="F21" s="93"/>
      <c r="G21" s="87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88"/>
      <c r="S21" s="89"/>
      <c r="U21" s="132"/>
      <c r="V21" s="132"/>
      <c r="W21" s="132"/>
      <c r="X21" s="132"/>
      <c r="Y21" s="132"/>
      <c r="Z21" s="132"/>
      <c r="AA21" s="132"/>
      <c r="AB21" s="132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1"/>
      <c r="AQ21" s="91"/>
      <c r="AR21" s="91"/>
      <c r="AS21" s="91"/>
      <c r="AT21" s="91"/>
      <c r="AU21" s="91"/>
      <c r="AV21" s="91"/>
    </row>
    <row r="22" spans="1:48" s="84" customFormat="1" ht="15.75" customHeight="1" thickBot="1" x14ac:dyDescent="0.35">
      <c r="A22" s="92"/>
      <c r="B22" s="92"/>
      <c r="D22" s="117" t="s">
        <v>136</v>
      </c>
      <c r="E22" s="85"/>
      <c r="F22" s="93"/>
      <c r="G22" s="87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88"/>
      <c r="S22" s="89"/>
      <c r="U22" s="132"/>
      <c r="V22" s="132"/>
      <c r="W22" s="132"/>
      <c r="X22" s="132"/>
      <c r="Y22" s="132"/>
      <c r="Z22" s="132"/>
      <c r="AA22" s="132"/>
      <c r="AB22" s="132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1"/>
      <c r="AQ22" s="91"/>
      <c r="AR22" s="91"/>
      <c r="AS22" s="91"/>
      <c r="AT22" s="91"/>
      <c r="AU22" s="91"/>
      <c r="AV22" s="91"/>
    </row>
    <row r="23" spans="1:48" s="84" customFormat="1" ht="15.75" customHeight="1" thickBot="1" x14ac:dyDescent="0.35">
      <c r="A23" s="92"/>
      <c r="B23" s="92"/>
      <c r="D23" s="117"/>
      <c r="E23" s="85" t="str">
        <f ca="1">+'11'!$I$2</f>
        <v>RROO para las Fuerzas Armadas I</v>
      </c>
      <c r="F23" s="93">
        <f t="shared" si="5"/>
        <v>0</v>
      </c>
      <c r="G23" s="87"/>
      <c r="H23" s="94" t="str">
        <f t="shared" si="6"/>
        <v/>
      </c>
      <c r="I23" s="95" t="str">
        <f t="shared" si="7"/>
        <v/>
      </c>
      <c r="J23" s="95" t="str">
        <f t="shared" si="8"/>
        <v/>
      </c>
      <c r="K23" s="95" t="str">
        <f t="shared" si="9"/>
        <v/>
      </c>
      <c r="L23" s="95" t="str">
        <f t="shared" si="10"/>
        <v/>
      </c>
      <c r="M23" s="95" t="str">
        <f t="shared" si="11"/>
        <v/>
      </c>
      <c r="N23" s="95" t="str">
        <f t="shared" si="12"/>
        <v/>
      </c>
      <c r="O23" s="95" t="str">
        <f t="shared" si="13"/>
        <v/>
      </c>
      <c r="P23" s="95" t="str">
        <f t="shared" si="14"/>
        <v/>
      </c>
      <c r="Q23" s="96" t="str">
        <f t="shared" si="15"/>
        <v/>
      </c>
      <c r="R23" s="88"/>
      <c r="S23" s="89" t="e">
        <f t="shared" si="16"/>
        <v>#DIV/0!</v>
      </c>
      <c r="T23" s="84">
        <f>+T20+1</f>
        <v>11</v>
      </c>
      <c r="U23" s="132">
        <f>+'11'!K$2</f>
        <v>0</v>
      </c>
      <c r="V23" s="132">
        <f>+'11'!L$2</f>
        <v>0</v>
      </c>
      <c r="W23" s="132">
        <f>+'11'!M$2</f>
        <v>0</v>
      </c>
      <c r="X23" s="132">
        <f>+'11'!N$2</f>
        <v>0</v>
      </c>
      <c r="Y23" s="132">
        <f>+'11'!O$2</f>
        <v>0</v>
      </c>
      <c r="Z23" s="132" t="e">
        <f>+'11'!P$2</f>
        <v>#DIV/0!</v>
      </c>
      <c r="AA23" s="132">
        <f>+'11'!Q$2</f>
        <v>0</v>
      </c>
      <c r="AB23" s="132" t="e">
        <f>+'11'!R$2</f>
        <v>#DIV/0!</v>
      </c>
      <c r="AC23" s="90">
        <f t="shared" si="18"/>
        <v>0</v>
      </c>
      <c r="AD23" s="90" t="e">
        <f t="shared" si="19"/>
        <v>#DIV/0!</v>
      </c>
      <c r="AE23" s="90" t="e">
        <f t="shared" ref="AE23:AE28" ca="1" si="37">IF($F$51="A",AD23,"")</f>
        <v>#DIV/0!</v>
      </c>
      <c r="AF23" s="90" t="str">
        <f t="shared" si="20"/>
        <v/>
      </c>
      <c r="AG23" s="90" t="str">
        <f t="shared" si="21"/>
        <v/>
      </c>
      <c r="AH23" s="90" t="str">
        <f t="shared" si="22"/>
        <v/>
      </c>
      <c r="AI23" s="90" t="str">
        <f t="shared" si="23"/>
        <v/>
      </c>
      <c r="AJ23" s="90" t="str">
        <f t="shared" si="24"/>
        <v/>
      </c>
      <c r="AK23" s="90" t="str">
        <f t="shared" si="25"/>
        <v/>
      </c>
      <c r="AL23" s="90" t="str">
        <f t="shared" si="26"/>
        <v/>
      </c>
      <c r="AM23" s="90" t="str">
        <f t="shared" si="27"/>
        <v/>
      </c>
      <c r="AN23" s="90" t="str">
        <f t="shared" si="28"/>
        <v/>
      </c>
      <c r="AO23" s="90" t="str">
        <f t="shared" si="29"/>
        <v/>
      </c>
      <c r="AP23" s="91" t="e">
        <f t="shared" si="30"/>
        <v>#DIV/0!</v>
      </c>
      <c r="AQ23" s="91" t="e">
        <f t="shared" si="31"/>
        <v>#DIV/0!</v>
      </c>
      <c r="AR23" s="91" t="e">
        <f t="shared" si="32"/>
        <v>#DIV/0!</v>
      </c>
      <c r="AS23" s="91" t="e">
        <f t="shared" si="33"/>
        <v>#DIV/0!</v>
      </c>
      <c r="AT23" s="91" t="e">
        <f t="shared" si="34"/>
        <v>#DIV/0!</v>
      </c>
      <c r="AU23" s="91" t="e">
        <f t="shared" si="35"/>
        <v>#DIV/0!</v>
      </c>
      <c r="AV23" s="91">
        <f t="shared" si="36"/>
        <v>0</v>
      </c>
    </row>
    <row r="24" spans="1:48" s="84" customFormat="1" ht="15.75" customHeight="1" thickBot="1" x14ac:dyDescent="0.35">
      <c r="A24" s="92"/>
      <c r="B24" s="92"/>
      <c r="D24" s="117"/>
      <c r="E24" s="85" t="str">
        <f ca="1">+'12'!$I$2</f>
        <v>RROO para las Fuerzas Armadas II</v>
      </c>
      <c r="F24" s="93">
        <f t="shared" si="5"/>
        <v>0</v>
      </c>
      <c r="G24" s="87"/>
      <c r="H24" s="94" t="str">
        <f t="shared" si="6"/>
        <v/>
      </c>
      <c r="I24" s="95" t="str">
        <f t="shared" si="7"/>
        <v/>
      </c>
      <c r="J24" s="95" t="str">
        <f t="shared" si="8"/>
        <v/>
      </c>
      <c r="K24" s="95" t="str">
        <f t="shared" si="9"/>
        <v/>
      </c>
      <c r="L24" s="95" t="str">
        <f t="shared" si="10"/>
        <v/>
      </c>
      <c r="M24" s="95" t="str">
        <f t="shared" si="11"/>
        <v/>
      </c>
      <c r="N24" s="95" t="str">
        <f t="shared" si="12"/>
        <v/>
      </c>
      <c r="O24" s="95" t="str">
        <f t="shared" si="13"/>
        <v/>
      </c>
      <c r="P24" s="95" t="str">
        <f t="shared" si="14"/>
        <v/>
      </c>
      <c r="Q24" s="96" t="str">
        <f t="shared" si="15"/>
        <v/>
      </c>
      <c r="R24" s="88"/>
      <c r="S24" s="89" t="e">
        <f t="shared" si="16"/>
        <v>#DIV/0!</v>
      </c>
      <c r="T24" s="84">
        <f>+T23+1</f>
        <v>12</v>
      </c>
      <c r="U24" s="132">
        <f>+'12'!K$2</f>
        <v>0</v>
      </c>
      <c r="V24" s="132">
        <f>+'12'!L$2</f>
        <v>0</v>
      </c>
      <c r="W24" s="132">
        <f>+'12'!M$2</f>
        <v>0</v>
      </c>
      <c r="X24" s="132">
        <f>+'12'!N$2</f>
        <v>0</v>
      </c>
      <c r="Y24" s="132">
        <f>+'12'!O$2</f>
        <v>0</v>
      </c>
      <c r="Z24" s="132" t="e">
        <f>+'12'!P$2</f>
        <v>#DIV/0!</v>
      </c>
      <c r="AA24" s="132">
        <f>+'12'!Q$2</f>
        <v>0</v>
      </c>
      <c r="AB24" s="132" t="e">
        <f>+'12'!R$2</f>
        <v>#DIV/0!</v>
      </c>
      <c r="AC24" s="90">
        <f t="shared" si="18"/>
        <v>0</v>
      </c>
      <c r="AD24" s="90" t="e">
        <f t="shared" si="19"/>
        <v>#DIV/0!</v>
      </c>
      <c r="AE24" s="90" t="e">
        <f t="shared" ca="1" si="37"/>
        <v>#DIV/0!</v>
      </c>
      <c r="AF24" s="90" t="str">
        <f t="shared" si="20"/>
        <v/>
      </c>
      <c r="AG24" s="90" t="str">
        <f t="shared" si="21"/>
        <v/>
      </c>
      <c r="AH24" s="90" t="str">
        <f t="shared" si="22"/>
        <v/>
      </c>
      <c r="AI24" s="90" t="str">
        <f t="shared" si="23"/>
        <v/>
      </c>
      <c r="AJ24" s="90" t="str">
        <f t="shared" si="24"/>
        <v/>
      </c>
      <c r="AK24" s="90" t="str">
        <f t="shared" si="25"/>
        <v/>
      </c>
      <c r="AL24" s="90" t="str">
        <f t="shared" si="26"/>
        <v/>
      </c>
      <c r="AM24" s="90" t="str">
        <f t="shared" si="27"/>
        <v/>
      </c>
      <c r="AN24" s="90" t="str">
        <f t="shared" si="28"/>
        <v/>
      </c>
      <c r="AO24" s="90" t="str">
        <f t="shared" si="29"/>
        <v/>
      </c>
      <c r="AP24" s="91" t="e">
        <f t="shared" si="30"/>
        <v>#DIV/0!</v>
      </c>
      <c r="AQ24" s="91" t="e">
        <f t="shared" si="31"/>
        <v>#DIV/0!</v>
      </c>
      <c r="AR24" s="91" t="e">
        <f t="shared" si="32"/>
        <v>#DIV/0!</v>
      </c>
      <c r="AS24" s="91" t="e">
        <f t="shared" si="33"/>
        <v>#DIV/0!</v>
      </c>
      <c r="AT24" s="91" t="e">
        <f t="shared" si="34"/>
        <v>#DIV/0!</v>
      </c>
      <c r="AU24" s="91" t="e">
        <f t="shared" si="35"/>
        <v>#DIV/0!</v>
      </c>
      <c r="AV24" s="91">
        <f t="shared" si="36"/>
        <v>0</v>
      </c>
    </row>
    <row r="25" spans="1:48" s="84" customFormat="1" ht="15.75" customHeight="1" thickBot="1" x14ac:dyDescent="0.35">
      <c r="A25" s="92"/>
      <c r="B25" s="92"/>
      <c r="D25" s="117"/>
      <c r="E25" s="85" t="str">
        <f ca="1">+'13'!$I$2</f>
        <v>Régimen Disciplinario I</v>
      </c>
      <c r="F25" s="93">
        <f t="shared" si="5"/>
        <v>0</v>
      </c>
      <c r="G25" s="87"/>
      <c r="H25" s="94" t="str">
        <f t="shared" si="6"/>
        <v/>
      </c>
      <c r="I25" s="95" t="str">
        <f t="shared" si="7"/>
        <v/>
      </c>
      <c r="J25" s="95" t="str">
        <f t="shared" si="8"/>
        <v/>
      </c>
      <c r="K25" s="95" t="str">
        <f t="shared" si="9"/>
        <v/>
      </c>
      <c r="L25" s="95" t="str">
        <f t="shared" si="10"/>
        <v/>
      </c>
      <c r="M25" s="95" t="str">
        <f t="shared" si="11"/>
        <v/>
      </c>
      <c r="N25" s="95" t="str">
        <f t="shared" si="12"/>
        <v/>
      </c>
      <c r="O25" s="95" t="str">
        <f t="shared" si="13"/>
        <v/>
      </c>
      <c r="P25" s="95" t="str">
        <f t="shared" si="14"/>
        <v/>
      </c>
      <c r="Q25" s="96" t="str">
        <f t="shared" si="15"/>
        <v/>
      </c>
      <c r="R25" s="88"/>
      <c r="S25" s="89" t="e">
        <f t="shared" si="16"/>
        <v>#DIV/0!</v>
      </c>
      <c r="T25" s="84">
        <f>+T24+1</f>
        <v>13</v>
      </c>
      <c r="U25" s="132">
        <f>+'13'!K$2</f>
        <v>0</v>
      </c>
      <c r="V25" s="132">
        <f>+'13'!L$2</f>
        <v>0</v>
      </c>
      <c r="W25" s="132">
        <f>+'13'!M$2</f>
        <v>0</v>
      </c>
      <c r="X25" s="132">
        <f>+'13'!N$2</f>
        <v>0</v>
      </c>
      <c r="Y25" s="132">
        <f>+'13'!O$2</f>
        <v>0</v>
      </c>
      <c r="Z25" s="132" t="e">
        <f>+'13'!P$2</f>
        <v>#DIV/0!</v>
      </c>
      <c r="AA25" s="132">
        <f>+'13'!Q$2</f>
        <v>0</v>
      </c>
      <c r="AB25" s="132" t="e">
        <f>+'13'!R$2</f>
        <v>#DIV/0!</v>
      </c>
      <c r="AC25" s="90">
        <f t="shared" si="18"/>
        <v>0</v>
      </c>
      <c r="AD25" s="90" t="e">
        <f t="shared" si="19"/>
        <v>#DIV/0!</v>
      </c>
      <c r="AE25" s="90" t="e">
        <f t="shared" ca="1" si="37"/>
        <v>#DIV/0!</v>
      </c>
      <c r="AF25" s="90" t="str">
        <f t="shared" si="20"/>
        <v/>
      </c>
      <c r="AG25" s="90" t="str">
        <f t="shared" si="21"/>
        <v/>
      </c>
      <c r="AH25" s="90" t="str">
        <f t="shared" si="22"/>
        <v/>
      </c>
      <c r="AI25" s="90" t="str">
        <f t="shared" si="23"/>
        <v/>
      </c>
      <c r="AJ25" s="90" t="str">
        <f t="shared" si="24"/>
        <v/>
      </c>
      <c r="AK25" s="90" t="str">
        <f t="shared" si="25"/>
        <v/>
      </c>
      <c r="AL25" s="90" t="str">
        <f t="shared" si="26"/>
        <v/>
      </c>
      <c r="AM25" s="90" t="str">
        <f t="shared" si="27"/>
        <v/>
      </c>
      <c r="AN25" s="90" t="str">
        <f t="shared" si="28"/>
        <v/>
      </c>
      <c r="AO25" s="90" t="str">
        <f t="shared" si="29"/>
        <v/>
      </c>
      <c r="AP25" s="91" t="e">
        <f t="shared" si="30"/>
        <v>#DIV/0!</v>
      </c>
      <c r="AQ25" s="91" t="e">
        <f t="shared" si="31"/>
        <v>#DIV/0!</v>
      </c>
      <c r="AR25" s="91" t="e">
        <f t="shared" si="32"/>
        <v>#DIV/0!</v>
      </c>
      <c r="AS25" s="91" t="e">
        <f t="shared" si="33"/>
        <v>#DIV/0!</v>
      </c>
      <c r="AT25" s="91" t="e">
        <f t="shared" si="34"/>
        <v>#DIV/0!</v>
      </c>
      <c r="AU25" s="91" t="e">
        <f t="shared" si="35"/>
        <v>#DIV/0!</v>
      </c>
      <c r="AV25" s="91">
        <f t="shared" si="36"/>
        <v>0</v>
      </c>
    </row>
    <row r="26" spans="1:48" s="84" customFormat="1" ht="15.75" customHeight="1" thickBot="1" x14ac:dyDescent="0.35">
      <c r="A26" s="92"/>
      <c r="B26" s="92"/>
      <c r="D26" s="117"/>
      <c r="E26" s="85" t="str">
        <f ca="1">+'14'!$I$2</f>
        <v>Régimen Disciplinario II</v>
      </c>
      <c r="F26" s="93">
        <f t="shared" si="5"/>
        <v>0</v>
      </c>
      <c r="G26" s="87"/>
      <c r="H26" s="94" t="str">
        <f t="shared" si="6"/>
        <v/>
      </c>
      <c r="I26" s="95" t="str">
        <f t="shared" si="7"/>
        <v/>
      </c>
      <c r="J26" s="95" t="str">
        <f t="shared" si="8"/>
        <v/>
      </c>
      <c r="K26" s="95" t="str">
        <f t="shared" si="9"/>
        <v/>
      </c>
      <c r="L26" s="95" t="str">
        <f t="shared" si="10"/>
        <v/>
      </c>
      <c r="M26" s="95" t="str">
        <f t="shared" si="11"/>
        <v/>
      </c>
      <c r="N26" s="95" t="str">
        <f t="shared" si="12"/>
        <v/>
      </c>
      <c r="O26" s="95" t="str">
        <f t="shared" si="13"/>
        <v/>
      </c>
      <c r="P26" s="95" t="str">
        <f t="shared" si="14"/>
        <v/>
      </c>
      <c r="Q26" s="96" t="str">
        <f t="shared" si="15"/>
        <v/>
      </c>
      <c r="R26" s="88"/>
      <c r="S26" s="89" t="e">
        <f t="shared" si="16"/>
        <v>#DIV/0!</v>
      </c>
      <c r="T26" s="84">
        <f>+T25+1</f>
        <v>14</v>
      </c>
      <c r="U26" s="132">
        <f>+'14'!K$2</f>
        <v>0</v>
      </c>
      <c r="V26" s="132">
        <f>+'14'!L$2</f>
        <v>0</v>
      </c>
      <c r="W26" s="132">
        <f>+'14'!M$2</f>
        <v>0</v>
      </c>
      <c r="X26" s="132">
        <f>+'14'!N$2</f>
        <v>0</v>
      </c>
      <c r="Y26" s="132">
        <f>+'14'!O$2</f>
        <v>0</v>
      </c>
      <c r="Z26" s="132" t="e">
        <f>+'14'!P$2</f>
        <v>#DIV/0!</v>
      </c>
      <c r="AA26" s="132">
        <f>+'14'!Q$2</f>
        <v>0</v>
      </c>
      <c r="AB26" s="132" t="e">
        <f>+'14'!R$2</f>
        <v>#DIV/0!</v>
      </c>
      <c r="AC26" s="90">
        <f t="shared" si="18"/>
        <v>0</v>
      </c>
      <c r="AD26" s="90" t="e">
        <f t="shared" si="19"/>
        <v>#DIV/0!</v>
      </c>
      <c r="AE26" s="90" t="e">
        <f t="shared" ca="1" si="37"/>
        <v>#DIV/0!</v>
      </c>
      <c r="AF26" s="90" t="str">
        <f t="shared" si="20"/>
        <v/>
      </c>
      <c r="AG26" s="90" t="str">
        <f t="shared" si="21"/>
        <v/>
      </c>
      <c r="AH26" s="90" t="str">
        <f t="shared" si="22"/>
        <v/>
      </c>
      <c r="AI26" s="90" t="str">
        <f t="shared" si="23"/>
        <v/>
      </c>
      <c r="AJ26" s="90" t="str">
        <f t="shared" si="24"/>
        <v/>
      </c>
      <c r="AK26" s="90" t="str">
        <f t="shared" si="25"/>
        <v/>
      </c>
      <c r="AL26" s="90" t="str">
        <f t="shared" si="26"/>
        <v/>
      </c>
      <c r="AM26" s="90" t="str">
        <f t="shared" si="27"/>
        <v/>
      </c>
      <c r="AN26" s="90" t="str">
        <f t="shared" si="28"/>
        <v/>
      </c>
      <c r="AO26" s="90" t="str">
        <f t="shared" si="29"/>
        <v/>
      </c>
      <c r="AP26" s="91" t="e">
        <f t="shared" si="30"/>
        <v>#DIV/0!</v>
      </c>
      <c r="AQ26" s="91" t="e">
        <f t="shared" si="31"/>
        <v>#DIV/0!</v>
      </c>
      <c r="AR26" s="91" t="e">
        <f t="shared" si="32"/>
        <v>#DIV/0!</v>
      </c>
      <c r="AS26" s="91" t="e">
        <f t="shared" si="33"/>
        <v>#DIV/0!</v>
      </c>
      <c r="AT26" s="91" t="e">
        <f t="shared" si="34"/>
        <v>#DIV/0!</v>
      </c>
      <c r="AU26" s="91" t="e">
        <f t="shared" si="35"/>
        <v>#DIV/0!</v>
      </c>
      <c r="AV26" s="91">
        <f t="shared" si="36"/>
        <v>0</v>
      </c>
    </row>
    <row r="27" spans="1:48" s="84" customFormat="1" ht="15.75" customHeight="1" thickBot="1" x14ac:dyDescent="0.35">
      <c r="A27" s="92"/>
      <c r="B27" s="92"/>
      <c r="D27" s="117"/>
      <c r="E27" s="85" t="str">
        <f ca="1">+'15'!$I$2</f>
        <v>Código Penal Militar I</v>
      </c>
      <c r="F27" s="93">
        <f t="shared" si="5"/>
        <v>0</v>
      </c>
      <c r="G27" s="87"/>
      <c r="H27" s="94" t="str">
        <f t="shared" si="6"/>
        <v/>
      </c>
      <c r="I27" s="95" t="str">
        <f t="shared" si="7"/>
        <v/>
      </c>
      <c r="J27" s="95" t="str">
        <f t="shared" si="8"/>
        <v/>
      </c>
      <c r="K27" s="95" t="str">
        <f t="shared" si="9"/>
        <v/>
      </c>
      <c r="L27" s="95" t="str">
        <f t="shared" si="10"/>
        <v/>
      </c>
      <c r="M27" s="95" t="str">
        <f t="shared" si="11"/>
        <v/>
      </c>
      <c r="N27" s="95" t="str">
        <f t="shared" si="12"/>
        <v/>
      </c>
      <c r="O27" s="95" t="str">
        <f t="shared" si="13"/>
        <v/>
      </c>
      <c r="P27" s="95" t="str">
        <f t="shared" si="14"/>
        <v/>
      </c>
      <c r="Q27" s="96" t="str">
        <f t="shared" si="15"/>
        <v/>
      </c>
      <c r="R27" s="88"/>
      <c r="S27" s="89" t="e">
        <f t="shared" si="16"/>
        <v>#DIV/0!</v>
      </c>
      <c r="T27" s="84">
        <f>+T26+1</f>
        <v>15</v>
      </c>
      <c r="U27" s="132">
        <f>+'15'!K$2</f>
        <v>0</v>
      </c>
      <c r="V27" s="132">
        <f>+'15'!L$2</f>
        <v>0</v>
      </c>
      <c r="W27" s="132">
        <f>+'15'!M$2</f>
        <v>0</v>
      </c>
      <c r="X27" s="132">
        <f>+'15'!N$2</f>
        <v>0</v>
      </c>
      <c r="Y27" s="132">
        <f>+'15'!O$2</f>
        <v>0</v>
      </c>
      <c r="Z27" s="132" t="e">
        <f>+'15'!P$2</f>
        <v>#DIV/0!</v>
      </c>
      <c r="AA27" s="132">
        <f>+'15'!Q$2</f>
        <v>0</v>
      </c>
      <c r="AB27" s="132" t="e">
        <f>+'15'!R$2</f>
        <v>#DIV/0!</v>
      </c>
      <c r="AC27" s="90">
        <f t="shared" si="18"/>
        <v>0</v>
      </c>
      <c r="AD27" s="90" t="e">
        <f t="shared" si="19"/>
        <v>#DIV/0!</v>
      </c>
      <c r="AE27" s="90" t="e">
        <f t="shared" ca="1" si="37"/>
        <v>#DIV/0!</v>
      </c>
      <c r="AF27" s="90" t="str">
        <f t="shared" si="20"/>
        <v/>
      </c>
      <c r="AG27" s="90" t="str">
        <f t="shared" si="21"/>
        <v/>
      </c>
      <c r="AH27" s="90" t="str">
        <f t="shared" si="22"/>
        <v/>
      </c>
      <c r="AI27" s="90" t="str">
        <f t="shared" si="23"/>
        <v/>
      </c>
      <c r="AJ27" s="90" t="str">
        <f t="shared" si="24"/>
        <v/>
      </c>
      <c r="AK27" s="90" t="str">
        <f t="shared" si="25"/>
        <v/>
      </c>
      <c r="AL27" s="90" t="str">
        <f t="shared" si="26"/>
        <v/>
      </c>
      <c r="AM27" s="90" t="str">
        <f t="shared" si="27"/>
        <v/>
      </c>
      <c r="AN27" s="90" t="str">
        <f t="shared" si="28"/>
        <v/>
      </c>
      <c r="AO27" s="90" t="str">
        <f t="shared" si="29"/>
        <v/>
      </c>
      <c r="AP27" s="91" t="e">
        <f t="shared" si="30"/>
        <v>#DIV/0!</v>
      </c>
      <c r="AQ27" s="91" t="e">
        <f t="shared" si="31"/>
        <v>#DIV/0!</v>
      </c>
      <c r="AR27" s="91" t="e">
        <f t="shared" si="32"/>
        <v>#DIV/0!</v>
      </c>
      <c r="AS27" s="91" t="e">
        <f t="shared" si="33"/>
        <v>#DIV/0!</v>
      </c>
      <c r="AT27" s="91" t="e">
        <f t="shared" si="34"/>
        <v>#DIV/0!</v>
      </c>
      <c r="AU27" s="91" t="e">
        <f t="shared" si="35"/>
        <v>#DIV/0!</v>
      </c>
      <c r="AV27" s="91">
        <f t="shared" si="36"/>
        <v>0</v>
      </c>
    </row>
    <row r="28" spans="1:48" s="84" customFormat="1" ht="15.75" customHeight="1" thickBot="1" x14ac:dyDescent="0.3">
      <c r="A28" s="92"/>
      <c r="B28" s="92"/>
      <c r="E28" s="85" t="str">
        <f ca="1">+'16'!$I$2</f>
        <v>Código Penal Militar II</v>
      </c>
      <c r="F28" s="93">
        <f t="shared" si="5"/>
        <v>0</v>
      </c>
      <c r="G28" s="87"/>
      <c r="H28" s="94" t="str">
        <f t="shared" si="6"/>
        <v/>
      </c>
      <c r="I28" s="95" t="str">
        <f t="shared" si="7"/>
        <v/>
      </c>
      <c r="J28" s="95" t="str">
        <f t="shared" si="8"/>
        <v/>
      </c>
      <c r="K28" s="95" t="str">
        <f t="shared" si="9"/>
        <v/>
      </c>
      <c r="L28" s="95" t="str">
        <f t="shared" si="10"/>
        <v/>
      </c>
      <c r="M28" s="95" t="str">
        <f t="shared" si="11"/>
        <v/>
      </c>
      <c r="N28" s="95" t="str">
        <f t="shared" si="12"/>
        <v/>
      </c>
      <c r="O28" s="95" t="str">
        <f t="shared" si="13"/>
        <v/>
      </c>
      <c r="P28" s="95" t="str">
        <f t="shared" si="14"/>
        <v/>
      </c>
      <c r="Q28" s="96" t="str">
        <f t="shared" si="15"/>
        <v/>
      </c>
      <c r="R28" s="88"/>
      <c r="S28" s="89" t="e">
        <f t="shared" si="16"/>
        <v>#DIV/0!</v>
      </c>
      <c r="T28" s="84">
        <f>+T27+1</f>
        <v>16</v>
      </c>
      <c r="U28" s="132">
        <f>+'16'!K$2</f>
        <v>0</v>
      </c>
      <c r="V28" s="132">
        <f>+'16'!L$2</f>
        <v>0</v>
      </c>
      <c r="W28" s="132">
        <f>+'16'!M$2</f>
        <v>0</v>
      </c>
      <c r="X28" s="132">
        <f>+'16'!N$2</f>
        <v>0</v>
      </c>
      <c r="Y28" s="132">
        <f>+'16'!O$2</f>
        <v>0</v>
      </c>
      <c r="Z28" s="132" t="e">
        <f>+'16'!P$2</f>
        <v>#DIV/0!</v>
      </c>
      <c r="AA28" s="132">
        <f>+'16'!Q$2</f>
        <v>0</v>
      </c>
      <c r="AB28" s="132" t="e">
        <f>+'16'!R$2</f>
        <v>#DIV/0!</v>
      </c>
      <c r="AC28" s="90">
        <f t="shared" si="18"/>
        <v>0</v>
      </c>
      <c r="AD28" s="90" t="e">
        <f t="shared" si="19"/>
        <v>#DIV/0!</v>
      </c>
      <c r="AE28" s="90" t="e">
        <f t="shared" ca="1" si="37"/>
        <v>#DIV/0!</v>
      </c>
      <c r="AF28" s="90" t="str">
        <f t="shared" si="20"/>
        <v/>
      </c>
      <c r="AG28" s="90" t="str">
        <f t="shared" si="21"/>
        <v/>
      </c>
      <c r="AH28" s="90" t="str">
        <f t="shared" si="22"/>
        <v/>
      </c>
      <c r="AI28" s="90" t="str">
        <f t="shared" si="23"/>
        <v/>
      </c>
      <c r="AJ28" s="90" t="str">
        <f t="shared" si="24"/>
        <v/>
      </c>
      <c r="AK28" s="90" t="str">
        <f t="shared" si="25"/>
        <v/>
      </c>
      <c r="AL28" s="90" t="str">
        <f t="shared" si="26"/>
        <v/>
      </c>
      <c r="AM28" s="90" t="str">
        <f t="shared" si="27"/>
        <v/>
      </c>
      <c r="AN28" s="90" t="str">
        <f t="shared" si="28"/>
        <v/>
      </c>
      <c r="AO28" s="90" t="str">
        <f t="shared" si="29"/>
        <v/>
      </c>
      <c r="AP28" s="91" t="e">
        <f t="shared" si="30"/>
        <v>#DIV/0!</v>
      </c>
      <c r="AQ28" s="91" t="e">
        <f t="shared" si="31"/>
        <v>#DIV/0!</v>
      </c>
      <c r="AR28" s="91" t="e">
        <f t="shared" si="32"/>
        <v>#DIV/0!</v>
      </c>
      <c r="AS28" s="91" t="e">
        <f t="shared" si="33"/>
        <v>#DIV/0!</v>
      </c>
      <c r="AT28" s="91" t="e">
        <f t="shared" si="34"/>
        <v>#DIV/0!</v>
      </c>
      <c r="AU28" s="91" t="e">
        <f t="shared" si="35"/>
        <v>#DIV/0!</v>
      </c>
      <c r="AV28" s="91">
        <f t="shared" si="36"/>
        <v>0</v>
      </c>
    </row>
    <row r="29" spans="1:48" s="84" customFormat="1" ht="15.75" customHeight="1" x14ac:dyDescent="0.25">
      <c r="A29" s="92"/>
      <c r="B29" s="92"/>
      <c r="E29" s="85"/>
      <c r="F29" s="93"/>
      <c r="G29" s="87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88"/>
      <c r="S29" s="89"/>
      <c r="U29" s="132"/>
      <c r="V29" s="132"/>
      <c r="W29" s="132"/>
      <c r="X29" s="132"/>
      <c r="Y29" s="132"/>
      <c r="Z29" s="132"/>
      <c r="AA29" s="132"/>
      <c r="AB29" s="132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1"/>
      <c r="AQ29" s="91"/>
      <c r="AR29" s="91"/>
      <c r="AS29" s="91"/>
      <c r="AT29" s="91"/>
      <c r="AU29" s="91"/>
      <c r="AV29" s="91"/>
    </row>
    <row r="30" spans="1:48" s="84" customFormat="1" ht="15.75" customHeight="1" thickBot="1" x14ac:dyDescent="0.35">
      <c r="A30" s="92"/>
      <c r="B30" s="92"/>
      <c r="D30" s="117" t="s">
        <v>138</v>
      </c>
      <c r="E30" s="85"/>
      <c r="F30" s="93"/>
      <c r="G30" s="87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88"/>
      <c r="S30" s="89"/>
      <c r="U30" s="132"/>
      <c r="V30" s="132"/>
      <c r="W30" s="132"/>
      <c r="X30" s="132"/>
      <c r="Y30" s="132"/>
      <c r="Z30" s="132"/>
      <c r="AA30" s="132"/>
      <c r="AB30" s="132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1"/>
      <c r="AQ30" s="91"/>
      <c r="AR30" s="91"/>
      <c r="AS30" s="91"/>
      <c r="AT30" s="91"/>
      <c r="AU30" s="91"/>
      <c r="AV30" s="91"/>
    </row>
    <row r="31" spans="1:48" s="84" customFormat="1" ht="15.75" customHeight="1" thickBot="1" x14ac:dyDescent="0.3">
      <c r="A31" s="92"/>
      <c r="B31" s="92"/>
      <c r="E31" s="85" t="str">
        <f ca="1">+'17'!$I$2</f>
        <v xml:space="preserve">Generalidades I </v>
      </c>
      <c r="F31" s="93">
        <f t="shared" si="5"/>
        <v>0</v>
      </c>
      <c r="G31" s="87"/>
      <c r="H31" s="94" t="e">
        <f t="shared" si="6"/>
        <v>#DIV/0!</v>
      </c>
      <c r="I31" s="95" t="e">
        <f t="shared" si="7"/>
        <v>#DIV/0!</v>
      </c>
      <c r="J31" s="95" t="e">
        <f t="shared" si="8"/>
        <v>#DIV/0!</v>
      </c>
      <c r="K31" s="95" t="e">
        <f t="shared" si="9"/>
        <v>#DIV/0!</v>
      </c>
      <c r="L31" s="95" t="e">
        <f t="shared" si="10"/>
        <v>#DIV/0!</v>
      </c>
      <c r="M31" s="95" t="e">
        <f t="shared" si="11"/>
        <v>#DIV/0!</v>
      </c>
      <c r="N31" s="95" t="e">
        <f t="shared" si="12"/>
        <v>#DIV/0!</v>
      </c>
      <c r="O31" s="95" t="e">
        <f t="shared" si="13"/>
        <v>#DIV/0!</v>
      </c>
      <c r="P31" s="95" t="e">
        <f t="shared" si="14"/>
        <v>#DIV/0!</v>
      </c>
      <c r="Q31" s="96" t="e">
        <f t="shared" si="15"/>
        <v>#DIV/0!</v>
      </c>
      <c r="R31" s="88"/>
      <c r="S31" s="89" t="str">
        <f t="shared" si="16"/>
        <v/>
      </c>
      <c r="T31" s="84">
        <f>+T28+1</f>
        <v>17</v>
      </c>
      <c r="U31" s="132">
        <f>+'17'!K$2</f>
        <v>0</v>
      </c>
      <c r="V31" s="132">
        <f>+'17'!L$2</f>
        <v>0</v>
      </c>
      <c r="W31" s="132">
        <f>+'17'!M$2</f>
        <v>1</v>
      </c>
      <c r="X31" s="132">
        <f>+'17'!N$2</f>
        <v>0</v>
      </c>
      <c r="Y31" s="132">
        <f>+'17'!O$2</f>
        <v>1</v>
      </c>
      <c r="Z31" s="132" t="e">
        <f>+'17'!P$2</f>
        <v>#DIV/0!</v>
      </c>
      <c r="AA31" s="132">
        <f>+'17'!Q$2</f>
        <v>0</v>
      </c>
      <c r="AB31" s="132">
        <f>+'17'!R$2</f>
        <v>0</v>
      </c>
      <c r="AC31" s="90" t="e">
        <f t="shared" si="18"/>
        <v>#DIV/0!</v>
      </c>
      <c r="AD31" s="90" t="str">
        <f t="shared" si="19"/>
        <v>M</v>
      </c>
      <c r="AE31" s="90" t="str">
        <f t="shared" ref="AE31:AE36" ca="1" si="38">IF($F$51="A",AD31,"")</f>
        <v>M</v>
      </c>
      <c r="AF31" s="90" t="e">
        <f t="shared" si="20"/>
        <v>#DIV/0!</v>
      </c>
      <c r="AG31" s="90" t="e">
        <f t="shared" si="21"/>
        <v>#DIV/0!</v>
      </c>
      <c r="AH31" s="90" t="e">
        <f t="shared" si="22"/>
        <v>#DIV/0!</v>
      </c>
      <c r="AI31" s="90" t="e">
        <f t="shared" si="23"/>
        <v>#DIV/0!</v>
      </c>
      <c r="AJ31" s="90" t="e">
        <f t="shared" si="24"/>
        <v>#DIV/0!</v>
      </c>
      <c r="AK31" s="90" t="e">
        <f t="shared" si="25"/>
        <v>#DIV/0!</v>
      </c>
      <c r="AL31" s="90" t="e">
        <f t="shared" si="26"/>
        <v>#DIV/0!</v>
      </c>
      <c r="AM31" s="90" t="e">
        <f t="shared" si="27"/>
        <v>#DIV/0!</v>
      </c>
      <c r="AN31" s="90" t="e">
        <f t="shared" si="28"/>
        <v>#DIV/0!</v>
      </c>
      <c r="AO31" s="90" t="e">
        <f t="shared" si="29"/>
        <v>#DIV/0!</v>
      </c>
      <c r="AP31" s="91" t="str">
        <f t="shared" si="30"/>
        <v>Mal, repasar temario</v>
      </c>
      <c r="AQ31" s="91" t="str">
        <f t="shared" si="31"/>
        <v/>
      </c>
      <c r="AR31" s="91" t="str">
        <f t="shared" si="32"/>
        <v/>
      </c>
      <c r="AS31" s="91" t="str">
        <f t="shared" si="33"/>
        <v/>
      </c>
      <c r="AT31" s="91" t="str">
        <f t="shared" si="34"/>
        <v/>
      </c>
      <c r="AU31" s="91" t="str">
        <f t="shared" si="35"/>
        <v>Mal, repasar temario</v>
      </c>
      <c r="AV31" s="91">
        <f t="shared" si="36"/>
        <v>-1</v>
      </c>
    </row>
    <row r="32" spans="1:48" s="84" customFormat="1" ht="15.75" customHeight="1" thickBot="1" x14ac:dyDescent="0.3">
      <c r="A32" s="92"/>
      <c r="B32" s="92"/>
      <c r="E32" s="85" t="str">
        <f ca="1">+'18'!$I$2</f>
        <v xml:space="preserve">Generalidades II, Topografía </v>
      </c>
      <c r="F32" s="93">
        <f t="shared" si="5"/>
        <v>0</v>
      </c>
      <c r="G32" s="87"/>
      <c r="H32" s="94" t="str">
        <f t="shared" si="6"/>
        <v/>
      </c>
      <c r="I32" s="95" t="str">
        <f t="shared" si="7"/>
        <v/>
      </c>
      <c r="J32" s="95" t="str">
        <f t="shared" si="8"/>
        <v/>
      </c>
      <c r="K32" s="95" t="str">
        <f t="shared" si="9"/>
        <v/>
      </c>
      <c r="L32" s="95" t="str">
        <f t="shared" si="10"/>
        <v/>
      </c>
      <c r="M32" s="95" t="str">
        <f t="shared" si="11"/>
        <v/>
      </c>
      <c r="N32" s="95" t="str">
        <f t="shared" si="12"/>
        <v/>
      </c>
      <c r="O32" s="95" t="str">
        <f t="shared" si="13"/>
        <v/>
      </c>
      <c r="P32" s="95" t="str">
        <f t="shared" si="14"/>
        <v/>
      </c>
      <c r="Q32" s="96" t="str">
        <f t="shared" si="15"/>
        <v/>
      </c>
      <c r="R32" s="88"/>
      <c r="S32" s="89" t="e">
        <f t="shared" si="16"/>
        <v>#DIV/0!</v>
      </c>
      <c r="T32" s="84">
        <f t="shared" ref="T32:T39" si="39">+T31+1</f>
        <v>18</v>
      </c>
      <c r="U32" s="132">
        <f>+'18'!K$2</f>
        <v>0</v>
      </c>
      <c r="V32" s="132">
        <f>+'18'!L$2</f>
        <v>0</v>
      </c>
      <c r="W32" s="132">
        <f>+'18'!M$2</f>
        <v>0</v>
      </c>
      <c r="X32" s="132">
        <f>+'18'!N$2</f>
        <v>0</v>
      </c>
      <c r="Y32" s="132">
        <f>+'18'!O$2</f>
        <v>0</v>
      </c>
      <c r="Z32" s="132" t="e">
        <f>+'18'!P$2</f>
        <v>#DIV/0!</v>
      </c>
      <c r="AA32" s="132">
        <f>+'18'!Q$2</f>
        <v>0</v>
      </c>
      <c r="AB32" s="132" t="e">
        <f>+'18'!R$2</f>
        <v>#DIV/0!</v>
      </c>
      <c r="AC32" s="90">
        <f t="shared" si="18"/>
        <v>0</v>
      </c>
      <c r="AD32" s="90" t="e">
        <f t="shared" si="19"/>
        <v>#DIV/0!</v>
      </c>
      <c r="AE32" s="90" t="e">
        <f t="shared" ca="1" si="38"/>
        <v>#DIV/0!</v>
      </c>
      <c r="AF32" s="90" t="str">
        <f t="shared" si="20"/>
        <v/>
      </c>
      <c r="AG32" s="90" t="str">
        <f t="shared" si="21"/>
        <v/>
      </c>
      <c r="AH32" s="90" t="str">
        <f t="shared" si="22"/>
        <v/>
      </c>
      <c r="AI32" s="90" t="str">
        <f t="shared" si="23"/>
        <v/>
      </c>
      <c r="AJ32" s="90" t="str">
        <f t="shared" si="24"/>
        <v/>
      </c>
      <c r="AK32" s="90" t="str">
        <f t="shared" si="25"/>
        <v/>
      </c>
      <c r="AL32" s="90" t="str">
        <f t="shared" si="26"/>
        <v/>
      </c>
      <c r="AM32" s="90" t="str">
        <f t="shared" si="27"/>
        <v/>
      </c>
      <c r="AN32" s="90" t="str">
        <f t="shared" si="28"/>
        <v/>
      </c>
      <c r="AO32" s="90" t="str">
        <f t="shared" si="29"/>
        <v/>
      </c>
      <c r="AP32" s="91" t="e">
        <f t="shared" si="30"/>
        <v>#DIV/0!</v>
      </c>
      <c r="AQ32" s="91" t="e">
        <f t="shared" si="31"/>
        <v>#DIV/0!</v>
      </c>
      <c r="AR32" s="91" t="e">
        <f t="shared" si="32"/>
        <v>#DIV/0!</v>
      </c>
      <c r="AS32" s="91" t="e">
        <f t="shared" si="33"/>
        <v>#DIV/0!</v>
      </c>
      <c r="AT32" s="91" t="e">
        <f t="shared" si="34"/>
        <v>#DIV/0!</v>
      </c>
      <c r="AU32" s="91" t="e">
        <f t="shared" si="35"/>
        <v>#DIV/0!</v>
      </c>
      <c r="AV32" s="91">
        <f t="shared" si="36"/>
        <v>0</v>
      </c>
    </row>
    <row r="33" spans="1:48" s="84" customFormat="1" ht="15.75" customHeight="1" thickBot="1" x14ac:dyDescent="0.3">
      <c r="A33" s="92"/>
      <c r="B33" s="92"/>
      <c r="E33" s="85" t="str">
        <f ca="1">+'19'!$I$2</f>
        <v>TRANSMISIONES I</v>
      </c>
      <c r="F33" s="93">
        <f t="shared" si="5"/>
        <v>0</v>
      </c>
      <c r="G33" s="87"/>
      <c r="H33" s="94" t="str">
        <f t="shared" si="6"/>
        <v/>
      </c>
      <c r="I33" s="95" t="str">
        <f t="shared" si="7"/>
        <v/>
      </c>
      <c r="J33" s="95" t="str">
        <f t="shared" si="8"/>
        <v/>
      </c>
      <c r="K33" s="95" t="str">
        <f t="shared" si="9"/>
        <v/>
      </c>
      <c r="L33" s="95" t="str">
        <f t="shared" si="10"/>
        <v/>
      </c>
      <c r="M33" s="95" t="str">
        <f t="shared" si="11"/>
        <v/>
      </c>
      <c r="N33" s="95" t="str">
        <f t="shared" si="12"/>
        <v/>
      </c>
      <c r="O33" s="95" t="str">
        <f t="shared" si="13"/>
        <v/>
      </c>
      <c r="P33" s="95" t="str">
        <f t="shared" si="14"/>
        <v/>
      </c>
      <c r="Q33" s="96" t="str">
        <f t="shared" si="15"/>
        <v/>
      </c>
      <c r="R33" s="88"/>
      <c r="S33" s="89" t="e">
        <f t="shared" si="16"/>
        <v>#DIV/0!</v>
      </c>
      <c r="T33" s="84">
        <f t="shared" si="39"/>
        <v>19</v>
      </c>
      <c r="U33" s="132">
        <f>+'19'!K$2</f>
        <v>0</v>
      </c>
      <c r="V33" s="132">
        <f>+'19'!L$2</f>
        <v>0</v>
      </c>
      <c r="W33" s="132">
        <f>+'19'!M$2</f>
        <v>0</v>
      </c>
      <c r="X33" s="132">
        <f>+'19'!N$2</f>
        <v>0</v>
      </c>
      <c r="Y33" s="132">
        <f>+'19'!O$2</f>
        <v>0</v>
      </c>
      <c r="Z33" s="132" t="e">
        <f>+'19'!P$2</f>
        <v>#DIV/0!</v>
      </c>
      <c r="AA33" s="132">
        <f>+'19'!Q$2</f>
        <v>0</v>
      </c>
      <c r="AB33" s="132" t="e">
        <f>+'19'!R$2</f>
        <v>#DIV/0!</v>
      </c>
      <c r="AC33" s="90">
        <f t="shared" si="18"/>
        <v>0</v>
      </c>
      <c r="AD33" s="90" t="e">
        <f t="shared" si="19"/>
        <v>#DIV/0!</v>
      </c>
      <c r="AE33" s="90" t="e">
        <f t="shared" ca="1" si="38"/>
        <v>#DIV/0!</v>
      </c>
      <c r="AF33" s="90" t="str">
        <f t="shared" si="20"/>
        <v/>
      </c>
      <c r="AG33" s="90" t="str">
        <f t="shared" si="21"/>
        <v/>
      </c>
      <c r="AH33" s="90" t="str">
        <f t="shared" si="22"/>
        <v/>
      </c>
      <c r="AI33" s="90" t="str">
        <f t="shared" si="23"/>
        <v/>
      </c>
      <c r="AJ33" s="90" t="str">
        <f t="shared" si="24"/>
        <v/>
      </c>
      <c r="AK33" s="90" t="str">
        <f t="shared" si="25"/>
        <v/>
      </c>
      <c r="AL33" s="90" t="str">
        <f t="shared" si="26"/>
        <v/>
      </c>
      <c r="AM33" s="90" t="str">
        <f t="shared" si="27"/>
        <v/>
      </c>
      <c r="AN33" s="90" t="str">
        <f t="shared" si="28"/>
        <v/>
      </c>
      <c r="AO33" s="90" t="str">
        <f t="shared" si="29"/>
        <v/>
      </c>
      <c r="AP33" s="91" t="e">
        <f t="shared" si="30"/>
        <v>#DIV/0!</v>
      </c>
      <c r="AQ33" s="91" t="e">
        <f t="shared" si="31"/>
        <v>#DIV/0!</v>
      </c>
      <c r="AR33" s="91" t="e">
        <f t="shared" si="32"/>
        <v>#DIV/0!</v>
      </c>
      <c r="AS33" s="91" t="e">
        <f t="shared" si="33"/>
        <v>#DIV/0!</v>
      </c>
      <c r="AT33" s="91" t="e">
        <f t="shared" si="34"/>
        <v>#DIV/0!</v>
      </c>
      <c r="AU33" s="91" t="e">
        <f t="shared" si="35"/>
        <v>#DIV/0!</v>
      </c>
      <c r="AV33" s="91">
        <f t="shared" si="36"/>
        <v>0</v>
      </c>
    </row>
    <row r="34" spans="1:48" s="84" customFormat="1" ht="15.75" customHeight="1" thickBot="1" x14ac:dyDescent="0.3">
      <c r="A34" s="92"/>
      <c r="B34" s="92"/>
      <c r="E34" s="85" t="str">
        <f ca="1">+'20'!$I$2</f>
        <v>TRANSMISIONES II</v>
      </c>
      <c r="F34" s="93">
        <f t="shared" ref="F34:F39" si="40">+U34</f>
        <v>0</v>
      </c>
      <c r="G34" s="87"/>
      <c r="H34" s="94" t="str">
        <f t="shared" ref="H34:Q37" si="41">+AF34</f>
        <v/>
      </c>
      <c r="I34" s="95" t="str">
        <f t="shared" si="41"/>
        <v/>
      </c>
      <c r="J34" s="95" t="str">
        <f t="shared" si="41"/>
        <v/>
      </c>
      <c r="K34" s="95" t="str">
        <f t="shared" si="41"/>
        <v/>
      </c>
      <c r="L34" s="95" t="str">
        <f t="shared" si="41"/>
        <v/>
      </c>
      <c r="M34" s="95" t="str">
        <f t="shared" si="41"/>
        <v/>
      </c>
      <c r="N34" s="95" t="str">
        <f t="shared" si="41"/>
        <v/>
      </c>
      <c r="O34" s="95" t="str">
        <f t="shared" si="41"/>
        <v/>
      </c>
      <c r="P34" s="95" t="str">
        <f t="shared" si="41"/>
        <v/>
      </c>
      <c r="Q34" s="96" t="str">
        <f t="shared" si="41"/>
        <v/>
      </c>
      <c r="R34" s="88"/>
      <c r="S34" s="89" t="e">
        <f t="shared" ref="S34:S39" si="42">IF(AV34=0,AU34,"")</f>
        <v>#DIV/0!</v>
      </c>
      <c r="T34" s="84">
        <f t="shared" si="39"/>
        <v>20</v>
      </c>
      <c r="U34" s="132">
        <f>+'20'!K$2</f>
        <v>0</v>
      </c>
      <c r="V34" s="132">
        <f>+'20'!L$2</f>
        <v>0</v>
      </c>
      <c r="W34" s="132">
        <f>+'20'!M$2</f>
        <v>0</v>
      </c>
      <c r="X34" s="132">
        <f>+'20'!N$2</f>
        <v>0</v>
      </c>
      <c r="Y34" s="132">
        <f>+'20'!O$2</f>
        <v>0</v>
      </c>
      <c r="Z34" s="132" t="e">
        <f>+'20'!P$2</f>
        <v>#DIV/0!</v>
      </c>
      <c r="AA34" s="132">
        <f>+'20'!Q$2</f>
        <v>0</v>
      </c>
      <c r="AB34" s="132" t="e">
        <f>+'20'!R$2</f>
        <v>#DIV/0!</v>
      </c>
      <c r="AC34" s="90">
        <f t="shared" ref="AC34:AC39" si="43">IF(Y34=0,0,ROUND(Z34*10,1))</f>
        <v>0</v>
      </c>
      <c r="AD34" s="90" t="e">
        <f t="shared" ref="AD34:AD39" si="44">IF(AB34&gt;4.99,"B","M")</f>
        <v>#DIV/0!</v>
      </c>
      <c r="AE34" s="90" t="e">
        <f t="shared" ca="1" si="38"/>
        <v>#DIV/0!</v>
      </c>
      <c r="AF34" s="90" t="str">
        <f t="shared" ref="AF34:AO34" si="45">IF(AF$8&lt;$AC34,AE34,"")</f>
        <v/>
      </c>
      <c r="AG34" s="90" t="str">
        <f t="shared" si="45"/>
        <v/>
      </c>
      <c r="AH34" s="90" t="str">
        <f t="shared" si="45"/>
        <v/>
      </c>
      <c r="AI34" s="90" t="str">
        <f t="shared" si="45"/>
        <v/>
      </c>
      <c r="AJ34" s="90" t="str">
        <f t="shared" si="45"/>
        <v/>
      </c>
      <c r="AK34" s="90" t="str">
        <f t="shared" si="45"/>
        <v/>
      </c>
      <c r="AL34" s="90" t="str">
        <f t="shared" si="45"/>
        <v/>
      </c>
      <c r="AM34" s="90" t="str">
        <f t="shared" si="45"/>
        <v/>
      </c>
      <c r="AN34" s="90" t="str">
        <f t="shared" si="45"/>
        <v/>
      </c>
      <c r="AO34" s="90" t="str">
        <f t="shared" si="45"/>
        <v/>
      </c>
      <c r="AP34" s="91" t="e">
        <f t="shared" ref="AP34:AP39" si="46">IF(AB34&lt;4,AP$8,"")</f>
        <v>#DIV/0!</v>
      </c>
      <c r="AQ34" s="91" t="e">
        <f t="shared" ref="AQ34:AQ39" si="47">IF(AND(AB34&gt;3.99,AB34&lt;5),AQ$8,"")</f>
        <v>#DIV/0!</v>
      </c>
      <c r="AR34" s="91" t="e">
        <f t="shared" ref="AR34:AR39" si="48">IF(AND(AB34&gt;4.99,AB34&lt;7),AR$8,"")</f>
        <v>#DIV/0!</v>
      </c>
      <c r="AS34" s="91" t="e">
        <f t="shared" ref="AS34:AS39" si="49">IF(AND(AB34&gt;6.99,AB34&lt;8),AS$8,"")</f>
        <v>#DIV/0!</v>
      </c>
      <c r="AT34" s="91" t="e">
        <f t="shared" ref="AT34:AT39" si="50">IF(AB34&gt;8,AT$8,"")</f>
        <v>#DIV/0!</v>
      </c>
      <c r="AU34" s="91" t="e">
        <f t="shared" ref="AU34:AU39" si="51">CONCATENATE(AP34,AQ34,AR34,AS34,AT34)</f>
        <v>#DIV/0!</v>
      </c>
      <c r="AV34" s="91">
        <f t="shared" ref="AV34:AV39" si="52">U34-(V34+W34)</f>
        <v>0</v>
      </c>
    </row>
    <row r="35" spans="1:48" s="84" customFormat="1" ht="15.75" customHeight="1" thickBot="1" x14ac:dyDescent="0.3">
      <c r="A35" s="92"/>
      <c r="B35" s="92"/>
      <c r="E35" s="85" t="str">
        <f ca="1">+'21'!$I$2</f>
        <v xml:space="preserve">INSTRUCCIÓN DE INTELIGENCIA </v>
      </c>
      <c r="F35" s="93">
        <f t="shared" si="40"/>
        <v>0</v>
      </c>
      <c r="G35" s="87"/>
      <c r="H35" s="94" t="str">
        <f t="shared" si="41"/>
        <v/>
      </c>
      <c r="I35" s="95" t="str">
        <f t="shared" si="41"/>
        <v/>
      </c>
      <c r="J35" s="95" t="str">
        <f t="shared" si="41"/>
        <v/>
      </c>
      <c r="K35" s="95" t="str">
        <f t="shared" si="41"/>
        <v/>
      </c>
      <c r="L35" s="95" t="str">
        <f t="shared" si="41"/>
        <v/>
      </c>
      <c r="M35" s="95" t="str">
        <f t="shared" si="41"/>
        <v/>
      </c>
      <c r="N35" s="95" t="str">
        <f t="shared" si="41"/>
        <v/>
      </c>
      <c r="O35" s="95" t="str">
        <f t="shared" si="41"/>
        <v/>
      </c>
      <c r="P35" s="95" t="str">
        <f t="shared" si="41"/>
        <v/>
      </c>
      <c r="Q35" s="96" t="str">
        <f t="shared" si="41"/>
        <v/>
      </c>
      <c r="R35" s="88"/>
      <c r="S35" s="89" t="e">
        <f t="shared" si="42"/>
        <v>#DIV/0!</v>
      </c>
      <c r="T35" s="84">
        <f t="shared" si="39"/>
        <v>21</v>
      </c>
      <c r="U35" s="132">
        <f>+'21'!K$2</f>
        <v>0</v>
      </c>
      <c r="V35" s="132">
        <f>+'21'!L$2</f>
        <v>0</v>
      </c>
      <c r="W35" s="132">
        <f>+'21'!M$2</f>
        <v>0</v>
      </c>
      <c r="X35" s="132">
        <f>+'21'!N$2</f>
        <v>0</v>
      </c>
      <c r="Y35" s="132">
        <f>+'21'!O$2</f>
        <v>0</v>
      </c>
      <c r="Z35" s="132" t="e">
        <f>+'21'!P$2</f>
        <v>#DIV/0!</v>
      </c>
      <c r="AA35" s="132">
        <f>+'21'!Q$2</f>
        <v>0</v>
      </c>
      <c r="AB35" s="132" t="e">
        <f>+'21'!R$2</f>
        <v>#DIV/0!</v>
      </c>
      <c r="AC35" s="90">
        <f t="shared" si="43"/>
        <v>0</v>
      </c>
      <c r="AD35" s="90" t="e">
        <f t="shared" si="44"/>
        <v>#DIV/0!</v>
      </c>
      <c r="AE35" s="90" t="e">
        <f t="shared" ca="1" si="38"/>
        <v>#DIV/0!</v>
      </c>
      <c r="AF35" s="90" t="str">
        <f t="shared" ref="AF35:AO35" si="53">IF(AF$8&lt;$AC35,AE35,"")</f>
        <v/>
      </c>
      <c r="AG35" s="90" t="str">
        <f t="shared" si="53"/>
        <v/>
      </c>
      <c r="AH35" s="90" t="str">
        <f t="shared" si="53"/>
        <v/>
      </c>
      <c r="AI35" s="90" t="str">
        <f t="shared" si="53"/>
        <v/>
      </c>
      <c r="AJ35" s="90" t="str">
        <f t="shared" si="53"/>
        <v/>
      </c>
      <c r="AK35" s="90" t="str">
        <f t="shared" si="53"/>
        <v/>
      </c>
      <c r="AL35" s="90" t="str">
        <f t="shared" si="53"/>
        <v/>
      </c>
      <c r="AM35" s="90" t="str">
        <f t="shared" si="53"/>
        <v/>
      </c>
      <c r="AN35" s="90" t="str">
        <f t="shared" si="53"/>
        <v/>
      </c>
      <c r="AO35" s="90" t="str">
        <f t="shared" si="53"/>
        <v/>
      </c>
      <c r="AP35" s="91" t="e">
        <f t="shared" si="46"/>
        <v>#DIV/0!</v>
      </c>
      <c r="AQ35" s="91" t="e">
        <f t="shared" si="47"/>
        <v>#DIV/0!</v>
      </c>
      <c r="AR35" s="91" t="e">
        <f t="shared" si="48"/>
        <v>#DIV/0!</v>
      </c>
      <c r="AS35" s="91" t="e">
        <f t="shared" si="49"/>
        <v>#DIV/0!</v>
      </c>
      <c r="AT35" s="91" t="e">
        <f t="shared" si="50"/>
        <v>#DIV/0!</v>
      </c>
      <c r="AU35" s="91" t="e">
        <f t="shared" si="51"/>
        <v>#DIV/0!</v>
      </c>
      <c r="AV35" s="91">
        <f t="shared" si="52"/>
        <v>0</v>
      </c>
    </row>
    <row r="36" spans="1:48" s="84" customFormat="1" ht="15.75" customHeight="1" thickBot="1" x14ac:dyDescent="0.3">
      <c r="A36" s="92"/>
      <c r="B36" s="92"/>
      <c r="E36" s="85" t="str">
        <f ca="1">+'22'!$I$2</f>
        <v xml:space="preserve">INSTRUCCIÓN NBQ </v>
      </c>
      <c r="F36" s="93">
        <f t="shared" si="40"/>
        <v>0</v>
      </c>
      <c r="G36" s="87"/>
      <c r="H36" s="94" t="str">
        <f t="shared" si="41"/>
        <v/>
      </c>
      <c r="I36" s="95" t="str">
        <f t="shared" si="41"/>
        <v/>
      </c>
      <c r="J36" s="95" t="str">
        <f t="shared" si="41"/>
        <v/>
      </c>
      <c r="K36" s="95" t="str">
        <f t="shared" si="41"/>
        <v/>
      </c>
      <c r="L36" s="95" t="str">
        <f t="shared" si="41"/>
        <v/>
      </c>
      <c r="M36" s="95" t="str">
        <f t="shared" si="41"/>
        <v/>
      </c>
      <c r="N36" s="95" t="str">
        <f t="shared" si="41"/>
        <v/>
      </c>
      <c r="O36" s="95" t="str">
        <f t="shared" si="41"/>
        <v/>
      </c>
      <c r="P36" s="95" t="str">
        <f t="shared" si="41"/>
        <v/>
      </c>
      <c r="Q36" s="96" t="str">
        <f t="shared" si="41"/>
        <v/>
      </c>
      <c r="R36" s="88"/>
      <c r="S36" s="89" t="e">
        <f t="shared" si="42"/>
        <v>#DIV/0!</v>
      </c>
      <c r="T36" s="84">
        <f t="shared" si="39"/>
        <v>22</v>
      </c>
      <c r="U36" s="132">
        <f>+'22'!K$2</f>
        <v>0</v>
      </c>
      <c r="V36" s="132">
        <f>+'22'!L$2</f>
        <v>0</v>
      </c>
      <c r="W36" s="132">
        <f>+'22'!M$2</f>
        <v>0</v>
      </c>
      <c r="X36" s="132">
        <f>+'22'!N$2</f>
        <v>0</v>
      </c>
      <c r="Y36" s="132">
        <f>+'22'!O$2</f>
        <v>0</v>
      </c>
      <c r="Z36" s="132" t="e">
        <f>+'22'!P$2</f>
        <v>#DIV/0!</v>
      </c>
      <c r="AA36" s="132">
        <f>+'22'!Q$2</f>
        <v>0</v>
      </c>
      <c r="AB36" s="132" t="e">
        <f>+'22'!R$2</f>
        <v>#DIV/0!</v>
      </c>
      <c r="AC36" s="90">
        <f t="shared" si="43"/>
        <v>0</v>
      </c>
      <c r="AD36" s="90" t="e">
        <f t="shared" si="44"/>
        <v>#DIV/0!</v>
      </c>
      <c r="AE36" s="90" t="e">
        <f t="shared" ca="1" si="38"/>
        <v>#DIV/0!</v>
      </c>
      <c r="AF36" s="90" t="str">
        <f t="shared" ref="AF36:AO36" si="54">IF(AF$8&lt;$AC36,AE36,"")</f>
        <v/>
      </c>
      <c r="AG36" s="90" t="str">
        <f t="shared" si="54"/>
        <v/>
      </c>
      <c r="AH36" s="90" t="str">
        <f t="shared" si="54"/>
        <v/>
      </c>
      <c r="AI36" s="90" t="str">
        <f t="shared" si="54"/>
        <v/>
      </c>
      <c r="AJ36" s="90" t="str">
        <f t="shared" si="54"/>
        <v/>
      </c>
      <c r="AK36" s="90" t="str">
        <f t="shared" si="54"/>
        <v/>
      </c>
      <c r="AL36" s="90" t="str">
        <f t="shared" si="54"/>
        <v/>
      </c>
      <c r="AM36" s="90" t="str">
        <f t="shared" si="54"/>
        <v/>
      </c>
      <c r="AN36" s="90" t="str">
        <f t="shared" si="54"/>
        <v/>
      </c>
      <c r="AO36" s="90" t="str">
        <f t="shared" si="54"/>
        <v/>
      </c>
      <c r="AP36" s="91" t="e">
        <f t="shared" si="46"/>
        <v>#DIV/0!</v>
      </c>
      <c r="AQ36" s="91" t="e">
        <f t="shared" si="47"/>
        <v>#DIV/0!</v>
      </c>
      <c r="AR36" s="91" t="e">
        <f t="shared" si="48"/>
        <v>#DIV/0!</v>
      </c>
      <c r="AS36" s="91" t="e">
        <f t="shared" si="49"/>
        <v>#DIV/0!</v>
      </c>
      <c r="AT36" s="91" t="e">
        <f t="shared" si="50"/>
        <v>#DIV/0!</v>
      </c>
      <c r="AU36" s="91" t="e">
        <f t="shared" si="51"/>
        <v>#DIV/0!</v>
      </c>
      <c r="AV36" s="91">
        <f t="shared" si="52"/>
        <v>0</v>
      </c>
    </row>
    <row r="37" spans="1:48" s="84" customFormat="1" ht="15.75" customHeight="1" thickBot="1" x14ac:dyDescent="0.3">
      <c r="A37" s="92"/>
      <c r="B37" s="92"/>
      <c r="E37" s="85" t="str">
        <f ca="1">+'23'!$I$2</f>
        <v xml:space="preserve">MINAS Y EXPLOSIVOS </v>
      </c>
      <c r="F37" s="93">
        <f t="shared" si="40"/>
        <v>0</v>
      </c>
      <c r="G37" s="87"/>
      <c r="H37" s="94" t="str">
        <f t="shared" si="41"/>
        <v/>
      </c>
      <c r="I37" s="95" t="str">
        <f t="shared" si="41"/>
        <v/>
      </c>
      <c r="J37" s="95" t="str">
        <f t="shared" si="41"/>
        <v/>
      </c>
      <c r="K37" s="95" t="str">
        <f t="shared" si="41"/>
        <v/>
      </c>
      <c r="L37" s="95" t="str">
        <f t="shared" si="41"/>
        <v/>
      </c>
      <c r="M37" s="95" t="str">
        <f t="shared" si="41"/>
        <v/>
      </c>
      <c r="N37" s="95" t="str">
        <f t="shared" si="41"/>
        <v/>
      </c>
      <c r="O37" s="95" t="str">
        <f t="shared" si="41"/>
        <v/>
      </c>
      <c r="P37" s="95" t="str">
        <f t="shared" si="41"/>
        <v/>
      </c>
      <c r="Q37" s="96" t="str">
        <f t="shared" si="41"/>
        <v/>
      </c>
      <c r="R37" s="88"/>
      <c r="S37" s="89" t="e">
        <f t="shared" si="42"/>
        <v>#DIV/0!</v>
      </c>
      <c r="T37" s="84">
        <f t="shared" si="39"/>
        <v>23</v>
      </c>
      <c r="U37" s="132">
        <f>+'23'!K$2</f>
        <v>0</v>
      </c>
      <c r="V37" s="132">
        <f>+'23'!L$2</f>
        <v>0</v>
      </c>
      <c r="W37" s="132">
        <f>+'23'!M$2</f>
        <v>0</v>
      </c>
      <c r="X37" s="132">
        <f>+'23'!N$2</f>
        <v>0</v>
      </c>
      <c r="Y37" s="132">
        <f>+'23'!O$2</f>
        <v>0</v>
      </c>
      <c r="Z37" s="132" t="e">
        <f>+'23'!P$2</f>
        <v>#DIV/0!</v>
      </c>
      <c r="AA37" s="132">
        <f>+'23'!Q$2</f>
        <v>0</v>
      </c>
      <c r="AB37" s="132" t="e">
        <f>+'23'!R$2</f>
        <v>#DIV/0!</v>
      </c>
      <c r="AC37" s="90">
        <f t="shared" si="43"/>
        <v>0</v>
      </c>
      <c r="AD37" s="90" t="e">
        <f t="shared" si="44"/>
        <v>#DIV/0!</v>
      </c>
      <c r="AE37" s="90" t="e">
        <f ca="1">IF($F$51="A",AD37,"")</f>
        <v>#DIV/0!</v>
      </c>
      <c r="AF37" s="90" t="str">
        <f t="shared" ref="AF37:AO37" si="55">IF(AF$8&lt;$AC37,AE37,"")</f>
        <v/>
      </c>
      <c r="AG37" s="90" t="str">
        <f t="shared" si="55"/>
        <v/>
      </c>
      <c r="AH37" s="90" t="str">
        <f t="shared" si="55"/>
        <v/>
      </c>
      <c r="AI37" s="90" t="str">
        <f t="shared" si="55"/>
        <v/>
      </c>
      <c r="AJ37" s="90" t="str">
        <f t="shared" si="55"/>
        <v/>
      </c>
      <c r="AK37" s="90" t="str">
        <f t="shared" si="55"/>
        <v/>
      </c>
      <c r="AL37" s="90" t="str">
        <f t="shared" si="55"/>
        <v/>
      </c>
      <c r="AM37" s="90" t="str">
        <f t="shared" si="55"/>
        <v/>
      </c>
      <c r="AN37" s="90" t="str">
        <f t="shared" si="55"/>
        <v/>
      </c>
      <c r="AO37" s="90" t="str">
        <f t="shared" si="55"/>
        <v/>
      </c>
      <c r="AP37" s="91" t="e">
        <f t="shared" si="46"/>
        <v>#DIV/0!</v>
      </c>
      <c r="AQ37" s="91" t="e">
        <f t="shared" si="47"/>
        <v>#DIV/0!</v>
      </c>
      <c r="AR37" s="91" t="e">
        <f t="shared" si="48"/>
        <v>#DIV/0!</v>
      </c>
      <c r="AS37" s="91" t="e">
        <f t="shared" si="49"/>
        <v>#DIV/0!</v>
      </c>
      <c r="AT37" s="91" t="e">
        <f t="shared" si="50"/>
        <v>#DIV/0!</v>
      </c>
      <c r="AU37" s="91" t="e">
        <f t="shared" si="51"/>
        <v>#DIV/0!</v>
      </c>
      <c r="AV37" s="91">
        <f t="shared" si="52"/>
        <v>0</v>
      </c>
    </row>
    <row r="38" spans="1:48" s="84" customFormat="1" ht="15.75" customHeight="1" thickBot="1" x14ac:dyDescent="0.3">
      <c r="A38" s="92"/>
      <c r="B38" s="92"/>
      <c r="E38" s="85" t="str">
        <f ca="1">+'24'!$I$2</f>
        <v xml:space="preserve">APOYO AEROMÓVIL </v>
      </c>
      <c r="F38" s="93">
        <f t="shared" si="40"/>
        <v>0</v>
      </c>
      <c r="G38" s="87"/>
      <c r="H38" s="94" t="str">
        <f t="shared" ref="H38:Q39" si="56">+AF38</f>
        <v/>
      </c>
      <c r="I38" s="95" t="str">
        <f t="shared" si="56"/>
        <v/>
      </c>
      <c r="J38" s="95" t="str">
        <f t="shared" si="56"/>
        <v/>
      </c>
      <c r="K38" s="95" t="str">
        <f t="shared" si="56"/>
        <v/>
      </c>
      <c r="L38" s="95" t="str">
        <f t="shared" si="56"/>
        <v/>
      </c>
      <c r="M38" s="95" t="str">
        <f t="shared" si="56"/>
        <v/>
      </c>
      <c r="N38" s="95" t="str">
        <f t="shared" si="56"/>
        <v/>
      </c>
      <c r="O38" s="95" t="str">
        <f t="shared" si="56"/>
        <v/>
      </c>
      <c r="P38" s="95" t="str">
        <f t="shared" si="56"/>
        <v/>
      </c>
      <c r="Q38" s="96" t="str">
        <f t="shared" si="56"/>
        <v/>
      </c>
      <c r="R38" s="88"/>
      <c r="S38" s="89" t="e">
        <f t="shared" si="42"/>
        <v>#DIV/0!</v>
      </c>
      <c r="T38" s="84">
        <f t="shared" si="39"/>
        <v>24</v>
      </c>
      <c r="U38" s="132">
        <f>+'24'!K$2</f>
        <v>0</v>
      </c>
      <c r="V38" s="132">
        <f>+'24'!L$2</f>
        <v>0</v>
      </c>
      <c r="W38" s="132">
        <f>+'24'!M$2</f>
        <v>0</v>
      </c>
      <c r="X38" s="132">
        <f>+'24'!N$2</f>
        <v>0</v>
      </c>
      <c r="Y38" s="132">
        <f>+'24'!O$2</f>
        <v>0</v>
      </c>
      <c r="Z38" s="132" t="e">
        <f>+'24'!P$2</f>
        <v>#DIV/0!</v>
      </c>
      <c r="AA38" s="132">
        <f>+'24'!Q$2</f>
        <v>0</v>
      </c>
      <c r="AB38" s="132" t="e">
        <f>+'24'!R$2</f>
        <v>#DIV/0!</v>
      </c>
      <c r="AC38" s="90">
        <f t="shared" si="43"/>
        <v>0</v>
      </c>
      <c r="AD38" s="90" t="e">
        <f t="shared" si="44"/>
        <v>#DIV/0!</v>
      </c>
      <c r="AE38" s="90" t="e">
        <f ca="1">IF($F$51="A",AD38,"")</f>
        <v>#DIV/0!</v>
      </c>
      <c r="AF38" s="90" t="str">
        <f t="shared" ref="AF38:AO38" si="57">IF(AF$8&lt;$AC38,AE38,"")</f>
        <v/>
      </c>
      <c r="AG38" s="90" t="str">
        <f t="shared" si="57"/>
        <v/>
      </c>
      <c r="AH38" s="90" t="str">
        <f t="shared" si="57"/>
        <v/>
      </c>
      <c r="AI38" s="90" t="str">
        <f t="shared" si="57"/>
        <v/>
      </c>
      <c r="AJ38" s="90" t="str">
        <f t="shared" si="57"/>
        <v/>
      </c>
      <c r="AK38" s="90" t="str">
        <f t="shared" si="57"/>
        <v/>
      </c>
      <c r="AL38" s="90" t="str">
        <f t="shared" si="57"/>
        <v/>
      </c>
      <c r="AM38" s="90" t="str">
        <f t="shared" si="57"/>
        <v/>
      </c>
      <c r="AN38" s="90" t="str">
        <f t="shared" si="57"/>
        <v/>
      </c>
      <c r="AO38" s="90" t="str">
        <f t="shared" si="57"/>
        <v/>
      </c>
      <c r="AP38" s="91" t="e">
        <f t="shared" si="46"/>
        <v>#DIV/0!</v>
      </c>
      <c r="AQ38" s="91" t="e">
        <f t="shared" si="47"/>
        <v>#DIV/0!</v>
      </c>
      <c r="AR38" s="91" t="e">
        <f t="shared" si="48"/>
        <v>#DIV/0!</v>
      </c>
      <c r="AS38" s="91" t="e">
        <f t="shared" si="49"/>
        <v>#DIV/0!</v>
      </c>
      <c r="AT38" s="91" t="e">
        <f t="shared" si="50"/>
        <v>#DIV/0!</v>
      </c>
      <c r="AU38" s="91" t="e">
        <f t="shared" si="51"/>
        <v>#DIV/0!</v>
      </c>
      <c r="AV38" s="91">
        <f t="shared" si="52"/>
        <v>0</v>
      </c>
    </row>
    <row r="39" spans="1:48" s="84" customFormat="1" ht="15.75" customHeight="1" thickBot="1" x14ac:dyDescent="0.3">
      <c r="A39" s="92"/>
      <c r="B39" s="92"/>
      <c r="E39" s="85" t="str">
        <f ca="1">+'25'!$I$2</f>
        <v xml:space="preserve">Logística, Protección y Seguridad, armamento y Pistola USP </v>
      </c>
      <c r="F39" s="93">
        <f t="shared" si="40"/>
        <v>0</v>
      </c>
      <c r="G39" s="87"/>
      <c r="H39" s="94" t="str">
        <f t="shared" si="56"/>
        <v/>
      </c>
      <c r="I39" s="95" t="str">
        <f t="shared" si="56"/>
        <v/>
      </c>
      <c r="J39" s="95" t="str">
        <f t="shared" si="56"/>
        <v/>
      </c>
      <c r="K39" s="95" t="str">
        <f t="shared" si="56"/>
        <v/>
      </c>
      <c r="L39" s="95" t="str">
        <f t="shared" si="56"/>
        <v/>
      </c>
      <c r="M39" s="95" t="str">
        <f t="shared" si="56"/>
        <v/>
      </c>
      <c r="N39" s="95" t="str">
        <f t="shared" si="56"/>
        <v/>
      </c>
      <c r="O39" s="95" t="str">
        <f t="shared" si="56"/>
        <v/>
      </c>
      <c r="P39" s="95" t="str">
        <f t="shared" si="56"/>
        <v/>
      </c>
      <c r="Q39" s="96" t="str">
        <f t="shared" si="56"/>
        <v/>
      </c>
      <c r="R39" s="88"/>
      <c r="S39" s="89" t="e">
        <f t="shared" si="42"/>
        <v>#DIV/0!</v>
      </c>
      <c r="T39" s="84">
        <f t="shared" si="39"/>
        <v>25</v>
      </c>
      <c r="U39" s="132">
        <f>+'25'!K$2</f>
        <v>0</v>
      </c>
      <c r="V39" s="132">
        <f>+'25'!L$2</f>
        <v>0</v>
      </c>
      <c r="W39" s="132">
        <f>+'25'!M$2</f>
        <v>0</v>
      </c>
      <c r="X39" s="132">
        <f>+'25'!N$2</f>
        <v>0</v>
      </c>
      <c r="Y39" s="132">
        <f>+'25'!O$2</f>
        <v>0</v>
      </c>
      <c r="Z39" s="132" t="e">
        <f>+'25'!P$2</f>
        <v>#DIV/0!</v>
      </c>
      <c r="AA39" s="132">
        <f>+'25'!Q$2</f>
        <v>0</v>
      </c>
      <c r="AB39" s="132" t="e">
        <f>+'25'!R$2</f>
        <v>#DIV/0!</v>
      </c>
      <c r="AC39" s="90">
        <f t="shared" si="43"/>
        <v>0</v>
      </c>
      <c r="AD39" s="90" t="e">
        <f t="shared" si="44"/>
        <v>#DIV/0!</v>
      </c>
      <c r="AE39" s="90" t="e">
        <f ca="1">IF($F$51="A",AD39,"")</f>
        <v>#DIV/0!</v>
      </c>
      <c r="AF39" s="90" t="str">
        <f t="shared" ref="AF39:AO39" si="58">IF(AF$8&lt;$AC39,AE39,"")</f>
        <v/>
      </c>
      <c r="AG39" s="90" t="str">
        <f t="shared" si="58"/>
        <v/>
      </c>
      <c r="AH39" s="90" t="str">
        <f t="shared" si="58"/>
        <v/>
      </c>
      <c r="AI39" s="90" t="str">
        <f t="shared" si="58"/>
        <v/>
      </c>
      <c r="AJ39" s="90" t="str">
        <f t="shared" si="58"/>
        <v/>
      </c>
      <c r="AK39" s="90" t="str">
        <f t="shared" si="58"/>
        <v/>
      </c>
      <c r="AL39" s="90" t="str">
        <f t="shared" si="58"/>
        <v/>
      </c>
      <c r="AM39" s="90" t="str">
        <f t="shared" si="58"/>
        <v/>
      </c>
      <c r="AN39" s="90" t="str">
        <f t="shared" si="58"/>
        <v/>
      </c>
      <c r="AO39" s="90" t="str">
        <f t="shared" si="58"/>
        <v/>
      </c>
      <c r="AP39" s="91" t="e">
        <f t="shared" si="46"/>
        <v>#DIV/0!</v>
      </c>
      <c r="AQ39" s="91" t="e">
        <f t="shared" si="47"/>
        <v>#DIV/0!</v>
      </c>
      <c r="AR39" s="91" t="e">
        <f t="shared" si="48"/>
        <v>#DIV/0!</v>
      </c>
      <c r="AS39" s="91" t="e">
        <f t="shared" si="49"/>
        <v>#DIV/0!</v>
      </c>
      <c r="AT39" s="91" t="e">
        <f t="shared" si="50"/>
        <v>#DIV/0!</v>
      </c>
      <c r="AU39" s="91" t="e">
        <f t="shared" si="51"/>
        <v>#DIV/0!</v>
      </c>
      <c r="AV39" s="91">
        <f t="shared" si="52"/>
        <v>0</v>
      </c>
    </row>
    <row r="40" spans="1:48" s="84" customFormat="1" ht="15.75" customHeight="1" x14ac:dyDescent="0.25">
      <c r="A40" s="92"/>
      <c r="B40" s="92"/>
      <c r="E40" s="85"/>
      <c r="F40" s="93"/>
      <c r="G40" s="87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88"/>
      <c r="S40" s="89"/>
      <c r="U40" s="132"/>
      <c r="V40" s="132"/>
      <c r="W40" s="132"/>
      <c r="X40" s="132"/>
      <c r="Y40" s="132"/>
      <c r="Z40" s="132"/>
      <c r="AA40" s="132"/>
      <c r="AB40" s="132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1"/>
      <c r="AQ40" s="91"/>
      <c r="AR40" s="91"/>
      <c r="AS40" s="91"/>
      <c r="AT40" s="91"/>
      <c r="AU40" s="91"/>
      <c r="AV40" s="91"/>
    </row>
    <row r="41" spans="1:48" s="84" customFormat="1" ht="15.75" customHeight="1" thickBot="1" x14ac:dyDescent="0.35">
      <c r="A41" s="92"/>
      <c r="B41" s="92"/>
      <c r="D41" s="117" t="s">
        <v>92</v>
      </c>
      <c r="E41" s="85"/>
      <c r="F41" s="93"/>
      <c r="G41" s="87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88"/>
      <c r="S41" s="89"/>
      <c r="U41" s="132"/>
      <c r="V41" s="132"/>
      <c r="W41" s="132"/>
      <c r="X41" s="132"/>
      <c r="Y41" s="132"/>
      <c r="Z41" s="132"/>
      <c r="AA41" s="132"/>
      <c r="AB41" s="132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1"/>
      <c r="AQ41" s="91"/>
      <c r="AR41" s="91"/>
      <c r="AS41" s="91"/>
      <c r="AT41" s="91"/>
      <c r="AU41" s="91"/>
      <c r="AV41" s="91"/>
    </row>
    <row r="42" spans="1:48" s="84" customFormat="1" ht="15.75" customHeight="1" thickBot="1" x14ac:dyDescent="0.3">
      <c r="A42" s="92"/>
      <c r="B42" s="92"/>
      <c r="E42" s="85" t="str">
        <f ca="1">+'26'!$I$2</f>
        <v xml:space="preserve">Seguridad en FAS, Mando y RG. Interior </v>
      </c>
      <c r="F42" s="93">
        <f>+U42</f>
        <v>0</v>
      </c>
      <c r="G42" s="87"/>
      <c r="H42" s="94" t="str">
        <f t="shared" ref="H42:Q42" si="59">+AF42</f>
        <v/>
      </c>
      <c r="I42" s="95" t="str">
        <f t="shared" si="59"/>
        <v/>
      </c>
      <c r="J42" s="95" t="str">
        <f t="shared" si="59"/>
        <v/>
      </c>
      <c r="K42" s="95" t="str">
        <f t="shared" si="59"/>
        <v/>
      </c>
      <c r="L42" s="95" t="str">
        <f t="shared" si="59"/>
        <v/>
      </c>
      <c r="M42" s="95" t="str">
        <f t="shared" si="59"/>
        <v/>
      </c>
      <c r="N42" s="95" t="str">
        <f t="shared" si="59"/>
        <v/>
      </c>
      <c r="O42" s="95" t="str">
        <f t="shared" si="59"/>
        <v/>
      </c>
      <c r="P42" s="95" t="str">
        <f t="shared" si="59"/>
        <v/>
      </c>
      <c r="Q42" s="96" t="str">
        <f t="shared" si="59"/>
        <v/>
      </c>
      <c r="R42" s="88"/>
      <c r="S42" s="89" t="e">
        <f>IF(AV42=0,AU42,"")</f>
        <v>#DIV/0!</v>
      </c>
      <c r="T42" s="84">
        <f>+T39+1</f>
        <v>26</v>
      </c>
      <c r="U42" s="132">
        <f>+'26'!K$2</f>
        <v>0</v>
      </c>
      <c r="V42" s="132">
        <f>+'26'!L$2</f>
        <v>0</v>
      </c>
      <c r="W42" s="132">
        <f>+'26'!M$2</f>
        <v>0</v>
      </c>
      <c r="X42" s="132">
        <f>+'26'!N$2</f>
        <v>0</v>
      </c>
      <c r="Y42" s="132">
        <f>+'26'!O$2</f>
        <v>0</v>
      </c>
      <c r="Z42" s="132" t="e">
        <f>+'26'!P$2</f>
        <v>#DIV/0!</v>
      </c>
      <c r="AA42" s="132">
        <f>+'26'!Q$2</f>
        <v>0</v>
      </c>
      <c r="AB42" s="132" t="e">
        <f>+'26'!R$2</f>
        <v>#DIV/0!</v>
      </c>
      <c r="AC42" s="90">
        <f>IF(Y42=0,0,ROUND(Z42*10,1))</f>
        <v>0</v>
      </c>
      <c r="AD42" s="90" t="e">
        <f>IF(AB42&gt;4.99,"B","M")</f>
        <v>#DIV/0!</v>
      </c>
      <c r="AE42" s="90" t="e">
        <f ca="1">IF($F$51="A",AD42,"")</f>
        <v>#DIV/0!</v>
      </c>
      <c r="AF42" s="90" t="str">
        <f t="shared" ref="AF42:AO42" si="60">IF(AF$8&lt;$AC42,AE42,"")</f>
        <v/>
      </c>
      <c r="AG42" s="90" t="str">
        <f t="shared" si="60"/>
        <v/>
      </c>
      <c r="AH42" s="90" t="str">
        <f t="shared" si="60"/>
        <v/>
      </c>
      <c r="AI42" s="90" t="str">
        <f t="shared" si="60"/>
        <v/>
      </c>
      <c r="AJ42" s="90" t="str">
        <f t="shared" si="60"/>
        <v/>
      </c>
      <c r="AK42" s="90" t="str">
        <f t="shared" si="60"/>
        <v/>
      </c>
      <c r="AL42" s="90" t="str">
        <f t="shared" si="60"/>
        <v/>
      </c>
      <c r="AM42" s="90" t="str">
        <f t="shared" si="60"/>
        <v/>
      </c>
      <c r="AN42" s="90" t="str">
        <f t="shared" si="60"/>
        <v/>
      </c>
      <c r="AO42" s="90" t="str">
        <f t="shared" si="60"/>
        <v/>
      </c>
      <c r="AP42" s="91" t="e">
        <f>IF(AB42&lt;4,AP$8,"")</f>
        <v>#DIV/0!</v>
      </c>
      <c r="AQ42" s="91" t="e">
        <f>IF(AND(AB42&gt;3.99,AB42&lt;5),AQ$8,"")</f>
        <v>#DIV/0!</v>
      </c>
      <c r="AR42" s="91" t="e">
        <f>IF(AND(AB42&gt;4.99,AB42&lt;7),AR$8,"")</f>
        <v>#DIV/0!</v>
      </c>
      <c r="AS42" s="91" t="e">
        <f>IF(AND(AB42&gt;6.99,AB42&lt;8),AS$8,"")</f>
        <v>#DIV/0!</v>
      </c>
      <c r="AT42" s="91" t="e">
        <f>IF(AB42&gt;8,AT$8,"")</f>
        <v>#DIV/0!</v>
      </c>
      <c r="AU42" s="91" t="e">
        <f>CONCATENATE(AP42,AQ42,AR42,AS42,AT42)</f>
        <v>#DIV/0!</v>
      </c>
      <c r="AV42" s="91">
        <f>U42-(V42+W42)</f>
        <v>0</v>
      </c>
    </row>
    <row r="43" spans="1:48" ht="15.75" customHeight="1" x14ac:dyDescent="0.25">
      <c r="C43" s="97"/>
      <c r="D43" s="97"/>
      <c r="E43" s="85"/>
      <c r="F43" s="67"/>
      <c r="G43" s="98"/>
    </row>
    <row r="44" spans="1:48" ht="15.75" customHeight="1" thickBot="1" x14ac:dyDescent="0.3">
      <c r="C44" s="97"/>
      <c r="D44" s="97"/>
      <c r="E44" s="85"/>
      <c r="F44" s="67"/>
      <c r="G44" s="98"/>
    </row>
    <row r="45" spans="1:48" ht="15.75" customHeight="1" thickBot="1" x14ac:dyDescent="0.3">
      <c r="C45" s="67"/>
      <c r="D45" s="67"/>
      <c r="E45" s="112" t="str">
        <f ca="1">CONCATENATE('0'!$C$1,"   (",MAX(DATOS!A:A)-1," preguntas)")</f>
        <v>A U T O T E S T   (1828 preguntas)</v>
      </c>
      <c r="F45" s="86">
        <f>+U45</f>
        <v>100</v>
      </c>
      <c r="G45" s="87"/>
      <c r="H45" s="94" t="str">
        <f t="shared" ref="H45:Q45" si="61">+AF45</f>
        <v/>
      </c>
      <c r="I45" s="95" t="str">
        <f t="shared" si="61"/>
        <v/>
      </c>
      <c r="J45" s="95" t="str">
        <f t="shared" si="61"/>
        <v/>
      </c>
      <c r="K45" s="95" t="str">
        <f t="shared" si="61"/>
        <v/>
      </c>
      <c r="L45" s="95" t="str">
        <f t="shared" si="61"/>
        <v/>
      </c>
      <c r="M45" s="95" t="str">
        <f t="shared" si="61"/>
        <v/>
      </c>
      <c r="N45" s="95" t="str">
        <f t="shared" si="61"/>
        <v/>
      </c>
      <c r="O45" s="95" t="str">
        <f t="shared" si="61"/>
        <v/>
      </c>
      <c r="P45" s="95" t="str">
        <f t="shared" si="61"/>
        <v/>
      </c>
      <c r="Q45" s="96" t="str">
        <f t="shared" si="61"/>
        <v/>
      </c>
      <c r="R45" s="88"/>
      <c r="S45" s="89" t="str">
        <f>IF(AV45=0,AU45,"")</f>
        <v/>
      </c>
      <c r="T45" s="84"/>
      <c r="U45" s="132">
        <f>+'0'!M$2</f>
        <v>100</v>
      </c>
      <c r="V45" s="132">
        <f>+'0'!N$2</f>
        <v>0</v>
      </c>
      <c r="W45" s="132">
        <f>+'0'!O$2</f>
        <v>0</v>
      </c>
      <c r="X45" s="132">
        <f>+'0'!P$2</f>
        <v>0</v>
      </c>
      <c r="Y45" s="132">
        <f>+'0'!Q$2</f>
        <v>0</v>
      </c>
      <c r="Z45" s="132">
        <f>+'0'!R$2</f>
        <v>0</v>
      </c>
      <c r="AA45" s="132">
        <f>+'0'!S$2</f>
        <v>0</v>
      </c>
      <c r="AB45" s="132" t="e">
        <f>+'0'!T$2</f>
        <v>#DIV/0!</v>
      </c>
      <c r="AC45" s="90">
        <f>IF(Y45=0,0,ROUND(Z45*10,1))</f>
        <v>0</v>
      </c>
      <c r="AD45" s="90" t="e">
        <f>IF(AB45&gt;4.99,"B","M")</f>
        <v>#DIV/0!</v>
      </c>
      <c r="AE45" s="90" t="e">
        <f ca="1">IF($F$51="A",AD45,"")</f>
        <v>#DIV/0!</v>
      </c>
      <c r="AF45" s="90" t="str">
        <f t="shared" ref="AF45:AO45" si="62">IF(AF$8&lt;$AC45,AE45,"")</f>
        <v/>
      </c>
      <c r="AG45" s="90" t="str">
        <f t="shared" si="62"/>
        <v/>
      </c>
      <c r="AH45" s="90" t="str">
        <f t="shared" si="62"/>
        <v/>
      </c>
      <c r="AI45" s="90" t="str">
        <f t="shared" si="62"/>
        <v/>
      </c>
      <c r="AJ45" s="90" t="str">
        <f t="shared" si="62"/>
        <v/>
      </c>
      <c r="AK45" s="90" t="str">
        <f t="shared" si="62"/>
        <v/>
      </c>
      <c r="AL45" s="90" t="str">
        <f t="shared" si="62"/>
        <v/>
      </c>
      <c r="AM45" s="90" t="str">
        <f t="shared" si="62"/>
        <v/>
      </c>
      <c r="AN45" s="90" t="str">
        <f t="shared" si="62"/>
        <v/>
      </c>
      <c r="AO45" s="90" t="str">
        <f t="shared" si="62"/>
        <v/>
      </c>
      <c r="AP45" s="91" t="e">
        <f>IF(AB45&lt;4,AP$8,"")</f>
        <v>#DIV/0!</v>
      </c>
      <c r="AQ45" s="91" t="e">
        <f>IF(AND(AB45&gt;3.99,AB45&lt;5),AQ$8,"")</f>
        <v>#DIV/0!</v>
      </c>
      <c r="AR45" s="91" t="e">
        <f>IF(AND(AB45&gt;4.99,AB45&lt;7),AR$8,"")</f>
        <v>#DIV/0!</v>
      </c>
      <c r="AS45" s="91" t="e">
        <f>IF(AND(AB45&gt;6.99,AB45&lt;8),AS$8,"")</f>
        <v>#DIV/0!</v>
      </c>
      <c r="AT45" s="91" t="e">
        <f>IF(AB45&gt;8,AT$8,"")</f>
        <v>#DIV/0!</v>
      </c>
      <c r="AU45" s="91" t="e">
        <f>CONCATENATE(AP45,AQ45,AR45,AS45,AT45)</f>
        <v>#DIV/0!</v>
      </c>
      <c r="AV45" s="91">
        <f>U45-(V45+W45)</f>
        <v>100</v>
      </c>
    </row>
    <row r="46" spans="1:48" ht="13.2" x14ac:dyDescent="0.25">
      <c r="C46" s="67"/>
      <c r="D46" s="67"/>
      <c r="E46" s="97"/>
      <c r="F46" s="67"/>
      <c r="G46" s="98"/>
    </row>
    <row r="47" spans="1:48" ht="13.2" x14ac:dyDescent="0.25">
      <c r="C47" s="67"/>
      <c r="D47" s="67"/>
      <c r="E47" s="67"/>
      <c r="F47" s="67"/>
      <c r="G47" s="98"/>
    </row>
    <row r="48" spans="1:48" ht="13.2" hidden="1" x14ac:dyDescent="0.25">
      <c r="C48" s="67" t="s">
        <v>5</v>
      </c>
      <c r="D48" s="67"/>
      <c r="E48" s="67"/>
      <c r="F48" s="98"/>
      <c r="G48" s="67"/>
    </row>
    <row r="49" spans="3:7" ht="13.2" hidden="1" x14ac:dyDescent="0.25">
      <c r="C49" s="67" t="s">
        <v>6</v>
      </c>
      <c r="D49" s="67"/>
      <c r="E49" s="67"/>
      <c r="F49" s="99">
        <v>47646</v>
      </c>
      <c r="G49" s="67"/>
    </row>
    <row r="50" spans="3:7" ht="13.2" hidden="1" x14ac:dyDescent="0.25">
      <c r="C50" s="67" t="s">
        <v>7</v>
      </c>
      <c r="D50" s="67"/>
      <c r="E50" s="67"/>
      <c r="F50" s="99">
        <f ca="1">TODAY()</f>
        <v>43656</v>
      </c>
      <c r="G50" s="67"/>
    </row>
    <row r="51" spans="3:7" ht="13.2" hidden="1" x14ac:dyDescent="0.25">
      <c r="C51" s="67" t="s">
        <v>5</v>
      </c>
      <c r="D51" s="67"/>
      <c r="E51" s="67"/>
      <c r="F51" s="99" t="str">
        <f ca="1">IF(F49-F50&gt;0,"A","B")</f>
        <v>A</v>
      </c>
      <c r="G51" s="67"/>
    </row>
    <row r="52" spans="3:7" ht="13.2" hidden="1" x14ac:dyDescent="0.25">
      <c r="C52" s="67" t="s">
        <v>46</v>
      </c>
      <c r="D52" s="67"/>
      <c r="E52" s="67"/>
      <c r="F52" s="99"/>
      <c r="G52" s="67"/>
    </row>
    <row r="53" spans="3:7" x14ac:dyDescent="0.25">
      <c r="E53" s="67"/>
      <c r="F53" s="70"/>
      <c r="G53" s="67"/>
    </row>
    <row r="54" spans="3:7" x14ac:dyDescent="0.25"/>
    <row r="55" spans="3:7" hidden="1" x14ac:dyDescent="0.25"/>
    <row r="56" spans="3:7" hidden="1" x14ac:dyDescent="0.25"/>
    <row r="57" spans="3:7" hidden="1" x14ac:dyDescent="0.25"/>
    <row r="58" spans="3:7" hidden="1" x14ac:dyDescent="0.25"/>
    <row r="59" spans="3:7" hidden="1" x14ac:dyDescent="0.25"/>
    <row r="60" spans="3:7" hidden="1" x14ac:dyDescent="0.25"/>
    <row r="61" spans="3:7" hidden="1" x14ac:dyDescent="0.25"/>
    <row r="62" spans="3:7" hidden="1" x14ac:dyDescent="0.25"/>
    <row r="63" spans="3:7" hidden="1" x14ac:dyDescent="0.25"/>
    <row r="64" spans="3:7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x14ac:dyDescent="0.25"/>
    <row r="168" x14ac:dyDescent="0.25"/>
  </sheetData>
  <sheetProtection algorithmName="SHA-512" hashValue="weIeP4Ob2jJfcfyPW6/Zqc2FhA0uS/daxkN6TccTmxtKE2AWj7OzhU4sSl+HPL2rlc/LaZG15HRuHjKK/U5YUQ==" saltValue="vi53JKTOIBA/jEzd6uqPCA==" spinCount="100000" sheet="1" objects="1" scenarios="1"/>
  <mergeCells count="7">
    <mergeCell ref="H8:Q8"/>
    <mergeCell ref="C2:E2"/>
    <mergeCell ref="C7:E7"/>
    <mergeCell ref="C3:E3"/>
    <mergeCell ref="C4:E4"/>
    <mergeCell ref="C5:E5"/>
    <mergeCell ref="C6:E6"/>
  </mergeCells>
  <conditionalFormatting sqref="H45:S45 H9:S42">
    <cfRule type="cellIs" dxfId="1082" priority="292" stopIfTrue="1" operator="equal">
      <formula>"B"</formula>
    </cfRule>
    <cfRule type="cellIs" dxfId="1081" priority="293" stopIfTrue="1" operator="equal">
      <formula>"M"</formula>
    </cfRule>
  </conditionalFormatting>
  <hyperlinks>
    <hyperlink ref="E11" location="'1'!A1" display="'1'!A1"/>
    <hyperlink ref="E45" location="'0'!A1" display="'0'!A1"/>
    <hyperlink ref="C4" r:id="rId1" display="lictorformacion@outlook.es       /     gmail.com"/>
    <hyperlink ref="C5" r:id="rId2"/>
    <hyperlink ref="E12" location="'2'!A1" display="'2'!A1"/>
    <hyperlink ref="E13" location="'3'!A1" display="'3'!A1"/>
    <hyperlink ref="E14" location="'4'!A1" display="'4'!A1"/>
    <hyperlink ref="E15" location="'5'!A1" display="'5'!A1"/>
    <hyperlink ref="E16" location="'6'!A1" display="'6'!A1"/>
    <hyperlink ref="E17" location="'7'!A1" display="'7'!A1"/>
    <hyperlink ref="E18" location="'8'!A1" display="'8'!A1"/>
    <hyperlink ref="E19" location="'9'!A1" display="'9'!A1"/>
    <hyperlink ref="E20" location="'10'!A1" display="'10'!A1"/>
    <hyperlink ref="E23" location="'11'!A1" display="'11'!A1"/>
    <hyperlink ref="E24" location="'12'!A1" display="'12'!A1"/>
    <hyperlink ref="E25" location="'13'!A1" display="'13'!A1"/>
    <hyperlink ref="E26" location="'14'!A1" display="'14'!A1"/>
    <hyperlink ref="E27" location="'15'!A1" display="'15'!A1"/>
    <hyperlink ref="E28" location="'16'!A1" display="'16'!A1"/>
    <hyperlink ref="E31" location="'17'!A1" display="'17'!A1"/>
    <hyperlink ref="E32" location="'18'!A1" display="'18'!A1"/>
    <hyperlink ref="E33" location="'19'!A1" display="'19'!A1"/>
    <hyperlink ref="E34" location="'20'!A1" display="'20'!A1"/>
    <hyperlink ref="E35" location="'21'!A1" display="'21'!A1"/>
    <hyperlink ref="E36" location="'22'!A1" display="'22'!A1"/>
    <hyperlink ref="E37" location="'23'!A1" display="'23'!A1"/>
    <hyperlink ref="E38" location="'24'!A1" display="'24'!A1"/>
    <hyperlink ref="E39" location="'25'!A1" display="'25'!A1"/>
    <hyperlink ref="E42" location="'26'!A1" display="'26'!A1"/>
  </hyperlinks>
  <pageMargins left="0.7" right="0.7" top="0.75" bottom="0.75" header="0.3" footer="0.3"/>
  <pageSetup paperSize="9" orientation="portrait" horizontalDpi="300" verticalDpi="300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AI819"/>
  <sheetViews>
    <sheetView zoomScale="90" zoomScaleNormal="90" workbookViewId="0">
      <pane ySplit="2" topLeftCell="A3" activePane="bottomLeft" state="frozen"/>
      <selection activeCell="C42" sqref="C42"/>
      <selection pane="bottomLeft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IF(PORTADA!$F$51="A",G1,PORTADA!$F$52)</f>
        <v xml:space="preserve">La Edad Moderna </v>
      </c>
      <c r="D1" s="3"/>
      <c r="E1" s="4" t="e">
        <f>ROUND(Q2/K2*10,2)</f>
        <v>#DIV/0!</v>
      </c>
      <c r="F1" s="4"/>
      <c r="G1" s="38" t="str">
        <f>LOOKUP(I5,DATOS!A:A,DATOS!E:E)</f>
        <v xml:space="preserve">La Edad Moderna </v>
      </c>
      <c r="I1" s="39">
        <v>9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 xml:space="preserve">La Edad Moderna 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IF(PORTADA!$F$51="A",CONCATENATE(K5,".- ",G5),"")</f>
        <v xml:space="preserve">1.- LA EDAD MODERNA. </v>
      </c>
      <c r="D5" s="24"/>
      <c r="E5" s="11"/>
      <c r="F5" s="11"/>
      <c r="G5" s="40" t="str">
        <f>LOOKUP(I5,DATOS!A:A,DATOS!F:F)</f>
        <v xml:space="preserve">LA EDAD MODERNA. </v>
      </c>
      <c r="H5" s="40">
        <f>LOOKUP(I5,DATOS!A:A,DATOS!P:P)</f>
        <v>0</v>
      </c>
      <c r="I5" s="35">
        <f>LOOKUP(I1,DATOS!C:C,DATOS!A:A)</f>
        <v>545</v>
      </c>
      <c r="J5" s="61">
        <f>LOOKUP(I5,DATOS!A:A,DATOS!C:C)</f>
        <v>9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IF(PORTADA!$F$51="A",CONCATENATE(K11,".- ",G11),"")</f>
        <v xml:space="preserve">2.- LA EDAD MODERNA. </v>
      </c>
      <c r="D11" s="24"/>
      <c r="E11" s="11"/>
      <c r="F11" s="11"/>
      <c r="G11" s="40" t="str">
        <f>IF(J12="FIN","",LOOKUP(I11,DATOS!A:A,DATOS!F:F))</f>
        <v xml:space="preserve">LA EDAD MODERNA. </v>
      </c>
      <c r="H11" s="40">
        <f>IF(J12="FIN",0,LOOKUP(I11,DATOS!A:A,DATOS!P:P))</f>
        <v>0</v>
      </c>
      <c r="I11" s="35">
        <f>+I5+1</f>
        <v>546</v>
      </c>
      <c r="J11" s="61">
        <f>IF(LOOKUP(I11,DATOS!A:A,DATOS!C:C)=0,J5,(LOOKUP(I11,DATOS!A:A,DATOS!C:C)))</f>
        <v>9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IF(PORTADA!$F$51="A",CONCATENATE(K17,".- ",G17),"")</f>
        <v xml:space="preserve">3.- LA EDAD MODERNA. </v>
      </c>
      <c r="D17" s="24"/>
      <c r="E17" s="11"/>
      <c r="F17" s="11"/>
      <c r="G17" s="40" t="str">
        <f>IF(J18="FIN","",LOOKUP(I17,DATOS!A:A,DATOS!F:F))</f>
        <v xml:space="preserve">LA EDAD MODERNA. </v>
      </c>
      <c r="H17" s="40">
        <f>IF(J18="FIN",0,LOOKUP(I17,DATOS!A:A,DATOS!P:P))</f>
        <v>0</v>
      </c>
      <c r="I17" s="35">
        <f>+I11+1</f>
        <v>547</v>
      </c>
      <c r="J17" s="61">
        <f>IF(LOOKUP(I17,DATOS!A:A,DATOS!C:C)=0,J11,(LOOKUP(I17,DATOS!A:A,DATOS!C:C)))</f>
        <v>9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IF(PORTADA!$F$51="A",CONCATENATE(K23,".- ",G23),"")</f>
        <v xml:space="preserve">4.- LA EDAD MODERNA. </v>
      </c>
      <c r="D23" s="24"/>
      <c r="E23" s="11"/>
      <c r="F23" s="11"/>
      <c r="G23" s="40" t="str">
        <f>IF(J24="FIN","",LOOKUP(I23,DATOS!A:A,DATOS!F:F))</f>
        <v xml:space="preserve">LA EDAD MODERNA. </v>
      </c>
      <c r="H23" s="40">
        <f>IF(J24="FIN",0,LOOKUP(I23,DATOS!A:A,DATOS!P:P))</f>
        <v>0</v>
      </c>
      <c r="I23" s="35">
        <f>+I17+1</f>
        <v>548</v>
      </c>
      <c r="J23" s="61">
        <f>IF(LOOKUP(I23,DATOS!A:A,DATOS!C:C)=0,J17,(LOOKUP(I23,DATOS!A:A,DATOS!C:C)))</f>
        <v>9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IF(PORTADA!$F$51="A",CONCATENATE(K29,".- ",G29),"")</f>
        <v xml:space="preserve">5.- LA EDAD MODERNA. </v>
      </c>
      <c r="D29" s="24"/>
      <c r="E29" s="11"/>
      <c r="F29" s="11"/>
      <c r="G29" s="40" t="str">
        <f>IF(J30="FIN","",LOOKUP(I29,DATOS!A:A,DATOS!F:F))</f>
        <v xml:space="preserve">LA EDAD MODERNA. </v>
      </c>
      <c r="H29" s="40">
        <f>IF(J30="FIN",0,LOOKUP(I29,DATOS!A:A,DATOS!P:P))</f>
        <v>0</v>
      </c>
      <c r="I29" s="35">
        <f>+I23+1</f>
        <v>549</v>
      </c>
      <c r="J29" s="61">
        <f>IF(LOOKUP(I29,DATOS!A:A,DATOS!C:C)=0,J23,(LOOKUP(I29,DATOS!A:A,DATOS!C:C)))</f>
        <v>9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IF(PORTADA!$F$51="A",CONCATENATE(K35,".- ",G35),"")</f>
        <v xml:space="preserve">6.- LA EDAD MODERNA. </v>
      </c>
      <c r="D35" s="24"/>
      <c r="E35" s="11"/>
      <c r="F35" s="11"/>
      <c r="G35" s="40" t="str">
        <f>IF(J36="FIN","",LOOKUP(I35,DATOS!A:A,DATOS!F:F))</f>
        <v xml:space="preserve">LA EDAD MODERNA. </v>
      </c>
      <c r="H35" s="40">
        <f>IF(J36="FIN",0,LOOKUP(I35,DATOS!A:A,DATOS!P:P))</f>
        <v>0</v>
      </c>
      <c r="I35" s="35">
        <f>+I29+1</f>
        <v>550</v>
      </c>
      <c r="J35" s="61">
        <f>IF(LOOKUP(I35,DATOS!A:A,DATOS!C:C)=0,J29,(LOOKUP(I35,DATOS!A:A,DATOS!C:C)))</f>
        <v>9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IF(PORTADA!$F$51="A",CONCATENATE(K41,".- ",G41),"")</f>
        <v xml:space="preserve">7.- LA EDAD MODERNA. </v>
      </c>
      <c r="D41" s="24"/>
      <c r="E41" s="11"/>
      <c r="F41" s="11"/>
      <c r="G41" s="40" t="str">
        <f>IF(J42="FIN","",LOOKUP(I41,DATOS!A:A,DATOS!F:F))</f>
        <v xml:space="preserve">LA EDAD MODERNA. </v>
      </c>
      <c r="H41" s="40">
        <f>IF(J42="FIN",0,LOOKUP(I41,DATOS!A:A,DATOS!P:P))</f>
        <v>0</v>
      </c>
      <c r="I41" s="35">
        <f>+I35+1</f>
        <v>551</v>
      </c>
      <c r="J41" s="61">
        <f>IF(LOOKUP(I41,DATOS!A:A,DATOS!C:C)=0,J35,(LOOKUP(I41,DATOS!A:A,DATOS!C:C)))</f>
        <v>9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IF(PORTADA!$F$51="A",CONCATENATE(K47,".- ",G47),"")</f>
        <v xml:space="preserve">8.- LA EDAD MODERNA. </v>
      </c>
      <c r="D47" s="24"/>
      <c r="E47" s="11"/>
      <c r="F47" s="11"/>
      <c r="G47" s="40" t="str">
        <f>IF(J48="FIN","",LOOKUP(I47,DATOS!A:A,DATOS!F:F))</f>
        <v xml:space="preserve">LA EDAD MODERNA. </v>
      </c>
      <c r="H47" s="40">
        <f>IF(J48="FIN",0,LOOKUP(I47,DATOS!A:A,DATOS!P:P))</f>
        <v>0</v>
      </c>
      <c r="I47" s="35">
        <f>+I41+1</f>
        <v>552</v>
      </c>
      <c r="J47" s="61">
        <f>IF(LOOKUP(I47,DATOS!A:A,DATOS!C:C)=0,J41,(LOOKUP(I47,DATOS!A:A,DATOS!C:C)))</f>
        <v>9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IF(PORTADA!$F$51="A",CONCATENATE(K53,".- ",G53),"")</f>
        <v xml:space="preserve">9.- LA EDAD MODERNA. </v>
      </c>
      <c r="D53" s="24"/>
      <c r="E53" s="11"/>
      <c r="F53" s="11"/>
      <c r="G53" s="40" t="str">
        <f>IF(J54="FIN","",LOOKUP(I53,DATOS!A:A,DATOS!F:F))</f>
        <v xml:space="preserve">LA EDAD MODERNA. </v>
      </c>
      <c r="H53" s="40">
        <f>IF(J54="FIN",0,LOOKUP(I53,DATOS!A:A,DATOS!P:P))</f>
        <v>0</v>
      </c>
      <c r="I53" s="35">
        <f>+I47+1</f>
        <v>553</v>
      </c>
      <c r="J53" s="61">
        <f>IF(LOOKUP(I53,DATOS!A:A,DATOS!C:C)=0,J47,(LOOKUP(I53,DATOS!A:A,DATOS!C:C)))</f>
        <v>9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IF(PORTADA!$F$51="A",CONCATENATE(K59,".- ",G59),"")</f>
        <v xml:space="preserve">10.- LA EDAD MODERNA. </v>
      </c>
      <c r="D59" s="24"/>
      <c r="E59" s="11"/>
      <c r="F59" s="11"/>
      <c r="G59" s="40" t="str">
        <f>IF(J60="FIN","",LOOKUP(I59,DATOS!A:A,DATOS!F:F))</f>
        <v xml:space="preserve">LA EDAD MODERNA. </v>
      </c>
      <c r="H59" s="40">
        <f>IF(J60="FIN",0,LOOKUP(I59,DATOS!A:A,DATOS!P:P))</f>
        <v>0</v>
      </c>
      <c r="I59" s="35">
        <f>+I53+1</f>
        <v>554</v>
      </c>
      <c r="J59" s="61">
        <f>IF(LOOKUP(I59,DATOS!A:A,DATOS!C:C)=0,J53,(LOOKUP(I59,DATOS!A:A,DATOS!C:C)))</f>
        <v>9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IF(PORTADA!$F$51="A",CONCATENATE(K65,".- ",G65),"")</f>
        <v xml:space="preserve">11.- LA EDAD MODERNA. </v>
      </c>
      <c r="D65" s="24"/>
      <c r="E65" s="11"/>
      <c r="F65" s="11"/>
      <c r="G65" s="40" t="str">
        <f>IF(J66="FIN","",LOOKUP(I65,DATOS!A:A,DATOS!F:F))</f>
        <v xml:space="preserve">LA EDAD MODERNA. </v>
      </c>
      <c r="H65" s="40">
        <f>IF(J66="FIN",0,LOOKUP(I65,DATOS!A:A,DATOS!P:P))</f>
        <v>0</v>
      </c>
      <c r="I65" s="35">
        <f>+I59+1</f>
        <v>555</v>
      </c>
      <c r="J65" s="61">
        <f>IF(LOOKUP(I65,DATOS!A:A,DATOS!C:C)=0,J59,(LOOKUP(I65,DATOS!A:A,DATOS!C:C)))</f>
        <v>9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IF(PORTADA!$F$51="A",CONCATENATE(K71,".- ",G71),"")</f>
        <v xml:space="preserve">12.- LA EDAD MODERNA. </v>
      </c>
      <c r="D71" s="24"/>
      <c r="E71" s="11"/>
      <c r="F71" s="11"/>
      <c r="G71" s="40" t="str">
        <f>IF(J72="FIN","",LOOKUP(I71,DATOS!A:A,DATOS!F:F))</f>
        <v xml:space="preserve">LA EDAD MODERNA. </v>
      </c>
      <c r="H71" s="40">
        <f>IF(J72="FIN",0,LOOKUP(I71,DATOS!A:A,DATOS!P:P))</f>
        <v>0</v>
      </c>
      <c r="I71" s="35">
        <f>+I65+1</f>
        <v>556</v>
      </c>
      <c r="J71" s="61">
        <f>IF(LOOKUP(I71,DATOS!A:A,DATOS!C:C)=0,J65,(LOOKUP(I71,DATOS!A:A,DATOS!C:C)))</f>
        <v>9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IF(PORTADA!$F$51="A",CONCATENATE(K77,".- ",G77),"")</f>
        <v xml:space="preserve">13.- LA EDAD MODERNA. </v>
      </c>
      <c r="D77" s="24"/>
      <c r="E77" s="11"/>
      <c r="F77" s="11"/>
      <c r="G77" s="40" t="str">
        <f>IF(J78="FIN","",LOOKUP(I77,DATOS!A:A,DATOS!F:F))</f>
        <v xml:space="preserve">LA EDAD MODERNA. </v>
      </c>
      <c r="H77" s="40">
        <f>IF(J78="FIN",0,LOOKUP(I77,DATOS!A:A,DATOS!P:P))</f>
        <v>0</v>
      </c>
      <c r="I77" s="35">
        <f>+I71+1</f>
        <v>557</v>
      </c>
      <c r="J77" s="61">
        <f>IF(LOOKUP(I77,DATOS!A:A,DATOS!C:C)=0,J71,(LOOKUP(I77,DATOS!A:A,DATOS!C:C)))</f>
        <v>9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IF(PORTADA!$F$51="A",CONCATENATE(K83,".- ",G83),"")</f>
        <v xml:space="preserve">14.- LA EDAD MODERNA. </v>
      </c>
      <c r="D83" s="24"/>
      <c r="E83" s="11"/>
      <c r="F83" s="11"/>
      <c r="G83" s="40" t="str">
        <f>IF(J84="FIN","",LOOKUP(I83,DATOS!A:A,DATOS!F:F))</f>
        <v xml:space="preserve">LA EDAD MODERNA. </v>
      </c>
      <c r="H83" s="40">
        <f>IF(J84="FIN",0,LOOKUP(I83,DATOS!A:A,DATOS!P:P))</f>
        <v>0</v>
      </c>
      <c r="I83" s="35">
        <f>+I77+1</f>
        <v>558</v>
      </c>
      <c r="J83" s="61">
        <f>IF(LOOKUP(I83,DATOS!A:A,DATOS!C:C)=0,J77,(LOOKUP(I83,DATOS!A:A,DATOS!C:C)))</f>
        <v>9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IF(PORTADA!$F$51="A",CONCATENATE(K89,".- ",G89),"")</f>
        <v xml:space="preserve">15.- LA EDAD MODERNA. </v>
      </c>
      <c r="D89" s="24"/>
      <c r="E89" s="11"/>
      <c r="F89" s="11"/>
      <c r="G89" s="40" t="str">
        <f>IF(J90="FIN","",LOOKUP(I89,DATOS!A:A,DATOS!F:F))</f>
        <v xml:space="preserve">LA EDAD MODERNA. </v>
      </c>
      <c r="H89" s="40">
        <f>IF(J90="FIN",0,LOOKUP(I89,DATOS!A:A,DATOS!P:P))</f>
        <v>0</v>
      </c>
      <c r="I89" s="35">
        <f>+I83+1</f>
        <v>559</v>
      </c>
      <c r="J89" s="61">
        <f>IF(LOOKUP(I89,DATOS!A:A,DATOS!C:C)=0,J83,(LOOKUP(I89,DATOS!A:A,DATOS!C:C)))</f>
        <v>9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IF(PORTADA!$F$51="A",CONCATENATE(K95,".- ",G95),"")</f>
        <v xml:space="preserve">16.- LA EDAD MODERNA. </v>
      </c>
      <c r="D95" s="24"/>
      <c r="E95" s="11"/>
      <c r="F95" s="11"/>
      <c r="G95" s="40" t="str">
        <f>IF(J96="FIN","",LOOKUP(I95,DATOS!A:A,DATOS!F:F))</f>
        <v xml:space="preserve">LA EDAD MODERNA. </v>
      </c>
      <c r="H95" s="40">
        <f>IF(J96="FIN",0,LOOKUP(I95,DATOS!A:A,DATOS!P:P))</f>
        <v>0</v>
      </c>
      <c r="I95" s="35">
        <f>+I89+1</f>
        <v>560</v>
      </c>
      <c r="J95" s="61">
        <f>IF(LOOKUP(I95,DATOS!A:A,DATOS!C:C)=0,J89,(LOOKUP(I95,DATOS!A:A,DATOS!C:C)))</f>
        <v>9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IF(PORTADA!$F$51="A",CONCATENATE(K101,".- ",G101),"")</f>
        <v xml:space="preserve">17.- LA EDAD MODERNA. </v>
      </c>
      <c r="D101" s="24"/>
      <c r="E101" s="11"/>
      <c r="F101" s="11"/>
      <c r="G101" s="40" t="str">
        <f>IF(J102="FIN","",LOOKUP(I101,DATOS!A:A,DATOS!F:F))</f>
        <v xml:space="preserve">LA EDAD MODERNA. </v>
      </c>
      <c r="H101" s="40">
        <f>IF(J102="FIN",0,LOOKUP(I101,DATOS!A:A,DATOS!P:P))</f>
        <v>0</v>
      </c>
      <c r="I101" s="35">
        <f>+I95+1</f>
        <v>561</v>
      </c>
      <c r="J101" s="61">
        <f>IF(LOOKUP(I101,DATOS!A:A,DATOS!C:C)=0,J95,(LOOKUP(I101,DATOS!A:A,DATOS!C:C)))</f>
        <v>9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IF(PORTADA!$F$51="A",CONCATENATE(K107,".- ",G107),"")</f>
        <v xml:space="preserve">18.- LA EDAD MODERNA. </v>
      </c>
      <c r="D107" s="24"/>
      <c r="E107" s="11"/>
      <c r="F107" s="11"/>
      <c r="G107" s="40" t="str">
        <f>IF(J108="FIN","",LOOKUP(I107,DATOS!A:A,DATOS!F:F))</f>
        <v xml:space="preserve">LA EDAD MODERNA. </v>
      </c>
      <c r="H107" s="40">
        <f>IF(J108="FIN",0,LOOKUP(I107,DATOS!A:A,DATOS!P:P))</f>
        <v>0</v>
      </c>
      <c r="I107" s="35">
        <f>+I101+1</f>
        <v>562</v>
      </c>
      <c r="J107" s="61">
        <f>IF(LOOKUP(I107,DATOS!A:A,DATOS!C:C)=0,J101,(LOOKUP(I107,DATOS!A:A,DATOS!C:C)))</f>
        <v>9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IF(PORTADA!$F$51="A",CONCATENATE(K113,".- ",G113),"")</f>
        <v xml:space="preserve">19.- LA EDAD MODERNA. </v>
      </c>
      <c r="D113" s="24"/>
      <c r="E113" s="11"/>
      <c r="F113" s="11"/>
      <c r="G113" s="40" t="str">
        <f>IF(J114="FIN","",LOOKUP(I113,DATOS!A:A,DATOS!F:F))</f>
        <v xml:space="preserve">LA EDAD MODERNA. </v>
      </c>
      <c r="H113" s="40">
        <f>IF(J114="FIN",0,LOOKUP(I113,DATOS!A:A,DATOS!P:P))</f>
        <v>0</v>
      </c>
      <c r="I113" s="35">
        <f>+I107+1</f>
        <v>563</v>
      </c>
      <c r="J113" s="61">
        <f>IF(LOOKUP(I113,DATOS!A:A,DATOS!C:C)=0,J107,(LOOKUP(I113,DATOS!A:A,DATOS!C:C)))</f>
        <v>9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IF(PORTADA!$F$51="A",CONCATENATE(K119,".- ",G119),"")</f>
        <v xml:space="preserve">20.- LA EDAD MODERNA. </v>
      </c>
      <c r="D119" s="24"/>
      <c r="E119" s="11"/>
      <c r="F119" s="11"/>
      <c r="G119" s="40" t="str">
        <f>IF(J120="FIN","",LOOKUP(I119,DATOS!A:A,DATOS!F:F))</f>
        <v xml:space="preserve">LA EDAD MODERNA. </v>
      </c>
      <c r="H119" s="40">
        <f>IF(J120="FIN",0,LOOKUP(I119,DATOS!A:A,DATOS!P:P))</f>
        <v>0</v>
      </c>
      <c r="I119" s="35">
        <f>+I113+1</f>
        <v>564</v>
      </c>
      <c r="J119" s="61">
        <f>IF(LOOKUP(I119,DATOS!A:A,DATOS!C:C)=0,J113,(LOOKUP(I119,DATOS!A:A,DATOS!C:C)))</f>
        <v>9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IF(PORTADA!$F$51="A",CONCATENATE(K125,".- ",G125),"")</f>
        <v xml:space="preserve">21.- LA EDAD MODERNA. </v>
      </c>
      <c r="D125" s="24"/>
      <c r="E125" s="11"/>
      <c r="F125" s="11"/>
      <c r="G125" s="40" t="str">
        <f>IF(J126="FIN","",LOOKUP(I125,DATOS!A:A,DATOS!F:F))</f>
        <v xml:space="preserve">LA EDAD MODERNA. </v>
      </c>
      <c r="H125" s="40">
        <f>IF(J126="FIN",0,LOOKUP(I125,DATOS!A:A,DATOS!P:P))</f>
        <v>0</v>
      </c>
      <c r="I125" s="35">
        <f>+I119+1</f>
        <v>565</v>
      </c>
      <c r="J125" s="61">
        <f>IF(LOOKUP(I125,DATOS!A:A,DATOS!C:C)=0,J119,(LOOKUP(I125,DATOS!A:A,DATOS!C:C)))</f>
        <v>9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IF(PORTADA!$F$51="A",CONCATENATE(K131,".- ",G131),"")</f>
        <v xml:space="preserve">22.- LA EDAD MODERNA. </v>
      </c>
      <c r="D131" s="24"/>
      <c r="E131" s="11"/>
      <c r="F131" s="11"/>
      <c r="G131" s="40" t="str">
        <f>IF(J132="FIN","",LOOKUP(I131,DATOS!A:A,DATOS!F:F))</f>
        <v xml:space="preserve">LA EDAD MODERNA. </v>
      </c>
      <c r="H131" s="40">
        <f>IF(J132="FIN",0,LOOKUP(I131,DATOS!A:A,DATOS!P:P))</f>
        <v>0</v>
      </c>
      <c r="I131" s="35">
        <f>+I125+1</f>
        <v>566</v>
      </c>
      <c r="J131" s="61">
        <f>IF(LOOKUP(I131,DATOS!A:A,DATOS!C:C)=0,J125,(LOOKUP(I131,DATOS!A:A,DATOS!C:C)))</f>
        <v>9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IF(PORTADA!$F$51="A",CONCATENATE(K137,".- ",G137),"")</f>
        <v xml:space="preserve">23.- LA EDAD MODERNA. </v>
      </c>
      <c r="D137" s="24"/>
      <c r="E137" s="11"/>
      <c r="F137" s="11"/>
      <c r="G137" s="40" t="str">
        <f>IF(J138="FIN","",LOOKUP(I137,DATOS!A:A,DATOS!F:F))</f>
        <v xml:space="preserve">LA EDAD MODERNA. </v>
      </c>
      <c r="H137" s="40">
        <f>IF(J138="FIN",0,LOOKUP(I137,DATOS!A:A,DATOS!P:P))</f>
        <v>0</v>
      </c>
      <c r="I137" s="35">
        <f>+I131+1</f>
        <v>567</v>
      </c>
      <c r="J137" s="61">
        <f>IF(LOOKUP(I137,DATOS!A:A,DATOS!C:C)=0,J131,(LOOKUP(I137,DATOS!A:A,DATOS!C:C)))</f>
        <v>9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IF(PORTADA!$F$51="A",CONCATENATE(K143,".- ",G143),"")</f>
        <v xml:space="preserve">24.- LA EDAD MODERNA. </v>
      </c>
      <c r="D143" s="24"/>
      <c r="E143" s="11"/>
      <c r="F143" s="11"/>
      <c r="G143" s="40" t="str">
        <f>IF(J144="FIN","",LOOKUP(I143,DATOS!A:A,DATOS!F:F))</f>
        <v xml:space="preserve">LA EDAD MODERNA. </v>
      </c>
      <c r="H143" s="40">
        <f>IF(J144="FIN",0,LOOKUP(I143,DATOS!A:A,DATOS!P:P))</f>
        <v>0</v>
      </c>
      <c r="I143" s="35">
        <f>+I137+1</f>
        <v>568</v>
      </c>
      <c r="J143" s="61">
        <f>IF(LOOKUP(I143,DATOS!A:A,DATOS!C:C)=0,J137,(LOOKUP(I143,DATOS!A:A,DATOS!C:C)))</f>
        <v>9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IF(PORTADA!$F$51="A",CONCATENATE(K149,".- ",G149),"")</f>
        <v xml:space="preserve">25.- LA EDAD MODERNA. </v>
      </c>
      <c r="D149" s="24"/>
      <c r="E149" s="11"/>
      <c r="F149" s="11"/>
      <c r="G149" s="40" t="str">
        <f>IF(J150="FIN","",LOOKUP(I149,DATOS!A:A,DATOS!F:F))</f>
        <v xml:space="preserve">LA EDAD MODERNA. </v>
      </c>
      <c r="H149" s="40">
        <f>IF(J150="FIN",0,LOOKUP(I149,DATOS!A:A,DATOS!P:P))</f>
        <v>0</v>
      </c>
      <c r="I149" s="35">
        <f>+I143+1</f>
        <v>569</v>
      </c>
      <c r="J149" s="61">
        <f>IF(LOOKUP(I149,DATOS!A:A,DATOS!C:C)=0,J143,(LOOKUP(I149,DATOS!A:A,DATOS!C:C)))</f>
        <v>9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IF(PORTADA!$F$51="A",CONCATENATE(K155,".- ",G155),"")</f>
        <v xml:space="preserve">26.- LA EDAD MODERNA. </v>
      </c>
      <c r="D155" s="24"/>
      <c r="E155" s="11"/>
      <c r="F155" s="11"/>
      <c r="G155" s="40" t="str">
        <f>IF(J156="FIN","",LOOKUP(I155,DATOS!A:A,DATOS!F:F))</f>
        <v xml:space="preserve">LA EDAD MODERNA. </v>
      </c>
      <c r="H155" s="40">
        <f>IF(J156="FIN",0,LOOKUP(I155,DATOS!A:A,DATOS!P:P))</f>
        <v>0</v>
      </c>
      <c r="I155" s="35">
        <f>+I149+1</f>
        <v>570</v>
      </c>
      <c r="J155" s="61">
        <f>IF(LOOKUP(I155,DATOS!A:A,DATOS!C:C)=0,J149,(LOOKUP(I155,DATOS!A:A,DATOS!C:C)))</f>
        <v>9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IF(PORTADA!$F$51="A",CONCATENATE(K161,".- ",G161),"")</f>
        <v xml:space="preserve">27.- LA EDAD MODERNA. </v>
      </c>
      <c r="D161" s="24"/>
      <c r="E161" s="11"/>
      <c r="F161" s="11"/>
      <c r="G161" s="40" t="str">
        <f>IF(J162="FIN","",LOOKUP(I161,DATOS!A:A,DATOS!F:F))</f>
        <v xml:space="preserve">LA EDAD MODERNA. </v>
      </c>
      <c r="H161" s="40">
        <f>IF(J162="FIN",0,LOOKUP(I161,DATOS!A:A,DATOS!P:P))</f>
        <v>0</v>
      </c>
      <c r="I161" s="35">
        <f>+I155+1</f>
        <v>571</v>
      </c>
      <c r="J161" s="61">
        <f>IF(LOOKUP(I161,DATOS!A:A,DATOS!C:C)=0,J155,(LOOKUP(I161,DATOS!A:A,DATOS!C:C)))</f>
        <v>9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IF(PORTADA!$F$51="A",CONCATENATE(K167,".- ",G167),"")</f>
        <v xml:space="preserve">28.- LA EDAD MODERNA. </v>
      </c>
      <c r="D167" s="24"/>
      <c r="E167" s="11"/>
      <c r="F167" s="11"/>
      <c r="G167" s="40" t="str">
        <f>IF(J168="FIN","",LOOKUP(I167,DATOS!A:A,DATOS!F:F))</f>
        <v xml:space="preserve">LA EDAD MODERNA. </v>
      </c>
      <c r="H167" s="40">
        <f>IF(J168="FIN",0,LOOKUP(I167,DATOS!A:A,DATOS!P:P))</f>
        <v>0</v>
      </c>
      <c r="I167" s="35">
        <f>+I161+1</f>
        <v>572</v>
      </c>
      <c r="J167" s="61">
        <f>IF(LOOKUP(I167,DATOS!A:A,DATOS!C:C)=0,J161,(LOOKUP(I167,DATOS!A:A,DATOS!C:C)))</f>
        <v>9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IF(PORTADA!$F$51="A",CONCATENATE(K173,".- ",G173),"")</f>
        <v xml:space="preserve">29.- LA EDAD MODERNA. </v>
      </c>
      <c r="D173" s="24"/>
      <c r="E173" s="11"/>
      <c r="F173" s="11"/>
      <c r="G173" s="40" t="str">
        <f>IF(J174="FIN","",LOOKUP(I173,DATOS!A:A,DATOS!F:F))</f>
        <v xml:space="preserve">LA EDAD MODERNA. </v>
      </c>
      <c r="H173" s="40">
        <f>IF(J174="FIN",0,LOOKUP(I173,DATOS!A:A,DATOS!P:P))</f>
        <v>0</v>
      </c>
      <c r="I173" s="35">
        <f>+I167+1</f>
        <v>573</v>
      </c>
      <c r="J173" s="61">
        <f>IF(LOOKUP(I173,DATOS!A:A,DATOS!C:C)=0,J167,(LOOKUP(I173,DATOS!A:A,DATOS!C:C)))</f>
        <v>9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IF(PORTADA!$F$51="A",CONCATENATE(K179,".- ",G179),"")</f>
        <v xml:space="preserve">30.- LA EDAD MODERNA. </v>
      </c>
      <c r="D179" s="24"/>
      <c r="E179" s="11"/>
      <c r="F179" s="11"/>
      <c r="G179" s="40" t="str">
        <f>IF(J180="FIN","",LOOKUP(I179,DATOS!A:A,DATOS!F:F))</f>
        <v xml:space="preserve">LA EDAD MODERNA. </v>
      </c>
      <c r="H179" s="40">
        <f>IF(J180="FIN",0,LOOKUP(I179,DATOS!A:A,DATOS!P:P))</f>
        <v>0</v>
      </c>
      <c r="I179" s="35">
        <f>+I173+1</f>
        <v>574</v>
      </c>
      <c r="J179" s="61">
        <f>IF(LOOKUP(I179,DATOS!A:A,DATOS!C:C)=0,J173,(LOOKUP(I179,DATOS!A:A,DATOS!C:C)))</f>
        <v>9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IF(PORTADA!$F$51="A",CONCATENATE(K185,".- ",G185),"")</f>
        <v xml:space="preserve">31.- LA EDAD MODERNA. </v>
      </c>
      <c r="D185" s="24"/>
      <c r="E185" s="11"/>
      <c r="F185" s="11"/>
      <c r="G185" s="40" t="str">
        <f>IF(J186="FIN","",LOOKUP(I185,DATOS!A:A,DATOS!F:F))</f>
        <v xml:space="preserve">LA EDAD MODERNA. </v>
      </c>
      <c r="H185" s="40">
        <f>IF(J186="FIN",0,LOOKUP(I185,DATOS!A:A,DATOS!P:P))</f>
        <v>0</v>
      </c>
      <c r="I185" s="35">
        <f>+I179+1</f>
        <v>575</v>
      </c>
      <c r="J185" s="61">
        <f>IF(LOOKUP(I185,DATOS!A:A,DATOS!C:C)=0,J179,(LOOKUP(I185,DATOS!A:A,DATOS!C:C)))</f>
        <v>9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IF(PORTADA!$F$51="A",CONCATENATE(K191,".- ",G191),"")</f>
        <v xml:space="preserve">32.- LA EDAD MODERNA. </v>
      </c>
      <c r="D191" s="24"/>
      <c r="E191" s="11"/>
      <c r="F191" s="11"/>
      <c r="G191" s="40" t="str">
        <f>IF(J192="FIN","",LOOKUP(I191,DATOS!A:A,DATOS!F:F))</f>
        <v xml:space="preserve">LA EDAD MODERNA. </v>
      </c>
      <c r="H191" s="40">
        <f>IF(J192="FIN",0,LOOKUP(I191,DATOS!A:A,DATOS!P:P))</f>
        <v>0</v>
      </c>
      <c r="I191" s="35">
        <f>+I185+1</f>
        <v>576</v>
      </c>
      <c r="J191" s="61">
        <f>IF(LOOKUP(I191,DATOS!A:A,DATOS!C:C)=0,J185,(LOOKUP(I191,DATOS!A:A,DATOS!C:C)))</f>
        <v>9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IF(PORTADA!$F$51="A",CONCATENATE(K197,".- ",G197),"")</f>
        <v xml:space="preserve">33.- LA EDAD MODERNA. </v>
      </c>
      <c r="D197" s="24"/>
      <c r="E197" s="11"/>
      <c r="F197" s="11"/>
      <c r="G197" s="40" t="str">
        <f>IF(J198="FIN","",LOOKUP(I197,DATOS!A:A,DATOS!F:F))</f>
        <v xml:space="preserve">LA EDAD MODERNA. </v>
      </c>
      <c r="H197" s="40">
        <f>IF(J198="FIN",0,LOOKUP(I197,DATOS!A:A,DATOS!P:P))</f>
        <v>0</v>
      </c>
      <c r="I197" s="35">
        <f>+I191+1</f>
        <v>577</v>
      </c>
      <c r="J197" s="61">
        <f>IF(LOOKUP(I197,DATOS!A:A,DATOS!C:C)=0,J191,(LOOKUP(I197,DATOS!A:A,DATOS!C:C)))</f>
        <v>9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IF(PORTADA!$F$51="A",CONCATENATE(K203,".- ",G203),"")</f>
        <v xml:space="preserve">34.- LA EDAD MODERNA. </v>
      </c>
      <c r="D203" s="24"/>
      <c r="E203" s="11"/>
      <c r="F203" s="11"/>
      <c r="G203" s="40" t="str">
        <f>IF(J204="FIN","",LOOKUP(I203,DATOS!A:A,DATOS!F:F))</f>
        <v xml:space="preserve">LA EDAD MODERNA. </v>
      </c>
      <c r="H203" s="40">
        <f>IF(J204="FIN",0,LOOKUP(I203,DATOS!A:A,DATOS!P:P))</f>
        <v>0</v>
      </c>
      <c r="I203" s="35">
        <f>+I197+1</f>
        <v>578</v>
      </c>
      <c r="J203" s="61">
        <f>IF(LOOKUP(I203,DATOS!A:A,DATOS!C:C)=0,J197,(LOOKUP(I203,DATOS!A:A,DATOS!C:C)))</f>
        <v>9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IF(PORTADA!$F$51="A",CONCATENATE(K209,".- ",G209),"")</f>
        <v xml:space="preserve">35.- LA EDAD MODERNA. </v>
      </c>
      <c r="D209" s="24"/>
      <c r="E209" s="11"/>
      <c r="F209" s="11"/>
      <c r="G209" s="40" t="str">
        <f>IF(J210="FIN","",LOOKUP(I209,DATOS!A:A,DATOS!F:F))</f>
        <v xml:space="preserve">LA EDAD MODERNA. </v>
      </c>
      <c r="H209" s="40">
        <f>IF(J210="FIN",0,LOOKUP(I209,DATOS!A:A,DATOS!P:P))</f>
        <v>0</v>
      </c>
      <c r="I209" s="35">
        <f>+I203+1</f>
        <v>579</v>
      </c>
      <c r="J209" s="61">
        <f>IF(LOOKUP(I209,DATOS!A:A,DATOS!C:C)=0,J203,(LOOKUP(I209,DATOS!A:A,DATOS!C:C)))</f>
        <v>9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IF(PORTADA!$F$51="A",CONCATENATE(K215,".- ",G215),"")</f>
        <v xml:space="preserve">36.- LA EDAD MODERNA. </v>
      </c>
      <c r="D215" s="24"/>
      <c r="E215" s="11"/>
      <c r="F215" s="11"/>
      <c r="G215" s="40" t="str">
        <f>IF(J216="FIN","",LOOKUP(I215,DATOS!A:A,DATOS!F:F))</f>
        <v xml:space="preserve">LA EDAD MODERNA. </v>
      </c>
      <c r="H215" s="40">
        <f>IF(J216="FIN",0,LOOKUP(I215,DATOS!A:A,DATOS!P:P))</f>
        <v>0</v>
      </c>
      <c r="I215" s="35">
        <f>+I209+1</f>
        <v>580</v>
      </c>
      <c r="J215" s="61">
        <f>IF(LOOKUP(I215,DATOS!A:A,DATOS!C:C)=0,J209,(LOOKUP(I215,DATOS!A:A,DATOS!C:C)))</f>
        <v>9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IF(PORTADA!$F$51="A",CONCATENATE(K221,".- ",G221),"")</f>
        <v xml:space="preserve">37.- LA EDAD MODERNA. </v>
      </c>
      <c r="D221" s="24"/>
      <c r="E221" s="11"/>
      <c r="F221" s="11"/>
      <c r="G221" s="40" t="str">
        <f>IF(J222="FIN","",LOOKUP(I221,DATOS!A:A,DATOS!F:F))</f>
        <v xml:space="preserve">LA EDAD MODERNA. </v>
      </c>
      <c r="H221" s="40">
        <f>IF(J222="FIN",0,LOOKUP(I221,DATOS!A:A,DATOS!P:P))</f>
        <v>0</v>
      </c>
      <c r="I221" s="35">
        <f>+I215+1</f>
        <v>581</v>
      </c>
      <c r="J221" s="61">
        <f>IF(LOOKUP(I221,DATOS!A:A,DATOS!C:C)=0,J215,(LOOKUP(I221,DATOS!A:A,DATOS!C:C)))</f>
        <v>9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IF(PORTADA!$F$51="A",CONCATENATE(K227,".- ",G227),"")</f>
        <v xml:space="preserve">38.- LA EDAD MODERNA. </v>
      </c>
      <c r="D227" s="24"/>
      <c r="E227" s="11"/>
      <c r="F227" s="11"/>
      <c r="G227" s="40" t="str">
        <f>IF(J228="FIN","",LOOKUP(I227,DATOS!A:A,DATOS!F:F))</f>
        <v xml:space="preserve">LA EDAD MODERNA. </v>
      </c>
      <c r="H227" s="40">
        <f>IF(J228="FIN",0,LOOKUP(I227,DATOS!A:A,DATOS!P:P))</f>
        <v>0</v>
      </c>
      <c r="I227" s="35">
        <f>+I221+1</f>
        <v>582</v>
      </c>
      <c r="J227" s="61">
        <f>IF(LOOKUP(I227,DATOS!A:A,DATOS!C:C)=0,J221,(LOOKUP(I227,DATOS!A:A,DATOS!C:C)))</f>
        <v>9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IF(PORTADA!$F$51="A",CONCATENATE(K233,".- ",G233),"")</f>
        <v xml:space="preserve">39.- LA EDAD MODERNA. </v>
      </c>
      <c r="D233" s="24"/>
      <c r="E233" s="11"/>
      <c r="F233" s="11"/>
      <c r="G233" s="40" t="str">
        <f>IF(J234="FIN","",LOOKUP(I233,DATOS!A:A,DATOS!F:F))</f>
        <v xml:space="preserve">LA EDAD MODERNA. </v>
      </c>
      <c r="H233" s="40">
        <f>IF(J234="FIN",0,LOOKUP(I233,DATOS!A:A,DATOS!P:P))</f>
        <v>0</v>
      </c>
      <c r="I233" s="35">
        <f>+I227+1</f>
        <v>583</v>
      </c>
      <c r="J233" s="61">
        <f>IF(LOOKUP(I233,DATOS!A:A,DATOS!C:C)=0,J227,(LOOKUP(I233,DATOS!A:A,DATOS!C:C)))</f>
        <v>9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IF(PORTADA!$F$51="A",CONCATENATE(K239,".- ",G239),"")</f>
        <v xml:space="preserve">40.- LA EDAD MODERNA. </v>
      </c>
      <c r="D239" s="24"/>
      <c r="E239" s="11"/>
      <c r="F239" s="11"/>
      <c r="G239" s="40" t="str">
        <f>IF(J240="FIN","",LOOKUP(I239,DATOS!A:A,DATOS!F:F))</f>
        <v xml:space="preserve">LA EDAD MODERNA. </v>
      </c>
      <c r="H239" s="40">
        <f>IF(J240="FIN",0,LOOKUP(I239,DATOS!A:A,DATOS!P:P))</f>
        <v>0</v>
      </c>
      <c r="I239" s="35">
        <f>+I233+1</f>
        <v>584</v>
      </c>
      <c r="J239" s="61">
        <f>IF(LOOKUP(I239,DATOS!A:A,DATOS!C:C)=0,J233,(LOOKUP(I239,DATOS!A:A,DATOS!C:C)))</f>
        <v>9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IF(PORTADA!$F$51="A",CONCATENATE(K245,".- ",G245),"")</f>
        <v xml:space="preserve">41.- LA EDAD MODERNA. </v>
      </c>
      <c r="D245" s="24"/>
      <c r="E245" s="11"/>
      <c r="F245" s="11"/>
      <c r="G245" s="40" t="str">
        <f>IF(J246="FIN","",LOOKUP(I245,DATOS!A:A,DATOS!F:F))</f>
        <v xml:space="preserve">LA EDAD MODERNA. </v>
      </c>
      <c r="H245" s="40">
        <f>IF(J246="FIN",0,LOOKUP(I245,DATOS!A:A,DATOS!P:P))</f>
        <v>0</v>
      </c>
      <c r="I245" s="35">
        <f>+I239+1</f>
        <v>585</v>
      </c>
      <c r="J245" s="61">
        <f>IF(LOOKUP(I245,DATOS!A:A,DATOS!C:C)=0,J239,(LOOKUP(I245,DATOS!A:A,DATOS!C:C)))</f>
        <v>9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IF(PORTADA!$F$51="A",CONCATENATE(K251,".- ",G251),"")</f>
        <v xml:space="preserve">42.- LA EDAD MODERNA. </v>
      </c>
      <c r="D251" s="24"/>
      <c r="E251" s="11"/>
      <c r="F251" s="11"/>
      <c r="G251" s="40" t="str">
        <f>IF(J252="FIN","",LOOKUP(I251,DATOS!A:A,DATOS!F:F))</f>
        <v xml:space="preserve">LA EDAD MODERNA. </v>
      </c>
      <c r="H251" s="40">
        <f>IF(J252="FIN",0,LOOKUP(I251,DATOS!A:A,DATOS!P:P))</f>
        <v>0</v>
      </c>
      <c r="I251" s="35">
        <f>+I245+1</f>
        <v>586</v>
      </c>
      <c r="J251" s="61">
        <f>IF(LOOKUP(I251,DATOS!A:A,DATOS!C:C)=0,J245,(LOOKUP(I251,DATOS!A:A,DATOS!C:C)))</f>
        <v>9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IF(PORTADA!$F$51="A",CONCATENATE(K257,".- ",G257),"")</f>
        <v xml:space="preserve">43.- LA EDAD MODERNA. </v>
      </c>
      <c r="D257" s="24"/>
      <c r="E257" s="11"/>
      <c r="F257" s="11"/>
      <c r="G257" s="40" t="str">
        <f>IF(J258="FIN","",LOOKUP(I257,DATOS!A:A,DATOS!F:F))</f>
        <v xml:space="preserve">LA EDAD MODERNA. </v>
      </c>
      <c r="H257" s="40">
        <f>IF(J258="FIN",0,LOOKUP(I257,DATOS!A:A,DATOS!P:P))</f>
        <v>0</v>
      </c>
      <c r="I257" s="35">
        <f>+I251+1</f>
        <v>587</v>
      </c>
      <c r="J257" s="61">
        <f>IF(LOOKUP(I257,DATOS!A:A,DATOS!C:C)=0,J251,(LOOKUP(I257,DATOS!A:A,DATOS!C:C)))</f>
        <v>9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IF(PORTADA!$F$51="A",CONCATENATE(K263,".- ",G263),"")</f>
        <v xml:space="preserve">44.- LA EDAD MODERNA. </v>
      </c>
      <c r="D263" s="24"/>
      <c r="E263" s="11"/>
      <c r="F263" s="11"/>
      <c r="G263" s="40" t="str">
        <f>IF(J264="FIN","",LOOKUP(I263,DATOS!A:A,DATOS!F:F))</f>
        <v xml:space="preserve">LA EDAD MODERNA. </v>
      </c>
      <c r="H263" s="40">
        <f>IF(J264="FIN",0,LOOKUP(I263,DATOS!A:A,DATOS!P:P))</f>
        <v>0</v>
      </c>
      <c r="I263" s="35">
        <f>+I257+1</f>
        <v>588</v>
      </c>
      <c r="J263" s="61">
        <f>IF(LOOKUP(I263,DATOS!A:A,DATOS!C:C)=0,J257,(LOOKUP(I263,DATOS!A:A,DATOS!C:C)))</f>
        <v>9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IF(PORTADA!$F$51="A",CONCATENATE(K269,".- ",G269),"")</f>
        <v xml:space="preserve">45.- LA EDAD MODERNA. </v>
      </c>
      <c r="D269" s="24"/>
      <c r="E269" s="11"/>
      <c r="F269" s="11"/>
      <c r="G269" s="40" t="str">
        <f>IF(J270="FIN","",LOOKUP(I269,DATOS!A:A,DATOS!F:F))</f>
        <v xml:space="preserve">LA EDAD MODERNA. </v>
      </c>
      <c r="H269" s="40">
        <f>IF(J270="FIN",0,LOOKUP(I269,DATOS!A:A,DATOS!P:P))</f>
        <v>0</v>
      </c>
      <c r="I269" s="35">
        <f>+I263+1</f>
        <v>589</v>
      </c>
      <c r="J269" s="61">
        <f>IF(LOOKUP(I269,DATOS!A:A,DATOS!C:C)=0,J263,(LOOKUP(I269,DATOS!A:A,DATOS!C:C)))</f>
        <v>9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IF(PORTADA!$F$51="A",CONCATENATE(K275,".- ",G275),"")</f>
        <v xml:space="preserve">46.- LA EDAD MODERNA. </v>
      </c>
      <c r="D275" s="24"/>
      <c r="E275" s="11"/>
      <c r="F275" s="11"/>
      <c r="G275" s="40" t="str">
        <f>IF(J276="FIN","",LOOKUP(I275,DATOS!A:A,DATOS!F:F))</f>
        <v xml:space="preserve">LA EDAD MODERNA. </v>
      </c>
      <c r="H275" s="40">
        <f>IF(J276="FIN",0,LOOKUP(I275,DATOS!A:A,DATOS!P:P))</f>
        <v>0</v>
      </c>
      <c r="I275" s="35">
        <f>+I269+1</f>
        <v>590</v>
      </c>
      <c r="J275" s="61">
        <f>IF(LOOKUP(I275,DATOS!A:A,DATOS!C:C)=0,J269,(LOOKUP(I275,DATOS!A:A,DATOS!C:C)))</f>
        <v>9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IF(PORTADA!$F$51="A",CONCATENATE(K281,".- ",G281),"")</f>
        <v xml:space="preserve">47.- LA EDAD MODERNA. </v>
      </c>
      <c r="D281" s="24"/>
      <c r="E281" s="11"/>
      <c r="F281" s="11"/>
      <c r="G281" s="40" t="str">
        <f>IF(J282="FIN","",LOOKUP(I281,DATOS!A:A,DATOS!F:F))</f>
        <v xml:space="preserve">LA EDAD MODERNA. </v>
      </c>
      <c r="H281" s="40">
        <f>IF(J282="FIN",0,LOOKUP(I281,DATOS!A:A,DATOS!P:P))</f>
        <v>0</v>
      </c>
      <c r="I281" s="35">
        <f>+I275+1</f>
        <v>591</v>
      </c>
      <c r="J281" s="61">
        <f>IF(LOOKUP(I281,DATOS!A:A,DATOS!C:C)=0,J275,(LOOKUP(I281,DATOS!A:A,DATOS!C:C)))</f>
        <v>9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IF(PORTADA!$F$51="A",CONCATENATE(K287,".- ",G287),"")</f>
        <v xml:space="preserve">48.- LA EDAD MODERNA. </v>
      </c>
      <c r="D287" s="24"/>
      <c r="E287" s="11"/>
      <c r="F287" s="11"/>
      <c r="G287" s="40" t="str">
        <f>IF(J288="FIN","",LOOKUP(I287,DATOS!A:A,DATOS!F:F))</f>
        <v xml:space="preserve">LA EDAD MODERNA. </v>
      </c>
      <c r="H287" s="40">
        <f>IF(J288="FIN",0,LOOKUP(I287,DATOS!A:A,DATOS!P:P))</f>
        <v>0</v>
      </c>
      <c r="I287" s="35">
        <f>+I281+1</f>
        <v>592</v>
      </c>
      <c r="J287" s="61">
        <f>IF(LOOKUP(I287,DATOS!A:A,DATOS!C:C)=0,J281,(LOOKUP(I287,DATOS!A:A,DATOS!C:C)))</f>
        <v>9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IF(PORTADA!$F$51="A",CONCATENATE(K293,".- ",G293),"")</f>
        <v xml:space="preserve">49.- LA EDAD MODERNA. </v>
      </c>
      <c r="D293" s="24"/>
      <c r="E293" s="11"/>
      <c r="F293" s="11"/>
      <c r="G293" s="40" t="str">
        <f>IF(J294="FIN","",LOOKUP(I293,DATOS!A:A,DATOS!F:F))</f>
        <v xml:space="preserve">LA EDAD MODERNA. </v>
      </c>
      <c r="H293" s="40">
        <f>IF(J294="FIN",0,LOOKUP(I293,DATOS!A:A,DATOS!P:P))</f>
        <v>0</v>
      </c>
      <c r="I293" s="35">
        <f>+I287+1</f>
        <v>593</v>
      </c>
      <c r="J293" s="61">
        <f>IF(LOOKUP(I293,DATOS!A:A,DATOS!C:C)=0,J287,(LOOKUP(I293,DATOS!A:A,DATOS!C:C)))</f>
        <v>9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IF(PORTADA!$F$51="A",CONCATENATE(K299,".- ",G299),"")</f>
        <v xml:space="preserve">50.- LA EDAD MODERNA. </v>
      </c>
      <c r="D299" s="24"/>
      <c r="E299" s="11"/>
      <c r="F299" s="11"/>
      <c r="G299" s="40" t="str">
        <f>IF(J300="FIN","",LOOKUP(I299,DATOS!A:A,DATOS!F:F))</f>
        <v xml:space="preserve">LA EDAD MODERNA. </v>
      </c>
      <c r="H299" s="40">
        <f>IF(J300="FIN",0,LOOKUP(I299,DATOS!A:A,DATOS!P:P))</f>
        <v>0</v>
      </c>
      <c r="I299" s="35">
        <f>+I293+1</f>
        <v>594</v>
      </c>
      <c r="J299" s="61">
        <f>IF(LOOKUP(I299,DATOS!A:A,DATOS!C:C)=0,J293,(LOOKUP(I299,DATOS!A:A,DATOS!C:C)))</f>
        <v>9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>a) 0</v>
      </c>
      <c r="D300" s="26"/>
      <c r="G300" s="38">
        <f>IF(J300="FIN","",LOOKUP(I299,DATOS!A:A,DATOS!L:L))</f>
        <v>0</v>
      </c>
      <c r="I300" s="35" t="s">
        <v>57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42"/>
      <c r="B301" s="29"/>
      <c r="C301" s="25" t="str">
        <f ca="1">IF(PORTADA!$F$51="A",CONCATENATE(I301," ",G301),"")</f>
        <v>b) 0</v>
      </c>
      <c r="D301" s="26"/>
      <c r="G301" s="38">
        <f>IF(J300="FIN","",LOOKUP(I299,DATOS!A:A,DATOS!M:M))</f>
        <v>0</v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42"/>
      <c r="B302" s="29"/>
      <c r="C302" s="25" t="str">
        <f ca="1">IF(PORTADA!$F$51="A",CONCATENATE(I302," ",G302),"")</f>
        <v>c) 0</v>
      </c>
      <c r="D302" s="26"/>
      <c r="G302" s="38">
        <f>IF(J300="FIN","",LOOKUP(I299,DATOS!A:A,DATOS!N:N))</f>
        <v>0</v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42"/>
      <c r="B303" s="29"/>
      <c r="C303" s="25" t="str">
        <f ca="1">IF(PORTADA!$F$51="A",CONCATENATE(I303," ",G303),"")</f>
        <v>d) 0</v>
      </c>
      <c r="D303" s="26"/>
      <c r="G303" s="38">
        <f>IF(J300="FIN","",LOOKUP(I299,DATOS!A:A,DATOS!O:O))</f>
        <v>0</v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IF(PORTADA!$F$51="A",CONCATENATE(K305,".- ",G305),"")</f>
        <v xml:space="preserve">51.- LA EDAD MODERNA. </v>
      </c>
      <c r="D305" s="24"/>
      <c r="E305" s="11"/>
      <c r="F305" s="11"/>
      <c r="G305" s="40" t="str">
        <f>IF(J306="FIN","",LOOKUP(I305,DATOS!A:A,DATOS!F:F))</f>
        <v xml:space="preserve">LA EDAD MODERNA. </v>
      </c>
      <c r="H305" s="40">
        <f>IF(J306="FIN",0,LOOKUP(I305,DATOS!A:A,DATOS!P:P))</f>
        <v>0</v>
      </c>
      <c r="I305" s="35">
        <f>+I299+1</f>
        <v>595</v>
      </c>
      <c r="J305" s="61">
        <f>IF(LOOKUP(I305,DATOS!A:A,DATOS!C:C)=0,J299,(LOOKUP(I305,DATOS!A:A,DATOS!C:C)))</f>
        <v>9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>a) 0</v>
      </c>
      <c r="D306" s="26"/>
      <c r="G306" s="38">
        <f>IF(J306="FIN","",LOOKUP(I305,DATOS!A:A,DATOS!L:L))</f>
        <v>0</v>
      </c>
      <c r="I306" s="35" t="s">
        <v>57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42"/>
      <c r="B307" s="29"/>
      <c r="C307" s="25" t="str">
        <f ca="1">IF(PORTADA!$F$51="A",CONCATENATE(I307," ",G307),"")</f>
        <v>b) 0</v>
      </c>
      <c r="D307" s="26"/>
      <c r="G307" s="38">
        <f>IF(J306="FIN","",LOOKUP(I305,DATOS!A:A,DATOS!M:M))</f>
        <v>0</v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42"/>
      <c r="B308" s="29"/>
      <c r="C308" s="25" t="str">
        <f ca="1">IF(PORTADA!$F$51="A",CONCATENATE(I308," ",G308),"")</f>
        <v>c) 0</v>
      </c>
      <c r="D308" s="26"/>
      <c r="G308" s="38">
        <f>IF(J306="FIN","",LOOKUP(I305,DATOS!A:A,DATOS!N:N))</f>
        <v>0</v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42"/>
      <c r="B309" s="29"/>
      <c r="C309" s="25" t="str">
        <f ca="1">IF(PORTADA!$F$51="A",CONCATENATE(I309," ",G309),"")</f>
        <v>d) 0</v>
      </c>
      <c r="D309" s="26"/>
      <c r="G309" s="38">
        <f>IF(J306="FIN","",LOOKUP(I305,DATOS!A:A,DATOS!O:O))</f>
        <v>0</v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IF(PORTADA!$F$51="A",CONCATENATE(K311,".- ",G311),"")</f>
        <v xml:space="preserve">52.- </v>
      </c>
      <c r="D311" s="24"/>
      <c r="E311" s="11"/>
      <c r="F311" s="11"/>
      <c r="G311" s="40" t="str">
        <f>IF(J312="FIN","",LOOKUP(I311,DATOS!A:A,DATOS!F:F))</f>
        <v/>
      </c>
      <c r="H311" s="40">
        <f>IF(J312="FIN",0,LOOKUP(I311,DATOS!A:A,DATOS!P:P))</f>
        <v>0</v>
      </c>
      <c r="I311" s="35">
        <f>+I305+1</f>
        <v>596</v>
      </c>
      <c r="J311" s="61">
        <f>IF(LOOKUP(I311,DATOS!A:A,DATOS!C:C)=0,J305,(LOOKUP(I311,DATOS!A:A,DATOS!C:C)))</f>
        <v>10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 xml:space="preserve">a) </v>
      </c>
      <c r="D312" s="26"/>
      <c r="G312" s="38" t="str">
        <f>IF(J312="FIN","",LOOKUP(I311,DATOS!A:A,DATOS!L:L))</f>
        <v/>
      </c>
      <c r="I312" s="35" t="s">
        <v>57</v>
      </c>
      <c r="J312" s="41" t="str">
        <f>IF(J306="FIN","FIN",IF(J311=J305,"","FIN"))</f>
        <v>FIN</v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42"/>
      <c r="B313" s="29"/>
      <c r="C313" s="25" t="str">
        <f ca="1">IF(PORTADA!$F$51="A",CONCATENATE(I313," ",G313),"")</f>
        <v xml:space="preserve">b) </v>
      </c>
      <c r="D313" s="26"/>
      <c r="G313" s="38" t="str">
        <f>IF(J312="FIN","",LOOKUP(I311,DATOS!A:A,DATOS!M:M))</f>
        <v/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42"/>
      <c r="B314" s="29"/>
      <c r="C314" s="25" t="str">
        <f ca="1">IF(PORTADA!$F$51="A",CONCATENATE(I314," ",G314),"")</f>
        <v xml:space="preserve">c) </v>
      </c>
      <c r="D314" s="26"/>
      <c r="G314" s="38" t="str">
        <f>IF(J312="FIN","",LOOKUP(I311,DATOS!A:A,DATOS!N:N))</f>
        <v/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42"/>
      <c r="B315" s="29"/>
      <c r="C315" s="25" t="str">
        <f ca="1">IF(PORTADA!$F$51="A",CONCATENATE(I315," ",G315),"")</f>
        <v xml:space="preserve">d) </v>
      </c>
      <c r="D315" s="26"/>
      <c r="G315" s="38" t="str">
        <f>IF(J312="FIN","",LOOKUP(I311,DATOS!A:A,DATOS!O:O))</f>
        <v/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IF(PORTADA!$F$51="A",CONCATENATE(K317,".- ",G317),"")</f>
        <v xml:space="preserve">53.- </v>
      </c>
      <c r="D317" s="24"/>
      <c r="E317" s="11"/>
      <c r="F317" s="11"/>
      <c r="G317" s="40" t="str">
        <f>IF(J318="FIN","",LOOKUP(I317,DATOS!A:A,DATOS!F:F))</f>
        <v/>
      </c>
      <c r="H317" s="40">
        <f>IF(J318="FIN",0,LOOKUP(I317,DATOS!A:A,DATOS!P:P))</f>
        <v>0</v>
      </c>
      <c r="I317" s="35">
        <f>+I311+1</f>
        <v>597</v>
      </c>
      <c r="J317" s="61">
        <f>IF(LOOKUP(I317,DATOS!A:A,DATOS!C:C)=0,J311,(LOOKUP(I317,DATOS!A:A,DATOS!C:C)))</f>
        <v>10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 xml:space="preserve">a) </v>
      </c>
      <c r="D318" s="26"/>
      <c r="G318" s="38" t="str">
        <f>IF(J318="FIN","",LOOKUP(I317,DATOS!A:A,DATOS!L:L))</f>
        <v/>
      </c>
      <c r="I318" s="35" t="s">
        <v>57</v>
      </c>
      <c r="J318" s="41" t="str">
        <f>IF(J312="FIN","FIN",IF(J317=J311,"","FIN"))</f>
        <v>FIN</v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42"/>
      <c r="B319" s="29"/>
      <c r="C319" s="25" t="str">
        <f ca="1">IF(PORTADA!$F$51="A",CONCATENATE(I319," ",G319),"")</f>
        <v xml:space="preserve">b) </v>
      </c>
      <c r="D319" s="26"/>
      <c r="G319" s="38" t="str">
        <f>IF(J318="FIN","",LOOKUP(I317,DATOS!A:A,DATOS!M:M))</f>
        <v/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42"/>
      <c r="B320" s="29"/>
      <c r="C320" s="25" t="str">
        <f ca="1">IF(PORTADA!$F$51="A",CONCATENATE(I320," ",G320),"")</f>
        <v xml:space="preserve">c) </v>
      </c>
      <c r="D320" s="26"/>
      <c r="G320" s="38" t="str">
        <f>IF(J318="FIN","",LOOKUP(I317,DATOS!A:A,DATOS!N:N))</f>
        <v/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42"/>
      <c r="B321" s="29"/>
      <c r="C321" s="25" t="str">
        <f ca="1">IF(PORTADA!$F$51="A",CONCATENATE(I321," ",G321),"")</f>
        <v xml:space="preserve">d) </v>
      </c>
      <c r="D321" s="26"/>
      <c r="G321" s="38" t="str">
        <f>IF(J318="FIN","",LOOKUP(I317,DATOS!A:A,DATOS!O:O))</f>
        <v/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IF(PORTADA!$F$51="A",CONCATENATE(K323,".- ",G323),"")</f>
        <v xml:space="preserve">54.- </v>
      </c>
      <c r="D323" s="24"/>
      <c r="E323" s="11"/>
      <c r="F323" s="11"/>
      <c r="G323" s="40" t="str">
        <f>IF(J324="FIN","",LOOKUP(I323,DATOS!A:A,DATOS!F:F))</f>
        <v/>
      </c>
      <c r="H323" s="40">
        <f>IF(J324="FIN",0,LOOKUP(I323,DATOS!A:A,DATOS!P:P))</f>
        <v>0</v>
      </c>
      <c r="I323" s="35">
        <f>+I317+1</f>
        <v>598</v>
      </c>
      <c r="J323" s="61">
        <f>IF(LOOKUP(I323,DATOS!A:A,DATOS!C:C)=0,J317,(LOOKUP(I323,DATOS!A:A,DATOS!C:C)))</f>
        <v>10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 xml:space="preserve">a) </v>
      </c>
      <c r="D324" s="26"/>
      <c r="G324" s="38" t="str">
        <f>IF(J324="FIN","",LOOKUP(I323,DATOS!A:A,DATOS!L:L))</f>
        <v/>
      </c>
      <c r="I324" s="35" t="s">
        <v>57</v>
      </c>
      <c r="J324" s="41" t="str">
        <f>IF(J318="FIN","FIN",IF(J323=J317,"","FIN"))</f>
        <v>FIN</v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42"/>
      <c r="B325" s="29"/>
      <c r="C325" s="25" t="str">
        <f ca="1">IF(PORTADA!$F$51="A",CONCATENATE(I325," ",G325),"")</f>
        <v xml:space="preserve">b) </v>
      </c>
      <c r="D325" s="26"/>
      <c r="G325" s="38" t="str">
        <f>IF(J324="FIN","",LOOKUP(I323,DATOS!A:A,DATOS!M:M))</f>
        <v/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42"/>
      <c r="B326" s="29"/>
      <c r="C326" s="25" t="str">
        <f ca="1">IF(PORTADA!$F$51="A",CONCATENATE(I326," ",G326),"")</f>
        <v xml:space="preserve">c) </v>
      </c>
      <c r="D326" s="26"/>
      <c r="G326" s="38" t="str">
        <f>IF(J324="FIN","",LOOKUP(I323,DATOS!A:A,DATOS!N:N))</f>
        <v/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42"/>
      <c r="B327" s="29"/>
      <c r="C327" s="25" t="str">
        <f ca="1">IF(PORTADA!$F$51="A",CONCATENATE(I327," ",G327),"")</f>
        <v xml:space="preserve">d) </v>
      </c>
      <c r="D327" s="26"/>
      <c r="G327" s="38" t="str">
        <f>IF(J324="FIN","",LOOKUP(I323,DATOS!A:A,DATOS!O:O))</f>
        <v/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IF(PORTADA!$F$51="A",CONCATENATE(K329,".- ",G329),"")</f>
        <v xml:space="preserve">55.- </v>
      </c>
      <c r="D329" s="24"/>
      <c r="E329" s="11"/>
      <c r="F329" s="11"/>
      <c r="G329" s="40" t="str">
        <f>IF(J330="FIN","",LOOKUP(I329,DATOS!A:A,DATOS!F:F))</f>
        <v/>
      </c>
      <c r="H329" s="40">
        <f>IF(J330="FIN",0,LOOKUP(I329,DATOS!A:A,DATOS!P:P))</f>
        <v>0</v>
      </c>
      <c r="I329" s="35">
        <f>+I323+1</f>
        <v>599</v>
      </c>
      <c r="J329" s="61">
        <f>IF(LOOKUP(I329,DATOS!A:A,DATOS!C:C)=0,J323,(LOOKUP(I329,DATOS!A:A,DATOS!C:C)))</f>
        <v>10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 xml:space="preserve">a) </v>
      </c>
      <c r="D330" s="26"/>
      <c r="G330" s="38" t="str">
        <f>IF(J330="FIN","",LOOKUP(I329,DATOS!A:A,DATOS!L:L))</f>
        <v/>
      </c>
      <c r="I330" s="35" t="s">
        <v>57</v>
      </c>
      <c r="J330" s="41" t="str">
        <f>IF(J324="FIN","FIN",IF(J329=J323,"","FIN"))</f>
        <v>FIN</v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42"/>
      <c r="B331" s="29"/>
      <c r="C331" s="25" t="str">
        <f ca="1">IF(PORTADA!$F$51="A",CONCATENATE(I331," ",G331),"")</f>
        <v xml:space="preserve">b) </v>
      </c>
      <c r="D331" s="26"/>
      <c r="G331" s="38" t="str">
        <f>IF(J330="FIN","",LOOKUP(I329,DATOS!A:A,DATOS!M:M))</f>
        <v/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42"/>
      <c r="B332" s="29"/>
      <c r="C332" s="25" t="str">
        <f ca="1">IF(PORTADA!$F$51="A",CONCATENATE(I332," ",G332),"")</f>
        <v xml:space="preserve">c) </v>
      </c>
      <c r="D332" s="26"/>
      <c r="G332" s="38" t="str">
        <f>IF(J330="FIN","",LOOKUP(I329,DATOS!A:A,DATOS!N:N))</f>
        <v/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42"/>
      <c r="B333" s="29"/>
      <c r="C333" s="25" t="str">
        <f ca="1">IF(PORTADA!$F$51="A",CONCATENATE(I333," ",G333),"")</f>
        <v xml:space="preserve">d) </v>
      </c>
      <c r="D333" s="26"/>
      <c r="G333" s="38" t="str">
        <f>IF(J330="FIN","",LOOKUP(I329,DATOS!A:A,DATOS!O:O))</f>
        <v/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IF(PORTADA!$F$51="A",CONCATENATE(K335,".- ",G335),"")</f>
        <v xml:space="preserve">56.- </v>
      </c>
      <c r="D335" s="24"/>
      <c r="E335" s="11"/>
      <c r="F335" s="11"/>
      <c r="G335" s="40" t="str">
        <f>IF(J336="FIN","",LOOKUP(I335,DATOS!A:A,DATOS!F:F))</f>
        <v/>
      </c>
      <c r="H335" s="40">
        <f>IF(J336="FIN",0,LOOKUP(I335,DATOS!A:A,DATOS!P:P))</f>
        <v>0</v>
      </c>
      <c r="I335" s="35">
        <f>+I329+1</f>
        <v>600</v>
      </c>
      <c r="J335" s="61">
        <f>IF(LOOKUP(I335,DATOS!A:A,DATOS!C:C)=0,J329,(LOOKUP(I335,DATOS!A:A,DATOS!C:C)))</f>
        <v>10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 xml:space="preserve">a) </v>
      </c>
      <c r="D336" s="26"/>
      <c r="G336" s="38" t="str">
        <f>IF(J336="FIN","",LOOKUP(I335,DATOS!A:A,DATOS!L:L))</f>
        <v/>
      </c>
      <c r="I336" s="35" t="s">
        <v>57</v>
      </c>
      <c r="J336" s="41" t="str">
        <f>IF(J330="FIN","FIN",IF(J335=J329,"","FIN"))</f>
        <v>FIN</v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42"/>
      <c r="B337" s="29"/>
      <c r="C337" s="25" t="str">
        <f ca="1">IF(PORTADA!$F$51="A",CONCATENATE(I337," ",G337),"")</f>
        <v xml:space="preserve">b) </v>
      </c>
      <c r="D337" s="26"/>
      <c r="G337" s="38" t="str">
        <f>IF(J336="FIN","",LOOKUP(I335,DATOS!A:A,DATOS!M:M))</f>
        <v/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42"/>
      <c r="B338" s="29"/>
      <c r="C338" s="25" t="str">
        <f ca="1">IF(PORTADA!$F$51="A",CONCATENATE(I338," ",G338),"")</f>
        <v xml:space="preserve">c) </v>
      </c>
      <c r="D338" s="26"/>
      <c r="G338" s="38" t="str">
        <f>IF(J336="FIN","",LOOKUP(I335,DATOS!A:A,DATOS!N:N))</f>
        <v/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42"/>
      <c r="B339" s="29"/>
      <c r="C339" s="25" t="str">
        <f ca="1">IF(PORTADA!$F$51="A",CONCATENATE(I339," ",G339),"")</f>
        <v xml:space="preserve">d) </v>
      </c>
      <c r="D339" s="26"/>
      <c r="G339" s="38" t="str">
        <f>IF(J336="FIN","",LOOKUP(I335,DATOS!A:A,DATOS!O:O))</f>
        <v/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IF(PORTADA!$F$51="A",CONCATENATE(K341,".- ",G341),"")</f>
        <v xml:space="preserve">57.- </v>
      </c>
      <c r="D341" s="24"/>
      <c r="E341" s="11"/>
      <c r="F341" s="11"/>
      <c r="G341" s="40" t="str">
        <f>IF(J342="FIN","",LOOKUP(I341,DATOS!A:A,DATOS!F:F))</f>
        <v/>
      </c>
      <c r="H341" s="40">
        <f>IF(J342="FIN",0,LOOKUP(I341,DATOS!A:A,DATOS!P:P))</f>
        <v>0</v>
      </c>
      <c r="I341" s="35">
        <f>+I335+1</f>
        <v>601</v>
      </c>
      <c r="J341" s="61">
        <f>IF(LOOKUP(I341,DATOS!A:A,DATOS!C:C)=0,J335,(LOOKUP(I341,DATOS!A:A,DATOS!C:C)))</f>
        <v>10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 xml:space="preserve">a) </v>
      </c>
      <c r="D342" s="26"/>
      <c r="G342" s="38" t="str">
        <f>IF(J342="FIN","",LOOKUP(I341,DATOS!A:A,DATOS!L:L))</f>
        <v/>
      </c>
      <c r="I342" s="35" t="s">
        <v>57</v>
      </c>
      <c r="J342" s="41" t="str">
        <f>IF(J336="FIN","FIN",IF(J341=J335,"","FIN"))</f>
        <v>FIN</v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42"/>
      <c r="B343" s="29"/>
      <c r="C343" s="25" t="str">
        <f ca="1">IF(PORTADA!$F$51="A",CONCATENATE(I343," ",G343),"")</f>
        <v xml:space="preserve">b) </v>
      </c>
      <c r="D343" s="26"/>
      <c r="G343" s="38" t="str">
        <f>IF(J342="FIN","",LOOKUP(I341,DATOS!A:A,DATOS!M:M))</f>
        <v/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42"/>
      <c r="B344" s="29"/>
      <c r="C344" s="25" t="str">
        <f ca="1">IF(PORTADA!$F$51="A",CONCATENATE(I344," ",G344),"")</f>
        <v xml:space="preserve">c) </v>
      </c>
      <c r="D344" s="26"/>
      <c r="G344" s="38" t="str">
        <f>IF(J342="FIN","",LOOKUP(I341,DATOS!A:A,DATOS!N:N))</f>
        <v/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42"/>
      <c r="B345" s="29"/>
      <c r="C345" s="25" t="str">
        <f ca="1">IF(PORTADA!$F$51="A",CONCATENATE(I345," ",G345),"")</f>
        <v xml:space="preserve">d) </v>
      </c>
      <c r="D345" s="26"/>
      <c r="G345" s="38" t="str">
        <f>IF(J342="FIN","",LOOKUP(I341,DATOS!A:A,DATOS!O:O))</f>
        <v/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IF(PORTADA!$F$51="A",CONCATENATE(K347,".- ",G347),"")</f>
        <v xml:space="preserve">58.- </v>
      </c>
      <c r="D347" s="24"/>
      <c r="E347" s="11"/>
      <c r="F347" s="11"/>
      <c r="G347" s="40" t="str">
        <f>IF(J348="FIN","",LOOKUP(I347,DATOS!A:A,DATOS!F:F))</f>
        <v/>
      </c>
      <c r="H347" s="40">
        <f>IF(J348="FIN",0,LOOKUP(I347,DATOS!A:A,DATOS!P:P))</f>
        <v>0</v>
      </c>
      <c r="I347" s="35">
        <f>+I341+1</f>
        <v>602</v>
      </c>
      <c r="J347" s="61">
        <f>IF(LOOKUP(I347,DATOS!A:A,DATOS!C:C)=0,J341,(LOOKUP(I347,DATOS!A:A,DATOS!C:C)))</f>
        <v>10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 xml:space="preserve">a) </v>
      </c>
      <c r="D348" s="26"/>
      <c r="G348" s="38" t="str">
        <f>IF(J348="FIN","",LOOKUP(I347,DATOS!A:A,DATOS!L:L))</f>
        <v/>
      </c>
      <c r="I348" s="35" t="s">
        <v>57</v>
      </c>
      <c r="J348" s="41" t="str">
        <f>IF(J342="FIN","FIN",IF(J347=J341,"","FIN"))</f>
        <v>FIN</v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42"/>
      <c r="B349" s="29"/>
      <c r="C349" s="25" t="str">
        <f ca="1">IF(PORTADA!$F$51="A",CONCATENATE(I349," ",G349),"")</f>
        <v xml:space="preserve">b) </v>
      </c>
      <c r="D349" s="26"/>
      <c r="G349" s="38" t="str">
        <f>IF(J348="FIN","",LOOKUP(I347,DATOS!A:A,DATOS!M:M))</f>
        <v/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42"/>
      <c r="B350" s="29"/>
      <c r="C350" s="25" t="str">
        <f ca="1">IF(PORTADA!$F$51="A",CONCATENATE(I350," ",G350),"")</f>
        <v xml:space="preserve">c) </v>
      </c>
      <c r="D350" s="26"/>
      <c r="G350" s="38" t="str">
        <f>IF(J348="FIN","",LOOKUP(I347,DATOS!A:A,DATOS!N:N))</f>
        <v/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42"/>
      <c r="B351" s="29"/>
      <c r="C351" s="25" t="str">
        <f ca="1">IF(PORTADA!$F$51="A",CONCATENATE(I351," ",G351),"")</f>
        <v xml:space="preserve">d) </v>
      </c>
      <c r="D351" s="26"/>
      <c r="G351" s="38" t="str">
        <f>IF(J348="FIN","",LOOKUP(I347,DATOS!A:A,DATOS!O:O))</f>
        <v/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IF(PORTADA!$F$51="A",CONCATENATE(K353,".- ",G353),"")</f>
        <v xml:space="preserve">59.- </v>
      </c>
      <c r="D353" s="24"/>
      <c r="E353" s="11"/>
      <c r="F353" s="11"/>
      <c r="G353" s="40" t="str">
        <f>IF(J354="FIN","",LOOKUP(I353,DATOS!A:A,DATOS!F:F))</f>
        <v/>
      </c>
      <c r="H353" s="40">
        <f>IF(J354="FIN",0,LOOKUP(I353,DATOS!A:A,DATOS!P:P))</f>
        <v>0</v>
      </c>
      <c r="I353" s="35">
        <f>+I347+1</f>
        <v>603</v>
      </c>
      <c r="J353" s="61">
        <f>IF(LOOKUP(I353,DATOS!A:A,DATOS!C:C)=0,J347,(LOOKUP(I353,DATOS!A:A,DATOS!C:C)))</f>
        <v>10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 xml:space="preserve">a) </v>
      </c>
      <c r="D354" s="26"/>
      <c r="G354" s="38" t="str">
        <f>IF(J354="FIN","",LOOKUP(I353,DATOS!A:A,DATOS!L:L))</f>
        <v/>
      </c>
      <c r="I354" s="35" t="s">
        <v>57</v>
      </c>
      <c r="J354" s="41" t="str">
        <f>IF(J348="FIN","FIN",IF(J353=J347,"","FIN"))</f>
        <v>FIN</v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42"/>
      <c r="B355" s="29"/>
      <c r="C355" s="25" t="str">
        <f ca="1">IF(PORTADA!$F$51="A",CONCATENATE(I355," ",G355),"")</f>
        <v xml:space="preserve">b) </v>
      </c>
      <c r="D355" s="26"/>
      <c r="G355" s="38" t="str">
        <f>IF(J354="FIN","",LOOKUP(I353,DATOS!A:A,DATOS!M:M))</f>
        <v/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42"/>
      <c r="B356" s="29"/>
      <c r="C356" s="25" t="str">
        <f ca="1">IF(PORTADA!$F$51="A",CONCATENATE(I356," ",G356),"")</f>
        <v xml:space="preserve">c) </v>
      </c>
      <c r="D356" s="26"/>
      <c r="G356" s="38" t="str">
        <f>IF(J354="FIN","",LOOKUP(I353,DATOS!A:A,DATOS!N:N))</f>
        <v/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42"/>
      <c r="B357" s="29"/>
      <c r="C357" s="25" t="str">
        <f ca="1">IF(PORTADA!$F$51="A",CONCATENATE(I357," ",G357),"")</f>
        <v xml:space="preserve">d) </v>
      </c>
      <c r="D357" s="26"/>
      <c r="G357" s="38" t="str">
        <f>IF(J354="FIN","",LOOKUP(I353,DATOS!A:A,DATOS!O:O))</f>
        <v/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IF(PORTADA!$F$51="A",CONCATENATE(K359,".- ",G359),"")</f>
        <v xml:space="preserve">60.- </v>
      </c>
      <c r="D359" s="24"/>
      <c r="E359" s="11"/>
      <c r="F359" s="11"/>
      <c r="G359" s="40" t="str">
        <f>IF(J360="FIN","",LOOKUP(I359,DATOS!A:A,DATOS!F:F))</f>
        <v/>
      </c>
      <c r="H359" s="40">
        <f>IF(J360="FIN",0,LOOKUP(I359,DATOS!A:A,DATOS!P:P))</f>
        <v>0</v>
      </c>
      <c r="I359" s="35">
        <f>+I353+1</f>
        <v>604</v>
      </c>
      <c r="J359" s="61">
        <f>IF(LOOKUP(I359,DATOS!A:A,DATOS!C:C)=0,J353,(LOOKUP(I359,DATOS!A:A,DATOS!C:C)))</f>
        <v>10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 xml:space="preserve">a) </v>
      </c>
      <c r="D360" s="26"/>
      <c r="G360" s="38" t="str">
        <f>IF(J360="FIN","",LOOKUP(I359,DATOS!A:A,DATOS!L:L))</f>
        <v/>
      </c>
      <c r="I360" s="35" t="s">
        <v>57</v>
      </c>
      <c r="J360" s="41" t="str">
        <f>IF(J354="FIN","FIN",IF(J359=J353,"","FIN"))</f>
        <v>FIN</v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42"/>
      <c r="B361" s="29"/>
      <c r="C361" s="25" t="str">
        <f ca="1">IF(PORTADA!$F$51="A",CONCATENATE(I361," ",G361),"")</f>
        <v xml:space="preserve">b) </v>
      </c>
      <c r="D361" s="26"/>
      <c r="G361" s="38" t="str">
        <f>IF(J360="FIN","",LOOKUP(I359,DATOS!A:A,DATOS!M:M))</f>
        <v/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42"/>
      <c r="B362" s="29"/>
      <c r="C362" s="25" t="str">
        <f ca="1">IF(PORTADA!$F$51="A",CONCATENATE(I362," ",G362),"")</f>
        <v xml:space="preserve">c) </v>
      </c>
      <c r="D362" s="26"/>
      <c r="G362" s="38" t="str">
        <f>IF(J360="FIN","",LOOKUP(I359,DATOS!A:A,DATOS!N:N))</f>
        <v/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42"/>
      <c r="B363" s="29"/>
      <c r="C363" s="25" t="str">
        <f ca="1">IF(PORTADA!$F$51="A",CONCATENATE(I363," ",G363),"")</f>
        <v xml:space="preserve">d) </v>
      </c>
      <c r="D363" s="26"/>
      <c r="G363" s="38" t="str">
        <f>IF(J360="FIN","",LOOKUP(I359,DATOS!A:A,DATOS!O:O))</f>
        <v/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IF(PORTADA!$F$51="A",CONCATENATE(K365,".- ",G365),"")</f>
        <v xml:space="preserve">61.- </v>
      </c>
      <c r="D365" s="24"/>
      <c r="E365" s="11"/>
      <c r="F365" s="11"/>
      <c r="G365" s="40" t="str">
        <f>IF(J366="FIN","",LOOKUP(I365,DATOS!A:A,DATOS!F:F))</f>
        <v/>
      </c>
      <c r="H365" s="40">
        <f>IF(J366="FIN",0,LOOKUP(I365,DATOS!A:A,DATOS!P:P))</f>
        <v>0</v>
      </c>
      <c r="I365" s="35">
        <f>+I359+1</f>
        <v>605</v>
      </c>
      <c r="J365" s="61">
        <f>IF(LOOKUP(I365,DATOS!A:A,DATOS!C:C)=0,J359,(LOOKUP(I365,DATOS!A:A,DATOS!C:C)))</f>
        <v>10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 xml:space="preserve">a) </v>
      </c>
      <c r="D366" s="26"/>
      <c r="G366" s="38" t="str">
        <f>IF(J366="FIN","",LOOKUP(I365,DATOS!A:A,DATOS!L:L))</f>
        <v/>
      </c>
      <c r="I366" s="35" t="s">
        <v>57</v>
      </c>
      <c r="J366" s="41" t="str">
        <f>IF(J360="FIN","FIN",IF(J365=J359,"","FIN"))</f>
        <v>FIN</v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42"/>
      <c r="B367" s="29"/>
      <c r="C367" s="25" t="str">
        <f ca="1">IF(PORTADA!$F$51="A",CONCATENATE(I367," ",G367),"")</f>
        <v xml:space="preserve">b) </v>
      </c>
      <c r="D367" s="26"/>
      <c r="G367" s="38" t="str">
        <f>IF(J366="FIN","",LOOKUP(I365,DATOS!A:A,DATOS!M:M))</f>
        <v/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42"/>
      <c r="B368" s="29"/>
      <c r="C368" s="25" t="str">
        <f ca="1">IF(PORTADA!$F$51="A",CONCATENATE(I368," ",G368),"")</f>
        <v xml:space="preserve">c) </v>
      </c>
      <c r="D368" s="26"/>
      <c r="G368" s="38" t="str">
        <f>IF(J366="FIN","",LOOKUP(I365,DATOS!A:A,DATOS!N:N))</f>
        <v/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42"/>
      <c r="B369" s="29"/>
      <c r="C369" s="25" t="str">
        <f ca="1">IF(PORTADA!$F$51="A",CONCATENATE(I369," ",G369),"")</f>
        <v xml:space="preserve">d) </v>
      </c>
      <c r="D369" s="26"/>
      <c r="G369" s="38" t="str">
        <f>IF(J366="FIN","",LOOKUP(I365,DATOS!A:A,DATOS!O:O))</f>
        <v/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IF(PORTADA!$F$51="A",CONCATENATE(K371,".- ",G371),"")</f>
        <v xml:space="preserve">62.- </v>
      </c>
      <c r="D371" s="24"/>
      <c r="E371" s="11"/>
      <c r="F371" s="11"/>
      <c r="G371" s="40" t="str">
        <f>IF(J372="FIN","",LOOKUP(I371,DATOS!A:A,DATOS!F:F))</f>
        <v/>
      </c>
      <c r="H371" s="40">
        <f>IF(J372="FIN",0,LOOKUP(I371,DATOS!A:A,DATOS!P:P))</f>
        <v>0</v>
      </c>
      <c r="I371" s="35">
        <f>+I365+1</f>
        <v>606</v>
      </c>
      <c r="J371" s="61">
        <f>IF(LOOKUP(I371,DATOS!A:A,DATOS!C:C)=0,J365,(LOOKUP(I371,DATOS!A:A,DATOS!C:C)))</f>
        <v>10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 xml:space="preserve">a) </v>
      </c>
      <c r="D372" s="26"/>
      <c r="G372" s="38" t="str">
        <f>IF(J372="FIN","",LOOKUP(I371,DATOS!A:A,DATOS!L:L))</f>
        <v/>
      </c>
      <c r="I372" s="35" t="s">
        <v>57</v>
      </c>
      <c r="J372" s="41" t="str">
        <f>IF(J366="FIN","FIN",IF(J371=J365,"","FIN"))</f>
        <v>FIN</v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42"/>
      <c r="B373" s="29"/>
      <c r="C373" s="25" t="str">
        <f ca="1">IF(PORTADA!$F$51="A",CONCATENATE(I373," ",G373),"")</f>
        <v xml:space="preserve">b) </v>
      </c>
      <c r="D373" s="26"/>
      <c r="G373" s="38" t="str">
        <f>IF(J372="FIN","",LOOKUP(I371,DATOS!A:A,DATOS!M:M))</f>
        <v/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42"/>
      <c r="B374" s="29"/>
      <c r="C374" s="25" t="str">
        <f ca="1">IF(PORTADA!$F$51="A",CONCATENATE(I374," ",G374),"")</f>
        <v xml:space="preserve">c) </v>
      </c>
      <c r="D374" s="26"/>
      <c r="G374" s="38" t="str">
        <f>IF(J372="FIN","",LOOKUP(I371,DATOS!A:A,DATOS!N:N))</f>
        <v/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42"/>
      <c r="B375" s="29"/>
      <c r="C375" s="25" t="str">
        <f ca="1">IF(PORTADA!$F$51="A",CONCATENATE(I375," ",G375),"")</f>
        <v xml:space="preserve">d) </v>
      </c>
      <c r="D375" s="26"/>
      <c r="G375" s="38" t="str">
        <f>IF(J372="FIN","",LOOKUP(I371,DATOS!A:A,DATOS!O:O))</f>
        <v/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IF(PORTADA!$F$51="A",CONCATENATE(K377,".- ",G377),"")</f>
        <v xml:space="preserve">63.- </v>
      </c>
      <c r="D377" s="24"/>
      <c r="E377" s="11"/>
      <c r="F377" s="11"/>
      <c r="G377" s="40" t="str">
        <f>IF(J378="FIN","",LOOKUP(I377,DATOS!A:A,DATOS!F:F))</f>
        <v/>
      </c>
      <c r="H377" s="40">
        <f>IF(J378="FIN",0,LOOKUP(I377,DATOS!A:A,DATOS!P:P))</f>
        <v>0</v>
      </c>
      <c r="I377" s="35">
        <f>+I371+1</f>
        <v>607</v>
      </c>
      <c r="J377" s="61">
        <f>IF(LOOKUP(I377,DATOS!A:A,DATOS!C:C)=0,J371,(LOOKUP(I377,DATOS!A:A,DATOS!C:C)))</f>
        <v>10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 xml:space="preserve">a) </v>
      </c>
      <c r="D378" s="26"/>
      <c r="G378" s="38" t="str">
        <f>IF(J378="FIN","",LOOKUP(I377,DATOS!A:A,DATOS!L:L))</f>
        <v/>
      </c>
      <c r="I378" s="35" t="s">
        <v>57</v>
      </c>
      <c r="J378" s="41" t="str">
        <f>IF(J372="FIN","FIN",IF(J377=J371,"","FIN"))</f>
        <v>FIN</v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42"/>
      <c r="B379" s="29"/>
      <c r="C379" s="25" t="str">
        <f ca="1">IF(PORTADA!$F$51="A",CONCATENATE(I379," ",G379),"")</f>
        <v xml:space="preserve">b) </v>
      </c>
      <c r="D379" s="26"/>
      <c r="G379" s="38" t="str">
        <f>IF(J378="FIN","",LOOKUP(I377,DATOS!A:A,DATOS!M:M))</f>
        <v/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42"/>
      <c r="B380" s="29"/>
      <c r="C380" s="25" t="str">
        <f ca="1">IF(PORTADA!$F$51="A",CONCATENATE(I380," ",G380),"")</f>
        <v xml:space="preserve">c) </v>
      </c>
      <c r="D380" s="26"/>
      <c r="G380" s="38" t="str">
        <f>IF(J378="FIN","",LOOKUP(I377,DATOS!A:A,DATOS!N:N))</f>
        <v/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42"/>
      <c r="B381" s="29"/>
      <c r="C381" s="25" t="str">
        <f ca="1">IF(PORTADA!$F$51="A",CONCATENATE(I381," ",G381),"")</f>
        <v xml:space="preserve">d) </v>
      </c>
      <c r="D381" s="26"/>
      <c r="G381" s="38" t="str">
        <f>IF(J378="FIN","",LOOKUP(I377,DATOS!A:A,DATOS!O:O))</f>
        <v/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IF(PORTADA!$F$51="A",CONCATENATE(K383,".- ",G383),"")</f>
        <v xml:space="preserve">64.- </v>
      </c>
      <c r="D383" s="24"/>
      <c r="E383" s="11"/>
      <c r="F383" s="11"/>
      <c r="G383" s="40" t="str">
        <f>IF(J384="FIN","",LOOKUP(I383,DATOS!A:A,DATOS!F:F))</f>
        <v/>
      </c>
      <c r="H383" s="40">
        <f>IF(J384="FIN",0,LOOKUP(I383,DATOS!A:A,DATOS!P:P))</f>
        <v>0</v>
      </c>
      <c r="I383" s="35">
        <f>+I377+1</f>
        <v>608</v>
      </c>
      <c r="J383" s="61">
        <f>IF(LOOKUP(I383,DATOS!A:A,DATOS!C:C)=0,J377,(LOOKUP(I383,DATOS!A:A,DATOS!C:C)))</f>
        <v>10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 xml:space="preserve">a) </v>
      </c>
      <c r="D384" s="26"/>
      <c r="G384" s="38" t="str">
        <f>IF(J384="FIN","",LOOKUP(I383,DATOS!A:A,DATOS!L:L))</f>
        <v/>
      </c>
      <c r="I384" s="35" t="s">
        <v>57</v>
      </c>
      <c r="J384" s="41" t="str">
        <f>IF(J378="FIN","FIN",IF(J383=J377,"","FIN"))</f>
        <v>FIN</v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42"/>
      <c r="B385" s="29"/>
      <c r="C385" s="25" t="str">
        <f ca="1">IF(PORTADA!$F$51="A",CONCATENATE(I385," ",G385),"")</f>
        <v xml:space="preserve">b) </v>
      </c>
      <c r="D385" s="26"/>
      <c r="G385" s="38" t="str">
        <f>IF(J384="FIN","",LOOKUP(I383,DATOS!A:A,DATOS!M:M))</f>
        <v/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42"/>
      <c r="B386" s="29"/>
      <c r="C386" s="25" t="str">
        <f ca="1">IF(PORTADA!$F$51="A",CONCATENATE(I386," ",G386),"")</f>
        <v xml:space="preserve">c) </v>
      </c>
      <c r="D386" s="26"/>
      <c r="G386" s="38" t="str">
        <f>IF(J384="FIN","",LOOKUP(I383,DATOS!A:A,DATOS!N:N))</f>
        <v/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42"/>
      <c r="B387" s="29"/>
      <c r="C387" s="25" t="str">
        <f ca="1">IF(PORTADA!$F$51="A",CONCATENATE(I387," ",G387),"")</f>
        <v xml:space="preserve">d) </v>
      </c>
      <c r="D387" s="26"/>
      <c r="G387" s="38" t="str">
        <f>IF(J384="FIN","",LOOKUP(I383,DATOS!A:A,DATOS!O:O))</f>
        <v/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IF(PORTADA!$F$51="A",CONCATENATE(K389,".- ",G389),"")</f>
        <v xml:space="preserve">65.- </v>
      </c>
      <c r="D389" s="24"/>
      <c r="E389" s="11"/>
      <c r="F389" s="11"/>
      <c r="G389" s="40" t="str">
        <f>IF(J390="FIN","",LOOKUP(I389,DATOS!A:A,DATOS!F:F))</f>
        <v/>
      </c>
      <c r="H389" s="40">
        <f>IF(J390="FIN",0,LOOKUP(I389,DATOS!A:A,DATOS!P:P))</f>
        <v>0</v>
      </c>
      <c r="I389" s="35">
        <f>+I383+1</f>
        <v>609</v>
      </c>
      <c r="J389" s="61">
        <f>IF(LOOKUP(I389,DATOS!A:A,DATOS!C:C)=0,J383,(LOOKUP(I389,DATOS!A:A,DATOS!C:C)))</f>
        <v>10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 xml:space="preserve">a) </v>
      </c>
      <c r="D390" s="26"/>
      <c r="G390" s="38" t="str">
        <f>IF(J390="FIN","",LOOKUP(I389,DATOS!A:A,DATOS!L:L))</f>
        <v/>
      </c>
      <c r="I390" s="35" t="s">
        <v>57</v>
      </c>
      <c r="J390" s="41" t="str">
        <f>IF(J384="FIN","FIN",IF(J389=J383,"","FIN"))</f>
        <v>FIN</v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42"/>
      <c r="B391" s="29"/>
      <c r="C391" s="25" t="str">
        <f ca="1">IF(PORTADA!$F$51="A",CONCATENATE(I391," ",G391),"")</f>
        <v xml:space="preserve">b) </v>
      </c>
      <c r="D391" s="26"/>
      <c r="G391" s="38" t="str">
        <f>IF(J390="FIN","",LOOKUP(I389,DATOS!A:A,DATOS!M:M))</f>
        <v/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42"/>
      <c r="B392" s="29"/>
      <c r="C392" s="25" t="str">
        <f ca="1">IF(PORTADA!$F$51="A",CONCATENATE(I392," ",G392),"")</f>
        <v xml:space="preserve">c) </v>
      </c>
      <c r="D392" s="26"/>
      <c r="G392" s="38" t="str">
        <f>IF(J390="FIN","",LOOKUP(I389,DATOS!A:A,DATOS!N:N))</f>
        <v/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42"/>
      <c r="B393" s="29"/>
      <c r="C393" s="25" t="str">
        <f ca="1">IF(PORTADA!$F$51="A",CONCATENATE(I393," ",G393),"")</f>
        <v xml:space="preserve">d) </v>
      </c>
      <c r="D393" s="26"/>
      <c r="G393" s="38" t="str">
        <f>IF(J390="FIN","",LOOKUP(I389,DATOS!A:A,DATOS!O:O))</f>
        <v/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IF(PORTADA!$F$51="A",CONCATENATE(K395,".- ",G395),"")</f>
        <v xml:space="preserve">66.- </v>
      </c>
      <c r="D395" s="24"/>
      <c r="E395" s="11"/>
      <c r="F395" s="11"/>
      <c r="G395" s="40" t="str">
        <f>IF(J396="FIN","",LOOKUP(I395,DATOS!A:A,DATOS!F:F))</f>
        <v/>
      </c>
      <c r="H395" s="40">
        <f>IF(J396="FIN",0,LOOKUP(I395,DATOS!A:A,DATOS!P:P))</f>
        <v>0</v>
      </c>
      <c r="I395" s="35">
        <f>+I389+1</f>
        <v>610</v>
      </c>
      <c r="J395" s="61">
        <f>IF(LOOKUP(I395,DATOS!A:A,DATOS!C:C)=0,J389,(LOOKUP(I395,DATOS!A:A,DATOS!C:C)))</f>
        <v>10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 xml:space="preserve">a) </v>
      </c>
      <c r="D396" s="26"/>
      <c r="G396" s="38" t="str">
        <f>IF(J396="FIN","",LOOKUP(I395,DATOS!A:A,DATOS!L:L))</f>
        <v/>
      </c>
      <c r="I396" s="35" t="s">
        <v>57</v>
      </c>
      <c r="J396" s="41" t="str">
        <f>IF(J390="FIN","FIN",IF(J395=J389,"","FIN"))</f>
        <v>FIN</v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42"/>
      <c r="B397" s="29"/>
      <c r="C397" s="25" t="str">
        <f ca="1">IF(PORTADA!$F$51="A",CONCATENATE(I397," ",G397),"")</f>
        <v xml:space="preserve">b) </v>
      </c>
      <c r="D397" s="26"/>
      <c r="G397" s="38" t="str">
        <f>IF(J396="FIN","",LOOKUP(I395,DATOS!A:A,DATOS!M:M))</f>
        <v/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42"/>
      <c r="B398" s="29"/>
      <c r="C398" s="25" t="str">
        <f ca="1">IF(PORTADA!$F$51="A",CONCATENATE(I398," ",G398),"")</f>
        <v xml:space="preserve">c) </v>
      </c>
      <c r="D398" s="26"/>
      <c r="G398" s="38" t="str">
        <f>IF(J396="FIN","",LOOKUP(I395,DATOS!A:A,DATOS!N:N))</f>
        <v/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42"/>
      <c r="B399" s="29"/>
      <c r="C399" s="25" t="str">
        <f ca="1">IF(PORTADA!$F$51="A",CONCATENATE(I399," ",G399),"")</f>
        <v xml:space="preserve">d) </v>
      </c>
      <c r="D399" s="26"/>
      <c r="G399" s="38" t="str">
        <f>IF(J396="FIN","",LOOKUP(I395,DATOS!A:A,DATOS!O:O))</f>
        <v/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IF(PORTADA!$F$51="A",CONCATENATE(K401,".-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611</v>
      </c>
      <c r="J401" s="61">
        <f>IF(LOOKUP(I401,DATOS!A:A,DATOS!C:C)=0,J395,(LOOKUP(I401,DATOS!A:A,DATOS!C:C)))</f>
        <v>10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57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42"/>
      <c r="B403" s="29"/>
      <c r="C403" s="25" t="str">
        <f ca="1">IF(PORTADA!$F$51="A",CONCATENATE(I403,"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42"/>
      <c r="B404" s="29"/>
      <c r="C404" s="25" t="str">
        <f ca="1">IF(PORTADA!$F$51="A",CONCATENATE(I404,"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42"/>
      <c r="B405" s="29"/>
      <c r="C405" s="25" t="str">
        <f ca="1">IF(PORTADA!$F$51="A",CONCATENATE(I405,"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IF(PORTADA!$F$51="A",CONCATENATE(K407,".-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612</v>
      </c>
      <c r="J407" s="61">
        <f>IF(LOOKUP(I407,DATOS!A:A,DATOS!C:C)=0,J401,(LOOKUP(I407,DATOS!A:A,DATOS!C:C)))</f>
        <v>10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57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42"/>
      <c r="B409" s="29"/>
      <c r="C409" s="25" t="str">
        <f ca="1">IF(PORTADA!$F$51="A",CONCATENATE(I409,"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42"/>
      <c r="B410" s="29"/>
      <c r="C410" s="25" t="str">
        <f ca="1">IF(PORTADA!$F$51="A",CONCATENATE(I410,"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42"/>
      <c r="B411" s="29"/>
      <c r="C411" s="25" t="str">
        <f ca="1">IF(PORTADA!$F$51="A",CONCATENATE(I411,"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IF(PORTADA!$F$51="A",CONCATENATE(K413,".-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613</v>
      </c>
      <c r="J413" s="61">
        <f>IF(LOOKUP(I413,DATOS!A:A,DATOS!C:C)=0,J407,(LOOKUP(I413,DATOS!A:A,DATOS!C:C)))</f>
        <v>10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57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42"/>
      <c r="B415" s="29"/>
      <c r="C415" s="25" t="str">
        <f ca="1">IF(PORTADA!$F$51="A",CONCATENATE(I415,"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42"/>
      <c r="B416" s="29"/>
      <c r="C416" s="25" t="str">
        <f ca="1">IF(PORTADA!$F$51="A",CONCATENATE(I416,"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42"/>
      <c r="B417" s="29"/>
      <c r="C417" s="25" t="str">
        <f ca="1">IF(PORTADA!$F$51="A",CONCATENATE(I417,"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IF(PORTADA!$F$51="A",CONCATENATE(K419,".-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614</v>
      </c>
      <c r="J419" s="61">
        <f>IF(LOOKUP(I419,DATOS!A:A,DATOS!C:C)=0,J413,(LOOKUP(I419,DATOS!A:A,DATOS!C:C)))</f>
        <v>10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57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42"/>
      <c r="B421" s="29"/>
      <c r="C421" s="25" t="str">
        <f ca="1">IF(PORTADA!$F$51="A",CONCATENATE(I421,"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42"/>
      <c r="B422" s="29"/>
      <c r="C422" s="25" t="str">
        <f ca="1">IF(PORTADA!$F$51="A",CONCATENATE(I422,"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42"/>
      <c r="B423" s="29"/>
      <c r="C423" s="25" t="str">
        <f ca="1">IF(PORTADA!$F$51="A",CONCATENATE(I423,"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IF(PORTADA!$F$51="A",CONCATENATE(K425,".-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615</v>
      </c>
      <c r="J425" s="61">
        <f>IF(LOOKUP(I425,DATOS!A:A,DATOS!C:C)=0,J419,(LOOKUP(I425,DATOS!A:A,DATOS!C:C)))</f>
        <v>10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57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42"/>
      <c r="B427" s="29"/>
      <c r="C427" s="25" t="str">
        <f ca="1">IF(PORTADA!$F$51="A",CONCATENATE(I427,"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42"/>
      <c r="B428" s="29"/>
      <c r="C428" s="25" t="str">
        <f ca="1">IF(PORTADA!$F$51="A",CONCATENATE(I428,"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42"/>
      <c r="B429" s="29"/>
      <c r="C429" s="25" t="str">
        <f ca="1">IF(PORTADA!$F$51="A",CONCATENATE(I429,"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IF(PORTADA!$F$51="A",CONCATENATE(K431,".-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616</v>
      </c>
      <c r="J431" s="61">
        <f>IF(LOOKUP(I431,DATOS!A:A,DATOS!C:C)=0,J425,(LOOKUP(I431,DATOS!A:A,DATOS!C:C)))</f>
        <v>10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57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42"/>
      <c r="B433" s="29"/>
      <c r="C433" s="25" t="str">
        <f ca="1">IF(PORTADA!$F$51="A",CONCATENATE(I433,"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42"/>
      <c r="B434" s="29"/>
      <c r="C434" s="25" t="str">
        <f ca="1">IF(PORTADA!$F$51="A",CONCATENATE(I434,"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42"/>
      <c r="B435" s="29"/>
      <c r="C435" s="25" t="str">
        <f ca="1">IF(PORTADA!$F$51="A",CONCATENATE(I435,"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IF(PORTADA!$F$51="A",CONCATENATE(K437,".-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617</v>
      </c>
      <c r="J437" s="61">
        <f>IF(LOOKUP(I437,DATOS!A:A,DATOS!C:C)=0,J431,(LOOKUP(I437,DATOS!A:A,DATOS!C:C)))</f>
        <v>10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57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42"/>
      <c r="B439" s="29"/>
      <c r="C439" s="25" t="str">
        <f ca="1">IF(PORTADA!$F$51="A",CONCATENATE(I439,"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42"/>
      <c r="B440" s="29"/>
      <c r="C440" s="25" t="str">
        <f ca="1">IF(PORTADA!$F$51="A",CONCATENATE(I440,"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42"/>
      <c r="B441" s="29"/>
      <c r="C441" s="25" t="str">
        <f ca="1">IF(PORTADA!$F$51="A",CONCATENATE(I441,"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IF(PORTADA!$F$51="A",CONCATENATE(K443,".-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618</v>
      </c>
      <c r="J443" s="61">
        <f>IF(LOOKUP(I443,DATOS!A:A,DATOS!C:C)=0,J437,(LOOKUP(I443,DATOS!A:A,DATOS!C:C)))</f>
        <v>10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57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42"/>
      <c r="B445" s="29"/>
      <c r="C445" s="25" t="str">
        <f ca="1">IF(PORTADA!$F$51="A",CONCATENATE(I445,"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42"/>
      <c r="B446" s="29"/>
      <c r="C446" s="25" t="str">
        <f ca="1">IF(PORTADA!$F$51="A",CONCATENATE(I446,"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42"/>
      <c r="B447" s="29"/>
      <c r="C447" s="25" t="str">
        <f ca="1">IF(PORTADA!$F$51="A",CONCATENATE(I447,"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IF(PORTADA!$F$51="A",CONCATENATE(K449,".-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619</v>
      </c>
      <c r="J449" s="61">
        <f>IF(LOOKUP(I449,DATOS!A:A,DATOS!C:C)=0,J443,(LOOKUP(I449,DATOS!A:A,DATOS!C:C)))</f>
        <v>10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57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42"/>
      <c r="B451" s="29"/>
      <c r="C451" s="25" t="str">
        <f ca="1">IF(PORTADA!$F$51="A",CONCATENATE(I451,"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42"/>
      <c r="B452" s="29"/>
      <c r="C452" s="25" t="str">
        <f ca="1">IF(PORTADA!$F$51="A",CONCATENATE(I452,"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42"/>
      <c r="B453" s="29"/>
      <c r="C453" s="25" t="str">
        <f ca="1">IF(PORTADA!$F$51="A",CONCATENATE(I453,"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IF(PORTADA!$F$51="A",CONCATENATE(K455,".-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620</v>
      </c>
      <c r="J455" s="61">
        <f>IF(LOOKUP(I455,DATOS!A:A,DATOS!C:C)=0,J449,(LOOKUP(I455,DATOS!A:A,DATOS!C:C)))</f>
        <v>10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57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42"/>
      <c r="B457" s="29"/>
      <c r="C457" s="25" t="str">
        <f ca="1">IF(PORTADA!$F$51="A",CONCATENATE(I457,"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42"/>
      <c r="B458" s="29"/>
      <c r="C458" s="25" t="str">
        <f ca="1">IF(PORTADA!$F$51="A",CONCATENATE(I458,"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42"/>
      <c r="B459" s="29"/>
      <c r="C459" s="25" t="str">
        <f ca="1">IF(PORTADA!$F$51="A",CONCATENATE(I459,"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IF(PORTADA!$F$51="A",CONCATENATE(K461,".-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621</v>
      </c>
      <c r="J461" s="61">
        <f>IF(LOOKUP(I461,DATOS!A:A,DATOS!C:C)=0,J455,(LOOKUP(I461,DATOS!A:A,DATOS!C:C)))</f>
        <v>10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57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42"/>
      <c r="B463" s="29"/>
      <c r="C463" s="25" t="str">
        <f ca="1">IF(PORTADA!$F$51="A",CONCATENATE(I463,"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42"/>
      <c r="B464" s="29"/>
      <c r="C464" s="25" t="str">
        <f ca="1">IF(PORTADA!$F$51="A",CONCATENATE(I464,"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42"/>
      <c r="B465" s="29"/>
      <c r="C465" s="25" t="str">
        <f ca="1">IF(PORTADA!$F$51="A",CONCATENATE(I465,"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IF(PORTADA!$F$51="A",CONCATENATE(K467,".-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622</v>
      </c>
      <c r="J467" s="61">
        <f>IF(LOOKUP(I467,DATOS!A:A,DATOS!C:C)=0,J461,(LOOKUP(I467,DATOS!A:A,DATOS!C:C)))</f>
        <v>10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57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42"/>
      <c r="B469" s="29"/>
      <c r="C469" s="25" t="str">
        <f ca="1">IF(PORTADA!$F$51="A",CONCATENATE(I469,"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42"/>
      <c r="B470" s="29"/>
      <c r="C470" s="25" t="str">
        <f ca="1">IF(PORTADA!$F$51="A",CONCATENATE(I470,"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42"/>
      <c r="B471" s="29"/>
      <c r="C471" s="25" t="str">
        <f ca="1">IF(PORTADA!$F$51="A",CONCATENATE(I471,"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IF(PORTADA!$F$51="A",CONCATENATE(K473,".-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623</v>
      </c>
      <c r="J473" s="61">
        <f>IF(LOOKUP(I473,DATOS!A:A,DATOS!C:C)=0,J467,(LOOKUP(I473,DATOS!A:A,DATOS!C:C)))</f>
        <v>10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57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42"/>
      <c r="B475" s="29"/>
      <c r="C475" s="25" t="str">
        <f ca="1">IF(PORTADA!$F$51="A",CONCATENATE(I475,"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42"/>
      <c r="B476" s="29"/>
      <c r="C476" s="25" t="str">
        <f ca="1">IF(PORTADA!$F$51="A",CONCATENATE(I476,"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42"/>
      <c r="B477" s="29"/>
      <c r="C477" s="25" t="str">
        <f ca="1">IF(PORTADA!$F$51="A",CONCATENATE(I477,"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IF(PORTADA!$F$51="A",CONCATENATE(K479,".-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624</v>
      </c>
      <c r="J479" s="61">
        <f>IF(LOOKUP(I479,DATOS!A:A,DATOS!C:C)=0,J473,(LOOKUP(I479,DATOS!A:A,DATOS!C:C)))</f>
        <v>10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57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42"/>
      <c r="B481" s="29"/>
      <c r="C481" s="25" t="str">
        <f ca="1">IF(PORTADA!$F$51="A",CONCATENATE(I481,"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42"/>
      <c r="B482" s="29"/>
      <c r="C482" s="25" t="str">
        <f ca="1">IF(PORTADA!$F$51="A",CONCATENATE(I482,"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42"/>
      <c r="B483" s="29"/>
      <c r="C483" s="25" t="str">
        <f ca="1">IF(PORTADA!$F$51="A",CONCATENATE(I483,"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IF(PORTADA!$F$51="A",CONCATENATE(K485,".-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625</v>
      </c>
      <c r="J485" s="61">
        <f>IF(LOOKUP(I485,DATOS!A:A,DATOS!C:C)=0,J479,(LOOKUP(I485,DATOS!A:A,DATOS!C:C)))</f>
        <v>10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57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42"/>
      <c r="B487" s="29"/>
      <c r="C487" s="25" t="str">
        <f ca="1">IF(PORTADA!$F$51="A",CONCATENATE(I487,"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42"/>
      <c r="B488" s="29"/>
      <c r="C488" s="25" t="str">
        <f ca="1">IF(PORTADA!$F$51="A",CONCATENATE(I488,"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42"/>
      <c r="B489" s="29"/>
      <c r="C489" s="25" t="str">
        <f ca="1">IF(PORTADA!$F$51="A",CONCATENATE(I489,"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IF(PORTADA!$F$51="A",CONCATENATE(K491,".-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626</v>
      </c>
      <c r="J491" s="61">
        <f>IF(LOOKUP(I491,DATOS!A:A,DATOS!C:C)=0,J485,(LOOKUP(I491,DATOS!A:A,DATOS!C:C)))</f>
        <v>10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57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42"/>
      <c r="B493" s="29"/>
      <c r="C493" s="25" t="str">
        <f ca="1">IF(PORTADA!$F$51="A",CONCATENATE(I493,"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42"/>
      <c r="B494" s="29"/>
      <c r="C494" s="25" t="str">
        <f ca="1">IF(PORTADA!$F$51="A",CONCATENATE(I494,"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42"/>
      <c r="B495" s="29"/>
      <c r="C495" s="25" t="str">
        <f ca="1">IF(PORTADA!$F$51="A",CONCATENATE(I495,"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IF(PORTADA!$F$51="A",CONCATENATE(K497,".-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627</v>
      </c>
      <c r="J497" s="61">
        <f>IF(LOOKUP(I497,DATOS!A:A,DATOS!C:C)=0,J491,(LOOKUP(I497,DATOS!A:A,DATOS!C:C)))</f>
        <v>10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57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42"/>
      <c r="B499" s="29"/>
      <c r="C499" s="25" t="str">
        <f ca="1">IF(PORTADA!$F$51="A",CONCATENATE(I499,"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42"/>
      <c r="B500" s="29"/>
      <c r="C500" s="25" t="str">
        <f ca="1">IF(PORTADA!$F$51="A",CONCATENATE(I500,"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42"/>
      <c r="B501" s="29"/>
      <c r="C501" s="25" t="str">
        <f ca="1">IF(PORTADA!$F$51="A",CONCATENATE(I501,"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IF(PORTADA!$F$51="A",CONCATENATE(K503,".-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628</v>
      </c>
      <c r="J503" s="61">
        <f>IF(LOOKUP(I503,DATOS!A:A,DATOS!C:C)=0,J497,(LOOKUP(I503,DATOS!A:A,DATOS!C:C)))</f>
        <v>10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57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42"/>
      <c r="B505" s="29"/>
      <c r="C505" s="25" t="str">
        <f ca="1">IF(PORTADA!$F$51="A",CONCATENATE(I505,"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42"/>
      <c r="B506" s="29"/>
      <c r="C506" s="25" t="str">
        <f ca="1">IF(PORTADA!$F$51="A",CONCATENATE(I506,"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42"/>
      <c r="B507" s="29"/>
      <c r="C507" s="25" t="str">
        <f ca="1">IF(PORTADA!$F$51="A",CONCATENATE(I507,"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IF(PORTADA!$F$51="A",CONCATENATE(K509,".-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629</v>
      </c>
      <c r="J509" s="61">
        <f>IF(LOOKUP(I509,DATOS!A:A,DATOS!C:C)=0,J503,(LOOKUP(I509,DATOS!A:A,DATOS!C:C)))</f>
        <v>10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57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42"/>
      <c r="B511" s="29"/>
      <c r="C511" s="25" t="str">
        <f ca="1">IF(PORTADA!$F$51="A",CONCATENATE(I511,"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42"/>
      <c r="B512" s="29"/>
      <c r="C512" s="25" t="str">
        <f ca="1">IF(PORTADA!$F$51="A",CONCATENATE(I512,"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42"/>
      <c r="B513" s="29"/>
      <c r="C513" s="25" t="str">
        <f ca="1">IF(PORTADA!$F$51="A",CONCATENATE(I513,"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IF(PORTADA!$F$51="A",CONCATENATE(K515,".-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630</v>
      </c>
      <c r="J515" s="61">
        <f>IF(LOOKUP(I515,DATOS!A:A,DATOS!C:C)=0,J509,(LOOKUP(I515,DATOS!A:A,DATOS!C:C)))</f>
        <v>10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57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42"/>
      <c r="B517" s="29"/>
      <c r="C517" s="25" t="str">
        <f ca="1">IF(PORTADA!$F$51="A",CONCATENATE(I517,"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42"/>
      <c r="B518" s="29"/>
      <c r="C518" s="25" t="str">
        <f ca="1">IF(PORTADA!$F$51="A",CONCATENATE(I518,"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42"/>
      <c r="B519" s="29"/>
      <c r="C519" s="25" t="str">
        <f ca="1">IF(PORTADA!$F$51="A",CONCATENATE(I519,"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IF(PORTADA!$F$51="A",CONCATENATE(K521,".-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631</v>
      </c>
      <c r="J521" s="61">
        <f>IF(LOOKUP(I521,DATOS!A:A,DATOS!C:C)=0,J515,(LOOKUP(I521,DATOS!A:A,DATOS!C:C)))</f>
        <v>10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57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42"/>
      <c r="B523" s="29"/>
      <c r="C523" s="25" t="str">
        <f ca="1">IF(PORTADA!$F$51="A",CONCATENATE(I523,"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42"/>
      <c r="B524" s="29"/>
      <c r="C524" s="25" t="str">
        <f ca="1">IF(PORTADA!$F$51="A",CONCATENATE(I524,"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42"/>
      <c r="B525" s="29"/>
      <c r="C525" s="25" t="str">
        <f ca="1">IF(PORTADA!$F$51="A",CONCATENATE(I525,"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IF(PORTADA!$F$51="A",CONCATENATE(K527,".-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632</v>
      </c>
      <c r="J527" s="61">
        <f>IF(LOOKUP(I527,DATOS!A:A,DATOS!C:C)=0,J521,(LOOKUP(I527,DATOS!A:A,DATOS!C:C)))</f>
        <v>10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57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42"/>
      <c r="B529" s="29"/>
      <c r="C529" s="25" t="str">
        <f ca="1">IF(PORTADA!$F$51="A",CONCATENATE(I529,"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42"/>
      <c r="B530" s="29"/>
      <c r="C530" s="25" t="str">
        <f ca="1">IF(PORTADA!$F$51="A",CONCATENATE(I530,"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42"/>
      <c r="B531" s="29"/>
      <c r="C531" s="25" t="str">
        <f ca="1">IF(PORTADA!$F$51="A",CONCATENATE(I531,"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IF(PORTADA!$F$51="A",CONCATENATE(K533,".-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633</v>
      </c>
      <c r="J533" s="61">
        <f>IF(LOOKUP(I533,DATOS!A:A,DATOS!C:C)=0,J527,(LOOKUP(I533,DATOS!A:A,DATOS!C:C)))</f>
        <v>10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57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42"/>
      <c r="B535" s="29"/>
      <c r="C535" s="25" t="str">
        <f ca="1">IF(PORTADA!$F$51="A",CONCATENATE(I535,"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42"/>
      <c r="B536" s="29"/>
      <c r="C536" s="25" t="str">
        <f ca="1">IF(PORTADA!$F$51="A",CONCATENATE(I536,"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42"/>
      <c r="B537" s="29"/>
      <c r="C537" s="25" t="str">
        <f ca="1">IF(PORTADA!$F$51="A",CONCATENATE(I537,"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634</v>
      </c>
      <c r="J539" s="61">
        <f>IF(LOOKUP(I539,DATOS!A:A,DATOS!C:C)=0,J533,(LOOKUP(I539,DATOS!A:A,DATOS!C:C)))</f>
        <v>10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635</v>
      </c>
      <c r="J545" s="61">
        <f>IF(LOOKUP(I545,DATOS!A:A,DATOS!C:C)=0,J539,(LOOKUP(I545,DATOS!A:A,DATOS!C:C)))</f>
        <v>10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636</v>
      </c>
      <c r="J551" s="61">
        <f>IF(LOOKUP(I551,DATOS!A:A,DATOS!C:C)=0,J545,(LOOKUP(I551,DATOS!A:A,DATOS!C:C)))</f>
        <v>10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637</v>
      </c>
      <c r="J557" s="61">
        <f>IF(LOOKUP(I557,DATOS!A:A,DATOS!C:C)=0,J551,(LOOKUP(I557,DATOS!A:A,DATOS!C:C)))</f>
        <v>10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638</v>
      </c>
      <c r="J563" s="61">
        <f>IF(LOOKUP(I563,DATOS!A:A,DATOS!C:C)=0,J557,(LOOKUP(I563,DATOS!A:A,DATOS!C:C)))</f>
        <v>10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639</v>
      </c>
      <c r="J569" s="61">
        <f>IF(LOOKUP(I569,DATOS!A:A,DATOS!C:C)=0,J563,(LOOKUP(I569,DATOS!A:A,DATOS!C:C)))</f>
        <v>10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640</v>
      </c>
      <c r="J575" s="61">
        <f>IF(LOOKUP(I575,DATOS!A:A,DATOS!C:C)=0,J569,(LOOKUP(I575,DATOS!A:A,DATOS!C:C)))</f>
        <v>10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641</v>
      </c>
      <c r="J581" s="61">
        <f>IF(LOOKUP(I581,DATOS!A:A,DATOS!C:C)=0,J575,(LOOKUP(I581,DATOS!A:A,DATOS!C:C)))</f>
        <v>10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642</v>
      </c>
      <c r="J587" s="61">
        <f>IF(LOOKUP(I587,DATOS!A:A,DATOS!C:C)=0,J581,(LOOKUP(I587,DATOS!A:A,DATOS!C:C)))</f>
        <v>10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643</v>
      </c>
      <c r="J593" s="61">
        <f>IF(LOOKUP(I593,DATOS!A:A,DATOS!C:C)=0,J587,(LOOKUP(I593,DATOS!A:A,DATOS!C:C)))</f>
        <v>10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644</v>
      </c>
      <c r="J599" s="61">
        <f>IF(LOOKUP(I599,DATOS!A:A,DATOS!C:C)=0,J593,(LOOKUP(I599,DATOS!A:A,DATOS!C:C)))</f>
        <v>10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aSnsiNDlQhZvCv1SMYbdU4vOGHfVjYSwfQC2vL76xgt3qI/1gIycesz0ODLJd7Bx7KTsH8t4v5rrDtqCnGDjcA==" saltValue="Br5ugDAGV0FxyBT99XDNYw==" spinCount="100000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840" priority="28" stopIfTrue="1" operator="lessThan">
      <formula>2</formula>
    </cfRule>
    <cfRule type="cellIs" dxfId="839" priority="29" stopIfTrue="1" operator="equal">
      <formula>2</formula>
    </cfRule>
    <cfRule type="cellIs" dxfId="83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837" priority="1" stopIfTrue="1" operator="lessThan">
      <formula>2</formula>
    </cfRule>
    <cfRule type="cellIs" dxfId="836" priority="2" stopIfTrue="1" operator="equal">
      <formula>2</formula>
    </cfRule>
    <cfRule type="cellIs" dxfId="83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834" priority="25" stopIfTrue="1" operator="lessThan">
      <formula>2</formula>
    </cfRule>
    <cfRule type="cellIs" dxfId="833" priority="26" stopIfTrue="1" operator="equal">
      <formula>2</formula>
    </cfRule>
    <cfRule type="cellIs" dxfId="83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831" priority="22" stopIfTrue="1" operator="lessThan">
      <formula>2</formula>
    </cfRule>
    <cfRule type="cellIs" dxfId="830" priority="23" stopIfTrue="1" operator="equal">
      <formula>2</formula>
    </cfRule>
    <cfRule type="cellIs" dxfId="82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828" priority="19" stopIfTrue="1" operator="lessThan">
      <formula>2</formula>
    </cfRule>
    <cfRule type="cellIs" dxfId="827" priority="20" stopIfTrue="1" operator="equal">
      <formula>2</formula>
    </cfRule>
    <cfRule type="cellIs" dxfId="82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825" priority="16" stopIfTrue="1" operator="lessThan">
      <formula>2</formula>
    </cfRule>
    <cfRule type="cellIs" dxfId="824" priority="17" stopIfTrue="1" operator="equal">
      <formula>2</formula>
    </cfRule>
    <cfRule type="cellIs" dxfId="82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822" priority="13" stopIfTrue="1" operator="lessThan">
      <formula>2</formula>
    </cfRule>
    <cfRule type="cellIs" dxfId="821" priority="14" stopIfTrue="1" operator="equal">
      <formula>2</formula>
    </cfRule>
    <cfRule type="cellIs" dxfId="82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819" priority="10" stopIfTrue="1" operator="lessThan">
      <formula>2</formula>
    </cfRule>
    <cfRule type="cellIs" dxfId="818" priority="11" stopIfTrue="1" operator="equal">
      <formula>2</formula>
    </cfRule>
    <cfRule type="cellIs" dxfId="81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816" priority="7" stopIfTrue="1" operator="lessThan">
      <formula>2</formula>
    </cfRule>
    <cfRule type="cellIs" dxfId="815" priority="8" stopIfTrue="1" operator="equal">
      <formula>2</formula>
    </cfRule>
    <cfRule type="cellIs" dxfId="81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813" priority="4" stopIfTrue="1" operator="lessThan">
      <formula>2</formula>
    </cfRule>
    <cfRule type="cellIs" dxfId="812" priority="5" stopIfTrue="1" operator="equal">
      <formula>2</formula>
    </cfRule>
    <cfRule type="cellIs" dxfId="81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AI819"/>
  <sheetViews>
    <sheetView zoomScale="90" zoomScaleNormal="90" workbookViewId="0">
      <pane ySplit="2" topLeftCell="A464" activePane="bottomLeft" state="frozen"/>
      <selection activeCell="C42" sqref="C42"/>
      <selection pane="bottomLeft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119" t="s">
        <v>4</v>
      </c>
      <c r="B1" s="1"/>
      <c r="C1" s="2" t="str">
        <f ca="1">IF(PORTADA!$F$51="A",G1,PORTADA!$F$52)</f>
        <v xml:space="preserve">La Edad Contemporánea y el Siglo XX </v>
      </c>
      <c r="D1" s="3"/>
      <c r="E1" s="4" t="e">
        <f>ROUND(Q2/K2*10,2)</f>
        <v>#DIV/0!</v>
      </c>
      <c r="F1" s="4"/>
      <c r="G1" s="38" t="str">
        <f>LOOKUP(I5,DATOS!A:A,DATOS!E:E)</f>
        <v xml:space="preserve">La Edad Contemporánea y el Siglo XX </v>
      </c>
      <c r="I1" s="39">
        <v>10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 xml:space="preserve">La Edad Contemporánea y el Siglo XX 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IF(PORTADA!$F$51="A",CONCATENATE(K5,".- ",G5),"")</f>
        <v xml:space="preserve">1.- LA ESPAÑA COMTEMPORÁNEA. </v>
      </c>
      <c r="D5" s="24"/>
      <c r="E5" s="11"/>
      <c r="F5" s="11"/>
      <c r="G5" s="40" t="str">
        <f>LOOKUP(I5,DATOS!A:A,DATOS!F:F)</f>
        <v xml:space="preserve">LA ESPAÑA COMTEMPORÁNEA. </v>
      </c>
      <c r="H5" s="40">
        <f>LOOKUP(I5,DATOS!A:A,DATOS!P:P)</f>
        <v>0</v>
      </c>
      <c r="I5" s="35">
        <f>LOOKUP(I1,DATOS!C:C,DATOS!A:A)</f>
        <v>596</v>
      </c>
      <c r="J5" s="61">
        <f>LOOKUP(I5,DATOS!A:A,DATOS!C:C)</f>
        <v>10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IF(PORTADA!$F$51="A",CONCATENATE(K11,".- ",G11),"")</f>
        <v xml:space="preserve">2.- LA ESPAÑA COMTEMPORÁNEA. </v>
      </c>
      <c r="D11" s="24"/>
      <c r="E11" s="11"/>
      <c r="F11" s="11"/>
      <c r="G11" s="40" t="str">
        <f>IF(J12="FIN","",LOOKUP(I11,DATOS!A:A,DATOS!F:F))</f>
        <v xml:space="preserve">LA ESPAÑA COMTEMPORÁNEA. </v>
      </c>
      <c r="H11" s="40">
        <f>IF(J12="FIN",0,LOOKUP(I11,DATOS!A:A,DATOS!P:P))</f>
        <v>0</v>
      </c>
      <c r="I11" s="35">
        <f>+I5+1</f>
        <v>597</v>
      </c>
      <c r="J11" s="61">
        <f>IF(LOOKUP(I11,DATOS!A:A,DATOS!C:C)=0,J5,(LOOKUP(I11,DATOS!A:A,DATOS!C:C)))</f>
        <v>10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IF(PORTADA!$F$51="A",CONCATENATE(K17,".- ",G17),"")</f>
        <v xml:space="preserve">3.- LA ESPAÑA COMTEMPORÁNEA. </v>
      </c>
      <c r="D17" s="24"/>
      <c r="E17" s="11"/>
      <c r="F17" s="11"/>
      <c r="G17" s="40" t="str">
        <f>IF(J18="FIN","",LOOKUP(I17,DATOS!A:A,DATOS!F:F))</f>
        <v xml:space="preserve">LA ESPAÑA COMTEMPORÁNEA. </v>
      </c>
      <c r="H17" s="40">
        <f>IF(J18="FIN",0,LOOKUP(I17,DATOS!A:A,DATOS!P:P))</f>
        <v>0</v>
      </c>
      <c r="I17" s="35">
        <f>+I11+1</f>
        <v>598</v>
      </c>
      <c r="J17" s="61">
        <f>IF(LOOKUP(I17,DATOS!A:A,DATOS!C:C)=0,J11,(LOOKUP(I17,DATOS!A:A,DATOS!C:C)))</f>
        <v>10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IF(PORTADA!$F$51="A",CONCATENATE(K23,".- ",G23),"")</f>
        <v xml:space="preserve">4.- LA ESPAÑA COMTEMPORÁNEA. </v>
      </c>
      <c r="D23" s="24"/>
      <c r="E23" s="11"/>
      <c r="F23" s="11"/>
      <c r="G23" s="40" t="str">
        <f>IF(J24="FIN","",LOOKUP(I23,DATOS!A:A,DATOS!F:F))</f>
        <v xml:space="preserve">LA ESPAÑA COMTEMPORÁNEA. </v>
      </c>
      <c r="H23" s="40">
        <f>IF(J24="FIN",0,LOOKUP(I23,DATOS!A:A,DATOS!P:P))</f>
        <v>0</v>
      </c>
      <c r="I23" s="35">
        <f>+I17+1</f>
        <v>599</v>
      </c>
      <c r="J23" s="61">
        <f>IF(LOOKUP(I23,DATOS!A:A,DATOS!C:C)=0,J17,(LOOKUP(I23,DATOS!A:A,DATOS!C:C)))</f>
        <v>10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IF(PORTADA!$F$51="A",CONCATENATE(K29,".- ",G29),"")</f>
        <v xml:space="preserve">5.- LA ESPAÑA COMTEMPORÁNEA. </v>
      </c>
      <c r="D29" s="24"/>
      <c r="E29" s="11"/>
      <c r="F29" s="11"/>
      <c r="G29" s="40" t="str">
        <f>IF(J30="FIN","",LOOKUP(I29,DATOS!A:A,DATOS!F:F))</f>
        <v xml:space="preserve">LA ESPAÑA COMTEMPORÁNEA. </v>
      </c>
      <c r="H29" s="40">
        <f>IF(J30="FIN",0,LOOKUP(I29,DATOS!A:A,DATOS!P:P))</f>
        <v>0</v>
      </c>
      <c r="I29" s="35">
        <f>+I23+1</f>
        <v>600</v>
      </c>
      <c r="J29" s="61">
        <f>IF(LOOKUP(I29,DATOS!A:A,DATOS!C:C)=0,J23,(LOOKUP(I29,DATOS!A:A,DATOS!C:C)))</f>
        <v>10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IF(PORTADA!$F$51="A",CONCATENATE(K35,".- ",G35),"")</f>
        <v xml:space="preserve">6.- LA ESPAÑA COMTEMPORÁNEA. </v>
      </c>
      <c r="D35" s="24"/>
      <c r="E35" s="11"/>
      <c r="F35" s="11"/>
      <c r="G35" s="40" t="str">
        <f>IF(J36="FIN","",LOOKUP(I35,DATOS!A:A,DATOS!F:F))</f>
        <v xml:space="preserve">LA ESPAÑA COMTEMPORÁNEA. </v>
      </c>
      <c r="H35" s="40">
        <f>IF(J36="FIN",0,LOOKUP(I35,DATOS!A:A,DATOS!P:P))</f>
        <v>0</v>
      </c>
      <c r="I35" s="35">
        <f>+I29+1</f>
        <v>601</v>
      </c>
      <c r="J35" s="61">
        <f>IF(LOOKUP(I35,DATOS!A:A,DATOS!C:C)=0,J29,(LOOKUP(I35,DATOS!A:A,DATOS!C:C)))</f>
        <v>10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IF(PORTADA!$F$51="A",CONCATENATE(K41,".- ",G41),"")</f>
        <v xml:space="preserve">7.- LA ESPAÑA COMTEMPORÁNEA. </v>
      </c>
      <c r="D41" s="24"/>
      <c r="E41" s="11"/>
      <c r="F41" s="11"/>
      <c r="G41" s="40" t="str">
        <f>IF(J42="FIN","",LOOKUP(I41,DATOS!A:A,DATOS!F:F))</f>
        <v xml:space="preserve">LA ESPAÑA COMTEMPORÁNEA. </v>
      </c>
      <c r="H41" s="40">
        <f>IF(J42="FIN",0,LOOKUP(I41,DATOS!A:A,DATOS!P:P))</f>
        <v>0</v>
      </c>
      <c r="I41" s="35">
        <f>+I35+1</f>
        <v>602</v>
      </c>
      <c r="J41" s="61">
        <f>IF(LOOKUP(I41,DATOS!A:A,DATOS!C:C)=0,J35,(LOOKUP(I41,DATOS!A:A,DATOS!C:C)))</f>
        <v>10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IF(PORTADA!$F$51="A",CONCATENATE(K47,".- ",G47),"")</f>
        <v xml:space="preserve">8.- LA ESPAÑA COMTEMPORÁNEA. </v>
      </c>
      <c r="D47" s="24"/>
      <c r="E47" s="11"/>
      <c r="F47" s="11"/>
      <c r="G47" s="40" t="str">
        <f>IF(J48="FIN","",LOOKUP(I47,DATOS!A:A,DATOS!F:F))</f>
        <v xml:space="preserve">LA ESPAÑA COMTEMPORÁNEA. </v>
      </c>
      <c r="H47" s="40">
        <f>IF(J48="FIN",0,LOOKUP(I47,DATOS!A:A,DATOS!P:P))</f>
        <v>0</v>
      </c>
      <c r="I47" s="35">
        <f>+I41+1</f>
        <v>603</v>
      </c>
      <c r="J47" s="61">
        <f>IF(LOOKUP(I47,DATOS!A:A,DATOS!C:C)=0,J41,(LOOKUP(I47,DATOS!A:A,DATOS!C:C)))</f>
        <v>10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IF(PORTADA!$F$51="A",CONCATENATE(K53,".- ",G53),"")</f>
        <v xml:space="preserve">9.- LA ESPAÑA COMTEMPORÁNEA. </v>
      </c>
      <c r="D53" s="24"/>
      <c r="E53" s="11"/>
      <c r="F53" s="11"/>
      <c r="G53" s="40" t="str">
        <f>IF(J54="FIN","",LOOKUP(I53,DATOS!A:A,DATOS!F:F))</f>
        <v xml:space="preserve">LA ESPAÑA COMTEMPORÁNEA. </v>
      </c>
      <c r="H53" s="40">
        <f>IF(J54="FIN",0,LOOKUP(I53,DATOS!A:A,DATOS!P:P))</f>
        <v>0</v>
      </c>
      <c r="I53" s="35">
        <f>+I47+1</f>
        <v>604</v>
      </c>
      <c r="J53" s="61">
        <f>IF(LOOKUP(I53,DATOS!A:A,DATOS!C:C)=0,J47,(LOOKUP(I53,DATOS!A:A,DATOS!C:C)))</f>
        <v>10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IF(PORTADA!$F$51="A",CONCATENATE(K59,".- ",G59),"")</f>
        <v xml:space="preserve">10.- LA ESPAÑA COMTEMPORÁNEA. </v>
      </c>
      <c r="D59" s="24"/>
      <c r="E59" s="11"/>
      <c r="F59" s="11"/>
      <c r="G59" s="40" t="str">
        <f>IF(J60="FIN","",LOOKUP(I59,DATOS!A:A,DATOS!F:F))</f>
        <v xml:space="preserve">LA ESPAÑA COMTEMPORÁNEA. </v>
      </c>
      <c r="H59" s="40">
        <f>IF(J60="FIN",0,LOOKUP(I59,DATOS!A:A,DATOS!P:P))</f>
        <v>0</v>
      </c>
      <c r="I59" s="35">
        <f>+I53+1</f>
        <v>605</v>
      </c>
      <c r="J59" s="61">
        <f>IF(LOOKUP(I59,DATOS!A:A,DATOS!C:C)=0,J53,(LOOKUP(I59,DATOS!A:A,DATOS!C:C)))</f>
        <v>10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IF(PORTADA!$F$51="A",CONCATENATE(K65,".- ",G65),"")</f>
        <v xml:space="preserve">11.- LA ESPAÑA COMTEMPORÁNEA. </v>
      </c>
      <c r="D65" s="24"/>
      <c r="E65" s="11"/>
      <c r="F65" s="11"/>
      <c r="G65" s="40" t="str">
        <f>IF(J66="FIN","",LOOKUP(I65,DATOS!A:A,DATOS!F:F))</f>
        <v xml:space="preserve">LA ESPAÑA COMTEMPORÁNEA. </v>
      </c>
      <c r="H65" s="40">
        <f>IF(J66="FIN",0,LOOKUP(I65,DATOS!A:A,DATOS!P:P))</f>
        <v>0</v>
      </c>
      <c r="I65" s="35">
        <f>+I59+1</f>
        <v>606</v>
      </c>
      <c r="J65" s="61">
        <f>IF(LOOKUP(I65,DATOS!A:A,DATOS!C:C)=0,J59,(LOOKUP(I65,DATOS!A:A,DATOS!C:C)))</f>
        <v>10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IF(PORTADA!$F$51="A",CONCATENATE(K71,".- ",G71),"")</f>
        <v xml:space="preserve">12.- LA ESPAÑA COMTEMPORÁNEA. </v>
      </c>
      <c r="D71" s="24"/>
      <c r="E71" s="11"/>
      <c r="F71" s="11"/>
      <c r="G71" s="40" t="str">
        <f>IF(J72="FIN","",LOOKUP(I71,DATOS!A:A,DATOS!F:F))</f>
        <v xml:space="preserve">LA ESPAÑA COMTEMPORÁNEA. </v>
      </c>
      <c r="H71" s="40">
        <f>IF(J72="FIN",0,LOOKUP(I71,DATOS!A:A,DATOS!P:P))</f>
        <v>0</v>
      </c>
      <c r="I71" s="35">
        <f>+I65+1</f>
        <v>607</v>
      </c>
      <c r="J71" s="61">
        <f>IF(LOOKUP(I71,DATOS!A:A,DATOS!C:C)=0,J65,(LOOKUP(I71,DATOS!A:A,DATOS!C:C)))</f>
        <v>10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IF(PORTADA!$F$51="A",CONCATENATE(K77,".- ",G77),"")</f>
        <v xml:space="preserve">13.- LA ESPAÑA COMTEMPORÁNEA. </v>
      </c>
      <c r="D77" s="24"/>
      <c r="E77" s="11"/>
      <c r="F77" s="11"/>
      <c r="G77" s="40" t="str">
        <f>IF(J78="FIN","",LOOKUP(I77,DATOS!A:A,DATOS!F:F))</f>
        <v xml:space="preserve">LA ESPAÑA COMTEMPORÁNEA. </v>
      </c>
      <c r="H77" s="40">
        <f>IF(J78="FIN",0,LOOKUP(I77,DATOS!A:A,DATOS!P:P))</f>
        <v>0</v>
      </c>
      <c r="I77" s="35">
        <f>+I71+1</f>
        <v>608</v>
      </c>
      <c r="J77" s="61">
        <f>IF(LOOKUP(I77,DATOS!A:A,DATOS!C:C)=0,J71,(LOOKUP(I77,DATOS!A:A,DATOS!C:C)))</f>
        <v>10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IF(PORTADA!$F$51="A",CONCATENATE(K83,".- ",G83),"")</f>
        <v xml:space="preserve">14.- LA ESPAÑA COMTEMPORÁNEA. </v>
      </c>
      <c r="D83" s="24"/>
      <c r="E83" s="11"/>
      <c r="F83" s="11"/>
      <c r="G83" s="40" t="str">
        <f>IF(J84="FIN","",LOOKUP(I83,DATOS!A:A,DATOS!F:F))</f>
        <v xml:space="preserve">LA ESPAÑA COMTEMPORÁNEA. </v>
      </c>
      <c r="H83" s="40">
        <f>IF(J84="FIN",0,LOOKUP(I83,DATOS!A:A,DATOS!P:P))</f>
        <v>0</v>
      </c>
      <c r="I83" s="35">
        <f>+I77+1</f>
        <v>609</v>
      </c>
      <c r="J83" s="61">
        <f>IF(LOOKUP(I83,DATOS!A:A,DATOS!C:C)=0,J77,(LOOKUP(I83,DATOS!A:A,DATOS!C:C)))</f>
        <v>10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IF(PORTADA!$F$51="A",CONCATENATE(K89,".- ",G89),"")</f>
        <v xml:space="preserve">15.- LA ESPAÑA COMTEMPORÁNEA. </v>
      </c>
      <c r="D89" s="24"/>
      <c r="E89" s="11"/>
      <c r="F89" s="11"/>
      <c r="G89" s="40" t="str">
        <f>IF(J90="FIN","",LOOKUP(I89,DATOS!A:A,DATOS!F:F))</f>
        <v xml:space="preserve">LA ESPAÑA COMTEMPORÁNEA. </v>
      </c>
      <c r="H89" s="40">
        <f>IF(J90="FIN",0,LOOKUP(I89,DATOS!A:A,DATOS!P:P))</f>
        <v>0</v>
      </c>
      <c r="I89" s="35">
        <f>+I83+1</f>
        <v>610</v>
      </c>
      <c r="J89" s="61">
        <f>IF(LOOKUP(I89,DATOS!A:A,DATOS!C:C)=0,J83,(LOOKUP(I89,DATOS!A:A,DATOS!C:C)))</f>
        <v>10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IF(PORTADA!$F$51="A",CONCATENATE(K95,".- ",G95),"")</f>
        <v xml:space="preserve">16.- LA ESPAÑA COMTEMPORÁNEA. </v>
      </c>
      <c r="D95" s="24"/>
      <c r="E95" s="11"/>
      <c r="F95" s="11"/>
      <c r="G95" s="40" t="str">
        <f>IF(J96="FIN","",LOOKUP(I95,DATOS!A:A,DATOS!F:F))</f>
        <v xml:space="preserve">LA ESPAÑA COMTEMPORÁNEA. </v>
      </c>
      <c r="H95" s="40">
        <f>IF(J96="FIN",0,LOOKUP(I95,DATOS!A:A,DATOS!P:P))</f>
        <v>0</v>
      </c>
      <c r="I95" s="35">
        <f>+I89+1</f>
        <v>611</v>
      </c>
      <c r="J95" s="61">
        <f>IF(LOOKUP(I95,DATOS!A:A,DATOS!C:C)=0,J89,(LOOKUP(I95,DATOS!A:A,DATOS!C:C)))</f>
        <v>10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IF(PORTADA!$F$51="A",CONCATENATE(K101,".- ",G101),"")</f>
        <v xml:space="preserve">17.- LA ESPAÑA COMTEMPORÁNEA. </v>
      </c>
      <c r="D101" s="24"/>
      <c r="E101" s="11"/>
      <c r="F101" s="11"/>
      <c r="G101" s="40" t="str">
        <f>IF(J102="FIN","",LOOKUP(I101,DATOS!A:A,DATOS!F:F))</f>
        <v xml:space="preserve">LA ESPAÑA COMTEMPORÁNEA. </v>
      </c>
      <c r="H101" s="40">
        <f>IF(J102="FIN",0,LOOKUP(I101,DATOS!A:A,DATOS!P:P))</f>
        <v>0</v>
      </c>
      <c r="I101" s="35">
        <f>+I95+1</f>
        <v>612</v>
      </c>
      <c r="J101" s="61">
        <f>IF(LOOKUP(I101,DATOS!A:A,DATOS!C:C)=0,J95,(LOOKUP(I101,DATOS!A:A,DATOS!C:C)))</f>
        <v>10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IF(PORTADA!$F$51="A",CONCATENATE(K107,".- ",G107),"")</f>
        <v xml:space="preserve">18.- LA ESPAÑA COMTEMPORÁNEA. </v>
      </c>
      <c r="D107" s="24"/>
      <c r="E107" s="11"/>
      <c r="F107" s="11"/>
      <c r="G107" s="40" t="str">
        <f>IF(J108="FIN","",LOOKUP(I107,DATOS!A:A,DATOS!F:F))</f>
        <v xml:space="preserve">LA ESPAÑA COMTEMPORÁNEA. </v>
      </c>
      <c r="H107" s="40">
        <f>IF(J108="FIN",0,LOOKUP(I107,DATOS!A:A,DATOS!P:P))</f>
        <v>0</v>
      </c>
      <c r="I107" s="35">
        <f>+I101+1</f>
        <v>613</v>
      </c>
      <c r="J107" s="61">
        <f>IF(LOOKUP(I107,DATOS!A:A,DATOS!C:C)=0,J101,(LOOKUP(I107,DATOS!A:A,DATOS!C:C)))</f>
        <v>10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IF(PORTADA!$F$51="A",CONCATENATE(K113,".- ",G113),"")</f>
        <v xml:space="preserve">19.- LA ESPAÑA COMTEMPORÁNEA. </v>
      </c>
      <c r="D113" s="24"/>
      <c r="E113" s="11"/>
      <c r="F113" s="11"/>
      <c r="G113" s="40" t="str">
        <f>IF(J114="FIN","",LOOKUP(I113,DATOS!A:A,DATOS!F:F))</f>
        <v xml:space="preserve">LA ESPAÑA COMTEMPORÁNEA. </v>
      </c>
      <c r="H113" s="40">
        <f>IF(J114="FIN",0,LOOKUP(I113,DATOS!A:A,DATOS!P:P))</f>
        <v>0</v>
      </c>
      <c r="I113" s="35">
        <f>+I107+1</f>
        <v>614</v>
      </c>
      <c r="J113" s="61">
        <f>IF(LOOKUP(I113,DATOS!A:A,DATOS!C:C)=0,J107,(LOOKUP(I113,DATOS!A:A,DATOS!C:C)))</f>
        <v>10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IF(PORTADA!$F$51="A",CONCATENATE(K119,".- ",G119),"")</f>
        <v xml:space="preserve">20.- LA ESPAÑA COMTEMPORÁNEA. </v>
      </c>
      <c r="D119" s="24"/>
      <c r="E119" s="11"/>
      <c r="F119" s="11"/>
      <c r="G119" s="40" t="str">
        <f>IF(J120="FIN","",LOOKUP(I119,DATOS!A:A,DATOS!F:F))</f>
        <v xml:space="preserve">LA ESPAÑA COMTEMPORÁNEA. </v>
      </c>
      <c r="H119" s="40">
        <f>IF(J120="FIN",0,LOOKUP(I119,DATOS!A:A,DATOS!P:P))</f>
        <v>0</v>
      </c>
      <c r="I119" s="35">
        <f>+I113+1</f>
        <v>615</v>
      </c>
      <c r="J119" s="61">
        <f>IF(LOOKUP(I119,DATOS!A:A,DATOS!C:C)=0,J113,(LOOKUP(I119,DATOS!A:A,DATOS!C:C)))</f>
        <v>10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IF(PORTADA!$F$51="A",CONCATENATE(K125,".- ",G125),"")</f>
        <v xml:space="preserve">21.- LA ESPAÑA COMTEMPORÁNEA. </v>
      </c>
      <c r="D125" s="24"/>
      <c r="E125" s="11"/>
      <c r="F125" s="11"/>
      <c r="G125" s="40" t="str">
        <f>IF(J126="FIN","",LOOKUP(I125,DATOS!A:A,DATOS!F:F))</f>
        <v xml:space="preserve">LA ESPAÑA COMTEMPORÁNEA. </v>
      </c>
      <c r="H125" s="40">
        <f>IF(J126="FIN",0,LOOKUP(I125,DATOS!A:A,DATOS!P:P))</f>
        <v>0</v>
      </c>
      <c r="I125" s="35">
        <f>+I119+1</f>
        <v>616</v>
      </c>
      <c r="J125" s="61">
        <f>IF(LOOKUP(I125,DATOS!A:A,DATOS!C:C)=0,J119,(LOOKUP(I125,DATOS!A:A,DATOS!C:C)))</f>
        <v>10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IF(PORTADA!$F$51="A",CONCATENATE(K131,".- ",G131),"")</f>
        <v xml:space="preserve">22.- LA ESPAÑA COMTEMPORÁNEA. </v>
      </c>
      <c r="D131" s="24"/>
      <c r="E131" s="11"/>
      <c r="F131" s="11"/>
      <c r="G131" s="40" t="str">
        <f>IF(J132="FIN","",LOOKUP(I131,DATOS!A:A,DATOS!F:F))</f>
        <v xml:space="preserve">LA ESPAÑA COMTEMPORÁNEA. </v>
      </c>
      <c r="H131" s="40">
        <f>IF(J132="FIN",0,LOOKUP(I131,DATOS!A:A,DATOS!P:P))</f>
        <v>0</v>
      </c>
      <c r="I131" s="35">
        <f>+I125+1</f>
        <v>617</v>
      </c>
      <c r="J131" s="61">
        <f>IF(LOOKUP(I131,DATOS!A:A,DATOS!C:C)=0,J125,(LOOKUP(I131,DATOS!A:A,DATOS!C:C)))</f>
        <v>10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IF(PORTADA!$F$51="A",CONCATENATE(K137,".- ",G137),"")</f>
        <v xml:space="preserve">23.- LA ESPAÑA COMTEMPORÁNEA. </v>
      </c>
      <c r="D137" s="24"/>
      <c r="E137" s="11"/>
      <c r="F137" s="11"/>
      <c r="G137" s="40" t="str">
        <f>IF(J138="FIN","",LOOKUP(I137,DATOS!A:A,DATOS!F:F))</f>
        <v xml:space="preserve">LA ESPAÑA COMTEMPORÁNEA. </v>
      </c>
      <c r="H137" s="40">
        <f>IF(J138="FIN",0,LOOKUP(I137,DATOS!A:A,DATOS!P:P))</f>
        <v>0</v>
      </c>
      <c r="I137" s="35">
        <f>+I131+1</f>
        <v>618</v>
      </c>
      <c r="J137" s="61">
        <f>IF(LOOKUP(I137,DATOS!A:A,DATOS!C:C)=0,J131,(LOOKUP(I137,DATOS!A:A,DATOS!C:C)))</f>
        <v>10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IF(PORTADA!$F$51="A",CONCATENATE(K143,".- ",G143),"")</f>
        <v xml:space="preserve">24.- LA ESPAÑA COMTEMPORÁNEA. </v>
      </c>
      <c r="D143" s="24"/>
      <c r="E143" s="11"/>
      <c r="F143" s="11"/>
      <c r="G143" s="40" t="str">
        <f>IF(J144="FIN","",LOOKUP(I143,DATOS!A:A,DATOS!F:F))</f>
        <v xml:space="preserve">LA ESPAÑA COMTEMPORÁNEA. </v>
      </c>
      <c r="H143" s="40">
        <f>IF(J144="FIN",0,LOOKUP(I143,DATOS!A:A,DATOS!P:P))</f>
        <v>0</v>
      </c>
      <c r="I143" s="35">
        <f>+I137+1</f>
        <v>619</v>
      </c>
      <c r="J143" s="61">
        <f>IF(LOOKUP(I143,DATOS!A:A,DATOS!C:C)=0,J137,(LOOKUP(I143,DATOS!A:A,DATOS!C:C)))</f>
        <v>10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IF(PORTADA!$F$51="A",CONCATENATE(K149,".- ",G149),"")</f>
        <v xml:space="preserve">25.- LA ESPAÑA COMTEMPORÁNEA. </v>
      </c>
      <c r="D149" s="24"/>
      <c r="E149" s="11"/>
      <c r="F149" s="11"/>
      <c r="G149" s="40" t="str">
        <f>IF(J150="FIN","",LOOKUP(I149,DATOS!A:A,DATOS!F:F))</f>
        <v xml:space="preserve">LA ESPAÑA COMTEMPORÁNEA. </v>
      </c>
      <c r="H149" s="40">
        <f>IF(J150="FIN",0,LOOKUP(I149,DATOS!A:A,DATOS!P:P))</f>
        <v>0</v>
      </c>
      <c r="I149" s="35">
        <f>+I143+1</f>
        <v>620</v>
      </c>
      <c r="J149" s="61">
        <f>IF(LOOKUP(I149,DATOS!A:A,DATOS!C:C)=0,J143,(LOOKUP(I149,DATOS!A:A,DATOS!C:C)))</f>
        <v>10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IF(PORTADA!$F$51="A",CONCATENATE(K155,".- ",G155),"")</f>
        <v xml:space="preserve">26.- LA ESPAÑA COMTEMPORÁNEA. </v>
      </c>
      <c r="D155" s="24"/>
      <c r="E155" s="11"/>
      <c r="F155" s="11"/>
      <c r="G155" s="40" t="str">
        <f>IF(J156="FIN","",LOOKUP(I155,DATOS!A:A,DATOS!F:F))</f>
        <v xml:space="preserve">LA ESPAÑA COMTEMPORÁNEA. </v>
      </c>
      <c r="H155" s="40">
        <f>IF(J156="FIN",0,LOOKUP(I155,DATOS!A:A,DATOS!P:P))</f>
        <v>0</v>
      </c>
      <c r="I155" s="35">
        <f>+I149+1</f>
        <v>621</v>
      </c>
      <c r="J155" s="61">
        <f>IF(LOOKUP(I155,DATOS!A:A,DATOS!C:C)=0,J149,(LOOKUP(I155,DATOS!A:A,DATOS!C:C)))</f>
        <v>10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IF(PORTADA!$F$51="A",CONCATENATE(K161,".- ",G161),"")</f>
        <v xml:space="preserve">27.- LA ESPAÑA COMTEMPORÁNEA. </v>
      </c>
      <c r="D161" s="24"/>
      <c r="E161" s="11"/>
      <c r="F161" s="11"/>
      <c r="G161" s="40" t="str">
        <f>IF(J162="FIN","",LOOKUP(I161,DATOS!A:A,DATOS!F:F))</f>
        <v xml:space="preserve">LA ESPAÑA COMTEMPORÁNEA. </v>
      </c>
      <c r="H161" s="40">
        <f>IF(J162="FIN",0,LOOKUP(I161,DATOS!A:A,DATOS!P:P))</f>
        <v>0</v>
      </c>
      <c r="I161" s="35">
        <f>+I155+1</f>
        <v>622</v>
      </c>
      <c r="J161" s="61">
        <f>IF(LOOKUP(I161,DATOS!A:A,DATOS!C:C)=0,J155,(LOOKUP(I161,DATOS!A:A,DATOS!C:C)))</f>
        <v>10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IF(PORTADA!$F$51="A",CONCATENATE(K167,".- ",G167),"")</f>
        <v xml:space="preserve">28.- LA ESPAÑA COMTEMPORÁNEA. </v>
      </c>
      <c r="D167" s="24"/>
      <c r="E167" s="11"/>
      <c r="F167" s="11"/>
      <c r="G167" s="40" t="str">
        <f>IF(J168="FIN","",LOOKUP(I167,DATOS!A:A,DATOS!F:F))</f>
        <v xml:space="preserve">LA ESPAÑA COMTEMPORÁNEA. </v>
      </c>
      <c r="H167" s="40">
        <f>IF(J168="FIN",0,LOOKUP(I167,DATOS!A:A,DATOS!P:P))</f>
        <v>0</v>
      </c>
      <c r="I167" s="35">
        <f>+I161+1</f>
        <v>623</v>
      </c>
      <c r="J167" s="61">
        <f>IF(LOOKUP(I167,DATOS!A:A,DATOS!C:C)=0,J161,(LOOKUP(I167,DATOS!A:A,DATOS!C:C)))</f>
        <v>10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IF(PORTADA!$F$51="A",CONCATENATE(K173,".- ",G173),"")</f>
        <v xml:space="preserve">29.- LA ESPAÑA COMTEMPORÁNEA. </v>
      </c>
      <c r="D173" s="24"/>
      <c r="E173" s="11"/>
      <c r="F173" s="11"/>
      <c r="G173" s="40" t="str">
        <f>IF(J174="FIN","",LOOKUP(I173,DATOS!A:A,DATOS!F:F))</f>
        <v xml:space="preserve">LA ESPAÑA COMTEMPORÁNEA. </v>
      </c>
      <c r="H173" s="40">
        <f>IF(J174="FIN",0,LOOKUP(I173,DATOS!A:A,DATOS!P:P))</f>
        <v>0</v>
      </c>
      <c r="I173" s="35">
        <f>+I167+1</f>
        <v>624</v>
      </c>
      <c r="J173" s="61">
        <f>IF(LOOKUP(I173,DATOS!A:A,DATOS!C:C)=0,J167,(LOOKUP(I173,DATOS!A:A,DATOS!C:C)))</f>
        <v>10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IF(PORTADA!$F$51="A",CONCATENATE(K179,".- ",G179),"")</f>
        <v xml:space="preserve">30.- LA ESPAÑA COMTEMPORÁNEA. </v>
      </c>
      <c r="D179" s="24"/>
      <c r="E179" s="11"/>
      <c r="F179" s="11"/>
      <c r="G179" s="40" t="str">
        <f>IF(J180="FIN","",LOOKUP(I179,DATOS!A:A,DATOS!F:F))</f>
        <v xml:space="preserve">LA ESPAÑA COMTEMPORÁNEA. </v>
      </c>
      <c r="H179" s="40">
        <f>IF(J180="FIN",0,LOOKUP(I179,DATOS!A:A,DATOS!P:P))</f>
        <v>0</v>
      </c>
      <c r="I179" s="35">
        <f>+I173+1</f>
        <v>625</v>
      </c>
      <c r="J179" s="61">
        <f>IF(LOOKUP(I179,DATOS!A:A,DATOS!C:C)=0,J173,(LOOKUP(I179,DATOS!A:A,DATOS!C:C)))</f>
        <v>10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IF(PORTADA!$F$51="A",CONCATENATE(K185,".- ",G185),"")</f>
        <v xml:space="preserve">31.- LA ESPAÑA COMTEMPORÁNEA. </v>
      </c>
      <c r="D185" s="24"/>
      <c r="E185" s="11"/>
      <c r="F185" s="11"/>
      <c r="G185" s="40" t="str">
        <f>IF(J186="FIN","",LOOKUP(I185,DATOS!A:A,DATOS!F:F))</f>
        <v xml:space="preserve">LA ESPAÑA COMTEMPORÁNEA. </v>
      </c>
      <c r="H185" s="40">
        <f>IF(J186="FIN",0,LOOKUP(I185,DATOS!A:A,DATOS!P:P))</f>
        <v>0</v>
      </c>
      <c r="I185" s="35">
        <f>+I179+1</f>
        <v>626</v>
      </c>
      <c r="J185" s="61">
        <f>IF(LOOKUP(I185,DATOS!A:A,DATOS!C:C)=0,J179,(LOOKUP(I185,DATOS!A:A,DATOS!C:C)))</f>
        <v>10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IF(PORTADA!$F$51="A",CONCATENATE(K191,".- ",G191),"")</f>
        <v xml:space="preserve">32.- LA ESPAÑA COMTEMPORÁNEA. </v>
      </c>
      <c r="D191" s="24"/>
      <c r="E191" s="11"/>
      <c r="F191" s="11"/>
      <c r="G191" s="40" t="str">
        <f>IF(J192="FIN","",LOOKUP(I191,DATOS!A:A,DATOS!F:F))</f>
        <v xml:space="preserve">LA ESPAÑA COMTEMPORÁNEA. </v>
      </c>
      <c r="H191" s="40">
        <f>IF(J192="FIN",0,LOOKUP(I191,DATOS!A:A,DATOS!P:P))</f>
        <v>0</v>
      </c>
      <c r="I191" s="35">
        <f>+I185+1</f>
        <v>627</v>
      </c>
      <c r="J191" s="61">
        <f>IF(LOOKUP(I191,DATOS!A:A,DATOS!C:C)=0,J185,(LOOKUP(I191,DATOS!A:A,DATOS!C:C)))</f>
        <v>10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IF(PORTADA!$F$51="A",CONCATENATE(K197,".- ",G197),"")</f>
        <v xml:space="preserve">33.- LA ESPAÑA COMTEMPORÁNEA. </v>
      </c>
      <c r="D197" s="24"/>
      <c r="E197" s="11"/>
      <c r="F197" s="11"/>
      <c r="G197" s="40" t="str">
        <f>IF(J198="FIN","",LOOKUP(I197,DATOS!A:A,DATOS!F:F))</f>
        <v xml:space="preserve">LA ESPAÑA COMTEMPORÁNEA. </v>
      </c>
      <c r="H197" s="40">
        <f>IF(J198="FIN",0,LOOKUP(I197,DATOS!A:A,DATOS!P:P))</f>
        <v>0</v>
      </c>
      <c r="I197" s="35">
        <f>+I191+1</f>
        <v>628</v>
      </c>
      <c r="J197" s="61">
        <f>IF(LOOKUP(I197,DATOS!A:A,DATOS!C:C)=0,J191,(LOOKUP(I197,DATOS!A:A,DATOS!C:C)))</f>
        <v>10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IF(PORTADA!$F$51="A",CONCATENATE(K203,".- ",G203),"")</f>
        <v xml:space="preserve">34.- LA ESPAÑA COMTEMPORÁNEA. </v>
      </c>
      <c r="D203" s="24"/>
      <c r="E203" s="11"/>
      <c r="F203" s="11"/>
      <c r="G203" s="40" t="str">
        <f>IF(J204="FIN","",LOOKUP(I203,DATOS!A:A,DATOS!F:F))</f>
        <v xml:space="preserve">LA ESPAÑA COMTEMPORÁNEA. </v>
      </c>
      <c r="H203" s="40">
        <f>IF(J204="FIN",0,LOOKUP(I203,DATOS!A:A,DATOS!P:P))</f>
        <v>0</v>
      </c>
      <c r="I203" s="35">
        <f>+I197+1</f>
        <v>629</v>
      </c>
      <c r="J203" s="61">
        <f>IF(LOOKUP(I203,DATOS!A:A,DATOS!C:C)=0,J197,(LOOKUP(I203,DATOS!A:A,DATOS!C:C)))</f>
        <v>10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IF(PORTADA!$F$51="A",CONCATENATE(K209,".- ",G209),"")</f>
        <v xml:space="preserve">35.- LA ESPAÑA COMTEMPORÁNEA. </v>
      </c>
      <c r="D209" s="24"/>
      <c r="E209" s="11"/>
      <c r="F209" s="11"/>
      <c r="G209" s="40" t="str">
        <f>IF(J210="FIN","",LOOKUP(I209,DATOS!A:A,DATOS!F:F))</f>
        <v xml:space="preserve">LA ESPAÑA COMTEMPORÁNEA. </v>
      </c>
      <c r="H209" s="40">
        <f>IF(J210="FIN",0,LOOKUP(I209,DATOS!A:A,DATOS!P:P))</f>
        <v>0</v>
      </c>
      <c r="I209" s="35">
        <f>+I203+1</f>
        <v>630</v>
      </c>
      <c r="J209" s="61">
        <f>IF(LOOKUP(I209,DATOS!A:A,DATOS!C:C)=0,J203,(LOOKUP(I209,DATOS!A:A,DATOS!C:C)))</f>
        <v>10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IF(PORTADA!$F$51="A",CONCATENATE(K215,".- ",G215),"")</f>
        <v xml:space="preserve">36.- LA ESPAÑA COMTEMPORÁNEA. </v>
      </c>
      <c r="D215" s="24"/>
      <c r="E215" s="11"/>
      <c r="F215" s="11"/>
      <c r="G215" s="40" t="str">
        <f>IF(J216="FIN","",LOOKUP(I215,DATOS!A:A,DATOS!F:F))</f>
        <v xml:space="preserve">LA ESPAÑA COMTEMPORÁNEA. </v>
      </c>
      <c r="H215" s="40">
        <f>IF(J216="FIN",0,LOOKUP(I215,DATOS!A:A,DATOS!P:P))</f>
        <v>0</v>
      </c>
      <c r="I215" s="35">
        <f>+I209+1</f>
        <v>631</v>
      </c>
      <c r="J215" s="61">
        <f>IF(LOOKUP(I215,DATOS!A:A,DATOS!C:C)=0,J209,(LOOKUP(I215,DATOS!A:A,DATOS!C:C)))</f>
        <v>10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IF(PORTADA!$F$51="A",CONCATENATE(K221,".- ",G221),"")</f>
        <v xml:space="preserve">37.- LA ESPAÑA COMTEMPORÁNEA. </v>
      </c>
      <c r="D221" s="24"/>
      <c r="E221" s="11"/>
      <c r="F221" s="11"/>
      <c r="G221" s="40" t="str">
        <f>IF(J222="FIN","",LOOKUP(I221,DATOS!A:A,DATOS!F:F))</f>
        <v xml:space="preserve">LA ESPAÑA COMTEMPORÁNEA. </v>
      </c>
      <c r="H221" s="40">
        <f>IF(J222="FIN",0,LOOKUP(I221,DATOS!A:A,DATOS!P:P))</f>
        <v>0</v>
      </c>
      <c r="I221" s="35">
        <f>+I215+1</f>
        <v>632</v>
      </c>
      <c r="J221" s="61">
        <f>IF(LOOKUP(I221,DATOS!A:A,DATOS!C:C)=0,J215,(LOOKUP(I221,DATOS!A:A,DATOS!C:C)))</f>
        <v>10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IF(PORTADA!$F$51="A",CONCATENATE(K227,".- ",G227),"")</f>
        <v xml:space="preserve">38.- LA ESPAÑA COMTEMPORÁNEA. </v>
      </c>
      <c r="D227" s="24"/>
      <c r="E227" s="11"/>
      <c r="F227" s="11"/>
      <c r="G227" s="40" t="str">
        <f>IF(J228="FIN","",LOOKUP(I227,DATOS!A:A,DATOS!F:F))</f>
        <v xml:space="preserve">LA ESPAÑA COMTEMPORÁNEA. </v>
      </c>
      <c r="H227" s="40">
        <f>IF(J228="FIN",0,LOOKUP(I227,DATOS!A:A,DATOS!P:P))</f>
        <v>0</v>
      </c>
      <c r="I227" s="35">
        <f>+I221+1</f>
        <v>633</v>
      </c>
      <c r="J227" s="61">
        <f>IF(LOOKUP(I227,DATOS!A:A,DATOS!C:C)=0,J221,(LOOKUP(I227,DATOS!A:A,DATOS!C:C)))</f>
        <v>10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IF(PORTADA!$F$51="A",CONCATENATE(K233,".- ",G233),"")</f>
        <v xml:space="preserve">39.- ESPAÑA EN EL SIGLO XX. </v>
      </c>
      <c r="D233" s="24"/>
      <c r="E233" s="11"/>
      <c r="F233" s="11"/>
      <c r="G233" s="40" t="str">
        <f>IF(J234="FIN","",LOOKUP(I233,DATOS!A:A,DATOS!F:F))</f>
        <v xml:space="preserve">ESPAÑA EN EL SIGLO XX. </v>
      </c>
      <c r="H233" s="40">
        <f>IF(J234="FIN",0,LOOKUP(I233,DATOS!A:A,DATOS!P:P))</f>
        <v>0</v>
      </c>
      <c r="I233" s="35">
        <f>+I227+1</f>
        <v>634</v>
      </c>
      <c r="J233" s="61">
        <f>IF(LOOKUP(I233,DATOS!A:A,DATOS!C:C)=0,J227,(LOOKUP(I233,DATOS!A:A,DATOS!C:C)))</f>
        <v>10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IF(PORTADA!$F$51="A",CONCATENATE(K239,".- ",G239),"")</f>
        <v xml:space="preserve">40.- ESPAÑA EN EL SIGLO XX. </v>
      </c>
      <c r="D239" s="24"/>
      <c r="E239" s="11"/>
      <c r="F239" s="11"/>
      <c r="G239" s="40" t="str">
        <f>IF(J240="FIN","",LOOKUP(I239,DATOS!A:A,DATOS!F:F))</f>
        <v xml:space="preserve">ESPAÑA EN EL SIGLO XX. </v>
      </c>
      <c r="H239" s="40">
        <f>IF(J240="FIN",0,LOOKUP(I239,DATOS!A:A,DATOS!P:P))</f>
        <v>0</v>
      </c>
      <c r="I239" s="35">
        <f>+I233+1</f>
        <v>635</v>
      </c>
      <c r="J239" s="61">
        <f>IF(LOOKUP(I239,DATOS!A:A,DATOS!C:C)=0,J233,(LOOKUP(I239,DATOS!A:A,DATOS!C:C)))</f>
        <v>10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IF(PORTADA!$F$51="A",CONCATENATE(K245,".- ",G245),"")</f>
        <v xml:space="preserve">41.- ESPAÑA EN EL SIGLO XX. </v>
      </c>
      <c r="D245" s="24"/>
      <c r="E245" s="11"/>
      <c r="F245" s="11"/>
      <c r="G245" s="40" t="str">
        <f>IF(J246="FIN","",LOOKUP(I245,DATOS!A:A,DATOS!F:F))</f>
        <v xml:space="preserve">ESPAÑA EN EL SIGLO XX. </v>
      </c>
      <c r="H245" s="40">
        <f>IF(J246="FIN",0,LOOKUP(I245,DATOS!A:A,DATOS!P:P))</f>
        <v>0</v>
      </c>
      <c r="I245" s="35">
        <f>+I239+1</f>
        <v>636</v>
      </c>
      <c r="J245" s="61">
        <f>IF(LOOKUP(I245,DATOS!A:A,DATOS!C:C)=0,J239,(LOOKUP(I245,DATOS!A:A,DATOS!C:C)))</f>
        <v>10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IF(PORTADA!$F$51="A",CONCATENATE(K251,".- ",G251),"")</f>
        <v xml:space="preserve">42.- ESPAÑA EN EL SIGLO XX. </v>
      </c>
      <c r="D251" s="24"/>
      <c r="E251" s="11"/>
      <c r="F251" s="11"/>
      <c r="G251" s="40" t="str">
        <f>IF(J252="FIN","",LOOKUP(I251,DATOS!A:A,DATOS!F:F))</f>
        <v xml:space="preserve">ESPAÑA EN EL SIGLO XX. </v>
      </c>
      <c r="H251" s="40">
        <f>IF(J252="FIN",0,LOOKUP(I251,DATOS!A:A,DATOS!P:P))</f>
        <v>0</v>
      </c>
      <c r="I251" s="35">
        <f>+I245+1</f>
        <v>637</v>
      </c>
      <c r="J251" s="61">
        <f>IF(LOOKUP(I251,DATOS!A:A,DATOS!C:C)=0,J245,(LOOKUP(I251,DATOS!A:A,DATOS!C:C)))</f>
        <v>10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IF(PORTADA!$F$51="A",CONCATENATE(K257,".- ",G257),"")</f>
        <v xml:space="preserve">43.- ESPAÑA EN EL SIGLO XX. </v>
      </c>
      <c r="D257" s="24"/>
      <c r="E257" s="11"/>
      <c r="F257" s="11"/>
      <c r="G257" s="40" t="str">
        <f>IF(J258="FIN","",LOOKUP(I257,DATOS!A:A,DATOS!F:F))</f>
        <v xml:space="preserve">ESPAÑA EN EL SIGLO XX. </v>
      </c>
      <c r="H257" s="40">
        <f>IF(J258="FIN",0,LOOKUP(I257,DATOS!A:A,DATOS!P:P))</f>
        <v>0</v>
      </c>
      <c r="I257" s="35">
        <f>+I251+1</f>
        <v>638</v>
      </c>
      <c r="J257" s="61">
        <f>IF(LOOKUP(I257,DATOS!A:A,DATOS!C:C)=0,J251,(LOOKUP(I257,DATOS!A:A,DATOS!C:C)))</f>
        <v>10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IF(PORTADA!$F$51="A",CONCATENATE(K263,".- ",G263),"")</f>
        <v xml:space="preserve">44.- ESPAÑA EN EL SIGLO XX. </v>
      </c>
      <c r="D263" s="24"/>
      <c r="E263" s="11"/>
      <c r="F263" s="11"/>
      <c r="G263" s="40" t="str">
        <f>IF(J264="FIN","",LOOKUP(I263,DATOS!A:A,DATOS!F:F))</f>
        <v xml:space="preserve">ESPAÑA EN EL SIGLO XX. </v>
      </c>
      <c r="H263" s="40">
        <f>IF(J264="FIN",0,LOOKUP(I263,DATOS!A:A,DATOS!P:P))</f>
        <v>0</v>
      </c>
      <c r="I263" s="35">
        <f>+I257+1</f>
        <v>639</v>
      </c>
      <c r="J263" s="61">
        <f>IF(LOOKUP(I263,DATOS!A:A,DATOS!C:C)=0,J257,(LOOKUP(I263,DATOS!A:A,DATOS!C:C)))</f>
        <v>10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IF(PORTADA!$F$51="A",CONCATENATE(K269,".- ",G269),"")</f>
        <v xml:space="preserve">45.- ESPAÑA EN EL SIGLO XX. </v>
      </c>
      <c r="D269" s="24"/>
      <c r="E269" s="11"/>
      <c r="F269" s="11"/>
      <c r="G269" s="40" t="str">
        <f>IF(J270="FIN","",LOOKUP(I269,DATOS!A:A,DATOS!F:F))</f>
        <v xml:space="preserve">ESPAÑA EN EL SIGLO XX. </v>
      </c>
      <c r="H269" s="40">
        <f>IF(J270="FIN",0,LOOKUP(I269,DATOS!A:A,DATOS!P:P))</f>
        <v>0</v>
      </c>
      <c r="I269" s="35">
        <f>+I263+1</f>
        <v>640</v>
      </c>
      <c r="J269" s="61">
        <f>IF(LOOKUP(I269,DATOS!A:A,DATOS!C:C)=0,J263,(LOOKUP(I269,DATOS!A:A,DATOS!C:C)))</f>
        <v>10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IF(PORTADA!$F$51="A",CONCATENATE(K275,".- ",G275),"")</f>
        <v xml:space="preserve">46.- ESPAÑA EN EL SIGLO XX. </v>
      </c>
      <c r="D275" s="24"/>
      <c r="E275" s="11"/>
      <c r="F275" s="11"/>
      <c r="G275" s="40" t="str">
        <f>IF(J276="FIN","",LOOKUP(I275,DATOS!A:A,DATOS!F:F))</f>
        <v xml:space="preserve">ESPAÑA EN EL SIGLO XX. </v>
      </c>
      <c r="H275" s="40">
        <f>IF(J276="FIN",0,LOOKUP(I275,DATOS!A:A,DATOS!P:P))</f>
        <v>0</v>
      </c>
      <c r="I275" s="35">
        <f>+I269+1</f>
        <v>641</v>
      </c>
      <c r="J275" s="61">
        <f>IF(LOOKUP(I275,DATOS!A:A,DATOS!C:C)=0,J269,(LOOKUP(I275,DATOS!A:A,DATOS!C:C)))</f>
        <v>10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IF(PORTADA!$F$51="A",CONCATENATE(K281,".- ",G281),"")</f>
        <v xml:space="preserve">47.- ESPAÑA EN EL SIGLO XX. </v>
      </c>
      <c r="D281" s="24"/>
      <c r="E281" s="11"/>
      <c r="F281" s="11"/>
      <c r="G281" s="40" t="str">
        <f>IF(J282="FIN","",LOOKUP(I281,DATOS!A:A,DATOS!F:F))</f>
        <v xml:space="preserve">ESPAÑA EN EL SIGLO XX. </v>
      </c>
      <c r="H281" s="40">
        <f>IF(J282="FIN",0,LOOKUP(I281,DATOS!A:A,DATOS!P:P))</f>
        <v>0</v>
      </c>
      <c r="I281" s="35">
        <f>+I275+1</f>
        <v>642</v>
      </c>
      <c r="J281" s="61">
        <f>IF(LOOKUP(I281,DATOS!A:A,DATOS!C:C)=0,J275,(LOOKUP(I281,DATOS!A:A,DATOS!C:C)))</f>
        <v>10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IF(PORTADA!$F$51="A",CONCATENATE(K287,".- ",G287),"")</f>
        <v xml:space="preserve">48.- ESPAÑA EN EL SIGLO XX. </v>
      </c>
      <c r="D287" s="24"/>
      <c r="E287" s="11"/>
      <c r="F287" s="11"/>
      <c r="G287" s="40" t="str">
        <f>IF(J288="FIN","",LOOKUP(I287,DATOS!A:A,DATOS!F:F))</f>
        <v xml:space="preserve">ESPAÑA EN EL SIGLO XX. </v>
      </c>
      <c r="H287" s="40">
        <f>IF(J288="FIN",0,LOOKUP(I287,DATOS!A:A,DATOS!P:P))</f>
        <v>0</v>
      </c>
      <c r="I287" s="35">
        <f>+I281+1</f>
        <v>643</v>
      </c>
      <c r="J287" s="61">
        <f>IF(LOOKUP(I287,DATOS!A:A,DATOS!C:C)=0,J281,(LOOKUP(I287,DATOS!A:A,DATOS!C:C)))</f>
        <v>10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IF(PORTADA!$F$51="A",CONCATENATE(K293,".- ",G293),"")</f>
        <v xml:space="preserve">49.- ESPAÑA EN EL SIGLO XX. </v>
      </c>
      <c r="D293" s="24"/>
      <c r="E293" s="11"/>
      <c r="F293" s="11"/>
      <c r="G293" s="40" t="str">
        <f>IF(J294="FIN","",LOOKUP(I293,DATOS!A:A,DATOS!F:F))</f>
        <v xml:space="preserve">ESPAÑA EN EL SIGLO XX. </v>
      </c>
      <c r="H293" s="40">
        <f>IF(J294="FIN",0,LOOKUP(I293,DATOS!A:A,DATOS!P:P))</f>
        <v>0</v>
      </c>
      <c r="I293" s="35">
        <f>+I287+1</f>
        <v>644</v>
      </c>
      <c r="J293" s="61">
        <f>IF(LOOKUP(I293,DATOS!A:A,DATOS!C:C)=0,J287,(LOOKUP(I293,DATOS!A:A,DATOS!C:C)))</f>
        <v>10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IF(PORTADA!$F$51="A",CONCATENATE(K299,".- ",G299),"")</f>
        <v xml:space="preserve">50.- ESPAÑA EN EL SIGLO XX. </v>
      </c>
      <c r="D299" s="24"/>
      <c r="E299" s="11"/>
      <c r="F299" s="11"/>
      <c r="G299" s="40" t="str">
        <f>IF(J300="FIN","",LOOKUP(I299,DATOS!A:A,DATOS!F:F))</f>
        <v xml:space="preserve">ESPAÑA EN EL SIGLO XX. </v>
      </c>
      <c r="H299" s="40">
        <f>IF(J300="FIN",0,LOOKUP(I299,DATOS!A:A,DATOS!P:P))</f>
        <v>0</v>
      </c>
      <c r="I299" s="35">
        <f>+I293+1</f>
        <v>645</v>
      </c>
      <c r="J299" s="61">
        <f>IF(LOOKUP(I299,DATOS!A:A,DATOS!C:C)=0,J293,(LOOKUP(I299,DATOS!A:A,DATOS!C:C)))</f>
        <v>10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>a) 0</v>
      </c>
      <c r="D300" s="26"/>
      <c r="G300" s="38">
        <f>IF(J300="FIN","",LOOKUP(I299,DATOS!A:A,DATOS!L:L))</f>
        <v>0</v>
      </c>
      <c r="I300" s="35" t="s">
        <v>57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42"/>
      <c r="B301" s="29"/>
      <c r="C301" s="25" t="str">
        <f ca="1">IF(PORTADA!$F$51="A",CONCATENATE(I301," ",G301),"")</f>
        <v>b) 0</v>
      </c>
      <c r="D301" s="26"/>
      <c r="G301" s="38">
        <f>IF(J300="FIN","",LOOKUP(I299,DATOS!A:A,DATOS!M:M))</f>
        <v>0</v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42"/>
      <c r="B302" s="29"/>
      <c r="C302" s="25" t="str">
        <f ca="1">IF(PORTADA!$F$51="A",CONCATENATE(I302," ",G302),"")</f>
        <v>c) 0</v>
      </c>
      <c r="D302" s="26"/>
      <c r="G302" s="38">
        <f>IF(J300="FIN","",LOOKUP(I299,DATOS!A:A,DATOS!N:N))</f>
        <v>0</v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42"/>
      <c r="B303" s="29"/>
      <c r="C303" s="25" t="str">
        <f ca="1">IF(PORTADA!$F$51="A",CONCATENATE(I303," ",G303),"")</f>
        <v>d) 0</v>
      </c>
      <c r="D303" s="26"/>
      <c r="G303" s="38">
        <f>IF(J300="FIN","",LOOKUP(I299,DATOS!A:A,DATOS!O:O))</f>
        <v>0</v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IF(PORTADA!$F$51="A",CONCATENATE(K305,".- ",G305),"")</f>
        <v xml:space="preserve">51.- ESPAÑA EN EL SIGLO XX. </v>
      </c>
      <c r="D305" s="24"/>
      <c r="E305" s="11"/>
      <c r="F305" s="11"/>
      <c r="G305" s="40" t="str">
        <f>IF(J306="FIN","",LOOKUP(I305,DATOS!A:A,DATOS!F:F))</f>
        <v xml:space="preserve">ESPAÑA EN EL SIGLO XX. </v>
      </c>
      <c r="H305" s="40">
        <f>IF(J306="FIN",0,LOOKUP(I305,DATOS!A:A,DATOS!P:P))</f>
        <v>0</v>
      </c>
      <c r="I305" s="35">
        <f>+I299+1</f>
        <v>646</v>
      </c>
      <c r="J305" s="61">
        <f>IF(LOOKUP(I305,DATOS!A:A,DATOS!C:C)=0,J299,(LOOKUP(I305,DATOS!A:A,DATOS!C:C)))</f>
        <v>10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>a) 0</v>
      </c>
      <c r="D306" s="26"/>
      <c r="G306" s="38">
        <f>IF(J306="FIN","",LOOKUP(I305,DATOS!A:A,DATOS!L:L))</f>
        <v>0</v>
      </c>
      <c r="I306" s="35" t="s">
        <v>57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42"/>
      <c r="B307" s="29"/>
      <c r="C307" s="25" t="str">
        <f ca="1">IF(PORTADA!$F$51="A",CONCATENATE(I307," ",G307),"")</f>
        <v>b) 0</v>
      </c>
      <c r="D307" s="26"/>
      <c r="G307" s="38">
        <f>IF(J306="FIN","",LOOKUP(I305,DATOS!A:A,DATOS!M:M))</f>
        <v>0</v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42"/>
      <c r="B308" s="29"/>
      <c r="C308" s="25" t="str">
        <f ca="1">IF(PORTADA!$F$51="A",CONCATENATE(I308," ",G308),"")</f>
        <v>c) 0</v>
      </c>
      <c r="D308" s="26"/>
      <c r="G308" s="38">
        <f>IF(J306="FIN","",LOOKUP(I305,DATOS!A:A,DATOS!N:N))</f>
        <v>0</v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42"/>
      <c r="B309" s="29"/>
      <c r="C309" s="25" t="str">
        <f ca="1">IF(PORTADA!$F$51="A",CONCATENATE(I309," ",G309),"")</f>
        <v>d) 0</v>
      </c>
      <c r="D309" s="26"/>
      <c r="G309" s="38">
        <f>IF(J306="FIN","",LOOKUP(I305,DATOS!A:A,DATOS!O:O))</f>
        <v>0</v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IF(PORTADA!$F$51="A",CONCATENATE(K311,".- ",G311),"")</f>
        <v xml:space="preserve">52.- ESPAÑA EN EL SIGLO XX. </v>
      </c>
      <c r="D311" s="24"/>
      <c r="E311" s="11"/>
      <c r="F311" s="11"/>
      <c r="G311" s="40" t="str">
        <f>IF(J312="FIN","",LOOKUP(I311,DATOS!A:A,DATOS!F:F))</f>
        <v xml:space="preserve">ESPAÑA EN EL SIGLO XX. </v>
      </c>
      <c r="H311" s="40">
        <f>IF(J312="FIN",0,LOOKUP(I311,DATOS!A:A,DATOS!P:P))</f>
        <v>0</v>
      </c>
      <c r="I311" s="35">
        <f>+I305+1</f>
        <v>647</v>
      </c>
      <c r="J311" s="61">
        <f>IF(LOOKUP(I311,DATOS!A:A,DATOS!C:C)=0,J305,(LOOKUP(I311,DATOS!A:A,DATOS!C:C)))</f>
        <v>10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>a) 0</v>
      </c>
      <c r="D312" s="26"/>
      <c r="G312" s="38">
        <f>IF(J312="FIN","",LOOKUP(I311,DATOS!A:A,DATOS!L:L))</f>
        <v>0</v>
      </c>
      <c r="I312" s="35" t="s">
        <v>57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42"/>
      <c r="B313" s="29"/>
      <c r="C313" s="25" t="str">
        <f ca="1">IF(PORTADA!$F$51="A",CONCATENATE(I313," ",G313),"")</f>
        <v>b) 0</v>
      </c>
      <c r="D313" s="26"/>
      <c r="G313" s="38">
        <f>IF(J312="FIN","",LOOKUP(I311,DATOS!A:A,DATOS!M:M))</f>
        <v>0</v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42"/>
      <c r="B314" s="29"/>
      <c r="C314" s="25" t="str">
        <f ca="1">IF(PORTADA!$F$51="A",CONCATENATE(I314," ",G314),"")</f>
        <v>c) 0</v>
      </c>
      <c r="D314" s="26"/>
      <c r="G314" s="38">
        <f>IF(J312="FIN","",LOOKUP(I311,DATOS!A:A,DATOS!N:N))</f>
        <v>0</v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42"/>
      <c r="B315" s="29"/>
      <c r="C315" s="25" t="str">
        <f ca="1">IF(PORTADA!$F$51="A",CONCATENATE(I315," ",G315),"")</f>
        <v>d) 0</v>
      </c>
      <c r="D315" s="26"/>
      <c r="G315" s="38">
        <f>IF(J312="FIN","",LOOKUP(I311,DATOS!A:A,DATOS!O:O))</f>
        <v>0</v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IF(PORTADA!$F$51="A",CONCATENATE(K317,".- ",G317),"")</f>
        <v xml:space="preserve">53.- ESPAÑA EN EL SIGLO XX. </v>
      </c>
      <c r="D317" s="24"/>
      <c r="E317" s="11"/>
      <c r="F317" s="11"/>
      <c r="G317" s="40" t="str">
        <f>IF(J318="FIN","",LOOKUP(I317,DATOS!A:A,DATOS!F:F))</f>
        <v xml:space="preserve">ESPAÑA EN EL SIGLO XX. </v>
      </c>
      <c r="H317" s="40">
        <f>IF(J318="FIN",0,LOOKUP(I317,DATOS!A:A,DATOS!P:P))</f>
        <v>0</v>
      </c>
      <c r="I317" s="35">
        <f>+I311+1</f>
        <v>648</v>
      </c>
      <c r="J317" s="61">
        <f>IF(LOOKUP(I317,DATOS!A:A,DATOS!C:C)=0,J311,(LOOKUP(I317,DATOS!A:A,DATOS!C:C)))</f>
        <v>10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>a) 0</v>
      </c>
      <c r="D318" s="26"/>
      <c r="G318" s="38">
        <f>IF(J318="FIN","",LOOKUP(I317,DATOS!A:A,DATOS!L:L))</f>
        <v>0</v>
      </c>
      <c r="I318" s="35" t="s">
        <v>57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42"/>
      <c r="B319" s="29"/>
      <c r="C319" s="25" t="str">
        <f ca="1">IF(PORTADA!$F$51="A",CONCATENATE(I319," ",G319),"")</f>
        <v>b) 0</v>
      </c>
      <c r="D319" s="26"/>
      <c r="G319" s="38">
        <f>IF(J318="FIN","",LOOKUP(I317,DATOS!A:A,DATOS!M:M))</f>
        <v>0</v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42"/>
      <c r="B320" s="29"/>
      <c r="C320" s="25" t="str">
        <f ca="1">IF(PORTADA!$F$51="A",CONCATENATE(I320," ",G320),"")</f>
        <v>c) 0</v>
      </c>
      <c r="D320" s="26"/>
      <c r="G320" s="38">
        <f>IF(J318="FIN","",LOOKUP(I317,DATOS!A:A,DATOS!N:N))</f>
        <v>0</v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42"/>
      <c r="B321" s="29"/>
      <c r="C321" s="25" t="str">
        <f ca="1">IF(PORTADA!$F$51="A",CONCATENATE(I321," ",G321),"")</f>
        <v>d) 0</v>
      </c>
      <c r="D321" s="26"/>
      <c r="G321" s="38">
        <f>IF(J318="FIN","",LOOKUP(I317,DATOS!A:A,DATOS!O:O))</f>
        <v>0</v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IF(PORTADA!$F$51="A",CONCATENATE(K323,".- ",G323),"")</f>
        <v xml:space="preserve">54.- ESPAÑA EN EL SIGLO XX. </v>
      </c>
      <c r="D323" s="24"/>
      <c r="E323" s="11"/>
      <c r="F323" s="11"/>
      <c r="G323" s="40" t="str">
        <f>IF(J324="FIN","",LOOKUP(I323,DATOS!A:A,DATOS!F:F))</f>
        <v xml:space="preserve">ESPAÑA EN EL SIGLO XX. </v>
      </c>
      <c r="H323" s="40">
        <f>IF(J324="FIN",0,LOOKUP(I323,DATOS!A:A,DATOS!P:P))</f>
        <v>0</v>
      </c>
      <c r="I323" s="35">
        <f>+I317+1</f>
        <v>649</v>
      </c>
      <c r="J323" s="61">
        <f>IF(LOOKUP(I323,DATOS!A:A,DATOS!C:C)=0,J317,(LOOKUP(I323,DATOS!A:A,DATOS!C:C)))</f>
        <v>10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>a) 0</v>
      </c>
      <c r="D324" s="26"/>
      <c r="G324" s="38">
        <f>IF(J324="FIN","",LOOKUP(I323,DATOS!A:A,DATOS!L:L))</f>
        <v>0</v>
      </c>
      <c r="I324" s="35" t="s">
        <v>57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42"/>
      <c r="B325" s="29"/>
      <c r="C325" s="25" t="str">
        <f ca="1">IF(PORTADA!$F$51="A",CONCATENATE(I325," ",G325),"")</f>
        <v>b) 0</v>
      </c>
      <c r="D325" s="26"/>
      <c r="G325" s="38">
        <f>IF(J324="FIN","",LOOKUP(I323,DATOS!A:A,DATOS!M:M))</f>
        <v>0</v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42"/>
      <c r="B326" s="29"/>
      <c r="C326" s="25" t="str">
        <f ca="1">IF(PORTADA!$F$51="A",CONCATENATE(I326," ",G326),"")</f>
        <v>c) 0</v>
      </c>
      <c r="D326" s="26"/>
      <c r="G326" s="38">
        <f>IF(J324="FIN","",LOOKUP(I323,DATOS!A:A,DATOS!N:N))</f>
        <v>0</v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42"/>
      <c r="B327" s="29"/>
      <c r="C327" s="25" t="str">
        <f ca="1">IF(PORTADA!$F$51="A",CONCATENATE(I327," ",G327),"")</f>
        <v>d) 0</v>
      </c>
      <c r="D327" s="26"/>
      <c r="G327" s="38">
        <f>IF(J324="FIN","",LOOKUP(I323,DATOS!A:A,DATOS!O:O))</f>
        <v>0</v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IF(PORTADA!$F$51="A",CONCATENATE(K329,".- ",G329),"")</f>
        <v xml:space="preserve">55.- ESPAÑA EN EL SIGLO XX. </v>
      </c>
      <c r="D329" s="24"/>
      <c r="E329" s="11"/>
      <c r="F329" s="11"/>
      <c r="G329" s="40" t="str">
        <f>IF(J330="FIN","",LOOKUP(I329,DATOS!A:A,DATOS!F:F))</f>
        <v xml:space="preserve">ESPAÑA EN EL SIGLO XX. </v>
      </c>
      <c r="H329" s="40">
        <f>IF(J330="FIN",0,LOOKUP(I329,DATOS!A:A,DATOS!P:P))</f>
        <v>0</v>
      </c>
      <c r="I329" s="35">
        <f>+I323+1</f>
        <v>650</v>
      </c>
      <c r="J329" s="61">
        <f>IF(LOOKUP(I329,DATOS!A:A,DATOS!C:C)=0,J323,(LOOKUP(I329,DATOS!A:A,DATOS!C:C)))</f>
        <v>10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>a) 0</v>
      </c>
      <c r="D330" s="26"/>
      <c r="G330" s="38">
        <f>IF(J330="FIN","",LOOKUP(I329,DATOS!A:A,DATOS!L:L))</f>
        <v>0</v>
      </c>
      <c r="I330" s="35" t="s">
        <v>57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42"/>
      <c r="B331" s="29"/>
      <c r="C331" s="25" t="str">
        <f ca="1">IF(PORTADA!$F$51="A",CONCATENATE(I331," ",G331),"")</f>
        <v>b) 0</v>
      </c>
      <c r="D331" s="26"/>
      <c r="G331" s="38">
        <f>IF(J330="FIN","",LOOKUP(I329,DATOS!A:A,DATOS!M:M))</f>
        <v>0</v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42"/>
      <c r="B332" s="29"/>
      <c r="C332" s="25" t="str">
        <f ca="1">IF(PORTADA!$F$51="A",CONCATENATE(I332," ",G332),"")</f>
        <v>c) 0</v>
      </c>
      <c r="D332" s="26"/>
      <c r="G332" s="38">
        <f>IF(J330="FIN","",LOOKUP(I329,DATOS!A:A,DATOS!N:N))</f>
        <v>0</v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42"/>
      <c r="B333" s="29"/>
      <c r="C333" s="25" t="str">
        <f ca="1">IF(PORTADA!$F$51="A",CONCATENATE(I333," ",G333),"")</f>
        <v>d) 0</v>
      </c>
      <c r="D333" s="26"/>
      <c r="G333" s="38">
        <f>IF(J330="FIN","",LOOKUP(I329,DATOS!A:A,DATOS!O:O))</f>
        <v>0</v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IF(PORTADA!$F$51="A",CONCATENATE(K335,".- ",G335),"")</f>
        <v xml:space="preserve">56.- ESPAÑA EN EL SIGLO XX. </v>
      </c>
      <c r="D335" s="24"/>
      <c r="E335" s="11"/>
      <c r="F335" s="11"/>
      <c r="G335" s="40" t="str">
        <f>IF(J336="FIN","",LOOKUP(I335,DATOS!A:A,DATOS!F:F))</f>
        <v xml:space="preserve">ESPAÑA EN EL SIGLO XX. </v>
      </c>
      <c r="H335" s="40">
        <f>IF(J336="FIN",0,LOOKUP(I335,DATOS!A:A,DATOS!P:P))</f>
        <v>0</v>
      </c>
      <c r="I335" s="35">
        <f>+I329+1</f>
        <v>651</v>
      </c>
      <c r="J335" s="61">
        <f>IF(LOOKUP(I335,DATOS!A:A,DATOS!C:C)=0,J329,(LOOKUP(I335,DATOS!A:A,DATOS!C:C)))</f>
        <v>10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>a) 0</v>
      </c>
      <c r="D336" s="26"/>
      <c r="G336" s="38">
        <f>IF(J336="FIN","",LOOKUP(I335,DATOS!A:A,DATOS!L:L))</f>
        <v>0</v>
      </c>
      <c r="I336" s="35" t="s">
        <v>57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42"/>
      <c r="B337" s="29"/>
      <c r="C337" s="25" t="str">
        <f ca="1">IF(PORTADA!$F$51="A",CONCATENATE(I337," ",G337),"")</f>
        <v>b) 0</v>
      </c>
      <c r="D337" s="26"/>
      <c r="G337" s="38">
        <f>IF(J336="FIN","",LOOKUP(I335,DATOS!A:A,DATOS!M:M))</f>
        <v>0</v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42"/>
      <c r="B338" s="29"/>
      <c r="C338" s="25" t="str">
        <f ca="1">IF(PORTADA!$F$51="A",CONCATENATE(I338," ",G338),"")</f>
        <v>c) 0</v>
      </c>
      <c r="D338" s="26"/>
      <c r="G338" s="38">
        <f>IF(J336="FIN","",LOOKUP(I335,DATOS!A:A,DATOS!N:N))</f>
        <v>0</v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42"/>
      <c r="B339" s="29"/>
      <c r="C339" s="25" t="str">
        <f ca="1">IF(PORTADA!$F$51="A",CONCATENATE(I339," ",G339),"")</f>
        <v>d) 0</v>
      </c>
      <c r="D339" s="26"/>
      <c r="G339" s="38">
        <f>IF(J336="FIN","",LOOKUP(I335,DATOS!A:A,DATOS!O:O))</f>
        <v>0</v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IF(PORTADA!$F$51="A",CONCATENATE(K341,".- ",G341),"")</f>
        <v xml:space="preserve">57.- ESPAÑA EN EL SIGLO XX. </v>
      </c>
      <c r="D341" s="24"/>
      <c r="E341" s="11"/>
      <c r="F341" s="11"/>
      <c r="G341" s="40" t="str">
        <f>IF(J342="FIN","",LOOKUP(I341,DATOS!A:A,DATOS!F:F))</f>
        <v xml:space="preserve">ESPAÑA EN EL SIGLO XX. </v>
      </c>
      <c r="H341" s="40">
        <f>IF(J342="FIN",0,LOOKUP(I341,DATOS!A:A,DATOS!P:P))</f>
        <v>0</v>
      </c>
      <c r="I341" s="35">
        <f>+I335+1</f>
        <v>652</v>
      </c>
      <c r="J341" s="61">
        <f>IF(LOOKUP(I341,DATOS!A:A,DATOS!C:C)=0,J335,(LOOKUP(I341,DATOS!A:A,DATOS!C:C)))</f>
        <v>10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>a) 0</v>
      </c>
      <c r="D342" s="26"/>
      <c r="G342" s="38">
        <f>IF(J342="FIN","",LOOKUP(I341,DATOS!A:A,DATOS!L:L))</f>
        <v>0</v>
      </c>
      <c r="I342" s="35" t="s">
        <v>57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42"/>
      <c r="B343" s="29"/>
      <c r="C343" s="25" t="str">
        <f ca="1">IF(PORTADA!$F$51="A",CONCATENATE(I343," ",G343),"")</f>
        <v>b) 0</v>
      </c>
      <c r="D343" s="26"/>
      <c r="G343" s="38">
        <f>IF(J342="FIN","",LOOKUP(I341,DATOS!A:A,DATOS!M:M))</f>
        <v>0</v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42"/>
      <c r="B344" s="29"/>
      <c r="C344" s="25" t="str">
        <f ca="1">IF(PORTADA!$F$51="A",CONCATENATE(I344," ",G344),"")</f>
        <v>c) 0</v>
      </c>
      <c r="D344" s="26"/>
      <c r="G344" s="38">
        <f>IF(J342="FIN","",LOOKUP(I341,DATOS!A:A,DATOS!N:N))</f>
        <v>0</v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42"/>
      <c r="B345" s="29"/>
      <c r="C345" s="25" t="str">
        <f ca="1">IF(PORTADA!$F$51="A",CONCATENATE(I345," ",G345),"")</f>
        <v>d) 0</v>
      </c>
      <c r="D345" s="26"/>
      <c r="G345" s="38">
        <f>IF(J342="FIN","",LOOKUP(I341,DATOS!A:A,DATOS!O:O))</f>
        <v>0</v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IF(PORTADA!$F$51="A",CONCATENATE(K347,".- ",G347),"")</f>
        <v xml:space="preserve">58.- ESPAÑA EN EL SIGLO XX. </v>
      </c>
      <c r="D347" s="24"/>
      <c r="E347" s="11"/>
      <c r="F347" s="11"/>
      <c r="G347" s="40" t="str">
        <f>IF(J348="FIN","",LOOKUP(I347,DATOS!A:A,DATOS!F:F))</f>
        <v xml:space="preserve">ESPAÑA EN EL SIGLO XX. </v>
      </c>
      <c r="H347" s="40">
        <f>IF(J348="FIN",0,LOOKUP(I347,DATOS!A:A,DATOS!P:P))</f>
        <v>0</v>
      </c>
      <c r="I347" s="35">
        <f>+I341+1</f>
        <v>653</v>
      </c>
      <c r="J347" s="61">
        <f>IF(LOOKUP(I347,DATOS!A:A,DATOS!C:C)=0,J341,(LOOKUP(I347,DATOS!A:A,DATOS!C:C)))</f>
        <v>10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>a) 0</v>
      </c>
      <c r="D348" s="26"/>
      <c r="G348" s="38">
        <f>IF(J348="FIN","",LOOKUP(I347,DATOS!A:A,DATOS!L:L))</f>
        <v>0</v>
      </c>
      <c r="I348" s="35" t="s">
        <v>57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42"/>
      <c r="B349" s="29"/>
      <c r="C349" s="25" t="str">
        <f ca="1">IF(PORTADA!$F$51="A",CONCATENATE(I349," ",G349),"")</f>
        <v>b) 0</v>
      </c>
      <c r="D349" s="26"/>
      <c r="G349" s="38">
        <f>IF(J348="FIN","",LOOKUP(I347,DATOS!A:A,DATOS!M:M))</f>
        <v>0</v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42"/>
      <c r="B350" s="29"/>
      <c r="C350" s="25" t="str">
        <f ca="1">IF(PORTADA!$F$51="A",CONCATENATE(I350," ",G350),"")</f>
        <v>c) 0</v>
      </c>
      <c r="D350" s="26"/>
      <c r="G350" s="38">
        <f>IF(J348="FIN","",LOOKUP(I347,DATOS!A:A,DATOS!N:N))</f>
        <v>0</v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42"/>
      <c r="B351" s="29"/>
      <c r="C351" s="25" t="str">
        <f ca="1">IF(PORTADA!$F$51="A",CONCATENATE(I351," ",G351),"")</f>
        <v>d) 0</v>
      </c>
      <c r="D351" s="26"/>
      <c r="G351" s="38">
        <f>IF(J348="FIN","",LOOKUP(I347,DATOS!A:A,DATOS!O:O))</f>
        <v>0</v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IF(PORTADA!$F$51="A",CONCATENATE(K353,".- ",G353),"")</f>
        <v xml:space="preserve">59.- ESPAÑA EN EL SIGLO XX. </v>
      </c>
      <c r="D353" s="24"/>
      <c r="E353" s="11"/>
      <c r="F353" s="11"/>
      <c r="G353" s="40" t="str">
        <f>IF(J354="FIN","",LOOKUP(I353,DATOS!A:A,DATOS!F:F))</f>
        <v xml:space="preserve">ESPAÑA EN EL SIGLO XX. </v>
      </c>
      <c r="H353" s="40">
        <f>IF(J354="FIN",0,LOOKUP(I353,DATOS!A:A,DATOS!P:P))</f>
        <v>0</v>
      </c>
      <c r="I353" s="35">
        <f>+I347+1</f>
        <v>654</v>
      </c>
      <c r="J353" s="61">
        <f>IF(LOOKUP(I353,DATOS!A:A,DATOS!C:C)=0,J347,(LOOKUP(I353,DATOS!A:A,DATOS!C:C)))</f>
        <v>10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>a) 0</v>
      </c>
      <c r="D354" s="26"/>
      <c r="G354" s="38">
        <f>IF(J354="FIN","",LOOKUP(I353,DATOS!A:A,DATOS!L:L))</f>
        <v>0</v>
      </c>
      <c r="I354" s="35" t="s">
        <v>57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42"/>
      <c r="B355" s="29"/>
      <c r="C355" s="25" t="str">
        <f ca="1">IF(PORTADA!$F$51="A",CONCATENATE(I355," ",G355),"")</f>
        <v>b) 0</v>
      </c>
      <c r="D355" s="26"/>
      <c r="G355" s="38">
        <f>IF(J354="FIN","",LOOKUP(I353,DATOS!A:A,DATOS!M:M))</f>
        <v>0</v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42"/>
      <c r="B356" s="29"/>
      <c r="C356" s="25" t="str">
        <f ca="1">IF(PORTADA!$F$51="A",CONCATENATE(I356," ",G356),"")</f>
        <v>c) 0</v>
      </c>
      <c r="D356" s="26"/>
      <c r="G356" s="38">
        <f>IF(J354="FIN","",LOOKUP(I353,DATOS!A:A,DATOS!N:N))</f>
        <v>0</v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42"/>
      <c r="B357" s="29"/>
      <c r="C357" s="25" t="str">
        <f ca="1">IF(PORTADA!$F$51="A",CONCATENATE(I357," ",G357),"")</f>
        <v>d) 0</v>
      </c>
      <c r="D357" s="26"/>
      <c r="G357" s="38">
        <f>IF(J354="FIN","",LOOKUP(I353,DATOS!A:A,DATOS!O:O))</f>
        <v>0</v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IF(PORTADA!$F$51="A",CONCATENATE(K359,".- ",G359),"")</f>
        <v xml:space="preserve">60.- ESPAÑA EN EL SIGLO XX. </v>
      </c>
      <c r="D359" s="24"/>
      <c r="E359" s="11"/>
      <c r="F359" s="11"/>
      <c r="G359" s="40" t="str">
        <f>IF(J360="FIN","",LOOKUP(I359,DATOS!A:A,DATOS!F:F))</f>
        <v xml:space="preserve">ESPAÑA EN EL SIGLO XX. </v>
      </c>
      <c r="H359" s="40">
        <f>IF(J360="FIN",0,LOOKUP(I359,DATOS!A:A,DATOS!P:P))</f>
        <v>0</v>
      </c>
      <c r="I359" s="35">
        <f>+I353+1</f>
        <v>655</v>
      </c>
      <c r="J359" s="61">
        <f>IF(LOOKUP(I359,DATOS!A:A,DATOS!C:C)=0,J353,(LOOKUP(I359,DATOS!A:A,DATOS!C:C)))</f>
        <v>10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>a) 0</v>
      </c>
      <c r="D360" s="26"/>
      <c r="G360" s="38">
        <f>IF(J360="FIN","",LOOKUP(I359,DATOS!A:A,DATOS!L:L))</f>
        <v>0</v>
      </c>
      <c r="I360" s="35" t="s">
        <v>57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42"/>
      <c r="B361" s="29"/>
      <c r="C361" s="25" t="str">
        <f ca="1">IF(PORTADA!$F$51="A",CONCATENATE(I361," ",G361),"")</f>
        <v>b) 0</v>
      </c>
      <c r="D361" s="26"/>
      <c r="G361" s="38">
        <f>IF(J360="FIN","",LOOKUP(I359,DATOS!A:A,DATOS!M:M))</f>
        <v>0</v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42"/>
      <c r="B362" s="29"/>
      <c r="C362" s="25" t="str">
        <f ca="1">IF(PORTADA!$F$51="A",CONCATENATE(I362," ",G362),"")</f>
        <v>c) 0</v>
      </c>
      <c r="D362" s="26"/>
      <c r="G362" s="38">
        <f>IF(J360="FIN","",LOOKUP(I359,DATOS!A:A,DATOS!N:N))</f>
        <v>0</v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42"/>
      <c r="B363" s="29"/>
      <c r="C363" s="25" t="str">
        <f ca="1">IF(PORTADA!$F$51="A",CONCATENATE(I363," ",G363),"")</f>
        <v>d) 0</v>
      </c>
      <c r="D363" s="26"/>
      <c r="G363" s="38">
        <f>IF(J360="FIN","",LOOKUP(I359,DATOS!A:A,DATOS!O:O))</f>
        <v>0</v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IF(PORTADA!$F$51="A",CONCATENATE(K365,".- ",G365),"")</f>
        <v xml:space="preserve">61.- ESPAÑA EN EL SIGLO XX. </v>
      </c>
      <c r="D365" s="24"/>
      <c r="E365" s="11"/>
      <c r="F365" s="11"/>
      <c r="G365" s="40" t="str">
        <f>IF(J366="FIN","",LOOKUP(I365,DATOS!A:A,DATOS!F:F))</f>
        <v xml:space="preserve">ESPAÑA EN EL SIGLO XX. </v>
      </c>
      <c r="H365" s="40">
        <f>IF(J366="FIN",0,LOOKUP(I365,DATOS!A:A,DATOS!P:P))</f>
        <v>0</v>
      </c>
      <c r="I365" s="35">
        <f>+I359+1</f>
        <v>656</v>
      </c>
      <c r="J365" s="61">
        <f>IF(LOOKUP(I365,DATOS!A:A,DATOS!C:C)=0,J359,(LOOKUP(I365,DATOS!A:A,DATOS!C:C)))</f>
        <v>10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>a) 0</v>
      </c>
      <c r="D366" s="26"/>
      <c r="G366" s="38">
        <f>IF(J366="FIN","",LOOKUP(I365,DATOS!A:A,DATOS!L:L))</f>
        <v>0</v>
      </c>
      <c r="I366" s="35" t="s">
        <v>57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42"/>
      <c r="B367" s="29"/>
      <c r="C367" s="25" t="str">
        <f ca="1">IF(PORTADA!$F$51="A",CONCATENATE(I367," ",G367),"")</f>
        <v>b) 0</v>
      </c>
      <c r="D367" s="26"/>
      <c r="G367" s="38">
        <f>IF(J366="FIN","",LOOKUP(I365,DATOS!A:A,DATOS!M:M))</f>
        <v>0</v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42"/>
      <c r="B368" s="29"/>
      <c r="C368" s="25" t="str">
        <f ca="1">IF(PORTADA!$F$51="A",CONCATENATE(I368," ",G368),"")</f>
        <v>c) 0</v>
      </c>
      <c r="D368" s="26"/>
      <c r="G368" s="38">
        <f>IF(J366="FIN","",LOOKUP(I365,DATOS!A:A,DATOS!N:N))</f>
        <v>0</v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42"/>
      <c r="B369" s="29"/>
      <c r="C369" s="25" t="str">
        <f ca="1">IF(PORTADA!$F$51="A",CONCATENATE(I369," ",G369),"")</f>
        <v>d) 0</v>
      </c>
      <c r="D369" s="26"/>
      <c r="G369" s="38">
        <f>IF(J366="FIN","",LOOKUP(I365,DATOS!A:A,DATOS!O:O))</f>
        <v>0</v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IF(PORTADA!$F$51="A",CONCATENATE(K371,".- ",G371),"")</f>
        <v xml:space="preserve">62.- ESPAÑA EN EL SIGLO XX. </v>
      </c>
      <c r="D371" s="24"/>
      <c r="E371" s="11"/>
      <c r="F371" s="11"/>
      <c r="G371" s="40" t="str">
        <f>IF(J372="FIN","",LOOKUP(I371,DATOS!A:A,DATOS!F:F))</f>
        <v xml:space="preserve">ESPAÑA EN EL SIGLO XX. </v>
      </c>
      <c r="H371" s="40">
        <f>IF(J372="FIN",0,LOOKUP(I371,DATOS!A:A,DATOS!P:P))</f>
        <v>0</v>
      </c>
      <c r="I371" s="35">
        <f>+I365+1</f>
        <v>657</v>
      </c>
      <c r="J371" s="61">
        <f>IF(LOOKUP(I371,DATOS!A:A,DATOS!C:C)=0,J365,(LOOKUP(I371,DATOS!A:A,DATOS!C:C)))</f>
        <v>10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>a) 0</v>
      </c>
      <c r="D372" s="26"/>
      <c r="G372" s="38">
        <f>IF(J372="FIN","",LOOKUP(I371,DATOS!A:A,DATOS!L:L))</f>
        <v>0</v>
      </c>
      <c r="I372" s="35" t="s">
        <v>57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42"/>
      <c r="B373" s="29"/>
      <c r="C373" s="25" t="str">
        <f ca="1">IF(PORTADA!$F$51="A",CONCATENATE(I373," ",G373),"")</f>
        <v>b) 0</v>
      </c>
      <c r="D373" s="26"/>
      <c r="G373" s="38">
        <f>IF(J372="FIN","",LOOKUP(I371,DATOS!A:A,DATOS!M:M))</f>
        <v>0</v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42"/>
      <c r="B374" s="29"/>
      <c r="C374" s="25" t="str">
        <f ca="1">IF(PORTADA!$F$51="A",CONCATENATE(I374," ",G374),"")</f>
        <v>c) 0</v>
      </c>
      <c r="D374" s="26"/>
      <c r="G374" s="38">
        <f>IF(J372="FIN","",LOOKUP(I371,DATOS!A:A,DATOS!N:N))</f>
        <v>0</v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42"/>
      <c r="B375" s="29"/>
      <c r="C375" s="25" t="str">
        <f ca="1">IF(PORTADA!$F$51="A",CONCATENATE(I375," ",G375),"")</f>
        <v>d) 0</v>
      </c>
      <c r="D375" s="26"/>
      <c r="G375" s="38">
        <f>IF(J372="FIN","",LOOKUP(I371,DATOS!A:A,DATOS!O:O))</f>
        <v>0</v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IF(PORTADA!$F$51="A",CONCATENATE(K377,".- ",G377),"")</f>
        <v xml:space="preserve">63.- ESPAÑA EN EL SIGLO XX. </v>
      </c>
      <c r="D377" s="24"/>
      <c r="E377" s="11"/>
      <c r="F377" s="11"/>
      <c r="G377" s="40" t="str">
        <f>IF(J378="FIN","",LOOKUP(I377,DATOS!A:A,DATOS!F:F))</f>
        <v xml:space="preserve">ESPAÑA EN EL SIGLO XX. </v>
      </c>
      <c r="H377" s="40">
        <f>IF(J378="FIN",0,LOOKUP(I377,DATOS!A:A,DATOS!P:P))</f>
        <v>0</v>
      </c>
      <c r="I377" s="35">
        <f>+I371+1</f>
        <v>658</v>
      </c>
      <c r="J377" s="61">
        <f>IF(LOOKUP(I377,DATOS!A:A,DATOS!C:C)=0,J371,(LOOKUP(I377,DATOS!A:A,DATOS!C:C)))</f>
        <v>10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>a) 0</v>
      </c>
      <c r="D378" s="26"/>
      <c r="G378" s="38">
        <f>IF(J378="FIN","",LOOKUP(I377,DATOS!A:A,DATOS!L:L))</f>
        <v>0</v>
      </c>
      <c r="I378" s="35" t="s">
        <v>57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42"/>
      <c r="B379" s="29"/>
      <c r="C379" s="25" t="str">
        <f ca="1">IF(PORTADA!$F$51="A",CONCATENATE(I379," ",G379),"")</f>
        <v>b) 0</v>
      </c>
      <c r="D379" s="26"/>
      <c r="G379" s="38">
        <f>IF(J378="FIN","",LOOKUP(I377,DATOS!A:A,DATOS!M:M))</f>
        <v>0</v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42"/>
      <c r="B380" s="29"/>
      <c r="C380" s="25" t="str">
        <f ca="1">IF(PORTADA!$F$51="A",CONCATENATE(I380," ",G380),"")</f>
        <v>c) 0</v>
      </c>
      <c r="D380" s="26"/>
      <c r="G380" s="38">
        <f>IF(J378="FIN","",LOOKUP(I377,DATOS!A:A,DATOS!N:N))</f>
        <v>0</v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42"/>
      <c r="B381" s="29"/>
      <c r="C381" s="25" t="str">
        <f ca="1">IF(PORTADA!$F$51="A",CONCATENATE(I381," ",G381),"")</f>
        <v>d) 0</v>
      </c>
      <c r="D381" s="26"/>
      <c r="G381" s="38">
        <f>IF(J378="FIN","",LOOKUP(I377,DATOS!A:A,DATOS!O:O))</f>
        <v>0</v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IF(PORTADA!$F$51="A",CONCATENATE(K383,".- ",G383),"")</f>
        <v xml:space="preserve">64.- ESPAÑA EN EL SIGLO XX. </v>
      </c>
      <c r="D383" s="24"/>
      <c r="E383" s="11"/>
      <c r="F383" s="11"/>
      <c r="G383" s="40" t="str">
        <f>IF(J384="FIN","",LOOKUP(I383,DATOS!A:A,DATOS!F:F))</f>
        <v xml:space="preserve">ESPAÑA EN EL SIGLO XX. </v>
      </c>
      <c r="H383" s="40">
        <f>IF(J384="FIN",0,LOOKUP(I383,DATOS!A:A,DATOS!P:P))</f>
        <v>0</v>
      </c>
      <c r="I383" s="35">
        <f>+I377+1</f>
        <v>659</v>
      </c>
      <c r="J383" s="61">
        <f>IF(LOOKUP(I383,DATOS!A:A,DATOS!C:C)=0,J377,(LOOKUP(I383,DATOS!A:A,DATOS!C:C)))</f>
        <v>10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>a) 0</v>
      </c>
      <c r="D384" s="26"/>
      <c r="G384" s="38">
        <f>IF(J384="FIN","",LOOKUP(I383,DATOS!A:A,DATOS!L:L))</f>
        <v>0</v>
      </c>
      <c r="I384" s="35" t="s">
        <v>57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42"/>
      <c r="B385" s="29"/>
      <c r="C385" s="25" t="str">
        <f ca="1">IF(PORTADA!$F$51="A",CONCATENATE(I385," ",G385),"")</f>
        <v>b) 0</v>
      </c>
      <c r="D385" s="26"/>
      <c r="G385" s="38">
        <f>IF(J384="FIN","",LOOKUP(I383,DATOS!A:A,DATOS!M:M))</f>
        <v>0</v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42"/>
      <c r="B386" s="29"/>
      <c r="C386" s="25" t="str">
        <f ca="1">IF(PORTADA!$F$51="A",CONCATENATE(I386," ",G386),"")</f>
        <v>c) 0</v>
      </c>
      <c r="D386" s="26"/>
      <c r="G386" s="38">
        <f>IF(J384="FIN","",LOOKUP(I383,DATOS!A:A,DATOS!N:N))</f>
        <v>0</v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42"/>
      <c r="B387" s="29"/>
      <c r="C387" s="25" t="str">
        <f ca="1">IF(PORTADA!$F$51="A",CONCATENATE(I387," ",G387),"")</f>
        <v>d) 0</v>
      </c>
      <c r="D387" s="26"/>
      <c r="G387" s="38">
        <f>IF(J384="FIN","",LOOKUP(I383,DATOS!A:A,DATOS!O:O))</f>
        <v>0</v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IF(PORTADA!$F$51="A",CONCATENATE(K389,".- ",G389),"")</f>
        <v xml:space="preserve">65.- ESPAÑA EN EL SIGLO XX. </v>
      </c>
      <c r="D389" s="24"/>
      <c r="E389" s="11"/>
      <c r="F389" s="11"/>
      <c r="G389" s="40" t="str">
        <f>IF(J390="FIN","",LOOKUP(I389,DATOS!A:A,DATOS!F:F))</f>
        <v xml:space="preserve">ESPAÑA EN EL SIGLO XX. </v>
      </c>
      <c r="H389" s="40">
        <f>IF(J390="FIN",0,LOOKUP(I389,DATOS!A:A,DATOS!P:P))</f>
        <v>0</v>
      </c>
      <c r="I389" s="35">
        <f>+I383+1</f>
        <v>660</v>
      </c>
      <c r="J389" s="61">
        <f>IF(LOOKUP(I389,DATOS!A:A,DATOS!C:C)=0,J383,(LOOKUP(I389,DATOS!A:A,DATOS!C:C)))</f>
        <v>10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>a) 0</v>
      </c>
      <c r="D390" s="26"/>
      <c r="G390" s="38">
        <f>IF(J390="FIN","",LOOKUP(I389,DATOS!A:A,DATOS!L:L))</f>
        <v>0</v>
      </c>
      <c r="I390" s="35" t="s">
        <v>57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42"/>
      <c r="B391" s="29"/>
      <c r="C391" s="25" t="str">
        <f ca="1">IF(PORTADA!$F$51="A",CONCATENATE(I391," ",G391),"")</f>
        <v>b) 0</v>
      </c>
      <c r="D391" s="26"/>
      <c r="G391" s="38">
        <f>IF(J390="FIN","",LOOKUP(I389,DATOS!A:A,DATOS!M:M))</f>
        <v>0</v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42"/>
      <c r="B392" s="29"/>
      <c r="C392" s="25" t="str">
        <f ca="1">IF(PORTADA!$F$51="A",CONCATENATE(I392," ",G392),"")</f>
        <v>c) 0</v>
      </c>
      <c r="D392" s="26"/>
      <c r="G392" s="38">
        <f>IF(J390="FIN","",LOOKUP(I389,DATOS!A:A,DATOS!N:N))</f>
        <v>0</v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42"/>
      <c r="B393" s="29"/>
      <c r="C393" s="25" t="str">
        <f ca="1">IF(PORTADA!$F$51="A",CONCATENATE(I393," ",G393),"")</f>
        <v>d) 0</v>
      </c>
      <c r="D393" s="26"/>
      <c r="G393" s="38">
        <f>IF(J390="FIN","",LOOKUP(I389,DATOS!A:A,DATOS!O:O))</f>
        <v>0</v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IF(PORTADA!$F$51="A",CONCATENATE(K395,".- ",G395),"")</f>
        <v xml:space="preserve">66.- ESPAÑA EN EL SIGLO XX. </v>
      </c>
      <c r="D395" s="24"/>
      <c r="E395" s="11"/>
      <c r="F395" s="11"/>
      <c r="G395" s="40" t="str">
        <f>IF(J396="FIN","",LOOKUP(I395,DATOS!A:A,DATOS!F:F))</f>
        <v xml:space="preserve">ESPAÑA EN EL SIGLO XX. </v>
      </c>
      <c r="H395" s="40">
        <f>IF(J396="FIN",0,LOOKUP(I395,DATOS!A:A,DATOS!P:P))</f>
        <v>0</v>
      </c>
      <c r="I395" s="35">
        <f>+I389+1</f>
        <v>661</v>
      </c>
      <c r="J395" s="61">
        <f>IF(LOOKUP(I395,DATOS!A:A,DATOS!C:C)=0,J389,(LOOKUP(I395,DATOS!A:A,DATOS!C:C)))</f>
        <v>10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>a) 0</v>
      </c>
      <c r="D396" s="26"/>
      <c r="G396" s="38">
        <f>IF(J396="FIN","",LOOKUP(I395,DATOS!A:A,DATOS!L:L))</f>
        <v>0</v>
      </c>
      <c r="I396" s="35" t="s">
        <v>57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42"/>
      <c r="B397" s="29"/>
      <c r="C397" s="25" t="str">
        <f ca="1">IF(PORTADA!$F$51="A",CONCATENATE(I397," ",G397),"")</f>
        <v>b) 0</v>
      </c>
      <c r="D397" s="26"/>
      <c r="G397" s="38">
        <f>IF(J396="FIN","",LOOKUP(I395,DATOS!A:A,DATOS!M:M))</f>
        <v>0</v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42"/>
      <c r="B398" s="29"/>
      <c r="C398" s="25" t="str">
        <f ca="1">IF(PORTADA!$F$51="A",CONCATENATE(I398," ",G398),"")</f>
        <v>c) 0</v>
      </c>
      <c r="D398" s="26"/>
      <c r="G398" s="38">
        <f>IF(J396="FIN","",LOOKUP(I395,DATOS!A:A,DATOS!N:N))</f>
        <v>0</v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42"/>
      <c r="B399" s="29"/>
      <c r="C399" s="25" t="str">
        <f ca="1">IF(PORTADA!$F$51="A",CONCATENATE(I399," ",G399),"")</f>
        <v>d) 0</v>
      </c>
      <c r="D399" s="26"/>
      <c r="G399" s="38">
        <f>IF(J396="FIN","",LOOKUP(I395,DATOS!A:A,DATOS!O:O))</f>
        <v>0</v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IF(PORTADA!$F$51="A",CONCATENATE(K401,".- ",G401),"")</f>
        <v xml:space="preserve">67.- ESPAÑA EN EL SIGLO XX. </v>
      </c>
      <c r="D401" s="24"/>
      <c r="E401" s="11"/>
      <c r="F401" s="11"/>
      <c r="G401" s="40" t="str">
        <f>IF(J402="FIN","",LOOKUP(I401,DATOS!A:A,DATOS!F:F))</f>
        <v xml:space="preserve">ESPAÑA EN EL SIGLO XX. </v>
      </c>
      <c r="H401" s="40">
        <f>IF(J402="FIN",0,LOOKUP(I401,DATOS!A:A,DATOS!P:P))</f>
        <v>0</v>
      </c>
      <c r="I401" s="35">
        <f>+I395+1</f>
        <v>662</v>
      </c>
      <c r="J401" s="61">
        <f>IF(LOOKUP(I401,DATOS!A:A,DATOS!C:C)=0,J395,(LOOKUP(I401,DATOS!A:A,DATOS!C:C)))</f>
        <v>10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>a) 0</v>
      </c>
      <c r="D402" s="26"/>
      <c r="G402" s="38">
        <f>IF(J402="FIN","",LOOKUP(I401,DATOS!A:A,DATOS!L:L))</f>
        <v>0</v>
      </c>
      <c r="I402" s="35" t="s">
        <v>57</v>
      </c>
      <c r="J402" s="41" t="str">
        <f>IF(J396="FIN","FIN",IF(J401=J395,"","FIN"))</f>
        <v/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42"/>
      <c r="B403" s="29"/>
      <c r="C403" s="25" t="str">
        <f ca="1">IF(PORTADA!$F$51="A",CONCATENATE(I403," ",G403),"")</f>
        <v>b) 0</v>
      </c>
      <c r="D403" s="26"/>
      <c r="G403" s="38">
        <f>IF(J402="FIN","",LOOKUP(I401,DATOS!A:A,DATOS!M:M))</f>
        <v>0</v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42"/>
      <c r="B404" s="29"/>
      <c r="C404" s="25" t="str">
        <f ca="1">IF(PORTADA!$F$51="A",CONCATENATE(I404," ",G404),"")</f>
        <v>c) 0</v>
      </c>
      <c r="D404" s="26"/>
      <c r="G404" s="38">
        <f>IF(J402="FIN","",LOOKUP(I401,DATOS!A:A,DATOS!N:N))</f>
        <v>0</v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42"/>
      <c r="B405" s="29"/>
      <c r="C405" s="25" t="str">
        <f ca="1">IF(PORTADA!$F$51="A",CONCATENATE(I405," ",G405),"")</f>
        <v>d) 0</v>
      </c>
      <c r="D405" s="26"/>
      <c r="G405" s="38">
        <f>IF(J402="FIN","",LOOKUP(I401,DATOS!A:A,DATOS!O:O))</f>
        <v>0</v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IF(PORTADA!$F$51="A",CONCATENATE(K407,".- ",G407),"")</f>
        <v xml:space="preserve">68.- ESPAÑA EN EL SIGLO XX. </v>
      </c>
      <c r="D407" s="24"/>
      <c r="E407" s="11"/>
      <c r="F407" s="11"/>
      <c r="G407" s="40" t="str">
        <f>IF(J408="FIN","",LOOKUP(I407,DATOS!A:A,DATOS!F:F))</f>
        <v xml:space="preserve">ESPAÑA EN EL SIGLO XX. </v>
      </c>
      <c r="H407" s="40">
        <f>IF(J408="FIN",0,LOOKUP(I407,DATOS!A:A,DATOS!P:P))</f>
        <v>0</v>
      </c>
      <c r="I407" s="35">
        <f>+I401+1</f>
        <v>663</v>
      </c>
      <c r="J407" s="61">
        <f>IF(LOOKUP(I407,DATOS!A:A,DATOS!C:C)=0,J401,(LOOKUP(I407,DATOS!A:A,DATOS!C:C)))</f>
        <v>10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>a) 0</v>
      </c>
      <c r="D408" s="26"/>
      <c r="G408" s="38">
        <f>IF(J408="FIN","",LOOKUP(I407,DATOS!A:A,DATOS!L:L))</f>
        <v>0</v>
      </c>
      <c r="I408" s="35" t="s">
        <v>57</v>
      </c>
      <c r="J408" s="41" t="str">
        <f>IF(J402="FIN","FIN",IF(J407=J401,"","FIN"))</f>
        <v/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42"/>
      <c r="B409" s="29"/>
      <c r="C409" s="25" t="str">
        <f ca="1">IF(PORTADA!$F$51="A",CONCATENATE(I409," ",G409),"")</f>
        <v>b) 0</v>
      </c>
      <c r="D409" s="26"/>
      <c r="G409" s="38">
        <f>IF(J408="FIN","",LOOKUP(I407,DATOS!A:A,DATOS!M:M))</f>
        <v>0</v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42"/>
      <c r="B410" s="29"/>
      <c r="C410" s="25" t="str">
        <f ca="1">IF(PORTADA!$F$51="A",CONCATENATE(I410," ",G410),"")</f>
        <v>c) 0</v>
      </c>
      <c r="D410" s="26"/>
      <c r="G410" s="38">
        <f>IF(J408="FIN","",LOOKUP(I407,DATOS!A:A,DATOS!N:N))</f>
        <v>0</v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42"/>
      <c r="B411" s="29"/>
      <c r="C411" s="25" t="str">
        <f ca="1">IF(PORTADA!$F$51="A",CONCATENATE(I411," ",G411),"")</f>
        <v>d) 0</v>
      </c>
      <c r="D411" s="26"/>
      <c r="G411" s="38">
        <f>IF(J408="FIN","",LOOKUP(I407,DATOS!A:A,DATOS!O:O))</f>
        <v>0</v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IF(PORTADA!$F$51="A",CONCATENATE(K413,".- ",G413),"")</f>
        <v xml:space="preserve">69.- ESPAÑA EN EL SIGLO XX. </v>
      </c>
      <c r="D413" s="24"/>
      <c r="E413" s="11"/>
      <c r="F413" s="11"/>
      <c r="G413" s="40" t="str">
        <f>IF(J414="FIN","",LOOKUP(I413,DATOS!A:A,DATOS!F:F))</f>
        <v xml:space="preserve">ESPAÑA EN EL SIGLO XX. </v>
      </c>
      <c r="H413" s="40">
        <f>IF(J414="FIN",0,LOOKUP(I413,DATOS!A:A,DATOS!P:P))</f>
        <v>0</v>
      </c>
      <c r="I413" s="35">
        <f>+I407+1</f>
        <v>664</v>
      </c>
      <c r="J413" s="61">
        <f>IF(LOOKUP(I413,DATOS!A:A,DATOS!C:C)=0,J407,(LOOKUP(I413,DATOS!A:A,DATOS!C:C)))</f>
        <v>10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>a) 0</v>
      </c>
      <c r="D414" s="26"/>
      <c r="G414" s="38">
        <f>IF(J414="FIN","",LOOKUP(I413,DATOS!A:A,DATOS!L:L))</f>
        <v>0</v>
      </c>
      <c r="I414" s="35" t="s">
        <v>57</v>
      </c>
      <c r="J414" s="41" t="str">
        <f>IF(J408="FIN","FIN",IF(J413=J407,"","FIN"))</f>
        <v/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42"/>
      <c r="B415" s="29"/>
      <c r="C415" s="25" t="str">
        <f ca="1">IF(PORTADA!$F$51="A",CONCATENATE(I415," ",G415),"")</f>
        <v>b) 0</v>
      </c>
      <c r="D415" s="26"/>
      <c r="G415" s="38">
        <f>IF(J414="FIN","",LOOKUP(I413,DATOS!A:A,DATOS!M:M))</f>
        <v>0</v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42"/>
      <c r="B416" s="29"/>
      <c r="C416" s="25" t="str">
        <f ca="1">IF(PORTADA!$F$51="A",CONCATENATE(I416," ",G416),"")</f>
        <v>c) 0</v>
      </c>
      <c r="D416" s="26"/>
      <c r="G416" s="38">
        <f>IF(J414="FIN","",LOOKUP(I413,DATOS!A:A,DATOS!N:N))</f>
        <v>0</v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42"/>
      <c r="B417" s="29"/>
      <c r="C417" s="25" t="str">
        <f ca="1">IF(PORTADA!$F$51="A",CONCATENATE(I417," ",G417),"")</f>
        <v>d) 0</v>
      </c>
      <c r="D417" s="26"/>
      <c r="G417" s="38">
        <f>IF(J414="FIN","",LOOKUP(I413,DATOS!A:A,DATOS!O:O))</f>
        <v>0</v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IF(PORTADA!$F$51="A",CONCATENATE(K419,".- ",G419),"")</f>
        <v xml:space="preserve">70.- ESPAÑA EN EL SIGLO XX. </v>
      </c>
      <c r="D419" s="24"/>
      <c r="E419" s="11"/>
      <c r="F419" s="11"/>
      <c r="G419" s="40" t="str">
        <f>IF(J420="FIN","",LOOKUP(I419,DATOS!A:A,DATOS!F:F))</f>
        <v xml:space="preserve">ESPAÑA EN EL SIGLO XX. </v>
      </c>
      <c r="H419" s="40">
        <f>IF(J420="FIN",0,LOOKUP(I419,DATOS!A:A,DATOS!P:P))</f>
        <v>0</v>
      </c>
      <c r="I419" s="35">
        <f>+I413+1</f>
        <v>665</v>
      </c>
      <c r="J419" s="61">
        <f>IF(LOOKUP(I419,DATOS!A:A,DATOS!C:C)=0,J413,(LOOKUP(I419,DATOS!A:A,DATOS!C:C)))</f>
        <v>10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>a) 0</v>
      </c>
      <c r="D420" s="26"/>
      <c r="G420" s="38">
        <f>IF(J420="FIN","",LOOKUP(I419,DATOS!A:A,DATOS!L:L))</f>
        <v>0</v>
      </c>
      <c r="I420" s="35" t="s">
        <v>57</v>
      </c>
      <c r="J420" s="41" t="str">
        <f>IF(J414="FIN","FIN",IF(J419=J413,"","FIN"))</f>
        <v/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42"/>
      <c r="B421" s="29"/>
      <c r="C421" s="25" t="str">
        <f ca="1">IF(PORTADA!$F$51="A",CONCATENATE(I421," ",G421),"")</f>
        <v>b) 0</v>
      </c>
      <c r="D421" s="26"/>
      <c r="G421" s="38">
        <f>IF(J420="FIN","",LOOKUP(I419,DATOS!A:A,DATOS!M:M))</f>
        <v>0</v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42"/>
      <c r="B422" s="29"/>
      <c r="C422" s="25" t="str">
        <f ca="1">IF(PORTADA!$F$51="A",CONCATENATE(I422," ",G422),"")</f>
        <v>c) 0</v>
      </c>
      <c r="D422" s="26"/>
      <c r="G422" s="38">
        <f>IF(J420="FIN","",LOOKUP(I419,DATOS!A:A,DATOS!N:N))</f>
        <v>0</v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42"/>
      <c r="B423" s="29"/>
      <c r="C423" s="25" t="str">
        <f ca="1">IF(PORTADA!$F$51="A",CONCATENATE(I423," ",G423),"")</f>
        <v>d) 0</v>
      </c>
      <c r="D423" s="26"/>
      <c r="G423" s="38">
        <f>IF(J420="FIN","",LOOKUP(I419,DATOS!A:A,DATOS!O:O))</f>
        <v>0</v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IF(PORTADA!$F$51="A",CONCATENATE(K425,".- ",G425),"")</f>
        <v xml:space="preserve">71.- ESPAÑA EN EL SIGLO XX. </v>
      </c>
      <c r="D425" s="24"/>
      <c r="E425" s="11"/>
      <c r="F425" s="11"/>
      <c r="G425" s="40" t="str">
        <f>IF(J426="FIN","",LOOKUP(I425,DATOS!A:A,DATOS!F:F))</f>
        <v xml:space="preserve">ESPAÑA EN EL SIGLO XX. </v>
      </c>
      <c r="H425" s="40">
        <f>IF(J426="FIN",0,LOOKUP(I425,DATOS!A:A,DATOS!P:P))</f>
        <v>0</v>
      </c>
      <c r="I425" s="35">
        <f>+I419+1</f>
        <v>666</v>
      </c>
      <c r="J425" s="61">
        <f>IF(LOOKUP(I425,DATOS!A:A,DATOS!C:C)=0,J419,(LOOKUP(I425,DATOS!A:A,DATOS!C:C)))</f>
        <v>10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>a) 0</v>
      </c>
      <c r="D426" s="26"/>
      <c r="G426" s="38">
        <f>IF(J426="FIN","",LOOKUP(I425,DATOS!A:A,DATOS!L:L))</f>
        <v>0</v>
      </c>
      <c r="I426" s="35" t="s">
        <v>57</v>
      </c>
      <c r="J426" s="41" t="str">
        <f>IF(J420="FIN","FIN",IF(J425=J419,"","FIN"))</f>
        <v/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42"/>
      <c r="B427" s="29"/>
      <c r="C427" s="25" t="str">
        <f ca="1">IF(PORTADA!$F$51="A",CONCATENATE(I427," ",G427),"")</f>
        <v>b) 0</v>
      </c>
      <c r="D427" s="26"/>
      <c r="G427" s="38">
        <f>IF(J426="FIN","",LOOKUP(I425,DATOS!A:A,DATOS!M:M))</f>
        <v>0</v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42"/>
      <c r="B428" s="29"/>
      <c r="C428" s="25" t="str">
        <f ca="1">IF(PORTADA!$F$51="A",CONCATENATE(I428," ",G428),"")</f>
        <v>c) 0</v>
      </c>
      <c r="D428" s="26"/>
      <c r="G428" s="38">
        <f>IF(J426="FIN","",LOOKUP(I425,DATOS!A:A,DATOS!N:N))</f>
        <v>0</v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42"/>
      <c r="B429" s="29"/>
      <c r="C429" s="25" t="str">
        <f ca="1">IF(PORTADA!$F$51="A",CONCATENATE(I429," ",G429),"")</f>
        <v>d) 0</v>
      </c>
      <c r="D429" s="26"/>
      <c r="G429" s="38">
        <f>IF(J426="FIN","",LOOKUP(I425,DATOS!A:A,DATOS!O:O))</f>
        <v>0</v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IF(PORTADA!$F$51="A",CONCATENATE(K431,".- ",G431),"")</f>
        <v xml:space="preserve">72.- ESPAÑA EN EL SIGLO XX. </v>
      </c>
      <c r="D431" s="24"/>
      <c r="E431" s="11"/>
      <c r="F431" s="11"/>
      <c r="G431" s="40" t="str">
        <f>IF(J432="FIN","",LOOKUP(I431,DATOS!A:A,DATOS!F:F))</f>
        <v xml:space="preserve">ESPAÑA EN EL SIGLO XX. </v>
      </c>
      <c r="H431" s="40">
        <f>IF(J432="FIN",0,LOOKUP(I431,DATOS!A:A,DATOS!P:P))</f>
        <v>0</v>
      </c>
      <c r="I431" s="35">
        <f>+I425+1</f>
        <v>667</v>
      </c>
      <c r="J431" s="61">
        <f>IF(LOOKUP(I431,DATOS!A:A,DATOS!C:C)=0,J425,(LOOKUP(I431,DATOS!A:A,DATOS!C:C)))</f>
        <v>10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>a) 0</v>
      </c>
      <c r="D432" s="26"/>
      <c r="G432" s="38">
        <f>IF(J432="FIN","",LOOKUP(I431,DATOS!A:A,DATOS!L:L))</f>
        <v>0</v>
      </c>
      <c r="I432" s="35" t="s">
        <v>57</v>
      </c>
      <c r="J432" s="41" t="str">
        <f>IF(J426="FIN","FIN",IF(J431=J425,"","FIN"))</f>
        <v/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42"/>
      <c r="B433" s="29"/>
      <c r="C433" s="25" t="str">
        <f ca="1">IF(PORTADA!$F$51="A",CONCATENATE(I433," ",G433),"")</f>
        <v>b) 0</v>
      </c>
      <c r="D433" s="26"/>
      <c r="G433" s="38">
        <f>IF(J432="FIN","",LOOKUP(I431,DATOS!A:A,DATOS!M:M))</f>
        <v>0</v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42"/>
      <c r="B434" s="29"/>
      <c r="C434" s="25" t="str">
        <f ca="1">IF(PORTADA!$F$51="A",CONCATENATE(I434," ",G434),"")</f>
        <v>c) 0</v>
      </c>
      <c r="D434" s="26"/>
      <c r="G434" s="38">
        <f>IF(J432="FIN","",LOOKUP(I431,DATOS!A:A,DATOS!N:N))</f>
        <v>0</v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42"/>
      <c r="B435" s="29"/>
      <c r="C435" s="25" t="str">
        <f ca="1">IF(PORTADA!$F$51="A",CONCATENATE(I435," ",G435),"")</f>
        <v>d) 0</v>
      </c>
      <c r="D435" s="26"/>
      <c r="G435" s="38">
        <f>IF(J432="FIN","",LOOKUP(I431,DATOS!A:A,DATOS!O:O))</f>
        <v>0</v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IF(PORTADA!$F$51="A",CONCATENATE(K437,".- ",G437),"")</f>
        <v xml:space="preserve">73.- ESPAÑA EN EL SIGLO XX. </v>
      </c>
      <c r="D437" s="24"/>
      <c r="E437" s="11"/>
      <c r="F437" s="11"/>
      <c r="G437" s="40" t="str">
        <f>IF(J438="FIN","",LOOKUP(I437,DATOS!A:A,DATOS!F:F))</f>
        <v xml:space="preserve">ESPAÑA EN EL SIGLO XX. </v>
      </c>
      <c r="H437" s="40">
        <f>IF(J438="FIN",0,LOOKUP(I437,DATOS!A:A,DATOS!P:P))</f>
        <v>0</v>
      </c>
      <c r="I437" s="35">
        <f>+I431+1</f>
        <v>668</v>
      </c>
      <c r="J437" s="61">
        <f>IF(LOOKUP(I437,DATOS!A:A,DATOS!C:C)=0,J431,(LOOKUP(I437,DATOS!A:A,DATOS!C:C)))</f>
        <v>10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>a) 0</v>
      </c>
      <c r="D438" s="26"/>
      <c r="G438" s="38">
        <f>IF(J438="FIN","",LOOKUP(I437,DATOS!A:A,DATOS!L:L))</f>
        <v>0</v>
      </c>
      <c r="I438" s="35" t="s">
        <v>57</v>
      </c>
      <c r="J438" s="41" t="str">
        <f>IF(J432="FIN","FIN",IF(J437=J431,"","FIN"))</f>
        <v/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42"/>
      <c r="B439" s="29"/>
      <c r="C439" s="25" t="str">
        <f ca="1">IF(PORTADA!$F$51="A",CONCATENATE(I439," ",G439),"")</f>
        <v>b) 0</v>
      </c>
      <c r="D439" s="26"/>
      <c r="G439" s="38">
        <f>IF(J438="FIN","",LOOKUP(I437,DATOS!A:A,DATOS!M:M))</f>
        <v>0</v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42"/>
      <c r="B440" s="29"/>
      <c r="C440" s="25" t="str">
        <f ca="1">IF(PORTADA!$F$51="A",CONCATENATE(I440," ",G440),"")</f>
        <v>c) 0</v>
      </c>
      <c r="D440" s="26"/>
      <c r="G440" s="38">
        <f>IF(J438="FIN","",LOOKUP(I437,DATOS!A:A,DATOS!N:N))</f>
        <v>0</v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42"/>
      <c r="B441" s="29"/>
      <c r="C441" s="25" t="str">
        <f ca="1">IF(PORTADA!$F$51="A",CONCATENATE(I441," ",G441),"")</f>
        <v>d) 0</v>
      </c>
      <c r="D441" s="26"/>
      <c r="G441" s="38">
        <f>IF(J438="FIN","",LOOKUP(I437,DATOS!A:A,DATOS!O:O))</f>
        <v>0</v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IF(PORTADA!$F$51="A",CONCATENATE(K443,".- ",G443),"")</f>
        <v xml:space="preserve">74.- ESPAÑA EN EL SIGLO XX. </v>
      </c>
      <c r="D443" s="24"/>
      <c r="E443" s="11"/>
      <c r="F443" s="11"/>
      <c r="G443" s="40" t="str">
        <f>IF(J444="FIN","",LOOKUP(I443,DATOS!A:A,DATOS!F:F))</f>
        <v xml:space="preserve">ESPAÑA EN EL SIGLO XX. </v>
      </c>
      <c r="H443" s="40">
        <f>IF(J444="FIN",0,LOOKUP(I443,DATOS!A:A,DATOS!P:P))</f>
        <v>0</v>
      </c>
      <c r="I443" s="35">
        <f>+I437+1</f>
        <v>669</v>
      </c>
      <c r="J443" s="61">
        <f>IF(LOOKUP(I443,DATOS!A:A,DATOS!C:C)=0,J437,(LOOKUP(I443,DATOS!A:A,DATOS!C:C)))</f>
        <v>10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>a) 0</v>
      </c>
      <c r="D444" s="26"/>
      <c r="G444" s="38">
        <f>IF(J444="FIN","",LOOKUP(I443,DATOS!A:A,DATOS!L:L))</f>
        <v>0</v>
      </c>
      <c r="I444" s="35" t="s">
        <v>57</v>
      </c>
      <c r="J444" s="41" t="str">
        <f>IF(J438="FIN","FIN",IF(J443=J437,"","FIN"))</f>
        <v/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42"/>
      <c r="B445" s="29"/>
      <c r="C445" s="25" t="str">
        <f ca="1">IF(PORTADA!$F$51="A",CONCATENATE(I445," ",G445),"")</f>
        <v>b) 0</v>
      </c>
      <c r="D445" s="26"/>
      <c r="G445" s="38">
        <f>IF(J444="FIN","",LOOKUP(I443,DATOS!A:A,DATOS!M:M))</f>
        <v>0</v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42"/>
      <c r="B446" s="29"/>
      <c r="C446" s="25" t="str">
        <f ca="1">IF(PORTADA!$F$51="A",CONCATENATE(I446," ",G446),"")</f>
        <v>c) 0</v>
      </c>
      <c r="D446" s="26"/>
      <c r="G446" s="38">
        <f>IF(J444="FIN","",LOOKUP(I443,DATOS!A:A,DATOS!N:N))</f>
        <v>0</v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42"/>
      <c r="B447" s="29"/>
      <c r="C447" s="25" t="str">
        <f ca="1">IF(PORTADA!$F$51="A",CONCATENATE(I447," ",G447),"")</f>
        <v>d) 0</v>
      </c>
      <c r="D447" s="26"/>
      <c r="G447" s="38">
        <f>IF(J444="FIN","",LOOKUP(I443,DATOS!A:A,DATOS!O:O))</f>
        <v>0</v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IF(PORTADA!$F$51="A",CONCATENATE(K449,".- ",G449),"")</f>
        <v xml:space="preserve">75.- ESPAÑA EN EL SIGLO XX. </v>
      </c>
      <c r="D449" s="24"/>
      <c r="E449" s="11"/>
      <c r="F449" s="11"/>
      <c r="G449" s="40" t="str">
        <f>IF(J450="FIN","",LOOKUP(I449,DATOS!A:A,DATOS!F:F))</f>
        <v xml:space="preserve">ESPAÑA EN EL SIGLO XX. </v>
      </c>
      <c r="H449" s="40">
        <f>IF(J450="FIN",0,LOOKUP(I449,DATOS!A:A,DATOS!P:P))</f>
        <v>0</v>
      </c>
      <c r="I449" s="35">
        <f>+I443+1</f>
        <v>670</v>
      </c>
      <c r="J449" s="61">
        <f>IF(LOOKUP(I449,DATOS!A:A,DATOS!C:C)=0,J443,(LOOKUP(I449,DATOS!A:A,DATOS!C:C)))</f>
        <v>10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>a) 0</v>
      </c>
      <c r="D450" s="26"/>
      <c r="G450" s="38">
        <f>IF(J450="FIN","",LOOKUP(I449,DATOS!A:A,DATOS!L:L))</f>
        <v>0</v>
      </c>
      <c r="I450" s="35" t="s">
        <v>57</v>
      </c>
      <c r="J450" s="41" t="str">
        <f>IF(J444="FIN","FIN",IF(J449=J443,"","FIN"))</f>
        <v/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42"/>
      <c r="B451" s="29"/>
      <c r="C451" s="25" t="str">
        <f ca="1">IF(PORTADA!$F$51="A",CONCATENATE(I451," ",G451),"")</f>
        <v>b) 0</v>
      </c>
      <c r="D451" s="26"/>
      <c r="G451" s="38">
        <f>IF(J450="FIN","",LOOKUP(I449,DATOS!A:A,DATOS!M:M))</f>
        <v>0</v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42"/>
      <c r="B452" s="29"/>
      <c r="C452" s="25" t="str">
        <f ca="1">IF(PORTADA!$F$51="A",CONCATENATE(I452," ",G452),"")</f>
        <v>c) 0</v>
      </c>
      <c r="D452" s="26"/>
      <c r="G452" s="38">
        <f>IF(J450="FIN","",LOOKUP(I449,DATOS!A:A,DATOS!N:N))</f>
        <v>0</v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42"/>
      <c r="B453" s="29"/>
      <c r="C453" s="25" t="str">
        <f ca="1">IF(PORTADA!$F$51="A",CONCATENATE(I453," ",G453),"")</f>
        <v>d) 0</v>
      </c>
      <c r="D453" s="26"/>
      <c r="G453" s="38">
        <f>IF(J450="FIN","",LOOKUP(I449,DATOS!A:A,DATOS!O:O))</f>
        <v>0</v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IF(PORTADA!$F$51="A",CONCATENATE(K455,".- ",G455),"")</f>
        <v xml:space="preserve">76.- ESPAÑA EN EL SIGLO XX. </v>
      </c>
      <c r="D455" s="24"/>
      <c r="E455" s="11"/>
      <c r="F455" s="11"/>
      <c r="G455" s="40" t="str">
        <f>IF(J456="FIN","",LOOKUP(I455,DATOS!A:A,DATOS!F:F))</f>
        <v xml:space="preserve">ESPAÑA EN EL SIGLO XX. </v>
      </c>
      <c r="H455" s="40">
        <f>IF(J456="FIN",0,LOOKUP(I455,DATOS!A:A,DATOS!P:P))</f>
        <v>0</v>
      </c>
      <c r="I455" s="35">
        <f>+I449+1</f>
        <v>671</v>
      </c>
      <c r="J455" s="61">
        <f>IF(LOOKUP(I455,DATOS!A:A,DATOS!C:C)=0,J449,(LOOKUP(I455,DATOS!A:A,DATOS!C:C)))</f>
        <v>10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>a) 0</v>
      </c>
      <c r="D456" s="26"/>
      <c r="G456" s="38">
        <f>IF(J456="FIN","",LOOKUP(I455,DATOS!A:A,DATOS!L:L))</f>
        <v>0</v>
      </c>
      <c r="I456" s="35" t="s">
        <v>57</v>
      </c>
      <c r="J456" s="41" t="str">
        <f>IF(J450="FIN","FIN",IF(J455=J449,"","FIN"))</f>
        <v/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42"/>
      <c r="B457" s="29"/>
      <c r="C457" s="25" t="str">
        <f ca="1">IF(PORTADA!$F$51="A",CONCATENATE(I457," ",G457),"")</f>
        <v>b) 0</v>
      </c>
      <c r="D457" s="26"/>
      <c r="G457" s="38">
        <f>IF(J456="FIN","",LOOKUP(I455,DATOS!A:A,DATOS!M:M))</f>
        <v>0</v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42"/>
      <c r="B458" s="29"/>
      <c r="C458" s="25" t="str">
        <f ca="1">IF(PORTADA!$F$51="A",CONCATENATE(I458," ",G458),"")</f>
        <v>c) 0</v>
      </c>
      <c r="D458" s="26"/>
      <c r="G458" s="38">
        <f>IF(J456="FIN","",LOOKUP(I455,DATOS!A:A,DATOS!N:N))</f>
        <v>0</v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42"/>
      <c r="B459" s="29"/>
      <c r="C459" s="25" t="str">
        <f ca="1">IF(PORTADA!$F$51="A",CONCATENATE(I459," ",G459),"")</f>
        <v>d) 0</v>
      </c>
      <c r="D459" s="26"/>
      <c r="G459" s="38">
        <f>IF(J456="FIN","",LOOKUP(I455,DATOS!A:A,DATOS!O:O))</f>
        <v>0</v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IF(PORTADA!$F$51="A",CONCATENATE(K461,".- ",G461),"")</f>
        <v xml:space="preserve">77.- ESPAÑA EN EL SIGLO XX. </v>
      </c>
      <c r="D461" s="24"/>
      <c r="E461" s="11"/>
      <c r="F461" s="11"/>
      <c r="G461" s="40" t="str">
        <f>IF(J462="FIN","",LOOKUP(I461,DATOS!A:A,DATOS!F:F))</f>
        <v xml:space="preserve">ESPAÑA EN EL SIGLO XX. </v>
      </c>
      <c r="H461" s="40">
        <f>IF(J462="FIN",0,LOOKUP(I461,DATOS!A:A,DATOS!P:P))</f>
        <v>0</v>
      </c>
      <c r="I461" s="35">
        <f>+I455+1</f>
        <v>672</v>
      </c>
      <c r="J461" s="61">
        <f>IF(LOOKUP(I461,DATOS!A:A,DATOS!C:C)=0,J455,(LOOKUP(I461,DATOS!A:A,DATOS!C:C)))</f>
        <v>10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>a) 0</v>
      </c>
      <c r="D462" s="26"/>
      <c r="G462" s="38">
        <f>IF(J462="FIN","",LOOKUP(I461,DATOS!A:A,DATOS!L:L))</f>
        <v>0</v>
      </c>
      <c r="I462" s="35" t="s">
        <v>57</v>
      </c>
      <c r="J462" s="41" t="str">
        <f>IF(J456="FIN","FIN",IF(J461=J455,"","FIN"))</f>
        <v/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42"/>
      <c r="B463" s="29"/>
      <c r="C463" s="25" t="str">
        <f ca="1">IF(PORTADA!$F$51="A",CONCATENATE(I463," ",G463),"")</f>
        <v>b) 0</v>
      </c>
      <c r="D463" s="26"/>
      <c r="G463" s="38">
        <f>IF(J462="FIN","",LOOKUP(I461,DATOS!A:A,DATOS!M:M))</f>
        <v>0</v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42"/>
      <c r="B464" s="29"/>
      <c r="C464" s="25" t="str">
        <f ca="1">IF(PORTADA!$F$51="A",CONCATENATE(I464," ",G464),"")</f>
        <v>c) 0</v>
      </c>
      <c r="D464" s="26"/>
      <c r="G464" s="38">
        <f>IF(J462="FIN","",LOOKUP(I461,DATOS!A:A,DATOS!N:N))</f>
        <v>0</v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42"/>
      <c r="B465" s="29"/>
      <c r="C465" s="25" t="str">
        <f ca="1">IF(PORTADA!$F$51="A",CONCATENATE(I465," ",G465),"")</f>
        <v>d) 0</v>
      </c>
      <c r="D465" s="26"/>
      <c r="G465" s="38">
        <f>IF(J462="FIN","",LOOKUP(I461,DATOS!A:A,DATOS!O:O))</f>
        <v>0</v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IF(PORTADA!$F$51="A",CONCATENATE(K467,".- ",G467),"")</f>
        <v xml:space="preserve">78.- ESPAÑA EN EL SIGLO XX. </v>
      </c>
      <c r="D467" s="24"/>
      <c r="E467" s="11"/>
      <c r="F467" s="11"/>
      <c r="G467" s="40" t="str">
        <f>IF(J468="FIN","",LOOKUP(I467,DATOS!A:A,DATOS!F:F))</f>
        <v xml:space="preserve">ESPAÑA EN EL SIGLO XX. </v>
      </c>
      <c r="H467" s="40">
        <f>IF(J468="FIN",0,LOOKUP(I467,DATOS!A:A,DATOS!P:P))</f>
        <v>0</v>
      </c>
      <c r="I467" s="35">
        <f>+I461+1</f>
        <v>673</v>
      </c>
      <c r="J467" s="61">
        <f>IF(LOOKUP(I467,DATOS!A:A,DATOS!C:C)=0,J461,(LOOKUP(I467,DATOS!A:A,DATOS!C:C)))</f>
        <v>10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>a) 0</v>
      </c>
      <c r="D468" s="26"/>
      <c r="G468" s="38">
        <f>IF(J468="FIN","",LOOKUP(I467,DATOS!A:A,DATOS!L:L))</f>
        <v>0</v>
      </c>
      <c r="I468" s="35" t="s">
        <v>57</v>
      </c>
      <c r="J468" s="41" t="str">
        <f>IF(J462="FIN","FIN",IF(J467=J461,"","FIN"))</f>
        <v/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42"/>
      <c r="B469" s="29"/>
      <c r="C469" s="25" t="str">
        <f ca="1">IF(PORTADA!$F$51="A",CONCATENATE(I469," ",G469),"")</f>
        <v>b) 0</v>
      </c>
      <c r="D469" s="26"/>
      <c r="G469" s="38">
        <f>IF(J468="FIN","",LOOKUP(I467,DATOS!A:A,DATOS!M:M))</f>
        <v>0</v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42"/>
      <c r="B470" s="29"/>
      <c r="C470" s="25" t="str">
        <f ca="1">IF(PORTADA!$F$51="A",CONCATENATE(I470," ",G470),"")</f>
        <v>c) 0</v>
      </c>
      <c r="D470" s="26"/>
      <c r="G470" s="38">
        <f>IF(J468="FIN","",LOOKUP(I467,DATOS!A:A,DATOS!N:N))</f>
        <v>0</v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42"/>
      <c r="B471" s="29"/>
      <c r="C471" s="25" t="str">
        <f ca="1">IF(PORTADA!$F$51="A",CONCATENATE(I471," ",G471),"")</f>
        <v>d) 0</v>
      </c>
      <c r="D471" s="26"/>
      <c r="G471" s="38">
        <f>IF(J468="FIN","",LOOKUP(I467,DATOS!A:A,DATOS!O:O))</f>
        <v>0</v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IF(PORTADA!$F$51="A",CONCATENATE(K473,".- ",G473),"")</f>
        <v xml:space="preserve">79.- ESPAÑA EN EL SIGLO XX. </v>
      </c>
      <c r="D473" s="24"/>
      <c r="E473" s="11"/>
      <c r="F473" s="11"/>
      <c r="G473" s="40" t="str">
        <f>IF(J474="FIN","",LOOKUP(I473,DATOS!A:A,DATOS!F:F))</f>
        <v xml:space="preserve">ESPAÑA EN EL SIGLO XX. </v>
      </c>
      <c r="H473" s="40">
        <f>IF(J474="FIN",0,LOOKUP(I473,DATOS!A:A,DATOS!P:P))</f>
        <v>0</v>
      </c>
      <c r="I473" s="35">
        <f>+I467+1</f>
        <v>674</v>
      </c>
      <c r="J473" s="61">
        <f>IF(LOOKUP(I473,DATOS!A:A,DATOS!C:C)=0,J467,(LOOKUP(I473,DATOS!A:A,DATOS!C:C)))</f>
        <v>10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>a) 0</v>
      </c>
      <c r="D474" s="26"/>
      <c r="G474" s="38">
        <f>IF(J474="FIN","",LOOKUP(I473,DATOS!A:A,DATOS!L:L))</f>
        <v>0</v>
      </c>
      <c r="I474" s="35" t="s">
        <v>57</v>
      </c>
      <c r="J474" s="41" t="str">
        <f>IF(J468="FIN","FIN",IF(J473=J467,"","FIN"))</f>
        <v/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42"/>
      <c r="B475" s="29"/>
      <c r="C475" s="25" t="str">
        <f ca="1">IF(PORTADA!$F$51="A",CONCATENATE(I475," ",G475),"")</f>
        <v>b) 0</v>
      </c>
      <c r="D475" s="26"/>
      <c r="G475" s="38">
        <f>IF(J474="FIN","",LOOKUP(I473,DATOS!A:A,DATOS!M:M))</f>
        <v>0</v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42"/>
      <c r="B476" s="29"/>
      <c r="C476" s="25" t="str">
        <f ca="1">IF(PORTADA!$F$51="A",CONCATENATE(I476," ",G476),"")</f>
        <v>c) 0</v>
      </c>
      <c r="D476" s="26"/>
      <c r="G476" s="38">
        <f>IF(J474="FIN","",LOOKUP(I473,DATOS!A:A,DATOS!N:N))</f>
        <v>0</v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42"/>
      <c r="B477" s="29"/>
      <c r="C477" s="25" t="str">
        <f ca="1">IF(PORTADA!$F$51="A",CONCATENATE(I477," ",G477),"")</f>
        <v>d) 0</v>
      </c>
      <c r="D477" s="26"/>
      <c r="G477" s="38">
        <f>IF(J474="FIN","",LOOKUP(I473,DATOS!A:A,DATOS!O:O))</f>
        <v>0</v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IF(PORTADA!$F$51="A",CONCATENATE(K479,".- ",G479),"")</f>
        <v xml:space="preserve">80.- ESPAÑA EN EL SIGLO XX. </v>
      </c>
      <c r="D479" s="24"/>
      <c r="E479" s="11"/>
      <c r="F479" s="11"/>
      <c r="G479" s="40" t="str">
        <f>IF(J480="FIN","",LOOKUP(I479,DATOS!A:A,DATOS!F:F))</f>
        <v xml:space="preserve">ESPAÑA EN EL SIGLO XX. </v>
      </c>
      <c r="H479" s="40">
        <f>IF(J480="FIN",0,LOOKUP(I479,DATOS!A:A,DATOS!P:P))</f>
        <v>0</v>
      </c>
      <c r="I479" s="35">
        <f>+I473+1</f>
        <v>675</v>
      </c>
      <c r="J479" s="61">
        <f>IF(LOOKUP(I479,DATOS!A:A,DATOS!C:C)=0,J473,(LOOKUP(I479,DATOS!A:A,DATOS!C:C)))</f>
        <v>10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>a) 0</v>
      </c>
      <c r="D480" s="26"/>
      <c r="G480" s="38">
        <f>IF(J480="FIN","",LOOKUP(I479,DATOS!A:A,DATOS!L:L))</f>
        <v>0</v>
      </c>
      <c r="I480" s="35" t="s">
        <v>57</v>
      </c>
      <c r="J480" s="41" t="str">
        <f>IF(J474="FIN","FIN",IF(J479=J473,"","FIN"))</f>
        <v/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42"/>
      <c r="B481" s="29"/>
      <c r="C481" s="25" t="str">
        <f ca="1">IF(PORTADA!$F$51="A",CONCATENATE(I481," ",G481),"")</f>
        <v>b) 0</v>
      </c>
      <c r="D481" s="26"/>
      <c r="G481" s="38">
        <f>IF(J480="FIN","",LOOKUP(I479,DATOS!A:A,DATOS!M:M))</f>
        <v>0</v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42"/>
      <c r="B482" s="29"/>
      <c r="C482" s="25" t="str">
        <f ca="1">IF(PORTADA!$F$51="A",CONCATENATE(I482," ",G482),"")</f>
        <v>c) 0</v>
      </c>
      <c r="D482" s="26"/>
      <c r="G482" s="38">
        <f>IF(J480="FIN","",LOOKUP(I479,DATOS!A:A,DATOS!N:N))</f>
        <v>0</v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42"/>
      <c r="B483" s="29"/>
      <c r="C483" s="25" t="str">
        <f ca="1">IF(PORTADA!$F$51="A",CONCATENATE(I483," ",G483),"")</f>
        <v>d) 0</v>
      </c>
      <c r="D483" s="26"/>
      <c r="G483" s="38">
        <f>IF(J480="FIN","",LOOKUP(I479,DATOS!A:A,DATOS!O:O))</f>
        <v>0</v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IF(PORTADA!$F$51="A",CONCATENATE(K485,".- ",G485),"")</f>
        <v xml:space="preserve">81.- ESPAÑA EN EL SIGLO XX. </v>
      </c>
      <c r="D485" s="24"/>
      <c r="E485" s="11"/>
      <c r="F485" s="11"/>
      <c r="G485" s="40" t="str">
        <f>IF(J486="FIN","",LOOKUP(I485,DATOS!A:A,DATOS!F:F))</f>
        <v xml:space="preserve">ESPAÑA EN EL SIGLO XX. </v>
      </c>
      <c r="H485" s="40">
        <f>IF(J486="FIN",0,LOOKUP(I485,DATOS!A:A,DATOS!P:P))</f>
        <v>0</v>
      </c>
      <c r="I485" s="35">
        <f>+I479+1</f>
        <v>676</v>
      </c>
      <c r="J485" s="61">
        <f>IF(LOOKUP(I485,DATOS!A:A,DATOS!C:C)=0,J479,(LOOKUP(I485,DATOS!A:A,DATOS!C:C)))</f>
        <v>10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>a) 0</v>
      </c>
      <c r="D486" s="26"/>
      <c r="G486" s="38">
        <f>IF(J486="FIN","",LOOKUP(I485,DATOS!A:A,DATOS!L:L))</f>
        <v>0</v>
      </c>
      <c r="I486" s="35" t="s">
        <v>57</v>
      </c>
      <c r="J486" s="41" t="str">
        <f>IF(J480="FIN","FIN",IF(J485=J479,"","FIN"))</f>
        <v/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42"/>
      <c r="B487" s="29"/>
      <c r="C487" s="25" t="str">
        <f ca="1">IF(PORTADA!$F$51="A",CONCATENATE(I487," ",G487),"")</f>
        <v>b) 0</v>
      </c>
      <c r="D487" s="26"/>
      <c r="G487" s="38">
        <f>IF(J486="FIN","",LOOKUP(I485,DATOS!A:A,DATOS!M:M))</f>
        <v>0</v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42"/>
      <c r="B488" s="29"/>
      <c r="C488" s="25" t="str">
        <f ca="1">IF(PORTADA!$F$51="A",CONCATENATE(I488," ",G488),"")</f>
        <v>c) 0</v>
      </c>
      <c r="D488" s="26"/>
      <c r="G488" s="38">
        <f>IF(J486="FIN","",LOOKUP(I485,DATOS!A:A,DATOS!N:N))</f>
        <v>0</v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42"/>
      <c r="B489" s="29"/>
      <c r="C489" s="25" t="str">
        <f ca="1">IF(PORTADA!$F$51="A",CONCATENATE(I489," ",G489),"")</f>
        <v>d) 0</v>
      </c>
      <c r="D489" s="26"/>
      <c r="G489" s="38">
        <f>IF(J486="FIN","",LOOKUP(I485,DATOS!A:A,DATOS!O:O))</f>
        <v>0</v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IF(PORTADA!$F$51="A",CONCATENATE(K491,".- ",G491),"")</f>
        <v xml:space="preserve">82.- ESPAÑA EN EL SIGLO XX. </v>
      </c>
      <c r="D491" s="24"/>
      <c r="E491" s="11"/>
      <c r="F491" s="11"/>
      <c r="G491" s="40" t="str">
        <f>IF(J492="FIN","",LOOKUP(I491,DATOS!A:A,DATOS!F:F))</f>
        <v xml:space="preserve">ESPAÑA EN EL SIGLO XX. </v>
      </c>
      <c r="H491" s="40">
        <f>IF(J492="FIN",0,LOOKUP(I491,DATOS!A:A,DATOS!P:P))</f>
        <v>0</v>
      </c>
      <c r="I491" s="35">
        <f>+I485+1</f>
        <v>677</v>
      </c>
      <c r="J491" s="61">
        <f>IF(LOOKUP(I491,DATOS!A:A,DATOS!C:C)=0,J485,(LOOKUP(I491,DATOS!A:A,DATOS!C:C)))</f>
        <v>10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>a) 0</v>
      </c>
      <c r="D492" s="26"/>
      <c r="G492" s="38">
        <f>IF(J492="FIN","",LOOKUP(I491,DATOS!A:A,DATOS!L:L))</f>
        <v>0</v>
      </c>
      <c r="I492" s="35" t="s">
        <v>57</v>
      </c>
      <c r="J492" s="41" t="str">
        <f>IF(J486="FIN","FIN",IF(J491=J485,"","FIN"))</f>
        <v/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42"/>
      <c r="B493" s="29"/>
      <c r="C493" s="25" t="str">
        <f ca="1">IF(PORTADA!$F$51="A",CONCATENATE(I493," ",G493),"")</f>
        <v>b) 0</v>
      </c>
      <c r="D493" s="26"/>
      <c r="G493" s="38">
        <f>IF(J492="FIN","",LOOKUP(I491,DATOS!A:A,DATOS!M:M))</f>
        <v>0</v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42"/>
      <c r="B494" s="29"/>
      <c r="C494" s="25" t="str">
        <f ca="1">IF(PORTADA!$F$51="A",CONCATENATE(I494," ",G494),"")</f>
        <v>c) 0</v>
      </c>
      <c r="D494" s="26"/>
      <c r="G494" s="38">
        <f>IF(J492="FIN","",LOOKUP(I491,DATOS!A:A,DATOS!N:N))</f>
        <v>0</v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42"/>
      <c r="B495" s="29"/>
      <c r="C495" s="25" t="str">
        <f ca="1">IF(PORTADA!$F$51="A",CONCATENATE(I495," ",G495),"")</f>
        <v>d) 0</v>
      </c>
      <c r="D495" s="26"/>
      <c r="G495" s="38">
        <f>IF(J492="FIN","",LOOKUP(I491,DATOS!A:A,DATOS!O:O))</f>
        <v>0</v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IF(PORTADA!$F$51="A",CONCATENATE(K497,".- ",G497),"")</f>
        <v xml:space="preserve">83.- ESPAÑA EN EL SIGLO XX. </v>
      </c>
      <c r="D497" s="24"/>
      <c r="E497" s="11"/>
      <c r="F497" s="11"/>
      <c r="G497" s="40" t="str">
        <f>IF(J498="FIN","",LOOKUP(I497,DATOS!A:A,DATOS!F:F))</f>
        <v xml:space="preserve">ESPAÑA EN EL SIGLO XX. </v>
      </c>
      <c r="H497" s="40">
        <f>IF(J498="FIN",0,LOOKUP(I497,DATOS!A:A,DATOS!P:P))</f>
        <v>0</v>
      </c>
      <c r="I497" s="35">
        <f>+I491+1</f>
        <v>678</v>
      </c>
      <c r="J497" s="61">
        <f>IF(LOOKUP(I497,DATOS!A:A,DATOS!C:C)=0,J491,(LOOKUP(I497,DATOS!A:A,DATOS!C:C)))</f>
        <v>10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>a) 0</v>
      </c>
      <c r="D498" s="26"/>
      <c r="G498" s="38">
        <f>IF(J498="FIN","",LOOKUP(I497,DATOS!A:A,DATOS!L:L))</f>
        <v>0</v>
      </c>
      <c r="I498" s="35" t="s">
        <v>57</v>
      </c>
      <c r="J498" s="41" t="str">
        <f>IF(J492="FIN","FIN",IF(J497=J491,"","FIN"))</f>
        <v/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42"/>
      <c r="B499" s="29"/>
      <c r="C499" s="25" t="str">
        <f ca="1">IF(PORTADA!$F$51="A",CONCATENATE(I499," ",G499),"")</f>
        <v>b) 0</v>
      </c>
      <c r="D499" s="26"/>
      <c r="G499" s="38">
        <f>IF(J498="FIN","",LOOKUP(I497,DATOS!A:A,DATOS!M:M))</f>
        <v>0</v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42"/>
      <c r="B500" s="29"/>
      <c r="C500" s="25" t="str">
        <f ca="1">IF(PORTADA!$F$51="A",CONCATENATE(I500," ",G500),"")</f>
        <v>c) 0</v>
      </c>
      <c r="D500" s="26"/>
      <c r="G500" s="38">
        <f>IF(J498="FIN","",LOOKUP(I497,DATOS!A:A,DATOS!N:N))</f>
        <v>0</v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42"/>
      <c r="B501" s="29"/>
      <c r="C501" s="25" t="str">
        <f ca="1">IF(PORTADA!$F$51="A",CONCATENATE(I501," ",G501),"")</f>
        <v>d) 0</v>
      </c>
      <c r="D501" s="26"/>
      <c r="G501" s="38">
        <f>IF(J498="FIN","",LOOKUP(I497,DATOS!A:A,DATOS!O:O))</f>
        <v>0</v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IF(PORTADA!$F$51="A",CONCATENATE(K503,".- ",G503),"")</f>
        <v xml:space="preserve">84.- ESPAÑA EN EL SIGLO XX. </v>
      </c>
      <c r="D503" s="24"/>
      <c r="E503" s="11"/>
      <c r="F503" s="11"/>
      <c r="G503" s="40" t="str">
        <f>IF(J504="FIN","",LOOKUP(I503,DATOS!A:A,DATOS!F:F))</f>
        <v xml:space="preserve">ESPAÑA EN EL SIGLO XX. </v>
      </c>
      <c r="H503" s="40">
        <f>IF(J504="FIN",0,LOOKUP(I503,DATOS!A:A,DATOS!P:P))</f>
        <v>0</v>
      </c>
      <c r="I503" s="35">
        <f>+I497+1</f>
        <v>679</v>
      </c>
      <c r="J503" s="61">
        <f>IF(LOOKUP(I503,DATOS!A:A,DATOS!C:C)=0,J497,(LOOKUP(I503,DATOS!A:A,DATOS!C:C)))</f>
        <v>10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>a) 0</v>
      </c>
      <c r="D504" s="26"/>
      <c r="G504" s="38">
        <f>IF(J504="FIN","",LOOKUP(I503,DATOS!A:A,DATOS!L:L))</f>
        <v>0</v>
      </c>
      <c r="I504" s="35" t="s">
        <v>57</v>
      </c>
      <c r="J504" s="41" t="str">
        <f>IF(J498="FIN","FIN",IF(J503=J497,"","FIN"))</f>
        <v/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42"/>
      <c r="B505" s="29"/>
      <c r="C505" s="25" t="str">
        <f ca="1">IF(PORTADA!$F$51="A",CONCATENATE(I505," ",G505),"")</f>
        <v>b) 0</v>
      </c>
      <c r="D505" s="26"/>
      <c r="G505" s="38">
        <f>IF(J504="FIN","",LOOKUP(I503,DATOS!A:A,DATOS!M:M))</f>
        <v>0</v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42"/>
      <c r="B506" s="29"/>
      <c r="C506" s="25" t="str">
        <f ca="1">IF(PORTADA!$F$51="A",CONCATENATE(I506," ",G506),"")</f>
        <v>c) 0</v>
      </c>
      <c r="D506" s="26"/>
      <c r="G506" s="38">
        <f>IF(J504="FIN","",LOOKUP(I503,DATOS!A:A,DATOS!N:N))</f>
        <v>0</v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42"/>
      <c r="B507" s="29"/>
      <c r="C507" s="25" t="str">
        <f ca="1">IF(PORTADA!$F$51="A",CONCATENATE(I507," ",G507),"")</f>
        <v>d) 0</v>
      </c>
      <c r="D507" s="26"/>
      <c r="G507" s="38">
        <f>IF(J504="FIN","",LOOKUP(I503,DATOS!A:A,DATOS!O:O))</f>
        <v>0</v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IF(PORTADA!$F$51="A",CONCATENATE(K509,".- ",G509),"")</f>
        <v xml:space="preserve">85.- ESPAÑA EN EL SIGLO XX. </v>
      </c>
      <c r="D509" s="24"/>
      <c r="E509" s="11"/>
      <c r="F509" s="11"/>
      <c r="G509" s="40" t="str">
        <f>IF(J510="FIN","",LOOKUP(I509,DATOS!A:A,DATOS!F:F))</f>
        <v xml:space="preserve">ESPAÑA EN EL SIGLO XX. </v>
      </c>
      <c r="H509" s="40">
        <f>IF(J510="FIN",0,LOOKUP(I509,DATOS!A:A,DATOS!P:P))</f>
        <v>0</v>
      </c>
      <c r="I509" s="35">
        <f>+I503+1</f>
        <v>680</v>
      </c>
      <c r="J509" s="61">
        <f>IF(LOOKUP(I509,DATOS!A:A,DATOS!C:C)=0,J503,(LOOKUP(I509,DATOS!A:A,DATOS!C:C)))</f>
        <v>10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>a) 0</v>
      </c>
      <c r="D510" s="26"/>
      <c r="G510" s="38">
        <f>IF(J510="FIN","",LOOKUP(I509,DATOS!A:A,DATOS!L:L))</f>
        <v>0</v>
      </c>
      <c r="I510" s="35" t="s">
        <v>57</v>
      </c>
      <c r="J510" s="41" t="str">
        <f>IF(J504="FIN","FIN",IF(J509=J503,"","FIN"))</f>
        <v/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42"/>
      <c r="B511" s="29"/>
      <c r="C511" s="25" t="str">
        <f ca="1">IF(PORTADA!$F$51="A",CONCATENATE(I511," ",G511),"")</f>
        <v>b) 0</v>
      </c>
      <c r="D511" s="26"/>
      <c r="G511" s="38">
        <f>IF(J510="FIN","",LOOKUP(I509,DATOS!A:A,DATOS!M:M))</f>
        <v>0</v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42"/>
      <c r="B512" s="29"/>
      <c r="C512" s="25" t="str">
        <f ca="1">IF(PORTADA!$F$51="A",CONCATENATE(I512," ",G512),"")</f>
        <v>c) 0</v>
      </c>
      <c r="D512" s="26"/>
      <c r="G512" s="38">
        <f>IF(J510="FIN","",LOOKUP(I509,DATOS!A:A,DATOS!N:N))</f>
        <v>0</v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42"/>
      <c r="B513" s="29"/>
      <c r="C513" s="25" t="str">
        <f ca="1">IF(PORTADA!$F$51="A",CONCATENATE(I513," ",G513),"")</f>
        <v>d) 0</v>
      </c>
      <c r="D513" s="26"/>
      <c r="G513" s="38">
        <f>IF(J510="FIN","",LOOKUP(I509,DATOS!A:A,DATOS!O:O))</f>
        <v>0</v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IF(PORTADA!$F$51="A",CONCATENATE(K515,".- ",G515),"")</f>
        <v xml:space="preserve">86.- ESPAÑA EN EL SIGLO XX. </v>
      </c>
      <c r="D515" s="24"/>
      <c r="E515" s="11"/>
      <c r="F515" s="11"/>
      <c r="G515" s="40" t="str">
        <f>IF(J516="FIN","",LOOKUP(I515,DATOS!A:A,DATOS!F:F))</f>
        <v xml:space="preserve">ESPAÑA EN EL SIGLO XX. </v>
      </c>
      <c r="H515" s="40">
        <f>IF(J516="FIN",0,LOOKUP(I515,DATOS!A:A,DATOS!P:P))</f>
        <v>0</v>
      </c>
      <c r="I515" s="35">
        <f>+I509+1</f>
        <v>681</v>
      </c>
      <c r="J515" s="61">
        <f>IF(LOOKUP(I515,DATOS!A:A,DATOS!C:C)=0,J509,(LOOKUP(I515,DATOS!A:A,DATOS!C:C)))</f>
        <v>10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>a) 0</v>
      </c>
      <c r="D516" s="26"/>
      <c r="G516" s="38">
        <f>IF(J516="FIN","",LOOKUP(I515,DATOS!A:A,DATOS!L:L))</f>
        <v>0</v>
      </c>
      <c r="I516" s="35" t="s">
        <v>57</v>
      </c>
      <c r="J516" s="41" t="str">
        <f>IF(J510="FIN","FIN",IF(J515=J509,"","FIN"))</f>
        <v/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42"/>
      <c r="B517" s="29"/>
      <c r="C517" s="25" t="str">
        <f ca="1">IF(PORTADA!$F$51="A",CONCATENATE(I517," ",G517),"")</f>
        <v>b) 0</v>
      </c>
      <c r="D517" s="26"/>
      <c r="G517" s="38">
        <f>IF(J516="FIN","",LOOKUP(I515,DATOS!A:A,DATOS!M:M))</f>
        <v>0</v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42"/>
      <c r="B518" s="29"/>
      <c r="C518" s="25" t="str">
        <f ca="1">IF(PORTADA!$F$51="A",CONCATENATE(I518," ",G518),"")</f>
        <v>c) 0</v>
      </c>
      <c r="D518" s="26"/>
      <c r="G518" s="38">
        <f>IF(J516="FIN","",LOOKUP(I515,DATOS!A:A,DATOS!N:N))</f>
        <v>0</v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42"/>
      <c r="B519" s="29"/>
      <c r="C519" s="25" t="str">
        <f ca="1">IF(PORTADA!$F$51="A",CONCATENATE(I519," ",G519),"")</f>
        <v>d) 0</v>
      </c>
      <c r="D519" s="26"/>
      <c r="G519" s="38">
        <f>IF(J516="FIN","",LOOKUP(I515,DATOS!A:A,DATOS!O:O))</f>
        <v>0</v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IF(PORTADA!$F$51="A",CONCATENATE(K521,".- ",G521),"")</f>
        <v xml:space="preserve">87.- ESPAÑA EN EL SIGLO XX. </v>
      </c>
      <c r="D521" s="24"/>
      <c r="E521" s="11"/>
      <c r="F521" s="11"/>
      <c r="G521" s="40" t="str">
        <f>IF(J522="FIN","",LOOKUP(I521,DATOS!A:A,DATOS!F:F))</f>
        <v xml:space="preserve">ESPAÑA EN EL SIGLO XX. </v>
      </c>
      <c r="H521" s="40">
        <f>IF(J522="FIN",0,LOOKUP(I521,DATOS!A:A,DATOS!P:P))</f>
        <v>0</v>
      </c>
      <c r="I521" s="35">
        <f>+I515+1</f>
        <v>682</v>
      </c>
      <c r="J521" s="61">
        <f>IF(LOOKUP(I521,DATOS!A:A,DATOS!C:C)=0,J515,(LOOKUP(I521,DATOS!A:A,DATOS!C:C)))</f>
        <v>10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>a) 0</v>
      </c>
      <c r="D522" s="26"/>
      <c r="G522" s="38">
        <f>IF(J522="FIN","",LOOKUP(I521,DATOS!A:A,DATOS!L:L))</f>
        <v>0</v>
      </c>
      <c r="I522" s="35" t="s">
        <v>57</v>
      </c>
      <c r="J522" s="41" t="str">
        <f>IF(J516="FIN","FIN",IF(J521=J515,"","FIN"))</f>
        <v/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42"/>
      <c r="B523" s="29"/>
      <c r="C523" s="25" t="str">
        <f ca="1">IF(PORTADA!$F$51="A",CONCATENATE(I523," ",G523),"")</f>
        <v>b) 0</v>
      </c>
      <c r="D523" s="26"/>
      <c r="G523" s="38">
        <f>IF(J522="FIN","",LOOKUP(I521,DATOS!A:A,DATOS!M:M))</f>
        <v>0</v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42"/>
      <c r="B524" s="29"/>
      <c r="C524" s="25" t="str">
        <f ca="1">IF(PORTADA!$F$51="A",CONCATENATE(I524," ",G524),"")</f>
        <v>c) 0</v>
      </c>
      <c r="D524" s="26"/>
      <c r="G524" s="38">
        <f>IF(J522="FIN","",LOOKUP(I521,DATOS!A:A,DATOS!N:N))</f>
        <v>0</v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42"/>
      <c r="B525" s="29"/>
      <c r="C525" s="25" t="str">
        <f ca="1">IF(PORTADA!$F$51="A",CONCATENATE(I525," ",G525),"")</f>
        <v>d) 0</v>
      </c>
      <c r="D525" s="26"/>
      <c r="G525" s="38">
        <f>IF(J522="FIN","",LOOKUP(I521,DATOS!A:A,DATOS!O:O))</f>
        <v>0</v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IF(PORTADA!$F$51="A",CONCATENATE(K527,".- ",G527),"")</f>
        <v xml:space="preserve">88.- ESPAÑA EN EL SIGLO XX. </v>
      </c>
      <c r="D527" s="24"/>
      <c r="E527" s="11"/>
      <c r="F527" s="11"/>
      <c r="G527" s="40" t="str">
        <f>IF(J528="FIN","",LOOKUP(I527,DATOS!A:A,DATOS!F:F))</f>
        <v xml:space="preserve">ESPAÑA EN EL SIGLO XX. </v>
      </c>
      <c r="H527" s="40">
        <f>IF(J528="FIN",0,LOOKUP(I527,DATOS!A:A,DATOS!P:P))</f>
        <v>0</v>
      </c>
      <c r="I527" s="35">
        <f>+I521+1</f>
        <v>683</v>
      </c>
      <c r="J527" s="61">
        <f>IF(LOOKUP(I527,DATOS!A:A,DATOS!C:C)=0,J521,(LOOKUP(I527,DATOS!A:A,DATOS!C:C)))</f>
        <v>10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>a) 0</v>
      </c>
      <c r="D528" s="26"/>
      <c r="G528" s="38">
        <f>IF(J528="FIN","",LOOKUP(I527,DATOS!A:A,DATOS!L:L))</f>
        <v>0</v>
      </c>
      <c r="I528" s="35" t="s">
        <v>57</v>
      </c>
      <c r="J528" s="41" t="str">
        <f>IF(J522="FIN","FIN",IF(J527=J521,"","FIN"))</f>
        <v/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42"/>
      <c r="B529" s="29"/>
      <c r="C529" s="25" t="str">
        <f ca="1">IF(PORTADA!$F$51="A",CONCATENATE(I529," ",G529),"")</f>
        <v>b) 0</v>
      </c>
      <c r="D529" s="26"/>
      <c r="G529" s="38">
        <f>IF(J528="FIN","",LOOKUP(I527,DATOS!A:A,DATOS!M:M))</f>
        <v>0</v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42"/>
      <c r="B530" s="29"/>
      <c r="C530" s="25" t="str">
        <f ca="1">IF(PORTADA!$F$51="A",CONCATENATE(I530," ",G530),"")</f>
        <v>c) 0</v>
      </c>
      <c r="D530" s="26"/>
      <c r="G530" s="38">
        <f>IF(J528="FIN","",LOOKUP(I527,DATOS!A:A,DATOS!N:N))</f>
        <v>0</v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42"/>
      <c r="B531" s="29"/>
      <c r="C531" s="25" t="str">
        <f ca="1">IF(PORTADA!$F$51="A",CONCATENATE(I531," ",G531),"")</f>
        <v>d) 0</v>
      </c>
      <c r="D531" s="26"/>
      <c r="G531" s="38">
        <f>IF(J528="FIN","",LOOKUP(I527,DATOS!A:A,DATOS!O:O))</f>
        <v>0</v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IF(PORTADA!$F$51="A",CONCATENATE(K533,".- ",G533),"")</f>
        <v xml:space="preserve">89.- ESPAÑA EN EL SIGLO XX. </v>
      </c>
      <c r="D533" s="24"/>
      <c r="E533" s="11"/>
      <c r="F533" s="11"/>
      <c r="G533" s="40" t="str">
        <f>IF(J534="FIN","",LOOKUP(I533,DATOS!A:A,DATOS!F:F))</f>
        <v xml:space="preserve">ESPAÑA EN EL SIGLO XX. </v>
      </c>
      <c r="H533" s="40">
        <f>IF(J534="FIN",0,LOOKUP(I533,DATOS!A:A,DATOS!P:P))</f>
        <v>0</v>
      </c>
      <c r="I533" s="35">
        <f>+I527+1</f>
        <v>684</v>
      </c>
      <c r="J533" s="61">
        <f>IF(LOOKUP(I533,DATOS!A:A,DATOS!C:C)=0,J527,(LOOKUP(I533,DATOS!A:A,DATOS!C:C)))</f>
        <v>10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>a) 0</v>
      </c>
      <c r="D534" s="26"/>
      <c r="G534" s="38">
        <f>IF(J534="FIN","",LOOKUP(I533,DATOS!A:A,DATOS!L:L))</f>
        <v>0</v>
      </c>
      <c r="I534" s="35" t="s">
        <v>57</v>
      </c>
      <c r="J534" s="41" t="str">
        <f>IF(J528="FIN","FIN",IF(J533=J527,"","FIN"))</f>
        <v/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42"/>
      <c r="B535" s="29"/>
      <c r="C535" s="25" t="str">
        <f ca="1">IF(PORTADA!$F$51="A",CONCATENATE(I535," ",G535),"")</f>
        <v>b) 0</v>
      </c>
      <c r="D535" s="26"/>
      <c r="G535" s="38">
        <f>IF(J534="FIN","",LOOKUP(I533,DATOS!A:A,DATOS!M:M))</f>
        <v>0</v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42"/>
      <c r="B536" s="29"/>
      <c r="C536" s="25" t="str">
        <f ca="1">IF(PORTADA!$F$51="A",CONCATENATE(I536," ",G536),"")</f>
        <v>c) 0</v>
      </c>
      <c r="D536" s="26"/>
      <c r="G536" s="38">
        <f>IF(J534="FIN","",LOOKUP(I533,DATOS!A:A,DATOS!N:N))</f>
        <v>0</v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42"/>
      <c r="B537" s="29"/>
      <c r="C537" s="25" t="str">
        <f ca="1">IF(PORTADA!$F$51="A",CONCATENATE(I537," ",G537),"")</f>
        <v>d) 0</v>
      </c>
      <c r="D537" s="26"/>
      <c r="G537" s="38">
        <f>IF(J534="FIN","",LOOKUP(I533,DATOS!A:A,DATOS!O:O))</f>
        <v>0</v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IF(PORTADA!$F$51="A",CONCATENATE(K539,".- ",G539),"")</f>
        <v xml:space="preserve">90.- ESPAÑA EN EL SIGLO XX. </v>
      </c>
      <c r="D539" s="24"/>
      <c r="E539" s="11"/>
      <c r="F539" s="11"/>
      <c r="G539" s="40" t="str">
        <f>IF(J540="FIN","",LOOKUP(I539,DATOS!A:A,DATOS!F:F))</f>
        <v xml:space="preserve">ESPAÑA EN EL SIGLO XX. </v>
      </c>
      <c r="H539" s="40">
        <f>IF(J540="FIN",0,LOOKUP(I539,DATOS!A:A,DATOS!P:P))</f>
        <v>0</v>
      </c>
      <c r="I539" s="35">
        <f>+I533+1</f>
        <v>685</v>
      </c>
      <c r="J539" s="61">
        <f>IF(LOOKUP(I539,DATOS!A:A,DATOS!C:C)=0,J533,(LOOKUP(I539,DATOS!A:A,DATOS!C:C)))</f>
        <v>10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>a) 0</v>
      </c>
      <c r="D540" s="26"/>
      <c r="G540" s="38">
        <f>IF(J540="FIN","",LOOKUP(I539,DATOS!A:A,DATOS!L:L))</f>
        <v>0</v>
      </c>
      <c r="I540" s="35" t="s">
        <v>57</v>
      </c>
      <c r="J540" s="41" t="str">
        <f>IF(J534="FIN","FIN",IF(J539=J533,"","FIN"))</f>
        <v/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42"/>
      <c r="B541" s="29"/>
      <c r="C541" s="25" t="str">
        <f ca="1">IF(PORTADA!$F$51="A",CONCATENATE(I541," ",G541),"")</f>
        <v>b) 0</v>
      </c>
      <c r="D541" s="26"/>
      <c r="G541" s="38">
        <f>IF(J540="FIN","",LOOKUP(I539,DATOS!A:A,DATOS!M:M))</f>
        <v>0</v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42"/>
      <c r="B542" s="29"/>
      <c r="C542" s="25" t="str">
        <f ca="1">IF(PORTADA!$F$51="A",CONCATENATE(I542," ",G542),"")</f>
        <v>c) 0</v>
      </c>
      <c r="D542" s="26"/>
      <c r="G542" s="38">
        <f>IF(J540="FIN","",LOOKUP(I539,DATOS!A:A,DATOS!N:N))</f>
        <v>0</v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42"/>
      <c r="B543" s="29"/>
      <c r="C543" s="25" t="str">
        <f ca="1">IF(PORTADA!$F$51="A",CONCATENATE(I543," ",G543),"")</f>
        <v>d) 0</v>
      </c>
      <c r="D543" s="26"/>
      <c r="G543" s="38">
        <f>IF(J540="FIN","",LOOKUP(I539,DATOS!A:A,DATOS!O:O))</f>
        <v>0</v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IF(PORTADA!$F$51="A",CONCATENATE(K545,".- ",G545),"")</f>
        <v xml:space="preserve">91.- ESPAÑA EN EL SIGLO XX. </v>
      </c>
      <c r="D545" s="24"/>
      <c r="E545" s="11"/>
      <c r="F545" s="11"/>
      <c r="G545" s="40" t="str">
        <f>IF(J546="FIN","",LOOKUP(I545,DATOS!A:A,DATOS!F:F))</f>
        <v xml:space="preserve">ESPAÑA EN EL SIGLO XX. </v>
      </c>
      <c r="H545" s="40">
        <f>IF(J546="FIN",0,LOOKUP(I545,DATOS!A:A,DATOS!P:P))</f>
        <v>0</v>
      </c>
      <c r="I545" s="35">
        <f>+I539+1</f>
        <v>686</v>
      </c>
      <c r="J545" s="61">
        <f>IF(LOOKUP(I545,DATOS!A:A,DATOS!C:C)=0,J539,(LOOKUP(I545,DATOS!A:A,DATOS!C:C)))</f>
        <v>10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>a) 0</v>
      </c>
      <c r="D546" s="26"/>
      <c r="G546" s="38">
        <f>IF(J546="FIN","",LOOKUP(I545,DATOS!A:A,DATOS!L:L))</f>
        <v>0</v>
      </c>
      <c r="I546" s="35" t="s">
        <v>57</v>
      </c>
      <c r="J546" s="41" t="str">
        <f>IF(J540="FIN","FIN",IF(J545=J539,"","FIN"))</f>
        <v/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42"/>
      <c r="B547" s="29"/>
      <c r="C547" s="25" t="str">
        <f ca="1">IF(PORTADA!$F$51="A",CONCATENATE(I547," ",G547),"")</f>
        <v>b) 0</v>
      </c>
      <c r="D547" s="26"/>
      <c r="G547" s="38">
        <f>IF(J546="FIN","",LOOKUP(I545,DATOS!A:A,DATOS!M:M))</f>
        <v>0</v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42"/>
      <c r="B548" s="29"/>
      <c r="C548" s="25" t="str">
        <f ca="1">IF(PORTADA!$F$51="A",CONCATENATE(I548," ",G548),"")</f>
        <v>c) 0</v>
      </c>
      <c r="D548" s="26"/>
      <c r="G548" s="38">
        <f>IF(J546="FIN","",LOOKUP(I545,DATOS!A:A,DATOS!N:N))</f>
        <v>0</v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42"/>
      <c r="B549" s="29"/>
      <c r="C549" s="25" t="str">
        <f ca="1">IF(PORTADA!$F$51="A",CONCATENATE(I549," ",G549),"")</f>
        <v>d) 0</v>
      </c>
      <c r="D549" s="26"/>
      <c r="G549" s="38">
        <f>IF(J546="FIN","",LOOKUP(I545,DATOS!A:A,DATOS!O:O))</f>
        <v>0</v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IF(PORTADA!$F$51="A",CONCATENATE(K551,".- ",G551),"")</f>
        <v xml:space="preserve">92.- ESPAÑA EN EL SIGLO XX. </v>
      </c>
      <c r="D551" s="24"/>
      <c r="E551" s="11"/>
      <c r="F551" s="11"/>
      <c r="G551" s="40" t="str">
        <f>IF(J552="FIN","",LOOKUP(I551,DATOS!A:A,DATOS!F:F))</f>
        <v xml:space="preserve">ESPAÑA EN EL SIGLO XX. </v>
      </c>
      <c r="H551" s="40">
        <f>IF(J552="FIN",0,LOOKUP(I551,DATOS!A:A,DATOS!P:P))</f>
        <v>0</v>
      </c>
      <c r="I551" s="35">
        <f>+I545+1</f>
        <v>687</v>
      </c>
      <c r="J551" s="61">
        <f>IF(LOOKUP(I551,DATOS!A:A,DATOS!C:C)=0,J545,(LOOKUP(I551,DATOS!A:A,DATOS!C:C)))</f>
        <v>10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>a) 0</v>
      </c>
      <c r="D552" s="26"/>
      <c r="G552" s="38">
        <f>IF(J552="FIN","",LOOKUP(I551,DATOS!A:A,DATOS!L:L))</f>
        <v>0</v>
      </c>
      <c r="I552" s="35" t="s">
        <v>57</v>
      </c>
      <c r="J552" s="41" t="str">
        <f>IF(J546="FIN","FIN",IF(J551=J545,"","FIN"))</f>
        <v/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42"/>
      <c r="B553" s="29"/>
      <c r="C553" s="25" t="str">
        <f ca="1">IF(PORTADA!$F$51="A",CONCATENATE(I553," ",G553),"")</f>
        <v>b) 0</v>
      </c>
      <c r="D553" s="26"/>
      <c r="G553" s="38">
        <f>IF(J552="FIN","",LOOKUP(I551,DATOS!A:A,DATOS!M:M))</f>
        <v>0</v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42"/>
      <c r="B554" s="29"/>
      <c r="C554" s="25" t="str">
        <f ca="1">IF(PORTADA!$F$51="A",CONCATENATE(I554," ",G554),"")</f>
        <v>c) 0</v>
      </c>
      <c r="D554" s="26"/>
      <c r="G554" s="38">
        <f>IF(J552="FIN","",LOOKUP(I551,DATOS!A:A,DATOS!N:N))</f>
        <v>0</v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42"/>
      <c r="B555" s="29"/>
      <c r="C555" s="25" t="str">
        <f ca="1">IF(PORTADA!$F$51="A",CONCATENATE(I555," ",G555),"")</f>
        <v>d) 0</v>
      </c>
      <c r="D555" s="26"/>
      <c r="G555" s="38">
        <f>IF(J552="FIN","",LOOKUP(I551,DATOS!A:A,DATOS!O:O))</f>
        <v>0</v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688</v>
      </c>
      <c r="J557" s="61">
        <f>IF(LOOKUP(I557,DATOS!A:A,DATOS!C:C)=0,J551,(LOOKUP(I557,DATOS!A:A,DATOS!C:C)))</f>
        <v>11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689</v>
      </c>
      <c r="J563" s="61">
        <f>IF(LOOKUP(I563,DATOS!A:A,DATOS!C:C)=0,J557,(LOOKUP(I563,DATOS!A:A,DATOS!C:C)))</f>
        <v>11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690</v>
      </c>
      <c r="J569" s="61">
        <f>IF(LOOKUP(I569,DATOS!A:A,DATOS!C:C)=0,J563,(LOOKUP(I569,DATOS!A:A,DATOS!C:C)))</f>
        <v>11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691</v>
      </c>
      <c r="J575" s="61">
        <f>IF(LOOKUP(I575,DATOS!A:A,DATOS!C:C)=0,J569,(LOOKUP(I575,DATOS!A:A,DATOS!C:C)))</f>
        <v>11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692</v>
      </c>
      <c r="J581" s="61">
        <f>IF(LOOKUP(I581,DATOS!A:A,DATOS!C:C)=0,J575,(LOOKUP(I581,DATOS!A:A,DATOS!C:C)))</f>
        <v>11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693</v>
      </c>
      <c r="J587" s="61">
        <f>IF(LOOKUP(I587,DATOS!A:A,DATOS!C:C)=0,J581,(LOOKUP(I587,DATOS!A:A,DATOS!C:C)))</f>
        <v>11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694</v>
      </c>
      <c r="J593" s="61">
        <f>IF(LOOKUP(I593,DATOS!A:A,DATOS!C:C)=0,J587,(LOOKUP(I593,DATOS!A:A,DATOS!C:C)))</f>
        <v>11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695</v>
      </c>
      <c r="J599" s="61">
        <f>IF(LOOKUP(I599,DATOS!A:A,DATOS!C:C)=0,J593,(LOOKUP(I599,DATOS!A:A,DATOS!C:C)))</f>
        <v>11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tyZx9oCSrFLb3Wa3iZZkG/skn+OOVQHu5uNkuMLAeOKWK02EPpJB2W1Ol5JQZR4F4417Wh2YRgVFQylRrYnzbg==" saltValue="ndJ5HOcm/ZZfu42wNmKrQw==" spinCount="100000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810" priority="28" stopIfTrue="1" operator="lessThan">
      <formula>2</formula>
    </cfRule>
    <cfRule type="cellIs" dxfId="809" priority="29" stopIfTrue="1" operator="equal">
      <formula>2</formula>
    </cfRule>
    <cfRule type="cellIs" dxfId="80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807" priority="1" stopIfTrue="1" operator="lessThan">
      <formula>2</formula>
    </cfRule>
    <cfRule type="cellIs" dxfId="806" priority="2" stopIfTrue="1" operator="equal">
      <formula>2</formula>
    </cfRule>
    <cfRule type="cellIs" dxfId="80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804" priority="25" stopIfTrue="1" operator="lessThan">
      <formula>2</formula>
    </cfRule>
    <cfRule type="cellIs" dxfId="803" priority="26" stopIfTrue="1" operator="equal">
      <formula>2</formula>
    </cfRule>
    <cfRule type="cellIs" dxfId="80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801" priority="22" stopIfTrue="1" operator="lessThan">
      <formula>2</formula>
    </cfRule>
    <cfRule type="cellIs" dxfId="800" priority="23" stopIfTrue="1" operator="equal">
      <formula>2</formula>
    </cfRule>
    <cfRule type="cellIs" dxfId="79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798" priority="19" stopIfTrue="1" operator="lessThan">
      <formula>2</formula>
    </cfRule>
    <cfRule type="cellIs" dxfId="797" priority="20" stopIfTrue="1" operator="equal">
      <formula>2</formula>
    </cfRule>
    <cfRule type="cellIs" dxfId="79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795" priority="16" stopIfTrue="1" operator="lessThan">
      <formula>2</formula>
    </cfRule>
    <cfRule type="cellIs" dxfId="794" priority="17" stopIfTrue="1" operator="equal">
      <formula>2</formula>
    </cfRule>
    <cfRule type="cellIs" dxfId="79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792" priority="13" stopIfTrue="1" operator="lessThan">
      <formula>2</formula>
    </cfRule>
    <cfRule type="cellIs" dxfId="791" priority="14" stopIfTrue="1" operator="equal">
      <formula>2</formula>
    </cfRule>
    <cfRule type="cellIs" dxfId="79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789" priority="10" stopIfTrue="1" operator="lessThan">
      <formula>2</formula>
    </cfRule>
    <cfRule type="cellIs" dxfId="788" priority="11" stopIfTrue="1" operator="equal">
      <formula>2</formula>
    </cfRule>
    <cfRule type="cellIs" dxfId="78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786" priority="7" stopIfTrue="1" operator="lessThan">
      <formula>2</formula>
    </cfRule>
    <cfRule type="cellIs" dxfId="785" priority="8" stopIfTrue="1" operator="equal">
      <formula>2</formula>
    </cfRule>
    <cfRule type="cellIs" dxfId="78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783" priority="4" stopIfTrue="1" operator="lessThan">
      <formula>2</formula>
    </cfRule>
    <cfRule type="cellIs" dxfId="782" priority="5" stopIfTrue="1" operator="equal">
      <formula>2</formula>
    </cfRule>
    <cfRule type="cellIs" dxfId="78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AI819"/>
  <sheetViews>
    <sheetView zoomScale="90" zoomScaleNormal="90" workbookViewId="0">
      <pane ySplit="2" topLeftCell="A428" activePane="bottomLeft" state="frozen"/>
      <selection activeCell="C42" sqref="C42"/>
      <selection pane="bottomLeft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IF(PORTADA!$F$51="A",G1,PORTADA!$F$52)</f>
        <v>RROO para las Fuerzas Armadas I</v>
      </c>
      <c r="D1" s="3"/>
      <c r="E1" s="4" t="e">
        <f>ROUND(Q2/K2*10,2)</f>
        <v>#DIV/0!</v>
      </c>
      <c r="F1" s="4"/>
      <c r="G1" s="38" t="str">
        <f>LOOKUP(I5,DATOS!A:A,DATOS!E:E)</f>
        <v>RROO para las Fuerzas Armadas I</v>
      </c>
      <c r="I1" s="39">
        <v>11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>RROO para las Fuerzas Armadas 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IF(PORTADA!$F$51="A",CONCATENATE(K5,".- ",G5),"")</f>
        <v xml:space="preserve">1.- RROO PARA LAS FUERZAS ARMADAS. </v>
      </c>
      <c r="D5" s="24"/>
      <c r="E5" s="11"/>
      <c r="F5" s="11"/>
      <c r="G5" s="40" t="str">
        <f>LOOKUP(I5,DATOS!A:A,DATOS!F:F)</f>
        <v xml:space="preserve">RROO PARA LAS FUERZAS ARMADAS. </v>
      </c>
      <c r="H5" s="40">
        <f>LOOKUP(I5,DATOS!A:A,DATOS!P:P)</f>
        <v>0</v>
      </c>
      <c r="I5" s="35">
        <f>LOOKUP(I1,DATOS!C:C,DATOS!A:A)</f>
        <v>688</v>
      </c>
      <c r="J5" s="61">
        <f>LOOKUP(I5,DATOS!A:A,DATOS!C:C)</f>
        <v>11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IF(PORTADA!$F$51="A",CONCATENATE(K11,".- ",G11),"")</f>
        <v xml:space="preserve">2.- RROO PARA LAS FUERZAS ARMADAS. </v>
      </c>
      <c r="D11" s="24"/>
      <c r="E11" s="11"/>
      <c r="F11" s="11"/>
      <c r="G11" s="40" t="str">
        <f>IF(J12="FIN","",LOOKUP(I11,DATOS!A:A,DATOS!F:F))</f>
        <v xml:space="preserve">RROO PARA LAS FUERZAS ARMADAS. </v>
      </c>
      <c r="H11" s="40">
        <f>IF(J12="FIN",0,LOOKUP(I11,DATOS!A:A,DATOS!P:P))</f>
        <v>0</v>
      </c>
      <c r="I11" s="35">
        <f>+I5+1</f>
        <v>689</v>
      </c>
      <c r="J11" s="61">
        <f>IF(LOOKUP(I11,DATOS!A:A,DATOS!C:C)=0,J5,(LOOKUP(I11,DATOS!A:A,DATOS!C:C)))</f>
        <v>11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IF(PORTADA!$F$51="A",CONCATENATE(K17,".- ",G17),"")</f>
        <v xml:space="preserve">3.- RROO PARA LAS FUERZAS ARMADAS. </v>
      </c>
      <c r="D17" s="24"/>
      <c r="E17" s="11"/>
      <c r="F17" s="11"/>
      <c r="G17" s="40" t="str">
        <f>IF(J18="FIN","",LOOKUP(I17,DATOS!A:A,DATOS!F:F))</f>
        <v xml:space="preserve">RROO PARA LAS FUERZAS ARMADAS. </v>
      </c>
      <c r="H17" s="40">
        <f>IF(J18="FIN",0,LOOKUP(I17,DATOS!A:A,DATOS!P:P))</f>
        <v>0</v>
      </c>
      <c r="I17" s="35">
        <f>+I11+1</f>
        <v>690</v>
      </c>
      <c r="J17" s="61">
        <f>IF(LOOKUP(I17,DATOS!A:A,DATOS!C:C)=0,J11,(LOOKUP(I17,DATOS!A:A,DATOS!C:C)))</f>
        <v>11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IF(PORTADA!$F$51="A",CONCATENATE(K23,".- ",G23),"")</f>
        <v xml:space="preserve">4.- RROO PARA LAS FUERZAS ARMADAS. </v>
      </c>
      <c r="D23" s="24"/>
      <c r="E23" s="11"/>
      <c r="F23" s="11"/>
      <c r="G23" s="40" t="str">
        <f>IF(J24="FIN","",LOOKUP(I23,DATOS!A:A,DATOS!F:F))</f>
        <v xml:space="preserve">RROO PARA LAS FUERZAS ARMADAS. </v>
      </c>
      <c r="H23" s="40">
        <f>IF(J24="FIN",0,LOOKUP(I23,DATOS!A:A,DATOS!P:P))</f>
        <v>0</v>
      </c>
      <c r="I23" s="35">
        <f>+I17+1</f>
        <v>691</v>
      </c>
      <c r="J23" s="61">
        <f>IF(LOOKUP(I23,DATOS!A:A,DATOS!C:C)=0,J17,(LOOKUP(I23,DATOS!A:A,DATOS!C:C)))</f>
        <v>11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IF(PORTADA!$F$51="A",CONCATENATE(K29,".- ",G29),"")</f>
        <v xml:space="preserve">5.- RROO PARA LAS FUERZAS ARMADAS. </v>
      </c>
      <c r="D29" s="24"/>
      <c r="E29" s="11"/>
      <c r="F29" s="11"/>
      <c r="G29" s="40" t="str">
        <f>IF(J30="FIN","",LOOKUP(I29,DATOS!A:A,DATOS!F:F))</f>
        <v xml:space="preserve">RROO PARA LAS FUERZAS ARMADAS. </v>
      </c>
      <c r="H29" s="40">
        <f>IF(J30="FIN",0,LOOKUP(I29,DATOS!A:A,DATOS!P:P))</f>
        <v>0</v>
      </c>
      <c r="I29" s="35">
        <f>+I23+1</f>
        <v>692</v>
      </c>
      <c r="J29" s="61">
        <f>IF(LOOKUP(I29,DATOS!A:A,DATOS!C:C)=0,J23,(LOOKUP(I29,DATOS!A:A,DATOS!C:C)))</f>
        <v>11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IF(PORTADA!$F$51="A",CONCATENATE(K35,".- ",G35),"")</f>
        <v xml:space="preserve">6.- RROO PARA LAS FUERZAS ARMADAS. </v>
      </c>
      <c r="D35" s="24"/>
      <c r="E35" s="11"/>
      <c r="F35" s="11"/>
      <c r="G35" s="40" t="str">
        <f>IF(J36="FIN","",LOOKUP(I35,DATOS!A:A,DATOS!F:F))</f>
        <v xml:space="preserve">RROO PARA LAS FUERZAS ARMADAS. </v>
      </c>
      <c r="H35" s="40">
        <f>IF(J36="FIN",0,LOOKUP(I35,DATOS!A:A,DATOS!P:P))</f>
        <v>0</v>
      </c>
      <c r="I35" s="35">
        <f>+I29+1</f>
        <v>693</v>
      </c>
      <c r="J35" s="61">
        <f>IF(LOOKUP(I35,DATOS!A:A,DATOS!C:C)=0,J29,(LOOKUP(I35,DATOS!A:A,DATOS!C:C)))</f>
        <v>11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IF(PORTADA!$F$51="A",CONCATENATE(K41,".- ",G41),"")</f>
        <v xml:space="preserve">7.- RROO PARA LAS FUERZAS ARMADAS. </v>
      </c>
      <c r="D41" s="24"/>
      <c r="E41" s="11"/>
      <c r="F41" s="11"/>
      <c r="G41" s="40" t="str">
        <f>IF(J42="FIN","",LOOKUP(I41,DATOS!A:A,DATOS!F:F))</f>
        <v xml:space="preserve">RROO PARA LAS FUERZAS ARMADAS. </v>
      </c>
      <c r="H41" s="40">
        <f>IF(J42="FIN",0,LOOKUP(I41,DATOS!A:A,DATOS!P:P))</f>
        <v>0</v>
      </c>
      <c r="I41" s="35">
        <f>+I35+1</f>
        <v>694</v>
      </c>
      <c r="J41" s="61">
        <f>IF(LOOKUP(I41,DATOS!A:A,DATOS!C:C)=0,J35,(LOOKUP(I41,DATOS!A:A,DATOS!C:C)))</f>
        <v>11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IF(PORTADA!$F$51="A",CONCATENATE(K47,".- ",G47),"")</f>
        <v xml:space="preserve">8.- RROO PARA LAS FUERZAS ARMADAS. </v>
      </c>
      <c r="D47" s="24"/>
      <c r="E47" s="11"/>
      <c r="F47" s="11"/>
      <c r="G47" s="40" t="str">
        <f>IF(J48="FIN","",LOOKUP(I47,DATOS!A:A,DATOS!F:F))</f>
        <v xml:space="preserve">RROO PARA LAS FUERZAS ARMADAS. </v>
      </c>
      <c r="H47" s="40">
        <f>IF(J48="FIN",0,LOOKUP(I47,DATOS!A:A,DATOS!P:P))</f>
        <v>0</v>
      </c>
      <c r="I47" s="35">
        <f>+I41+1</f>
        <v>695</v>
      </c>
      <c r="J47" s="61">
        <f>IF(LOOKUP(I47,DATOS!A:A,DATOS!C:C)=0,J41,(LOOKUP(I47,DATOS!A:A,DATOS!C:C)))</f>
        <v>11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IF(PORTADA!$F$51="A",CONCATENATE(K53,".- ",G53),"")</f>
        <v xml:space="preserve">9.- RROO PARA LAS FUERZAS ARMADAS. </v>
      </c>
      <c r="D53" s="24"/>
      <c r="E53" s="11"/>
      <c r="F53" s="11"/>
      <c r="G53" s="40" t="str">
        <f>IF(J54="FIN","",LOOKUP(I53,DATOS!A:A,DATOS!F:F))</f>
        <v xml:space="preserve">RROO PARA LAS FUERZAS ARMADAS. </v>
      </c>
      <c r="H53" s="40">
        <f>IF(J54="FIN",0,LOOKUP(I53,DATOS!A:A,DATOS!P:P))</f>
        <v>0</v>
      </c>
      <c r="I53" s="35">
        <f>+I47+1</f>
        <v>696</v>
      </c>
      <c r="J53" s="61">
        <f>IF(LOOKUP(I53,DATOS!A:A,DATOS!C:C)=0,J47,(LOOKUP(I53,DATOS!A:A,DATOS!C:C)))</f>
        <v>11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IF(PORTADA!$F$51="A",CONCATENATE(K59,".- ",G59),"")</f>
        <v xml:space="preserve">10.- RROO PARA LAS FUERZAS ARMADAS. </v>
      </c>
      <c r="D59" s="24"/>
      <c r="E59" s="11"/>
      <c r="F59" s="11"/>
      <c r="G59" s="40" t="str">
        <f>IF(J60="FIN","",LOOKUP(I59,DATOS!A:A,DATOS!F:F))</f>
        <v xml:space="preserve">RROO PARA LAS FUERZAS ARMADAS. </v>
      </c>
      <c r="H59" s="40">
        <f>IF(J60="FIN",0,LOOKUP(I59,DATOS!A:A,DATOS!P:P))</f>
        <v>0</v>
      </c>
      <c r="I59" s="35">
        <f>+I53+1</f>
        <v>697</v>
      </c>
      <c r="J59" s="61">
        <f>IF(LOOKUP(I59,DATOS!A:A,DATOS!C:C)=0,J53,(LOOKUP(I59,DATOS!A:A,DATOS!C:C)))</f>
        <v>11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IF(PORTADA!$F$51="A",CONCATENATE(K65,".- ",G65),"")</f>
        <v xml:space="preserve">11.- RROO PARA LAS FUERZAS ARMADAS. </v>
      </c>
      <c r="D65" s="24"/>
      <c r="E65" s="11"/>
      <c r="F65" s="11"/>
      <c r="G65" s="40" t="str">
        <f>IF(J66="FIN","",LOOKUP(I65,DATOS!A:A,DATOS!F:F))</f>
        <v xml:space="preserve">RROO PARA LAS FUERZAS ARMADAS. </v>
      </c>
      <c r="H65" s="40">
        <f>IF(J66="FIN",0,LOOKUP(I65,DATOS!A:A,DATOS!P:P))</f>
        <v>0</v>
      </c>
      <c r="I65" s="35">
        <f>+I59+1</f>
        <v>698</v>
      </c>
      <c r="J65" s="61">
        <f>IF(LOOKUP(I65,DATOS!A:A,DATOS!C:C)=0,J59,(LOOKUP(I65,DATOS!A:A,DATOS!C:C)))</f>
        <v>11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IF(PORTADA!$F$51="A",CONCATENATE(K71,".- ",G71),"")</f>
        <v xml:space="preserve">12.- RROO PARA LAS FUERZAS ARMADAS. </v>
      </c>
      <c r="D71" s="24"/>
      <c r="E71" s="11"/>
      <c r="F71" s="11"/>
      <c r="G71" s="40" t="str">
        <f>IF(J72="FIN","",LOOKUP(I71,DATOS!A:A,DATOS!F:F))</f>
        <v xml:space="preserve">RROO PARA LAS FUERZAS ARMADAS. </v>
      </c>
      <c r="H71" s="40">
        <f>IF(J72="FIN",0,LOOKUP(I71,DATOS!A:A,DATOS!P:P))</f>
        <v>0</v>
      </c>
      <c r="I71" s="35">
        <f>+I65+1</f>
        <v>699</v>
      </c>
      <c r="J71" s="61">
        <f>IF(LOOKUP(I71,DATOS!A:A,DATOS!C:C)=0,J65,(LOOKUP(I71,DATOS!A:A,DATOS!C:C)))</f>
        <v>11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IF(PORTADA!$F$51="A",CONCATENATE(K77,".- ",G77),"")</f>
        <v xml:space="preserve">13.- RROO PARA LAS FUERZAS ARMADAS. </v>
      </c>
      <c r="D77" s="24"/>
      <c r="E77" s="11"/>
      <c r="F77" s="11"/>
      <c r="G77" s="40" t="str">
        <f>IF(J78="FIN","",LOOKUP(I77,DATOS!A:A,DATOS!F:F))</f>
        <v xml:space="preserve">RROO PARA LAS FUERZAS ARMADAS. </v>
      </c>
      <c r="H77" s="40">
        <f>IF(J78="FIN",0,LOOKUP(I77,DATOS!A:A,DATOS!P:P))</f>
        <v>0</v>
      </c>
      <c r="I77" s="35">
        <f>+I71+1</f>
        <v>700</v>
      </c>
      <c r="J77" s="61">
        <f>IF(LOOKUP(I77,DATOS!A:A,DATOS!C:C)=0,J71,(LOOKUP(I77,DATOS!A:A,DATOS!C:C)))</f>
        <v>11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IF(PORTADA!$F$51="A",CONCATENATE(K83,".- ",G83),"")</f>
        <v xml:space="preserve">14.- RROO PARA LAS FUERZAS ARMADAS. </v>
      </c>
      <c r="D83" s="24"/>
      <c r="E83" s="11"/>
      <c r="F83" s="11"/>
      <c r="G83" s="40" t="str">
        <f>IF(J84="FIN","",LOOKUP(I83,DATOS!A:A,DATOS!F:F))</f>
        <v xml:space="preserve">RROO PARA LAS FUERZAS ARMADAS. </v>
      </c>
      <c r="H83" s="40">
        <f>IF(J84="FIN",0,LOOKUP(I83,DATOS!A:A,DATOS!P:P))</f>
        <v>0</v>
      </c>
      <c r="I83" s="35">
        <f>+I77+1</f>
        <v>701</v>
      </c>
      <c r="J83" s="61">
        <f>IF(LOOKUP(I83,DATOS!A:A,DATOS!C:C)=0,J77,(LOOKUP(I83,DATOS!A:A,DATOS!C:C)))</f>
        <v>11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IF(PORTADA!$F$51="A",CONCATENATE(K89,".- ",G89),"")</f>
        <v xml:space="preserve">15.- RROO PARA LAS FUERZAS ARMADAS. </v>
      </c>
      <c r="D89" s="24"/>
      <c r="E89" s="11"/>
      <c r="F89" s="11"/>
      <c r="G89" s="40" t="str">
        <f>IF(J90="FIN","",LOOKUP(I89,DATOS!A:A,DATOS!F:F))</f>
        <v xml:space="preserve">RROO PARA LAS FUERZAS ARMADAS. </v>
      </c>
      <c r="H89" s="40">
        <f>IF(J90="FIN",0,LOOKUP(I89,DATOS!A:A,DATOS!P:P))</f>
        <v>0</v>
      </c>
      <c r="I89" s="35">
        <f>+I83+1</f>
        <v>702</v>
      </c>
      <c r="J89" s="61">
        <f>IF(LOOKUP(I89,DATOS!A:A,DATOS!C:C)=0,J83,(LOOKUP(I89,DATOS!A:A,DATOS!C:C)))</f>
        <v>11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IF(PORTADA!$F$51="A",CONCATENATE(K95,".- ",G95),"")</f>
        <v xml:space="preserve">16.- RROO PARA LAS FUERZAS ARMADAS. </v>
      </c>
      <c r="D95" s="24"/>
      <c r="E95" s="11"/>
      <c r="F95" s="11"/>
      <c r="G95" s="40" t="str">
        <f>IF(J96="FIN","",LOOKUP(I95,DATOS!A:A,DATOS!F:F))</f>
        <v xml:space="preserve">RROO PARA LAS FUERZAS ARMADAS. </v>
      </c>
      <c r="H95" s="40">
        <f>IF(J96="FIN",0,LOOKUP(I95,DATOS!A:A,DATOS!P:P))</f>
        <v>0</v>
      </c>
      <c r="I95" s="35">
        <f>+I89+1</f>
        <v>703</v>
      </c>
      <c r="J95" s="61">
        <f>IF(LOOKUP(I95,DATOS!A:A,DATOS!C:C)=0,J89,(LOOKUP(I95,DATOS!A:A,DATOS!C:C)))</f>
        <v>11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IF(PORTADA!$F$51="A",CONCATENATE(K101,".- ",G101),"")</f>
        <v xml:space="preserve">17.- RROO PARA LAS FUERZAS ARMADAS. </v>
      </c>
      <c r="D101" s="24"/>
      <c r="E101" s="11"/>
      <c r="F101" s="11"/>
      <c r="G101" s="40" t="str">
        <f>IF(J102="FIN","",LOOKUP(I101,DATOS!A:A,DATOS!F:F))</f>
        <v xml:space="preserve">RROO PARA LAS FUERZAS ARMADAS. </v>
      </c>
      <c r="H101" s="40">
        <f>IF(J102="FIN",0,LOOKUP(I101,DATOS!A:A,DATOS!P:P))</f>
        <v>0</v>
      </c>
      <c r="I101" s="35">
        <f>+I95+1</f>
        <v>704</v>
      </c>
      <c r="J101" s="61">
        <f>IF(LOOKUP(I101,DATOS!A:A,DATOS!C:C)=0,J95,(LOOKUP(I101,DATOS!A:A,DATOS!C:C)))</f>
        <v>11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IF(PORTADA!$F$51="A",CONCATENATE(K107,".- ",G107),"")</f>
        <v xml:space="preserve">18.- RROO PARA LAS FUERZAS ARMADAS. </v>
      </c>
      <c r="D107" s="24"/>
      <c r="E107" s="11"/>
      <c r="F107" s="11"/>
      <c r="G107" s="40" t="str">
        <f>IF(J108="FIN","",LOOKUP(I107,DATOS!A:A,DATOS!F:F))</f>
        <v xml:space="preserve">RROO PARA LAS FUERZAS ARMADAS. </v>
      </c>
      <c r="H107" s="40">
        <f>IF(J108="FIN",0,LOOKUP(I107,DATOS!A:A,DATOS!P:P))</f>
        <v>0</v>
      </c>
      <c r="I107" s="35">
        <f>+I101+1</f>
        <v>705</v>
      </c>
      <c r="J107" s="61">
        <f>IF(LOOKUP(I107,DATOS!A:A,DATOS!C:C)=0,J101,(LOOKUP(I107,DATOS!A:A,DATOS!C:C)))</f>
        <v>11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IF(PORTADA!$F$51="A",CONCATENATE(K113,".- ",G113),"")</f>
        <v xml:space="preserve">19.- RROO PARA LAS FUERZAS ARMADAS. </v>
      </c>
      <c r="D113" s="24"/>
      <c r="E113" s="11"/>
      <c r="F113" s="11"/>
      <c r="G113" s="40" t="str">
        <f>IF(J114="FIN","",LOOKUP(I113,DATOS!A:A,DATOS!F:F))</f>
        <v xml:space="preserve">RROO PARA LAS FUERZAS ARMADAS. </v>
      </c>
      <c r="H113" s="40">
        <f>IF(J114="FIN",0,LOOKUP(I113,DATOS!A:A,DATOS!P:P))</f>
        <v>0</v>
      </c>
      <c r="I113" s="35">
        <f>+I107+1</f>
        <v>706</v>
      </c>
      <c r="J113" s="61">
        <f>IF(LOOKUP(I113,DATOS!A:A,DATOS!C:C)=0,J107,(LOOKUP(I113,DATOS!A:A,DATOS!C:C)))</f>
        <v>11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IF(PORTADA!$F$51="A",CONCATENATE(K119,".- ",G119),"")</f>
        <v xml:space="preserve">20.- RROO PARA LAS FUERZAS ARMADAS. </v>
      </c>
      <c r="D119" s="24"/>
      <c r="E119" s="11"/>
      <c r="F119" s="11"/>
      <c r="G119" s="40" t="str">
        <f>IF(J120="FIN","",LOOKUP(I119,DATOS!A:A,DATOS!F:F))</f>
        <v xml:space="preserve">RROO PARA LAS FUERZAS ARMADAS. </v>
      </c>
      <c r="H119" s="40">
        <f>IF(J120="FIN",0,LOOKUP(I119,DATOS!A:A,DATOS!P:P))</f>
        <v>0</v>
      </c>
      <c r="I119" s="35">
        <f>+I113+1</f>
        <v>707</v>
      </c>
      <c r="J119" s="61">
        <f>IF(LOOKUP(I119,DATOS!A:A,DATOS!C:C)=0,J113,(LOOKUP(I119,DATOS!A:A,DATOS!C:C)))</f>
        <v>11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IF(PORTADA!$F$51="A",CONCATENATE(K125,".- ",G125),"")</f>
        <v xml:space="preserve">21.- RROO PARA LAS FUERZAS ARMADAS. </v>
      </c>
      <c r="D125" s="24"/>
      <c r="E125" s="11"/>
      <c r="F125" s="11"/>
      <c r="G125" s="40" t="str">
        <f>IF(J126="FIN","",LOOKUP(I125,DATOS!A:A,DATOS!F:F))</f>
        <v xml:space="preserve">RROO PARA LAS FUERZAS ARMADAS. </v>
      </c>
      <c r="H125" s="40">
        <f>IF(J126="FIN",0,LOOKUP(I125,DATOS!A:A,DATOS!P:P))</f>
        <v>0</v>
      </c>
      <c r="I125" s="35">
        <f>+I119+1</f>
        <v>708</v>
      </c>
      <c r="J125" s="61">
        <f>IF(LOOKUP(I125,DATOS!A:A,DATOS!C:C)=0,J119,(LOOKUP(I125,DATOS!A:A,DATOS!C:C)))</f>
        <v>11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IF(PORTADA!$F$51="A",CONCATENATE(K131,".- ",G131),"")</f>
        <v xml:space="preserve">22.- RROO PARA LAS FUERZAS ARMADAS. </v>
      </c>
      <c r="D131" s="24"/>
      <c r="E131" s="11"/>
      <c r="F131" s="11"/>
      <c r="G131" s="40" t="str">
        <f>IF(J132="FIN","",LOOKUP(I131,DATOS!A:A,DATOS!F:F))</f>
        <v xml:space="preserve">RROO PARA LAS FUERZAS ARMADAS. </v>
      </c>
      <c r="H131" s="40">
        <f>IF(J132="FIN",0,LOOKUP(I131,DATOS!A:A,DATOS!P:P))</f>
        <v>0</v>
      </c>
      <c r="I131" s="35">
        <f>+I125+1</f>
        <v>709</v>
      </c>
      <c r="J131" s="61">
        <f>IF(LOOKUP(I131,DATOS!A:A,DATOS!C:C)=0,J125,(LOOKUP(I131,DATOS!A:A,DATOS!C:C)))</f>
        <v>11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IF(PORTADA!$F$51="A",CONCATENATE(K137,".- ",G137),"")</f>
        <v xml:space="preserve">23.- RROO PARA LAS FUERZAS ARMADAS. </v>
      </c>
      <c r="D137" s="24"/>
      <c r="E137" s="11"/>
      <c r="F137" s="11"/>
      <c r="G137" s="40" t="str">
        <f>IF(J138="FIN","",LOOKUP(I137,DATOS!A:A,DATOS!F:F))</f>
        <v xml:space="preserve">RROO PARA LAS FUERZAS ARMADAS. </v>
      </c>
      <c r="H137" s="40">
        <f>IF(J138="FIN",0,LOOKUP(I137,DATOS!A:A,DATOS!P:P))</f>
        <v>0</v>
      </c>
      <c r="I137" s="35">
        <f>+I131+1</f>
        <v>710</v>
      </c>
      <c r="J137" s="61">
        <f>IF(LOOKUP(I137,DATOS!A:A,DATOS!C:C)=0,J131,(LOOKUP(I137,DATOS!A:A,DATOS!C:C)))</f>
        <v>11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IF(PORTADA!$F$51="A",CONCATENATE(K143,".- ",G143),"")</f>
        <v xml:space="preserve">24.- RROO PARA LAS FUERZAS ARMADAS. </v>
      </c>
      <c r="D143" s="24"/>
      <c r="E143" s="11"/>
      <c r="F143" s="11"/>
      <c r="G143" s="40" t="str">
        <f>IF(J144="FIN","",LOOKUP(I143,DATOS!A:A,DATOS!F:F))</f>
        <v xml:space="preserve">RROO PARA LAS FUERZAS ARMADAS. </v>
      </c>
      <c r="H143" s="40">
        <f>IF(J144="FIN",0,LOOKUP(I143,DATOS!A:A,DATOS!P:P))</f>
        <v>0</v>
      </c>
      <c r="I143" s="35">
        <f>+I137+1</f>
        <v>711</v>
      </c>
      <c r="J143" s="61">
        <f>IF(LOOKUP(I143,DATOS!A:A,DATOS!C:C)=0,J137,(LOOKUP(I143,DATOS!A:A,DATOS!C:C)))</f>
        <v>11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IF(PORTADA!$F$51="A",CONCATENATE(K149,".- ",G149),"")</f>
        <v xml:space="preserve">25.- RROO PARA LAS FUERZAS ARMADAS. </v>
      </c>
      <c r="D149" s="24"/>
      <c r="E149" s="11"/>
      <c r="F149" s="11"/>
      <c r="G149" s="40" t="str">
        <f>IF(J150="FIN","",LOOKUP(I149,DATOS!A:A,DATOS!F:F))</f>
        <v xml:space="preserve">RROO PARA LAS FUERZAS ARMADAS. </v>
      </c>
      <c r="H149" s="40">
        <f>IF(J150="FIN",0,LOOKUP(I149,DATOS!A:A,DATOS!P:P))</f>
        <v>0</v>
      </c>
      <c r="I149" s="35">
        <f>+I143+1</f>
        <v>712</v>
      </c>
      <c r="J149" s="61">
        <f>IF(LOOKUP(I149,DATOS!A:A,DATOS!C:C)=0,J143,(LOOKUP(I149,DATOS!A:A,DATOS!C:C)))</f>
        <v>11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IF(PORTADA!$F$51="A",CONCATENATE(K155,".- ",G155),"")</f>
        <v xml:space="preserve">26.- RROO PARA LAS FUERZAS ARMADAS. </v>
      </c>
      <c r="D155" s="24"/>
      <c r="E155" s="11"/>
      <c r="F155" s="11"/>
      <c r="G155" s="40" t="str">
        <f>IF(J156="FIN","",LOOKUP(I155,DATOS!A:A,DATOS!F:F))</f>
        <v xml:space="preserve">RROO PARA LAS FUERZAS ARMADAS. </v>
      </c>
      <c r="H155" s="40">
        <f>IF(J156="FIN",0,LOOKUP(I155,DATOS!A:A,DATOS!P:P))</f>
        <v>0</v>
      </c>
      <c r="I155" s="35">
        <f>+I149+1</f>
        <v>713</v>
      </c>
      <c r="J155" s="61">
        <f>IF(LOOKUP(I155,DATOS!A:A,DATOS!C:C)=0,J149,(LOOKUP(I155,DATOS!A:A,DATOS!C:C)))</f>
        <v>11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IF(PORTADA!$F$51="A",CONCATENATE(K161,".- ",G161),"")</f>
        <v xml:space="preserve">27.- RROO PARA LAS FUERZAS ARMADAS. </v>
      </c>
      <c r="D161" s="24"/>
      <c r="E161" s="11"/>
      <c r="F161" s="11"/>
      <c r="G161" s="40" t="str">
        <f>IF(J162="FIN","",LOOKUP(I161,DATOS!A:A,DATOS!F:F))</f>
        <v xml:space="preserve">RROO PARA LAS FUERZAS ARMADAS. </v>
      </c>
      <c r="H161" s="40">
        <f>IF(J162="FIN",0,LOOKUP(I161,DATOS!A:A,DATOS!P:P))</f>
        <v>0</v>
      </c>
      <c r="I161" s="35">
        <f>+I155+1</f>
        <v>714</v>
      </c>
      <c r="J161" s="61">
        <f>IF(LOOKUP(I161,DATOS!A:A,DATOS!C:C)=0,J155,(LOOKUP(I161,DATOS!A:A,DATOS!C:C)))</f>
        <v>11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IF(PORTADA!$F$51="A",CONCATENATE(K167,".- ",G167),"")</f>
        <v xml:space="preserve">28.- RROO PARA LAS FUERZAS ARMADAS. </v>
      </c>
      <c r="D167" s="24"/>
      <c r="E167" s="11"/>
      <c r="F167" s="11"/>
      <c r="G167" s="40" t="str">
        <f>IF(J168="FIN","",LOOKUP(I167,DATOS!A:A,DATOS!F:F))</f>
        <v xml:space="preserve">RROO PARA LAS FUERZAS ARMADAS. </v>
      </c>
      <c r="H167" s="40">
        <f>IF(J168="FIN",0,LOOKUP(I167,DATOS!A:A,DATOS!P:P))</f>
        <v>0</v>
      </c>
      <c r="I167" s="35">
        <f>+I161+1</f>
        <v>715</v>
      </c>
      <c r="J167" s="61">
        <f>IF(LOOKUP(I167,DATOS!A:A,DATOS!C:C)=0,J161,(LOOKUP(I167,DATOS!A:A,DATOS!C:C)))</f>
        <v>11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IF(PORTADA!$F$51="A",CONCATENATE(K173,".- ",G173),"")</f>
        <v xml:space="preserve">29.- RROO PARA LAS FUERZAS ARMADAS. </v>
      </c>
      <c r="D173" s="24"/>
      <c r="E173" s="11"/>
      <c r="F173" s="11"/>
      <c r="G173" s="40" t="str">
        <f>IF(J174="FIN","",LOOKUP(I173,DATOS!A:A,DATOS!F:F))</f>
        <v xml:space="preserve">RROO PARA LAS FUERZAS ARMADAS. </v>
      </c>
      <c r="H173" s="40">
        <f>IF(J174="FIN",0,LOOKUP(I173,DATOS!A:A,DATOS!P:P))</f>
        <v>0</v>
      </c>
      <c r="I173" s="35">
        <f>+I167+1</f>
        <v>716</v>
      </c>
      <c r="J173" s="61">
        <f>IF(LOOKUP(I173,DATOS!A:A,DATOS!C:C)=0,J167,(LOOKUP(I173,DATOS!A:A,DATOS!C:C)))</f>
        <v>11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IF(PORTADA!$F$51="A",CONCATENATE(K179,".- ",G179),"")</f>
        <v xml:space="preserve">30.- RROO PARA LAS FUERZAS ARMADAS. </v>
      </c>
      <c r="D179" s="24"/>
      <c r="E179" s="11"/>
      <c r="F179" s="11"/>
      <c r="G179" s="40" t="str">
        <f>IF(J180="FIN","",LOOKUP(I179,DATOS!A:A,DATOS!F:F))</f>
        <v xml:space="preserve">RROO PARA LAS FUERZAS ARMADAS. </v>
      </c>
      <c r="H179" s="40">
        <f>IF(J180="FIN",0,LOOKUP(I179,DATOS!A:A,DATOS!P:P))</f>
        <v>0</v>
      </c>
      <c r="I179" s="35">
        <f>+I173+1</f>
        <v>717</v>
      </c>
      <c r="J179" s="61">
        <f>IF(LOOKUP(I179,DATOS!A:A,DATOS!C:C)=0,J173,(LOOKUP(I179,DATOS!A:A,DATOS!C:C)))</f>
        <v>11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IF(PORTADA!$F$51="A",CONCATENATE(K185,".- ",G185),"")</f>
        <v xml:space="preserve">31.- RROO PARA LAS FUERZAS ARMADAS. </v>
      </c>
      <c r="D185" s="24"/>
      <c r="E185" s="11"/>
      <c r="F185" s="11"/>
      <c r="G185" s="40" t="str">
        <f>IF(J186="FIN","",LOOKUP(I185,DATOS!A:A,DATOS!F:F))</f>
        <v xml:space="preserve">RROO PARA LAS FUERZAS ARMADAS. </v>
      </c>
      <c r="H185" s="40">
        <f>IF(J186="FIN",0,LOOKUP(I185,DATOS!A:A,DATOS!P:P))</f>
        <v>0</v>
      </c>
      <c r="I185" s="35">
        <f>+I179+1</f>
        <v>718</v>
      </c>
      <c r="J185" s="61">
        <f>IF(LOOKUP(I185,DATOS!A:A,DATOS!C:C)=0,J179,(LOOKUP(I185,DATOS!A:A,DATOS!C:C)))</f>
        <v>11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IF(PORTADA!$F$51="A",CONCATENATE(K191,".- ",G191),"")</f>
        <v xml:space="preserve">32.- RROO PARA LAS FUERZAS ARMADAS. </v>
      </c>
      <c r="D191" s="24"/>
      <c r="E191" s="11"/>
      <c r="F191" s="11"/>
      <c r="G191" s="40" t="str">
        <f>IF(J192="FIN","",LOOKUP(I191,DATOS!A:A,DATOS!F:F))</f>
        <v xml:space="preserve">RROO PARA LAS FUERZAS ARMADAS. </v>
      </c>
      <c r="H191" s="40">
        <f>IF(J192="FIN",0,LOOKUP(I191,DATOS!A:A,DATOS!P:P))</f>
        <v>0</v>
      </c>
      <c r="I191" s="35">
        <f>+I185+1</f>
        <v>719</v>
      </c>
      <c r="J191" s="61">
        <f>IF(LOOKUP(I191,DATOS!A:A,DATOS!C:C)=0,J185,(LOOKUP(I191,DATOS!A:A,DATOS!C:C)))</f>
        <v>11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IF(PORTADA!$F$51="A",CONCATENATE(K197,".- ",G197),"")</f>
        <v xml:space="preserve">33.- RROO PARA LAS FUERZAS ARMADAS. </v>
      </c>
      <c r="D197" s="24"/>
      <c r="E197" s="11"/>
      <c r="F197" s="11"/>
      <c r="G197" s="40" t="str">
        <f>IF(J198="FIN","",LOOKUP(I197,DATOS!A:A,DATOS!F:F))</f>
        <v xml:space="preserve">RROO PARA LAS FUERZAS ARMADAS. </v>
      </c>
      <c r="H197" s="40">
        <f>IF(J198="FIN",0,LOOKUP(I197,DATOS!A:A,DATOS!P:P))</f>
        <v>0</v>
      </c>
      <c r="I197" s="35">
        <f>+I191+1</f>
        <v>720</v>
      </c>
      <c r="J197" s="61">
        <f>IF(LOOKUP(I197,DATOS!A:A,DATOS!C:C)=0,J191,(LOOKUP(I197,DATOS!A:A,DATOS!C:C)))</f>
        <v>11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IF(PORTADA!$F$51="A",CONCATENATE(K203,".- ",G203),"")</f>
        <v xml:space="preserve">34.- RROO PARA LAS FUERZAS ARMADAS. </v>
      </c>
      <c r="D203" s="24"/>
      <c r="E203" s="11"/>
      <c r="F203" s="11"/>
      <c r="G203" s="40" t="str">
        <f>IF(J204="FIN","",LOOKUP(I203,DATOS!A:A,DATOS!F:F))</f>
        <v xml:space="preserve">RROO PARA LAS FUERZAS ARMADAS. </v>
      </c>
      <c r="H203" s="40">
        <f>IF(J204="FIN",0,LOOKUP(I203,DATOS!A:A,DATOS!P:P))</f>
        <v>0</v>
      </c>
      <c r="I203" s="35">
        <f>+I197+1</f>
        <v>721</v>
      </c>
      <c r="J203" s="61">
        <f>IF(LOOKUP(I203,DATOS!A:A,DATOS!C:C)=0,J197,(LOOKUP(I203,DATOS!A:A,DATOS!C:C)))</f>
        <v>11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IF(PORTADA!$F$51="A",CONCATENATE(K209,".- ",G209),"")</f>
        <v xml:space="preserve">35.- RROO PARA LAS FUERZAS ARMADAS. </v>
      </c>
      <c r="D209" s="24"/>
      <c r="E209" s="11"/>
      <c r="F209" s="11"/>
      <c r="G209" s="40" t="str">
        <f>IF(J210="FIN","",LOOKUP(I209,DATOS!A:A,DATOS!F:F))</f>
        <v xml:space="preserve">RROO PARA LAS FUERZAS ARMADAS. </v>
      </c>
      <c r="H209" s="40">
        <f>IF(J210="FIN",0,LOOKUP(I209,DATOS!A:A,DATOS!P:P))</f>
        <v>0</v>
      </c>
      <c r="I209" s="35">
        <f>+I203+1</f>
        <v>722</v>
      </c>
      <c r="J209" s="61">
        <f>IF(LOOKUP(I209,DATOS!A:A,DATOS!C:C)=0,J203,(LOOKUP(I209,DATOS!A:A,DATOS!C:C)))</f>
        <v>11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IF(PORTADA!$F$51="A",CONCATENATE(K215,".- ",G215),"")</f>
        <v xml:space="preserve">36.- RROO PARA LAS FUERZAS ARMADAS. </v>
      </c>
      <c r="D215" s="24"/>
      <c r="E215" s="11"/>
      <c r="F215" s="11"/>
      <c r="G215" s="40" t="str">
        <f>IF(J216="FIN","",LOOKUP(I215,DATOS!A:A,DATOS!F:F))</f>
        <v xml:space="preserve">RROO PARA LAS FUERZAS ARMADAS. </v>
      </c>
      <c r="H215" s="40">
        <f>IF(J216="FIN",0,LOOKUP(I215,DATOS!A:A,DATOS!P:P))</f>
        <v>0</v>
      </c>
      <c r="I215" s="35">
        <f>+I209+1</f>
        <v>723</v>
      </c>
      <c r="J215" s="61">
        <f>IF(LOOKUP(I215,DATOS!A:A,DATOS!C:C)=0,J209,(LOOKUP(I215,DATOS!A:A,DATOS!C:C)))</f>
        <v>11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IF(PORTADA!$F$51="A",CONCATENATE(K221,".- ",G221),"")</f>
        <v xml:space="preserve">37.- RROO PARA LAS FUERZAS ARMADAS. </v>
      </c>
      <c r="D221" s="24"/>
      <c r="E221" s="11"/>
      <c r="F221" s="11"/>
      <c r="G221" s="40" t="str">
        <f>IF(J222="FIN","",LOOKUP(I221,DATOS!A:A,DATOS!F:F))</f>
        <v xml:space="preserve">RROO PARA LAS FUERZAS ARMADAS. </v>
      </c>
      <c r="H221" s="40">
        <f>IF(J222="FIN",0,LOOKUP(I221,DATOS!A:A,DATOS!P:P))</f>
        <v>0</v>
      </c>
      <c r="I221" s="35">
        <f>+I215+1</f>
        <v>724</v>
      </c>
      <c r="J221" s="61">
        <f>IF(LOOKUP(I221,DATOS!A:A,DATOS!C:C)=0,J215,(LOOKUP(I221,DATOS!A:A,DATOS!C:C)))</f>
        <v>11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IF(PORTADA!$F$51="A",CONCATENATE(K227,".- ",G227),"")</f>
        <v xml:space="preserve">38.- RROO PARA LAS FUERZAS ARMADAS. </v>
      </c>
      <c r="D227" s="24"/>
      <c r="E227" s="11"/>
      <c r="F227" s="11"/>
      <c r="G227" s="40" t="str">
        <f>IF(J228="FIN","",LOOKUP(I227,DATOS!A:A,DATOS!F:F))</f>
        <v xml:space="preserve">RROO PARA LAS FUERZAS ARMADAS. </v>
      </c>
      <c r="H227" s="40">
        <f>IF(J228="FIN",0,LOOKUP(I227,DATOS!A:A,DATOS!P:P))</f>
        <v>0</v>
      </c>
      <c r="I227" s="35">
        <f>+I221+1</f>
        <v>725</v>
      </c>
      <c r="J227" s="61">
        <f>IF(LOOKUP(I227,DATOS!A:A,DATOS!C:C)=0,J221,(LOOKUP(I227,DATOS!A:A,DATOS!C:C)))</f>
        <v>11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IF(PORTADA!$F$51="A",CONCATENATE(K233,".- ",G233),"")</f>
        <v xml:space="preserve">39.- RROO PARA LAS FUERZAS ARMADAS. </v>
      </c>
      <c r="D233" s="24"/>
      <c r="E233" s="11"/>
      <c r="F233" s="11"/>
      <c r="G233" s="40" t="str">
        <f>IF(J234="FIN","",LOOKUP(I233,DATOS!A:A,DATOS!F:F))</f>
        <v xml:space="preserve">RROO PARA LAS FUERZAS ARMADAS. </v>
      </c>
      <c r="H233" s="40">
        <f>IF(J234="FIN",0,LOOKUP(I233,DATOS!A:A,DATOS!P:P))</f>
        <v>0</v>
      </c>
      <c r="I233" s="35">
        <f>+I227+1</f>
        <v>726</v>
      </c>
      <c r="J233" s="61">
        <f>IF(LOOKUP(I233,DATOS!A:A,DATOS!C:C)=0,J227,(LOOKUP(I233,DATOS!A:A,DATOS!C:C)))</f>
        <v>11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IF(PORTADA!$F$51="A",CONCATENATE(K239,".- ",G239),"")</f>
        <v xml:space="preserve">40.- RROO PARA LAS FUERZAS ARMADAS. </v>
      </c>
      <c r="D239" s="24"/>
      <c r="E239" s="11"/>
      <c r="F239" s="11"/>
      <c r="G239" s="40" t="str">
        <f>IF(J240="FIN","",LOOKUP(I239,DATOS!A:A,DATOS!F:F))</f>
        <v xml:space="preserve">RROO PARA LAS FUERZAS ARMADAS. </v>
      </c>
      <c r="H239" s="40">
        <f>IF(J240="FIN",0,LOOKUP(I239,DATOS!A:A,DATOS!P:P))</f>
        <v>0</v>
      </c>
      <c r="I239" s="35">
        <f>+I233+1</f>
        <v>727</v>
      </c>
      <c r="J239" s="61">
        <f>IF(LOOKUP(I239,DATOS!A:A,DATOS!C:C)=0,J233,(LOOKUP(I239,DATOS!A:A,DATOS!C:C)))</f>
        <v>11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IF(PORTADA!$F$51="A",CONCATENATE(K245,".- ",G245),"")</f>
        <v xml:space="preserve">41.- RROO PARA LAS FUERZAS ARMADAS. </v>
      </c>
      <c r="D245" s="24"/>
      <c r="E245" s="11"/>
      <c r="F245" s="11"/>
      <c r="G245" s="40" t="str">
        <f>IF(J246="FIN","",LOOKUP(I245,DATOS!A:A,DATOS!F:F))</f>
        <v xml:space="preserve">RROO PARA LAS FUERZAS ARMADAS. </v>
      </c>
      <c r="H245" s="40">
        <f>IF(J246="FIN",0,LOOKUP(I245,DATOS!A:A,DATOS!P:P))</f>
        <v>0</v>
      </c>
      <c r="I245" s="35">
        <f>+I239+1</f>
        <v>728</v>
      </c>
      <c r="J245" s="61">
        <f>IF(LOOKUP(I245,DATOS!A:A,DATOS!C:C)=0,J239,(LOOKUP(I245,DATOS!A:A,DATOS!C:C)))</f>
        <v>11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IF(PORTADA!$F$51="A",CONCATENATE(K251,".- ",G251),"")</f>
        <v xml:space="preserve">42.- RROO PARA LAS FUERZAS ARMADAS. </v>
      </c>
      <c r="D251" s="24"/>
      <c r="E251" s="11"/>
      <c r="F251" s="11"/>
      <c r="G251" s="40" t="str">
        <f>IF(J252="FIN","",LOOKUP(I251,DATOS!A:A,DATOS!F:F))</f>
        <v xml:space="preserve">RROO PARA LAS FUERZAS ARMADAS. </v>
      </c>
      <c r="H251" s="40">
        <f>IF(J252="FIN",0,LOOKUP(I251,DATOS!A:A,DATOS!P:P))</f>
        <v>0</v>
      </c>
      <c r="I251" s="35">
        <f>+I245+1</f>
        <v>729</v>
      </c>
      <c r="J251" s="61">
        <f>IF(LOOKUP(I251,DATOS!A:A,DATOS!C:C)=0,J245,(LOOKUP(I251,DATOS!A:A,DATOS!C:C)))</f>
        <v>11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IF(PORTADA!$F$51="A",CONCATENATE(K257,".- ",G257),"")</f>
        <v xml:space="preserve">43.- RROO PARA LAS FUERZAS ARMADAS. </v>
      </c>
      <c r="D257" s="24"/>
      <c r="E257" s="11"/>
      <c r="F257" s="11"/>
      <c r="G257" s="40" t="str">
        <f>IF(J258="FIN","",LOOKUP(I257,DATOS!A:A,DATOS!F:F))</f>
        <v xml:space="preserve">RROO PARA LAS FUERZAS ARMADAS. </v>
      </c>
      <c r="H257" s="40">
        <f>IF(J258="FIN",0,LOOKUP(I257,DATOS!A:A,DATOS!P:P))</f>
        <v>0</v>
      </c>
      <c r="I257" s="35">
        <f>+I251+1</f>
        <v>730</v>
      </c>
      <c r="J257" s="61">
        <f>IF(LOOKUP(I257,DATOS!A:A,DATOS!C:C)=0,J251,(LOOKUP(I257,DATOS!A:A,DATOS!C:C)))</f>
        <v>11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IF(PORTADA!$F$51="A",CONCATENATE(K263,".- ",G263),"")</f>
        <v xml:space="preserve">44.- RROO PARA LAS FUERZAS ARMADAS. </v>
      </c>
      <c r="D263" s="24"/>
      <c r="E263" s="11"/>
      <c r="F263" s="11"/>
      <c r="G263" s="40" t="str">
        <f>IF(J264="FIN","",LOOKUP(I263,DATOS!A:A,DATOS!F:F))</f>
        <v xml:space="preserve">RROO PARA LAS FUERZAS ARMADAS. </v>
      </c>
      <c r="H263" s="40">
        <f>IF(J264="FIN",0,LOOKUP(I263,DATOS!A:A,DATOS!P:P))</f>
        <v>0</v>
      </c>
      <c r="I263" s="35">
        <f>+I257+1</f>
        <v>731</v>
      </c>
      <c r="J263" s="61">
        <f>IF(LOOKUP(I263,DATOS!A:A,DATOS!C:C)=0,J257,(LOOKUP(I263,DATOS!A:A,DATOS!C:C)))</f>
        <v>11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IF(PORTADA!$F$51="A",CONCATENATE(K269,".- ",G269),"")</f>
        <v xml:space="preserve">45.- RROO PARA LAS FUERZAS ARMADAS. </v>
      </c>
      <c r="D269" s="24"/>
      <c r="E269" s="11"/>
      <c r="F269" s="11"/>
      <c r="G269" s="40" t="str">
        <f>IF(J270="FIN","",LOOKUP(I269,DATOS!A:A,DATOS!F:F))</f>
        <v xml:space="preserve">RROO PARA LAS FUERZAS ARMADAS. </v>
      </c>
      <c r="H269" s="40">
        <f>IF(J270="FIN",0,LOOKUP(I269,DATOS!A:A,DATOS!P:P))</f>
        <v>0</v>
      </c>
      <c r="I269" s="35">
        <f>+I263+1</f>
        <v>732</v>
      </c>
      <c r="J269" s="61">
        <f>IF(LOOKUP(I269,DATOS!A:A,DATOS!C:C)=0,J263,(LOOKUP(I269,DATOS!A:A,DATOS!C:C)))</f>
        <v>11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IF(PORTADA!$F$51="A",CONCATENATE(K275,".- ",G275),"")</f>
        <v xml:space="preserve">46.- RROO PARA LAS FUERZAS ARMADAS. </v>
      </c>
      <c r="D275" s="24"/>
      <c r="E275" s="11"/>
      <c r="F275" s="11"/>
      <c r="G275" s="40" t="str">
        <f>IF(J276="FIN","",LOOKUP(I275,DATOS!A:A,DATOS!F:F))</f>
        <v xml:space="preserve">RROO PARA LAS FUERZAS ARMADAS. </v>
      </c>
      <c r="H275" s="40">
        <f>IF(J276="FIN",0,LOOKUP(I275,DATOS!A:A,DATOS!P:P))</f>
        <v>0</v>
      </c>
      <c r="I275" s="35">
        <f>+I269+1</f>
        <v>733</v>
      </c>
      <c r="J275" s="61">
        <f>IF(LOOKUP(I275,DATOS!A:A,DATOS!C:C)=0,J269,(LOOKUP(I275,DATOS!A:A,DATOS!C:C)))</f>
        <v>11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IF(PORTADA!$F$51="A",CONCATENATE(K281,".- ",G281),"")</f>
        <v xml:space="preserve">47.- RROO PARA LAS FUERZAS ARMADAS. </v>
      </c>
      <c r="D281" s="24"/>
      <c r="E281" s="11"/>
      <c r="F281" s="11"/>
      <c r="G281" s="40" t="str">
        <f>IF(J282="FIN","",LOOKUP(I281,DATOS!A:A,DATOS!F:F))</f>
        <v xml:space="preserve">RROO PARA LAS FUERZAS ARMADAS. </v>
      </c>
      <c r="H281" s="40">
        <f>IF(J282="FIN",0,LOOKUP(I281,DATOS!A:A,DATOS!P:P))</f>
        <v>0</v>
      </c>
      <c r="I281" s="35">
        <f>+I275+1</f>
        <v>734</v>
      </c>
      <c r="J281" s="61">
        <f>IF(LOOKUP(I281,DATOS!A:A,DATOS!C:C)=0,J275,(LOOKUP(I281,DATOS!A:A,DATOS!C:C)))</f>
        <v>11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IF(PORTADA!$F$51="A",CONCATENATE(K287,".- ",G287),"")</f>
        <v xml:space="preserve">48.- RROO PARA LAS FUERZAS ARMADAS. </v>
      </c>
      <c r="D287" s="24"/>
      <c r="E287" s="11"/>
      <c r="F287" s="11"/>
      <c r="G287" s="40" t="str">
        <f>IF(J288="FIN","",LOOKUP(I287,DATOS!A:A,DATOS!F:F))</f>
        <v xml:space="preserve">RROO PARA LAS FUERZAS ARMADAS. </v>
      </c>
      <c r="H287" s="40">
        <f>IF(J288="FIN",0,LOOKUP(I287,DATOS!A:A,DATOS!P:P))</f>
        <v>0</v>
      </c>
      <c r="I287" s="35">
        <f>+I281+1</f>
        <v>735</v>
      </c>
      <c r="J287" s="61">
        <f>IF(LOOKUP(I287,DATOS!A:A,DATOS!C:C)=0,J281,(LOOKUP(I287,DATOS!A:A,DATOS!C:C)))</f>
        <v>11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IF(PORTADA!$F$51="A",CONCATENATE(K293,".- ",G293),"")</f>
        <v xml:space="preserve">49.- RROO PARA LAS FUERZAS ARMADAS. </v>
      </c>
      <c r="D293" s="24"/>
      <c r="E293" s="11"/>
      <c r="F293" s="11"/>
      <c r="G293" s="40" t="str">
        <f>IF(J294="FIN","",LOOKUP(I293,DATOS!A:A,DATOS!F:F))</f>
        <v xml:space="preserve">RROO PARA LAS FUERZAS ARMADAS. </v>
      </c>
      <c r="H293" s="40">
        <f>IF(J294="FIN",0,LOOKUP(I293,DATOS!A:A,DATOS!P:P))</f>
        <v>0</v>
      </c>
      <c r="I293" s="35">
        <f>+I287+1</f>
        <v>736</v>
      </c>
      <c r="J293" s="61">
        <f>IF(LOOKUP(I293,DATOS!A:A,DATOS!C:C)=0,J287,(LOOKUP(I293,DATOS!A:A,DATOS!C:C)))</f>
        <v>11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IF(PORTADA!$F$51="A",CONCATENATE(K299,".- ",G299),"")</f>
        <v xml:space="preserve">50.- RROO PARA LAS FUERZAS ARMADAS. </v>
      </c>
      <c r="D299" s="24"/>
      <c r="E299" s="11"/>
      <c r="F299" s="11"/>
      <c r="G299" s="40" t="str">
        <f>IF(J300="FIN","",LOOKUP(I299,DATOS!A:A,DATOS!F:F))</f>
        <v xml:space="preserve">RROO PARA LAS FUERZAS ARMADAS. </v>
      </c>
      <c r="H299" s="40">
        <f>IF(J300="FIN",0,LOOKUP(I299,DATOS!A:A,DATOS!P:P))</f>
        <v>0</v>
      </c>
      <c r="I299" s="35">
        <f>+I293+1</f>
        <v>737</v>
      </c>
      <c r="J299" s="61">
        <f>IF(LOOKUP(I299,DATOS!A:A,DATOS!C:C)=0,J293,(LOOKUP(I299,DATOS!A:A,DATOS!C:C)))</f>
        <v>11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>a) 0</v>
      </c>
      <c r="D300" s="26"/>
      <c r="G300" s="38">
        <f>IF(J300="FIN","",LOOKUP(I299,DATOS!A:A,DATOS!L:L))</f>
        <v>0</v>
      </c>
      <c r="I300" s="35" t="s">
        <v>57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42"/>
      <c r="B301" s="29"/>
      <c r="C301" s="25" t="str">
        <f ca="1">IF(PORTADA!$F$51="A",CONCATENATE(I301," ",G301),"")</f>
        <v>b) 0</v>
      </c>
      <c r="D301" s="26"/>
      <c r="G301" s="38">
        <f>IF(J300="FIN","",LOOKUP(I299,DATOS!A:A,DATOS!M:M))</f>
        <v>0</v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42"/>
      <c r="B302" s="29"/>
      <c r="C302" s="25" t="str">
        <f ca="1">IF(PORTADA!$F$51="A",CONCATENATE(I302," ",G302),"")</f>
        <v>c) 0</v>
      </c>
      <c r="D302" s="26"/>
      <c r="G302" s="38">
        <f>IF(J300="FIN","",LOOKUP(I299,DATOS!A:A,DATOS!N:N))</f>
        <v>0</v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42"/>
      <c r="B303" s="29"/>
      <c r="C303" s="25" t="str">
        <f ca="1">IF(PORTADA!$F$51="A",CONCATENATE(I303," ",G303),"")</f>
        <v>d) 0</v>
      </c>
      <c r="D303" s="26"/>
      <c r="G303" s="38">
        <f>IF(J300="FIN","",LOOKUP(I299,DATOS!A:A,DATOS!O:O))</f>
        <v>0</v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IF(PORTADA!$F$51="A",CONCATENATE(K305,".- ",G305),"")</f>
        <v xml:space="preserve">51.- RROO PARA LAS FUERZAS ARMADAS. </v>
      </c>
      <c r="D305" s="24"/>
      <c r="E305" s="11"/>
      <c r="F305" s="11"/>
      <c r="G305" s="40" t="str">
        <f>IF(J306="FIN","",LOOKUP(I305,DATOS!A:A,DATOS!F:F))</f>
        <v xml:space="preserve">RROO PARA LAS FUERZAS ARMADAS. </v>
      </c>
      <c r="H305" s="40">
        <f>IF(J306="FIN",0,LOOKUP(I305,DATOS!A:A,DATOS!P:P))</f>
        <v>0</v>
      </c>
      <c r="I305" s="35">
        <f>+I299+1</f>
        <v>738</v>
      </c>
      <c r="J305" s="61">
        <f>IF(LOOKUP(I305,DATOS!A:A,DATOS!C:C)=0,J299,(LOOKUP(I305,DATOS!A:A,DATOS!C:C)))</f>
        <v>11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>a) 0</v>
      </c>
      <c r="D306" s="26"/>
      <c r="G306" s="38">
        <f>IF(J306="FIN","",LOOKUP(I305,DATOS!A:A,DATOS!L:L))</f>
        <v>0</v>
      </c>
      <c r="I306" s="35" t="s">
        <v>57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42"/>
      <c r="B307" s="29"/>
      <c r="C307" s="25" t="str">
        <f ca="1">IF(PORTADA!$F$51="A",CONCATENATE(I307," ",G307),"")</f>
        <v>b) 0</v>
      </c>
      <c r="D307" s="26"/>
      <c r="G307" s="38">
        <f>IF(J306="FIN","",LOOKUP(I305,DATOS!A:A,DATOS!M:M))</f>
        <v>0</v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42"/>
      <c r="B308" s="29"/>
      <c r="C308" s="25" t="str">
        <f ca="1">IF(PORTADA!$F$51="A",CONCATENATE(I308," ",G308),"")</f>
        <v>c) 0</v>
      </c>
      <c r="D308" s="26"/>
      <c r="G308" s="38">
        <f>IF(J306="FIN","",LOOKUP(I305,DATOS!A:A,DATOS!N:N))</f>
        <v>0</v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42"/>
      <c r="B309" s="29"/>
      <c r="C309" s="25" t="str">
        <f ca="1">IF(PORTADA!$F$51="A",CONCATENATE(I309," ",G309),"")</f>
        <v>d) 0</v>
      </c>
      <c r="D309" s="26"/>
      <c r="G309" s="38">
        <f>IF(J306="FIN","",LOOKUP(I305,DATOS!A:A,DATOS!O:O))</f>
        <v>0</v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IF(PORTADA!$F$51="A",CONCATENATE(K311,".- ",G311),"")</f>
        <v xml:space="preserve">52.- RROO PARA LAS FUERZAS ARMADAS. </v>
      </c>
      <c r="D311" s="24"/>
      <c r="E311" s="11"/>
      <c r="F311" s="11"/>
      <c r="G311" s="40" t="str">
        <f>IF(J312="FIN","",LOOKUP(I311,DATOS!A:A,DATOS!F:F))</f>
        <v xml:space="preserve">RROO PARA LAS FUERZAS ARMADAS. </v>
      </c>
      <c r="H311" s="40">
        <f>IF(J312="FIN",0,LOOKUP(I311,DATOS!A:A,DATOS!P:P))</f>
        <v>0</v>
      </c>
      <c r="I311" s="35">
        <f>+I305+1</f>
        <v>739</v>
      </c>
      <c r="J311" s="61">
        <f>IF(LOOKUP(I311,DATOS!A:A,DATOS!C:C)=0,J305,(LOOKUP(I311,DATOS!A:A,DATOS!C:C)))</f>
        <v>11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>a) 0</v>
      </c>
      <c r="D312" s="26"/>
      <c r="G312" s="38">
        <f>IF(J312="FIN","",LOOKUP(I311,DATOS!A:A,DATOS!L:L))</f>
        <v>0</v>
      </c>
      <c r="I312" s="35" t="s">
        <v>57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42"/>
      <c r="B313" s="29"/>
      <c r="C313" s="25" t="str">
        <f ca="1">IF(PORTADA!$F$51="A",CONCATENATE(I313," ",G313),"")</f>
        <v>b) 0</v>
      </c>
      <c r="D313" s="26"/>
      <c r="G313" s="38">
        <f>IF(J312="FIN","",LOOKUP(I311,DATOS!A:A,DATOS!M:M))</f>
        <v>0</v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42"/>
      <c r="B314" s="29"/>
      <c r="C314" s="25" t="str">
        <f ca="1">IF(PORTADA!$F$51="A",CONCATENATE(I314," ",G314),"")</f>
        <v>c) 0</v>
      </c>
      <c r="D314" s="26"/>
      <c r="G314" s="38">
        <f>IF(J312="FIN","",LOOKUP(I311,DATOS!A:A,DATOS!N:N))</f>
        <v>0</v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42"/>
      <c r="B315" s="29"/>
      <c r="C315" s="25" t="str">
        <f ca="1">IF(PORTADA!$F$51="A",CONCATENATE(I315," ",G315),"")</f>
        <v>d) 0</v>
      </c>
      <c r="D315" s="26"/>
      <c r="G315" s="38">
        <f>IF(J312="FIN","",LOOKUP(I311,DATOS!A:A,DATOS!O:O))</f>
        <v>0</v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IF(PORTADA!$F$51="A",CONCATENATE(K317,".- ",G317),"")</f>
        <v xml:space="preserve">53.- RROO PARA LAS FUERZAS ARMADAS. </v>
      </c>
      <c r="D317" s="24"/>
      <c r="E317" s="11"/>
      <c r="F317" s="11"/>
      <c r="G317" s="40" t="str">
        <f>IF(J318="FIN","",LOOKUP(I317,DATOS!A:A,DATOS!F:F))</f>
        <v xml:space="preserve">RROO PARA LAS FUERZAS ARMADAS. </v>
      </c>
      <c r="H317" s="40">
        <f>IF(J318="FIN",0,LOOKUP(I317,DATOS!A:A,DATOS!P:P))</f>
        <v>0</v>
      </c>
      <c r="I317" s="35">
        <f>+I311+1</f>
        <v>740</v>
      </c>
      <c r="J317" s="61">
        <f>IF(LOOKUP(I317,DATOS!A:A,DATOS!C:C)=0,J311,(LOOKUP(I317,DATOS!A:A,DATOS!C:C)))</f>
        <v>11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>a) 0</v>
      </c>
      <c r="D318" s="26"/>
      <c r="G318" s="38">
        <f>IF(J318="FIN","",LOOKUP(I317,DATOS!A:A,DATOS!L:L))</f>
        <v>0</v>
      </c>
      <c r="I318" s="35" t="s">
        <v>57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42"/>
      <c r="B319" s="29"/>
      <c r="C319" s="25" t="str">
        <f ca="1">IF(PORTADA!$F$51="A",CONCATENATE(I319," ",G319),"")</f>
        <v>b) 0</v>
      </c>
      <c r="D319" s="26"/>
      <c r="G319" s="38">
        <f>IF(J318="FIN","",LOOKUP(I317,DATOS!A:A,DATOS!M:M))</f>
        <v>0</v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42"/>
      <c r="B320" s="29"/>
      <c r="C320" s="25" t="str">
        <f ca="1">IF(PORTADA!$F$51="A",CONCATENATE(I320," ",G320),"")</f>
        <v>c) 0</v>
      </c>
      <c r="D320" s="26"/>
      <c r="G320" s="38">
        <f>IF(J318="FIN","",LOOKUP(I317,DATOS!A:A,DATOS!N:N))</f>
        <v>0</v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42"/>
      <c r="B321" s="29"/>
      <c r="C321" s="25" t="str">
        <f ca="1">IF(PORTADA!$F$51="A",CONCATENATE(I321," ",G321),"")</f>
        <v>d) 0</v>
      </c>
      <c r="D321" s="26"/>
      <c r="G321" s="38">
        <f>IF(J318="FIN","",LOOKUP(I317,DATOS!A:A,DATOS!O:O))</f>
        <v>0</v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IF(PORTADA!$F$51="A",CONCATENATE(K323,".- ",G323),"")</f>
        <v xml:space="preserve">54.- RROO PARA LAS FUERZAS ARMADAS. </v>
      </c>
      <c r="D323" s="24"/>
      <c r="E323" s="11"/>
      <c r="F323" s="11"/>
      <c r="G323" s="40" t="str">
        <f>IF(J324="FIN","",LOOKUP(I323,DATOS!A:A,DATOS!F:F))</f>
        <v xml:space="preserve">RROO PARA LAS FUERZAS ARMADAS. </v>
      </c>
      <c r="H323" s="40">
        <f>IF(J324="FIN",0,LOOKUP(I323,DATOS!A:A,DATOS!P:P))</f>
        <v>0</v>
      </c>
      <c r="I323" s="35">
        <f>+I317+1</f>
        <v>741</v>
      </c>
      <c r="J323" s="61">
        <f>IF(LOOKUP(I323,DATOS!A:A,DATOS!C:C)=0,J317,(LOOKUP(I323,DATOS!A:A,DATOS!C:C)))</f>
        <v>11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>a) 0</v>
      </c>
      <c r="D324" s="26"/>
      <c r="G324" s="38">
        <f>IF(J324="FIN","",LOOKUP(I323,DATOS!A:A,DATOS!L:L))</f>
        <v>0</v>
      </c>
      <c r="I324" s="35" t="s">
        <v>57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42"/>
      <c r="B325" s="29"/>
      <c r="C325" s="25" t="str">
        <f ca="1">IF(PORTADA!$F$51="A",CONCATENATE(I325," ",G325),"")</f>
        <v>b) 0</v>
      </c>
      <c r="D325" s="26"/>
      <c r="G325" s="38">
        <f>IF(J324="FIN","",LOOKUP(I323,DATOS!A:A,DATOS!M:M))</f>
        <v>0</v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42"/>
      <c r="B326" s="29"/>
      <c r="C326" s="25" t="str">
        <f ca="1">IF(PORTADA!$F$51="A",CONCATENATE(I326," ",G326),"")</f>
        <v>c) 0</v>
      </c>
      <c r="D326" s="26"/>
      <c r="G326" s="38">
        <f>IF(J324="FIN","",LOOKUP(I323,DATOS!A:A,DATOS!N:N))</f>
        <v>0</v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42"/>
      <c r="B327" s="29"/>
      <c r="C327" s="25" t="str">
        <f ca="1">IF(PORTADA!$F$51="A",CONCATENATE(I327," ",G327),"")</f>
        <v>d) 0</v>
      </c>
      <c r="D327" s="26"/>
      <c r="G327" s="38">
        <f>IF(J324="FIN","",LOOKUP(I323,DATOS!A:A,DATOS!O:O))</f>
        <v>0</v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IF(PORTADA!$F$51="A",CONCATENATE(K329,".- ",G329),"")</f>
        <v xml:space="preserve">55.- RROO PARA LAS FUERZAS ARMADAS. </v>
      </c>
      <c r="D329" s="24"/>
      <c r="E329" s="11"/>
      <c r="F329" s="11"/>
      <c r="G329" s="40" t="str">
        <f>IF(J330="FIN","",LOOKUP(I329,DATOS!A:A,DATOS!F:F))</f>
        <v xml:space="preserve">RROO PARA LAS FUERZAS ARMADAS. </v>
      </c>
      <c r="H329" s="40">
        <f>IF(J330="FIN",0,LOOKUP(I329,DATOS!A:A,DATOS!P:P))</f>
        <v>0</v>
      </c>
      <c r="I329" s="35">
        <f>+I323+1</f>
        <v>742</v>
      </c>
      <c r="J329" s="61">
        <f>IF(LOOKUP(I329,DATOS!A:A,DATOS!C:C)=0,J323,(LOOKUP(I329,DATOS!A:A,DATOS!C:C)))</f>
        <v>11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>a) 0</v>
      </c>
      <c r="D330" s="26"/>
      <c r="G330" s="38">
        <f>IF(J330="FIN","",LOOKUP(I329,DATOS!A:A,DATOS!L:L))</f>
        <v>0</v>
      </c>
      <c r="I330" s="35" t="s">
        <v>57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42"/>
      <c r="B331" s="29"/>
      <c r="C331" s="25" t="str">
        <f ca="1">IF(PORTADA!$F$51="A",CONCATENATE(I331," ",G331),"")</f>
        <v>b) 0</v>
      </c>
      <c r="D331" s="26"/>
      <c r="G331" s="38">
        <f>IF(J330="FIN","",LOOKUP(I329,DATOS!A:A,DATOS!M:M))</f>
        <v>0</v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42"/>
      <c r="B332" s="29"/>
      <c r="C332" s="25" t="str">
        <f ca="1">IF(PORTADA!$F$51="A",CONCATENATE(I332," ",G332),"")</f>
        <v>c) 0</v>
      </c>
      <c r="D332" s="26"/>
      <c r="G332" s="38">
        <f>IF(J330="FIN","",LOOKUP(I329,DATOS!A:A,DATOS!N:N))</f>
        <v>0</v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42"/>
      <c r="B333" s="29"/>
      <c r="C333" s="25" t="str">
        <f ca="1">IF(PORTADA!$F$51="A",CONCATENATE(I333," ",G333),"")</f>
        <v>d) 0</v>
      </c>
      <c r="D333" s="26"/>
      <c r="G333" s="38">
        <f>IF(J330="FIN","",LOOKUP(I329,DATOS!A:A,DATOS!O:O))</f>
        <v>0</v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IF(PORTADA!$F$51="A",CONCATENATE(K335,".- ",G335),"")</f>
        <v xml:space="preserve">56.- RROO PARA LAS FUERZAS ARMADAS. </v>
      </c>
      <c r="D335" s="24"/>
      <c r="E335" s="11"/>
      <c r="F335" s="11"/>
      <c r="G335" s="40" t="str">
        <f>IF(J336="FIN","",LOOKUP(I335,DATOS!A:A,DATOS!F:F))</f>
        <v xml:space="preserve">RROO PARA LAS FUERZAS ARMADAS. </v>
      </c>
      <c r="H335" s="40">
        <f>IF(J336="FIN",0,LOOKUP(I335,DATOS!A:A,DATOS!P:P))</f>
        <v>0</v>
      </c>
      <c r="I335" s="35">
        <f>+I329+1</f>
        <v>743</v>
      </c>
      <c r="J335" s="61">
        <f>IF(LOOKUP(I335,DATOS!A:A,DATOS!C:C)=0,J329,(LOOKUP(I335,DATOS!A:A,DATOS!C:C)))</f>
        <v>11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>a) 0</v>
      </c>
      <c r="D336" s="26"/>
      <c r="G336" s="38">
        <f>IF(J336="FIN","",LOOKUP(I335,DATOS!A:A,DATOS!L:L))</f>
        <v>0</v>
      </c>
      <c r="I336" s="35" t="s">
        <v>57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42"/>
      <c r="B337" s="29"/>
      <c r="C337" s="25" t="str">
        <f ca="1">IF(PORTADA!$F$51="A",CONCATENATE(I337," ",G337),"")</f>
        <v>b) 0</v>
      </c>
      <c r="D337" s="26"/>
      <c r="G337" s="38">
        <f>IF(J336="FIN","",LOOKUP(I335,DATOS!A:A,DATOS!M:M))</f>
        <v>0</v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42"/>
      <c r="B338" s="29"/>
      <c r="C338" s="25" t="str">
        <f ca="1">IF(PORTADA!$F$51="A",CONCATENATE(I338," ",G338),"")</f>
        <v>c) 0</v>
      </c>
      <c r="D338" s="26"/>
      <c r="G338" s="38">
        <f>IF(J336="FIN","",LOOKUP(I335,DATOS!A:A,DATOS!N:N))</f>
        <v>0</v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42"/>
      <c r="B339" s="29"/>
      <c r="C339" s="25" t="str">
        <f ca="1">IF(PORTADA!$F$51="A",CONCATENATE(I339," ",G339),"")</f>
        <v>d) 0</v>
      </c>
      <c r="D339" s="26"/>
      <c r="G339" s="38">
        <f>IF(J336="FIN","",LOOKUP(I335,DATOS!A:A,DATOS!O:O))</f>
        <v>0</v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IF(PORTADA!$F$51="A",CONCATENATE(K341,".- ",G341),"")</f>
        <v xml:space="preserve">57.- RROO PARA LAS FUERZAS ARMADAS. </v>
      </c>
      <c r="D341" s="24"/>
      <c r="E341" s="11"/>
      <c r="F341" s="11"/>
      <c r="G341" s="40" t="str">
        <f>IF(J342="FIN","",LOOKUP(I341,DATOS!A:A,DATOS!F:F))</f>
        <v xml:space="preserve">RROO PARA LAS FUERZAS ARMADAS. </v>
      </c>
      <c r="H341" s="40">
        <f>IF(J342="FIN",0,LOOKUP(I341,DATOS!A:A,DATOS!P:P))</f>
        <v>0</v>
      </c>
      <c r="I341" s="35">
        <f>+I335+1</f>
        <v>744</v>
      </c>
      <c r="J341" s="61">
        <f>IF(LOOKUP(I341,DATOS!A:A,DATOS!C:C)=0,J335,(LOOKUP(I341,DATOS!A:A,DATOS!C:C)))</f>
        <v>11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>a) 0</v>
      </c>
      <c r="D342" s="26"/>
      <c r="G342" s="38">
        <f>IF(J342="FIN","",LOOKUP(I341,DATOS!A:A,DATOS!L:L))</f>
        <v>0</v>
      </c>
      <c r="I342" s="35" t="s">
        <v>57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42"/>
      <c r="B343" s="29"/>
      <c r="C343" s="25" t="str">
        <f ca="1">IF(PORTADA!$F$51="A",CONCATENATE(I343," ",G343),"")</f>
        <v>b) 0</v>
      </c>
      <c r="D343" s="26"/>
      <c r="G343" s="38">
        <f>IF(J342="FIN","",LOOKUP(I341,DATOS!A:A,DATOS!M:M))</f>
        <v>0</v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42"/>
      <c r="B344" s="29"/>
      <c r="C344" s="25" t="str">
        <f ca="1">IF(PORTADA!$F$51="A",CONCATENATE(I344," ",G344),"")</f>
        <v>c) 0</v>
      </c>
      <c r="D344" s="26"/>
      <c r="G344" s="38">
        <f>IF(J342="FIN","",LOOKUP(I341,DATOS!A:A,DATOS!N:N))</f>
        <v>0</v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42"/>
      <c r="B345" s="29"/>
      <c r="C345" s="25" t="str">
        <f ca="1">IF(PORTADA!$F$51="A",CONCATENATE(I345," ",G345),"")</f>
        <v>d) 0</v>
      </c>
      <c r="D345" s="26"/>
      <c r="G345" s="38">
        <f>IF(J342="FIN","",LOOKUP(I341,DATOS!A:A,DATOS!O:O))</f>
        <v>0</v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IF(PORTADA!$F$51="A",CONCATENATE(K347,".- ",G347),"")</f>
        <v xml:space="preserve">58.- RROO PARA LAS FUERZAS ARMADAS. </v>
      </c>
      <c r="D347" s="24"/>
      <c r="E347" s="11"/>
      <c r="F347" s="11"/>
      <c r="G347" s="40" t="str">
        <f>IF(J348="FIN","",LOOKUP(I347,DATOS!A:A,DATOS!F:F))</f>
        <v xml:space="preserve">RROO PARA LAS FUERZAS ARMADAS. </v>
      </c>
      <c r="H347" s="40">
        <f>IF(J348="FIN",0,LOOKUP(I347,DATOS!A:A,DATOS!P:P))</f>
        <v>0</v>
      </c>
      <c r="I347" s="35">
        <f>+I341+1</f>
        <v>745</v>
      </c>
      <c r="J347" s="61">
        <f>IF(LOOKUP(I347,DATOS!A:A,DATOS!C:C)=0,J341,(LOOKUP(I347,DATOS!A:A,DATOS!C:C)))</f>
        <v>11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>a) 0</v>
      </c>
      <c r="D348" s="26"/>
      <c r="G348" s="38">
        <f>IF(J348="FIN","",LOOKUP(I347,DATOS!A:A,DATOS!L:L))</f>
        <v>0</v>
      </c>
      <c r="I348" s="35" t="s">
        <v>57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42"/>
      <c r="B349" s="29"/>
      <c r="C349" s="25" t="str">
        <f ca="1">IF(PORTADA!$F$51="A",CONCATENATE(I349," ",G349),"")</f>
        <v>b) 0</v>
      </c>
      <c r="D349" s="26"/>
      <c r="G349" s="38">
        <f>IF(J348="FIN","",LOOKUP(I347,DATOS!A:A,DATOS!M:M))</f>
        <v>0</v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42"/>
      <c r="B350" s="29"/>
      <c r="C350" s="25" t="str">
        <f ca="1">IF(PORTADA!$F$51="A",CONCATENATE(I350," ",G350),"")</f>
        <v>c) 0</v>
      </c>
      <c r="D350" s="26"/>
      <c r="G350" s="38">
        <f>IF(J348="FIN","",LOOKUP(I347,DATOS!A:A,DATOS!N:N))</f>
        <v>0</v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42"/>
      <c r="B351" s="29"/>
      <c r="C351" s="25" t="str">
        <f ca="1">IF(PORTADA!$F$51="A",CONCATENATE(I351," ",G351),"")</f>
        <v>d) 0</v>
      </c>
      <c r="D351" s="26"/>
      <c r="G351" s="38">
        <f>IF(J348="FIN","",LOOKUP(I347,DATOS!A:A,DATOS!O:O))</f>
        <v>0</v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IF(PORTADA!$F$51="A",CONCATENATE(K353,".- ",G353),"")</f>
        <v xml:space="preserve">59.- RROO PARA LAS FUERZAS ARMADAS. </v>
      </c>
      <c r="D353" s="24"/>
      <c r="E353" s="11"/>
      <c r="F353" s="11"/>
      <c r="G353" s="40" t="str">
        <f>IF(J354="FIN","",LOOKUP(I353,DATOS!A:A,DATOS!F:F))</f>
        <v xml:space="preserve">RROO PARA LAS FUERZAS ARMADAS. </v>
      </c>
      <c r="H353" s="40">
        <f>IF(J354="FIN",0,LOOKUP(I353,DATOS!A:A,DATOS!P:P))</f>
        <v>0</v>
      </c>
      <c r="I353" s="35">
        <f>+I347+1</f>
        <v>746</v>
      </c>
      <c r="J353" s="61">
        <f>IF(LOOKUP(I353,DATOS!A:A,DATOS!C:C)=0,J347,(LOOKUP(I353,DATOS!A:A,DATOS!C:C)))</f>
        <v>11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>a) 0</v>
      </c>
      <c r="D354" s="26"/>
      <c r="G354" s="38">
        <f>IF(J354="FIN","",LOOKUP(I353,DATOS!A:A,DATOS!L:L))</f>
        <v>0</v>
      </c>
      <c r="I354" s="35" t="s">
        <v>57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42"/>
      <c r="B355" s="29"/>
      <c r="C355" s="25" t="str">
        <f ca="1">IF(PORTADA!$F$51="A",CONCATENATE(I355," ",G355),"")</f>
        <v>b) 0</v>
      </c>
      <c r="D355" s="26"/>
      <c r="G355" s="38">
        <f>IF(J354="FIN","",LOOKUP(I353,DATOS!A:A,DATOS!M:M))</f>
        <v>0</v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42"/>
      <c r="B356" s="29"/>
      <c r="C356" s="25" t="str">
        <f ca="1">IF(PORTADA!$F$51="A",CONCATENATE(I356," ",G356),"")</f>
        <v>c) 0</v>
      </c>
      <c r="D356" s="26"/>
      <c r="G356" s="38">
        <f>IF(J354="FIN","",LOOKUP(I353,DATOS!A:A,DATOS!N:N))</f>
        <v>0</v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42"/>
      <c r="B357" s="29"/>
      <c r="C357" s="25" t="str">
        <f ca="1">IF(PORTADA!$F$51="A",CONCATENATE(I357," ",G357),"")</f>
        <v>d) 0</v>
      </c>
      <c r="D357" s="26"/>
      <c r="G357" s="38">
        <f>IF(J354="FIN","",LOOKUP(I353,DATOS!A:A,DATOS!O:O))</f>
        <v>0</v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IF(PORTADA!$F$51="A",CONCATENATE(K359,".- ",G359),"")</f>
        <v xml:space="preserve">60.- RROO PARA LAS FUERZAS ARMADAS. </v>
      </c>
      <c r="D359" s="24"/>
      <c r="E359" s="11"/>
      <c r="F359" s="11"/>
      <c r="G359" s="40" t="str">
        <f>IF(J360="FIN","",LOOKUP(I359,DATOS!A:A,DATOS!F:F))</f>
        <v xml:space="preserve">RROO PARA LAS FUERZAS ARMADAS. </v>
      </c>
      <c r="H359" s="40">
        <f>IF(J360="FIN",0,LOOKUP(I359,DATOS!A:A,DATOS!P:P))</f>
        <v>0</v>
      </c>
      <c r="I359" s="35">
        <f>+I353+1</f>
        <v>747</v>
      </c>
      <c r="J359" s="61">
        <f>IF(LOOKUP(I359,DATOS!A:A,DATOS!C:C)=0,J353,(LOOKUP(I359,DATOS!A:A,DATOS!C:C)))</f>
        <v>11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>a) 0</v>
      </c>
      <c r="D360" s="26"/>
      <c r="G360" s="38">
        <f>IF(J360="FIN","",LOOKUP(I359,DATOS!A:A,DATOS!L:L))</f>
        <v>0</v>
      </c>
      <c r="I360" s="35" t="s">
        <v>57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42"/>
      <c r="B361" s="29"/>
      <c r="C361" s="25" t="str">
        <f ca="1">IF(PORTADA!$F$51="A",CONCATENATE(I361," ",G361),"")</f>
        <v>b) 0</v>
      </c>
      <c r="D361" s="26"/>
      <c r="G361" s="38">
        <f>IF(J360="FIN","",LOOKUP(I359,DATOS!A:A,DATOS!M:M))</f>
        <v>0</v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42"/>
      <c r="B362" s="29"/>
      <c r="C362" s="25" t="str">
        <f ca="1">IF(PORTADA!$F$51="A",CONCATENATE(I362," ",G362),"")</f>
        <v>c) 0</v>
      </c>
      <c r="D362" s="26"/>
      <c r="G362" s="38">
        <f>IF(J360="FIN","",LOOKUP(I359,DATOS!A:A,DATOS!N:N))</f>
        <v>0</v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42"/>
      <c r="B363" s="29"/>
      <c r="C363" s="25" t="str">
        <f ca="1">IF(PORTADA!$F$51="A",CONCATENATE(I363," ",G363),"")</f>
        <v>d) 0</v>
      </c>
      <c r="D363" s="26"/>
      <c r="G363" s="38">
        <f>IF(J360="FIN","",LOOKUP(I359,DATOS!A:A,DATOS!O:O))</f>
        <v>0</v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IF(PORTADA!$F$51="A",CONCATENATE(K365,".- ",G365),"")</f>
        <v xml:space="preserve">61.- RROO PARA LAS FUERZAS ARMADAS. </v>
      </c>
      <c r="D365" s="24"/>
      <c r="E365" s="11"/>
      <c r="F365" s="11"/>
      <c r="G365" s="40" t="str">
        <f>IF(J366="FIN","",LOOKUP(I365,DATOS!A:A,DATOS!F:F))</f>
        <v xml:space="preserve">RROO PARA LAS FUERZAS ARMADAS. </v>
      </c>
      <c r="H365" s="40">
        <f>IF(J366="FIN",0,LOOKUP(I365,DATOS!A:A,DATOS!P:P))</f>
        <v>0</v>
      </c>
      <c r="I365" s="35">
        <f>+I359+1</f>
        <v>748</v>
      </c>
      <c r="J365" s="61">
        <f>IF(LOOKUP(I365,DATOS!A:A,DATOS!C:C)=0,J359,(LOOKUP(I365,DATOS!A:A,DATOS!C:C)))</f>
        <v>11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>a) 0</v>
      </c>
      <c r="D366" s="26"/>
      <c r="G366" s="38">
        <f>IF(J366="FIN","",LOOKUP(I365,DATOS!A:A,DATOS!L:L))</f>
        <v>0</v>
      </c>
      <c r="I366" s="35" t="s">
        <v>57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42"/>
      <c r="B367" s="29"/>
      <c r="C367" s="25" t="str">
        <f ca="1">IF(PORTADA!$F$51="A",CONCATENATE(I367," ",G367),"")</f>
        <v>b) 0</v>
      </c>
      <c r="D367" s="26"/>
      <c r="G367" s="38">
        <f>IF(J366="FIN","",LOOKUP(I365,DATOS!A:A,DATOS!M:M))</f>
        <v>0</v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42"/>
      <c r="B368" s="29"/>
      <c r="C368" s="25" t="str">
        <f ca="1">IF(PORTADA!$F$51="A",CONCATENATE(I368," ",G368),"")</f>
        <v>c) 0</v>
      </c>
      <c r="D368" s="26"/>
      <c r="G368" s="38">
        <f>IF(J366="FIN","",LOOKUP(I365,DATOS!A:A,DATOS!N:N))</f>
        <v>0</v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42"/>
      <c r="B369" s="29"/>
      <c r="C369" s="25" t="str">
        <f ca="1">IF(PORTADA!$F$51="A",CONCATENATE(I369," ",G369),"")</f>
        <v>d) 0</v>
      </c>
      <c r="D369" s="26"/>
      <c r="G369" s="38">
        <f>IF(J366="FIN","",LOOKUP(I365,DATOS!A:A,DATOS!O:O))</f>
        <v>0</v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IF(PORTADA!$F$51="A",CONCATENATE(K371,".- ",G371),"")</f>
        <v xml:space="preserve">62.- RROO PARA LAS FUERZAS ARMADAS. </v>
      </c>
      <c r="D371" s="24"/>
      <c r="E371" s="11"/>
      <c r="F371" s="11"/>
      <c r="G371" s="40" t="str">
        <f>IF(J372="FIN","",LOOKUP(I371,DATOS!A:A,DATOS!F:F))</f>
        <v xml:space="preserve">RROO PARA LAS FUERZAS ARMADAS. </v>
      </c>
      <c r="H371" s="40">
        <f>IF(J372="FIN",0,LOOKUP(I371,DATOS!A:A,DATOS!P:P))</f>
        <v>0</v>
      </c>
      <c r="I371" s="35">
        <f>+I365+1</f>
        <v>749</v>
      </c>
      <c r="J371" s="61">
        <f>IF(LOOKUP(I371,DATOS!A:A,DATOS!C:C)=0,J365,(LOOKUP(I371,DATOS!A:A,DATOS!C:C)))</f>
        <v>11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>a) 0</v>
      </c>
      <c r="D372" s="26"/>
      <c r="G372" s="38">
        <f>IF(J372="FIN","",LOOKUP(I371,DATOS!A:A,DATOS!L:L))</f>
        <v>0</v>
      </c>
      <c r="I372" s="35" t="s">
        <v>57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42"/>
      <c r="B373" s="29"/>
      <c r="C373" s="25" t="str">
        <f ca="1">IF(PORTADA!$F$51="A",CONCATENATE(I373," ",G373),"")</f>
        <v>b) 0</v>
      </c>
      <c r="D373" s="26"/>
      <c r="G373" s="38">
        <f>IF(J372="FIN","",LOOKUP(I371,DATOS!A:A,DATOS!M:M))</f>
        <v>0</v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42"/>
      <c r="B374" s="29"/>
      <c r="C374" s="25" t="str">
        <f ca="1">IF(PORTADA!$F$51="A",CONCATENATE(I374," ",G374),"")</f>
        <v>c) 0</v>
      </c>
      <c r="D374" s="26"/>
      <c r="G374" s="38">
        <f>IF(J372="FIN","",LOOKUP(I371,DATOS!A:A,DATOS!N:N))</f>
        <v>0</v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42"/>
      <c r="B375" s="29"/>
      <c r="C375" s="25" t="str">
        <f ca="1">IF(PORTADA!$F$51="A",CONCATENATE(I375," ",G375),"")</f>
        <v>d) 0</v>
      </c>
      <c r="D375" s="26"/>
      <c r="G375" s="38">
        <f>IF(J372="FIN","",LOOKUP(I371,DATOS!A:A,DATOS!O:O))</f>
        <v>0</v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IF(PORTADA!$F$51="A",CONCATENATE(K377,".- ",G377),"")</f>
        <v xml:space="preserve">63.- RROO PARA LAS FUERZAS ARMADAS. </v>
      </c>
      <c r="D377" s="24"/>
      <c r="E377" s="11"/>
      <c r="F377" s="11"/>
      <c r="G377" s="40" t="str">
        <f>IF(J378="FIN","",LOOKUP(I377,DATOS!A:A,DATOS!F:F))</f>
        <v xml:space="preserve">RROO PARA LAS FUERZAS ARMADAS. </v>
      </c>
      <c r="H377" s="40">
        <f>IF(J378="FIN",0,LOOKUP(I377,DATOS!A:A,DATOS!P:P))</f>
        <v>0</v>
      </c>
      <c r="I377" s="35">
        <f>+I371+1</f>
        <v>750</v>
      </c>
      <c r="J377" s="61">
        <f>IF(LOOKUP(I377,DATOS!A:A,DATOS!C:C)=0,J371,(LOOKUP(I377,DATOS!A:A,DATOS!C:C)))</f>
        <v>11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>a) 0</v>
      </c>
      <c r="D378" s="26"/>
      <c r="G378" s="38">
        <f>IF(J378="FIN","",LOOKUP(I377,DATOS!A:A,DATOS!L:L))</f>
        <v>0</v>
      </c>
      <c r="I378" s="35" t="s">
        <v>57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42"/>
      <c r="B379" s="29"/>
      <c r="C379" s="25" t="str">
        <f ca="1">IF(PORTADA!$F$51="A",CONCATENATE(I379," ",G379),"")</f>
        <v>b) 0</v>
      </c>
      <c r="D379" s="26"/>
      <c r="G379" s="38">
        <f>IF(J378="FIN","",LOOKUP(I377,DATOS!A:A,DATOS!M:M))</f>
        <v>0</v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42"/>
      <c r="B380" s="29"/>
      <c r="C380" s="25" t="str">
        <f ca="1">IF(PORTADA!$F$51="A",CONCATENATE(I380," ",G380),"")</f>
        <v>c) 0</v>
      </c>
      <c r="D380" s="26"/>
      <c r="G380" s="38">
        <f>IF(J378="FIN","",LOOKUP(I377,DATOS!A:A,DATOS!N:N))</f>
        <v>0</v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42"/>
      <c r="B381" s="29"/>
      <c r="C381" s="25" t="str">
        <f ca="1">IF(PORTADA!$F$51="A",CONCATENATE(I381," ",G381),"")</f>
        <v>d) 0</v>
      </c>
      <c r="D381" s="26"/>
      <c r="G381" s="38">
        <f>IF(J378="FIN","",LOOKUP(I377,DATOS!A:A,DATOS!O:O))</f>
        <v>0</v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IF(PORTADA!$F$51="A",CONCATENATE(K383,".- ",G383),"")</f>
        <v xml:space="preserve">64.- RROO PARA LAS FUERZAS ARMADAS. </v>
      </c>
      <c r="D383" s="24"/>
      <c r="E383" s="11"/>
      <c r="F383" s="11"/>
      <c r="G383" s="40" t="str">
        <f>IF(J384="FIN","",LOOKUP(I383,DATOS!A:A,DATOS!F:F))</f>
        <v xml:space="preserve">RROO PARA LAS FUERZAS ARMADAS. </v>
      </c>
      <c r="H383" s="40">
        <f>IF(J384="FIN",0,LOOKUP(I383,DATOS!A:A,DATOS!P:P))</f>
        <v>0</v>
      </c>
      <c r="I383" s="35">
        <f>+I377+1</f>
        <v>751</v>
      </c>
      <c r="J383" s="61">
        <f>IF(LOOKUP(I383,DATOS!A:A,DATOS!C:C)=0,J377,(LOOKUP(I383,DATOS!A:A,DATOS!C:C)))</f>
        <v>11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>a) 0</v>
      </c>
      <c r="D384" s="26"/>
      <c r="G384" s="38">
        <f>IF(J384="FIN","",LOOKUP(I383,DATOS!A:A,DATOS!L:L))</f>
        <v>0</v>
      </c>
      <c r="I384" s="35" t="s">
        <v>57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42"/>
      <c r="B385" s="29"/>
      <c r="C385" s="25" t="str">
        <f ca="1">IF(PORTADA!$F$51="A",CONCATENATE(I385," ",G385),"")</f>
        <v>b) 0</v>
      </c>
      <c r="D385" s="26"/>
      <c r="G385" s="38">
        <f>IF(J384="FIN","",LOOKUP(I383,DATOS!A:A,DATOS!M:M))</f>
        <v>0</v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42"/>
      <c r="B386" s="29"/>
      <c r="C386" s="25" t="str">
        <f ca="1">IF(PORTADA!$F$51="A",CONCATENATE(I386," ",G386),"")</f>
        <v>c) 0</v>
      </c>
      <c r="D386" s="26"/>
      <c r="G386" s="38">
        <f>IF(J384="FIN","",LOOKUP(I383,DATOS!A:A,DATOS!N:N))</f>
        <v>0</v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42"/>
      <c r="B387" s="29"/>
      <c r="C387" s="25" t="str">
        <f ca="1">IF(PORTADA!$F$51="A",CONCATENATE(I387," ",G387),"")</f>
        <v>d) 0</v>
      </c>
      <c r="D387" s="26"/>
      <c r="G387" s="38">
        <f>IF(J384="FIN","",LOOKUP(I383,DATOS!A:A,DATOS!O:O))</f>
        <v>0</v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IF(PORTADA!$F$51="A",CONCATENATE(K389,".- ",G389),"")</f>
        <v xml:space="preserve">65.- RROO PARA LAS FUERZAS ARMADAS. </v>
      </c>
      <c r="D389" s="24"/>
      <c r="E389" s="11"/>
      <c r="F389" s="11"/>
      <c r="G389" s="40" t="str">
        <f>IF(J390="FIN","",LOOKUP(I389,DATOS!A:A,DATOS!F:F))</f>
        <v xml:space="preserve">RROO PARA LAS FUERZAS ARMADAS. </v>
      </c>
      <c r="H389" s="40">
        <f>IF(J390="FIN",0,LOOKUP(I389,DATOS!A:A,DATOS!P:P))</f>
        <v>0</v>
      </c>
      <c r="I389" s="35">
        <f>+I383+1</f>
        <v>752</v>
      </c>
      <c r="J389" s="61">
        <f>IF(LOOKUP(I389,DATOS!A:A,DATOS!C:C)=0,J383,(LOOKUP(I389,DATOS!A:A,DATOS!C:C)))</f>
        <v>11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>a) 0</v>
      </c>
      <c r="D390" s="26"/>
      <c r="G390" s="38">
        <f>IF(J390="FIN","",LOOKUP(I389,DATOS!A:A,DATOS!L:L))</f>
        <v>0</v>
      </c>
      <c r="I390" s="35" t="s">
        <v>57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42"/>
      <c r="B391" s="29"/>
      <c r="C391" s="25" t="str">
        <f ca="1">IF(PORTADA!$F$51="A",CONCATENATE(I391," ",G391),"")</f>
        <v>b) 0</v>
      </c>
      <c r="D391" s="26"/>
      <c r="G391" s="38">
        <f>IF(J390="FIN","",LOOKUP(I389,DATOS!A:A,DATOS!M:M))</f>
        <v>0</v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42"/>
      <c r="B392" s="29"/>
      <c r="C392" s="25" t="str">
        <f ca="1">IF(PORTADA!$F$51="A",CONCATENATE(I392," ",G392),"")</f>
        <v>c) 0</v>
      </c>
      <c r="D392" s="26"/>
      <c r="G392" s="38">
        <f>IF(J390="FIN","",LOOKUP(I389,DATOS!A:A,DATOS!N:N))</f>
        <v>0</v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42"/>
      <c r="B393" s="29"/>
      <c r="C393" s="25" t="str">
        <f ca="1">IF(PORTADA!$F$51="A",CONCATENATE(I393," ",G393),"")</f>
        <v>d) 0</v>
      </c>
      <c r="D393" s="26"/>
      <c r="G393" s="38">
        <f>IF(J390="FIN","",LOOKUP(I389,DATOS!A:A,DATOS!O:O))</f>
        <v>0</v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IF(PORTADA!$F$51="A",CONCATENATE(K395,".- ",G395),"")</f>
        <v xml:space="preserve">66.- RROO PARA LAS FUERZAS ARMADAS. </v>
      </c>
      <c r="D395" s="24"/>
      <c r="E395" s="11"/>
      <c r="F395" s="11"/>
      <c r="G395" s="40" t="str">
        <f>IF(J396="FIN","",LOOKUP(I395,DATOS!A:A,DATOS!F:F))</f>
        <v xml:space="preserve">RROO PARA LAS FUERZAS ARMADAS. </v>
      </c>
      <c r="H395" s="40">
        <f>IF(J396="FIN",0,LOOKUP(I395,DATOS!A:A,DATOS!P:P))</f>
        <v>0</v>
      </c>
      <c r="I395" s="35">
        <f>+I389+1</f>
        <v>753</v>
      </c>
      <c r="J395" s="61">
        <f>IF(LOOKUP(I395,DATOS!A:A,DATOS!C:C)=0,J389,(LOOKUP(I395,DATOS!A:A,DATOS!C:C)))</f>
        <v>11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>a) 0</v>
      </c>
      <c r="D396" s="26"/>
      <c r="G396" s="38">
        <f>IF(J396="FIN","",LOOKUP(I395,DATOS!A:A,DATOS!L:L))</f>
        <v>0</v>
      </c>
      <c r="I396" s="35" t="s">
        <v>57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42"/>
      <c r="B397" s="29"/>
      <c r="C397" s="25" t="str">
        <f ca="1">IF(PORTADA!$F$51="A",CONCATENATE(I397," ",G397),"")</f>
        <v>b) 0</v>
      </c>
      <c r="D397" s="26"/>
      <c r="G397" s="38">
        <f>IF(J396="FIN","",LOOKUP(I395,DATOS!A:A,DATOS!M:M))</f>
        <v>0</v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42"/>
      <c r="B398" s="29"/>
      <c r="C398" s="25" t="str">
        <f ca="1">IF(PORTADA!$F$51="A",CONCATENATE(I398," ",G398),"")</f>
        <v>c) 0</v>
      </c>
      <c r="D398" s="26"/>
      <c r="G398" s="38">
        <f>IF(J396="FIN","",LOOKUP(I395,DATOS!A:A,DATOS!N:N))</f>
        <v>0</v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42"/>
      <c r="B399" s="29"/>
      <c r="C399" s="25" t="str">
        <f ca="1">IF(PORTADA!$F$51="A",CONCATENATE(I399," ",G399),"")</f>
        <v>d) 0</v>
      </c>
      <c r="D399" s="26"/>
      <c r="G399" s="38">
        <f>IF(J396="FIN","",LOOKUP(I395,DATOS!A:A,DATOS!O:O))</f>
        <v>0</v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IF(PORTADA!$F$51="A",CONCATENATE(K401,".- ",G401),"")</f>
        <v xml:space="preserve">67.- RROO PARA LAS FUERZAS ARMADAS. </v>
      </c>
      <c r="D401" s="24"/>
      <c r="E401" s="11"/>
      <c r="F401" s="11"/>
      <c r="G401" s="40" t="str">
        <f>IF(J402="FIN","",LOOKUP(I401,DATOS!A:A,DATOS!F:F))</f>
        <v xml:space="preserve">RROO PARA LAS FUERZAS ARMADAS. </v>
      </c>
      <c r="H401" s="40">
        <f>IF(J402="FIN",0,LOOKUP(I401,DATOS!A:A,DATOS!P:P))</f>
        <v>0</v>
      </c>
      <c r="I401" s="35">
        <f>+I395+1</f>
        <v>754</v>
      </c>
      <c r="J401" s="61">
        <f>IF(LOOKUP(I401,DATOS!A:A,DATOS!C:C)=0,J395,(LOOKUP(I401,DATOS!A:A,DATOS!C:C)))</f>
        <v>11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>a) 0</v>
      </c>
      <c r="D402" s="26"/>
      <c r="G402" s="38">
        <f>IF(J402="FIN","",LOOKUP(I401,DATOS!A:A,DATOS!L:L))</f>
        <v>0</v>
      </c>
      <c r="I402" s="35" t="s">
        <v>57</v>
      </c>
      <c r="J402" s="41" t="str">
        <f>IF(J396="FIN","FIN",IF(J401=J395,"","FIN"))</f>
        <v/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42"/>
      <c r="B403" s="29"/>
      <c r="C403" s="25" t="str">
        <f ca="1">IF(PORTADA!$F$51="A",CONCATENATE(I403," ",G403),"")</f>
        <v>b) 0</v>
      </c>
      <c r="D403" s="26"/>
      <c r="G403" s="38">
        <f>IF(J402="FIN","",LOOKUP(I401,DATOS!A:A,DATOS!M:M))</f>
        <v>0</v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42"/>
      <c r="B404" s="29"/>
      <c r="C404" s="25" t="str">
        <f ca="1">IF(PORTADA!$F$51="A",CONCATENATE(I404," ",G404),"")</f>
        <v>c) 0</v>
      </c>
      <c r="D404" s="26"/>
      <c r="G404" s="38">
        <f>IF(J402="FIN","",LOOKUP(I401,DATOS!A:A,DATOS!N:N))</f>
        <v>0</v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42"/>
      <c r="B405" s="29"/>
      <c r="C405" s="25" t="str">
        <f ca="1">IF(PORTADA!$F$51="A",CONCATENATE(I405," ",G405),"")</f>
        <v>d) 0</v>
      </c>
      <c r="D405" s="26"/>
      <c r="G405" s="38">
        <f>IF(J402="FIN","",LOOKUP(I401,DATOS!A:A,DATOS!O:O))</f>
        <v>0</v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IF(PORTADA!$F$51="A",CONCATENATE(K407,".- ",G407),"")</f>
        <v xml:space="preserve">68.- RROO PARA LAS FUERZAS ARMADAS. </v>
      </c>
      <c r="D407" s="24"/>
      <c r="E407" s="11"/>
      <c r="F407" s="11"/>
      <c r="G407" s="40" t="str">
        <f>IF(J408="FIN","",LOOKUP(I407,DATOS!A:A,DATOS!F:F))</f>
        <v xml:space="preserve">RROO PARA LAS FUERZAS ARMADAS. </v>
      </c>
      <c r="H407" s="40">
        <f>IF(J408="FIN",0,LOOKUP(I407,DATOS!A:A,DATOS!P:P))</f>
        <v>0</v>
      </c>
      <c r="I407" s="35">
        <f>+I401+1</f>
        <v>755</v>
      </c>
      <c r="J407" s="61">
        <f>IF(LOOKUP(I407,DATOS!A:A,DATOS!C:C)=0,J401,(LOOKUP(I407,DATOS!A:A,DATOS!C:C)))</f>
        <v>11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>a) 0</v>
      </c>
      <c r="D408" s="26"/>
      <c r="G408" s="38">
        <f>IF(J408="FIN","",LOOKUP(I407,DATOS!A:A,DATOS!L:L))</f>
        <v>0</v>
      </c>
      <c r="I408" s="35" t="s">
        <v>57</v>
      </c>
      <c r="J408" s="41" t="str">
        <f>IF(J402="FIN","FIN",IF(J407=J401,"","FIN"))</f>
        <v/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42"/>
      <c r="B409" s="29"/>
      <c r="C409" s="25" t="str">
        <f ca="1">IF(PORTADA!$F$51="A",CONCATENATE(I409," ",G409),"")</f>
        <v>b) 0</v>
      </c>
      <c r="D409" s="26"/>
      <c r="G409" s="38">
        <f>IF(J408="FIN","",LOOKUP(I407,DATOS!A:A,DATOS!M:M))</f>
        <v>0</v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42"/>
      <c r="B410" s="29"/>
      <c r="C410" s="25" t="str">
        <f ca="1">IF(PORTADA!$F$51="A",CONCATENATE(I410," ",G410),"")</f>
        <v>c) 0</v>
      </c>
      <c r="D410" s="26"/>
      <c r="G410" s="38">
        <f>IF(J408="FIN","",LOOKUP(I407,DATOS!A:A,DATOS!N:N))</f>
        <v>0</v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42"/>
      <c r="B411" s="29"/>
      <c r="C411" s="25" t="str">
        <f ca="1">IF(PORTADA!$F$51="A",CONCATENATE(I411," ",G411),"")</f>
        <v>d) 0</v>
      </c>
      <c r="D411" s="26"/>
      <c r="G411" s="38">
        <f>IF(J408="FIN","",LOOKUP(I407,DATOS!A:A,DATOS!O:O))</f>
        <v>0</v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IF(PORTADA!$F$51="A",CONCATENATE(K413,".- ",G413),"")</f>
        <v xml:space="preserve">69.- RROO PARA LAS FUERZAS ARMADAS. </v>
      </c>
      <c r="D413" s="24"/>
      <c r="E413" s="11"/>
      <c r="F413" s="11"/>
      <c r="G413" s="40" t="str">
        <f>IF(J414="FIN","",LOOKUP(I413,DATOS!A:A,DATOS!F:F))</f>
        <v xml:space="preserve">RROO PARA LAS FUERZAS ARMADAS. </v>
      </c>
      <c r="H413" s="40">
        <f>IF(J414="FIN",0,LOOKUP(I413,DATOS!A:A,DATOS!P:P))</f>
        <v>0</v>
      </c>
      <c r="I413" s="35">
        <f>+I407+1</f>
        <v>756</v>
      </c>
      <c r="J413" s="61">
        <f>IF(LOOKUP(I413,DATOS!A:A,DATOS!C:C)=0,J407,(LOOKUP(I413,DATOS!A:A,DATOS!C:C)))</f>
        <v>11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>a) 0</v>
      </c>
      <c r="D414" s="26"/>
      <c r="G414" s="38">
        <f>IF(J414="FIN","",LOOKUP(I413,DATOS!A:A,DATOS!L:L))</f>
        <v>0</v>
      </c>
      <c r="I414" s="35" t="s">
        <v>57</v>
      </c>
      <c r="J414" s="41" t="str">
        <f>IF(J408="FIN","FIN",IF(J413=J407,"","FIN"))</f>
        <v/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42"/>
      <c r="B415" s="29"/>
      <c r="C415" s="25" t="str">
        <f ca="1">IF(PORTADA!$F$51="A",CONCATENATE(I415," ",G415),"")</f>
        <v>b) 0</v>
      </c>
      <c r="D415" s="26"/>
      <c r="G415" s="38">
        <f>IF(J414="FIN","",LOOKUP(I413,DATOS!A:A,DATOS!M:M))</f>
        <v>0</v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42"/>
      <c r="B416" s="29"/>
      <c r="C416" s="25" t="str">
        <f ca="1">IF(PORTADA!$F$51="A",CONCATENATE(I416," ",G416),"")</f>
        <v>c) 0</v>
      </c>
      <c r="D416" s="26"/>
      <c r="G416" s="38">
        <f>IF(J414="FIN","",LOOKUP(I413,DATOS!A:A,DATOS!N:N))</f>
        <v>0</v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42"/>
      <c r="B417" s="29"/>
      <c r="C417" s="25" t="str">
        <f ca="1">IF(PORTADA!$F$51="A",CONCATENATE(I417," ",G417),"")</f>
        <v>d) 0</v>
      </c>
      <c r="D417" s="26"/>
      <c r="G417" s="38">
        <f>IF(J414="FIN","",LOOKUP(I413,DATOS!A:A,DATOS!O:O))</f>
        <v>0</v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IF(PORTADA!$F$51="A",CONCATENATE(K419,".- ",G419),"")</f>
        <v xml:space="preserve">70.- RROO PARA LAS FUERZAS ARMADAS. </v>
      </c>
      <c r="D419" s="24"/>
      <c r="E419" s="11"/>
      <c r="F419" s="11"/>
      <c r="G419" s="40" t="str">
        <f>IF(J420="FIN","",LOOKUP(I419,DATOS!A:A,DATOS!F:F))</f>
        <v xml:space="preserve">RROO PARA LAS FUERZAS ARMADAS. </v>
      </c>
      <c r="H419" s="40">
        <f>IF(J420="FIN",0,LOOKUP(I419,DATOS!A:A,DATOS!P:P))</f>
        <v>0</v>
      </c>
      <c r="I419" s="35">
        <f>+I413+1</f>
        <v>757</v>
      </c>
      <c r="J419" s="61">
        <f>IF(LOOKUP(I419,DATOS!A:A,DATOS!C:C)=0,J413,(LOOKUP(I419,DATOS!A:A,DATOS!C:C)))</f>
        <v>11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>a) 0</v>
      </c>
      <c r="D420" s="26"/>
      <c r="G420" s="38">
        <f>IF(J420="FIN","",LOOKUP(I419,DATOS!A:A,DATOS!L:L))</f>
        <v>0</v>
      </c>
      <c r="I420" s="35" t="s">
        <v>57</v>
      </c>
      <c r="J420" s="41" t="str">
        <f>IF(J414="FIN","FIN",IF(J419=J413,"","FIN"))</f>
        <v/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42"/>
      <c r="B421" s="29"/>
      <c r="C421" s="25" t="str">
        <f ca="1">IF(PORTADA!$F$51="A",CONCATENATE(I421," ",G421),"")</f>
        <v>b) 0</v>
      </c>
      <c r="D421" s="26"/>
      <c r="G421" s="38">
        <f>IF(J420="FIN","",LOOKUP(I419,DATOS!A:A,DATOS!M:M))</f>
        <v>0</v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42"/>
      <c r="B422" s="29"/>
      <c r="C422" s="25" t="str">
        <f ca="1">IF(PORTADA!$F$51="A",CONCATENATE(I422," ",G422),"")</f>
        <v>c) 0</v>
      </c>
      <c r="D422" s="26"/>
      <c r="G422" s="38">
        <f>IF(J420="FIN","",LOOKUP(I419,DATOS!A:A,DATOS!N:N))</f>
        <v>0</v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42"/>
      <c r="B423" s="29"/>
      <c r="C423" s="25" t="str">
        <f ca="1">IF(PORTADA!$F$51="A",CONCATENATE(I423," ",G423),"")</f>
        <v>d) 0</v>
      </c>
      <c r="D423" s="26"/>
      <c r="G423" s="38">
        <f>IF(J420="FIN","",LOOKUP(I419,DATOS!A:A,DATOS!O:O))</f>
        <v>0</v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IF(PORTADA!$F$51="A",CONCATENATE(K425,".- ",G425),"")</f>
        <v xml:space="preserve">71.- RROO PARA LAS FUERZAS ARMADAS. </v>
      </c>
      <c r="D425" s="24"/>
      <c r="E425" s="11"/>
      <c r="F425" s="11"/>
      <c r="G425" s="40" t="str">
        <f>IF(J426="FIN","",LOOKUP(I425,DATOS!A:A,DATOS!F:F))</f>
        <v xml:space="preserve">RROO PARA LAS FUERZAS ARMADAS. </v>
      </c>
      <c r="H425" s="40">
        <f>IF(J426="FIN",0,LOOKUP(I425,DATOS!A:A,DATOS!P:P))</f>
        <v>0</v>
      </c>
      <c r="I425" s="35">
        <f>+I419+1</f>
        <v>758</v>
      </c>
      <c r="J425" s="61">
        <f>IF(LOOKUP(I425,DATOS!A:A,DATOS!C:C)=0,J419,(LOOKUP(I425,DATOS!A:A,DATOS!C:C)))</f>
        <v>11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>a) 0</v>
      </c>
      <c r="D426" s="26"/>
      <c r="G426" s="38">
        <f>IF(J426="FIN","",LOOKUP(I425,DATOS!A:A,DATOS!L:L))</f>
        <v>0</v>
      </c>
      <c r="I426" s="35" t="s">
        <v>57</v>
      </c>
      <c r="J426" s="41" t="str">
        <f>IF(J420="FIN","FIN",IF(J425=J419,"","FIN"))</f>
        <v/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42"/>
      <c r="B427" s="29"/>
      <c r="C427" s="25" t="str">
        <f ca="1">IF(PORTADA!$F$51="A",CONCATENATE(I427," ",G427),"")</f>
        <v>b) 0</v>
      </c>
      <c r="D427" s="26"/>
      <c r="G427" s="38">
        <f>IF(J426="FIN","",LOOKUP(I425,DATOS!A:A,DATOS!M:M))</f>
        <v>0</v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42"/>
      <c r="B428" s="29"/>
      <c r="C428" s="25" t="str">
        <f ca="1">IF(PORTADA!$F$51="A",CONCATENATE(I428," ",G428),"")</f>
        <v>c) 0</v>
      </c>
      <c r="D428" s="26"/>
      <c r="G428" s="38">
        <f>IF(J426="FIN","",LOOKUP(I425,DATOS!A:A,DATOS!N:N))</f>
        <v>0</v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42"/>
      <c r="B429" s="29"/>
      <c r="C429" s="25" t="str">
        <f ca="1">IF(PORTADA!$F$51="A",CONCATENATE(I429," ",G429),"")</f>
        <v>d) 0</v>
      </c>
      <c r="D429" s="26"/>
      <c r="G429" s="38">
        <f>IF(J426="FIN","",LOOKUP(I425,DATOS!A:A,DATOS!O:O))</f>
        <v>0</v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IF(PORTADA!$F$51="A",CONCATENATE(K431,".- ",G431),"")</f>
        <v xml:space="preserve">72.- RROO PARA LAS FUERZAS ARMADAS. </v>
      </c>
      <c r="D431" s="24"/>
      <c r="E431" s="11"/>
      <c r="F431" s="11"/>
      <c r="G431" s="40" t="str">
        <f>IF(J432="FIN","",LOOKUP(I431,DATOS!A:A,DATOS!F:F))</f>
        <v xml:space="preserve">RROO PARA LAS FUERZAS ARMADAS. </v>
      </c>
      <c r="H431" s="40">
        <f>IF(J432="FIN",0,LOOKUP(I431,DATOS!A:A,DATOS!P:P))</f>
        <v>0</v>
      </c>
      <c r="I431" s="35">
        <f>+I425+1</f>
        <v>759</v>
      </c>
      <c r="J431" s="61">
        <f>IF(LOOKUP(I431,DATOS!A:A,DATOS!C:C)=0,J425,(LOOKUP(I431,DATOS!A:A,DATOS!C:C)))</f>
        <v>11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>a) 0</v>
      </c>
      <c r="D432" s="26"/>
      <c r="G432" s="38">
        <f>IF(J432="FIN","",LOOKUP(I431,DATOS!A:A,DATOS!L:L))</f>
        <v>0</v>
      </c>
      <c r="I432" s="35" t="s">
        <v>57</v>
      </c>
      <c r="J432" s="41" t="str">
        <f>IF(J426="FIN","FIN",IF(J431=J425,"","FIN"))</f>
        <v/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42"/>
      <c r="B433" s="29"/>
      <c r="C433" s="25" t="str">
        <f ca="1">IF(PORTADA!$F$51="A",CONCATENATE(I433," ",G433),"")</f>
        <v>b) 0</v>
      </c>
      <c r="D433" s="26"/>
      <c r="G433" s="38">
        <f>IF(J432="FIN","",LOOKUP(I431,DATOS!A:A,DATOS!M:M))</f>
        <v>0</v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42"/>
      <c r="B434" s="29"/>
      <c r="C434" s="25" t="str">
        <f ca="1">IF(PORTADA!$F$51="A",CONCATENATE(I434," ",G434),"")</f>
        <v>c) 0</v>
      </c>
      <c r="D434" s="26"/>
      <c r="G434" s="38">
        <f>IF(J432="FIN","",LOOKUP(I431,DATOS!A:A,DATOS!N:N))</f>
        <v>0</v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42"/>
      <c r="B435" s="29"/>
      <c r="C435" s="25" t="str">
        <f ca="1">IF(PORTADA!$F$51="A",CONCATENATE(I435," ",G435),"")</f>
        <v>d) 0</v>
      </c>
      <c r="D435" s="26"/>
      <c r="G435" s="38">
        <f>IF(J432="FIN","",LOOKUP(I431,DATOS!A:A,DATOS!O:O))</f>
        <v>0</v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IF(PORTADA!$F$51="A",CONCATENATE(K437,".- ",G437),"")</f>
        <v xml:space="preserve">73.- RROO PARA LAS FUERZAS ARMADAS. </v>
      </c>
      <c r="D437" s="24"/>
      <c r="E437" s="11"/>
      <c r="F437" s="11"/>
      <c r="G437" s="40" t="str">
        <f>IF(J438="FIN","",LOOKUP(I437,DATOS!A:A,DATOS!F:F))</f>
        <v xml:space="preserve">RROO PARA LAS FUERZAS ARMADAS. </v>
      </c>
      <c r="H437" s="40">
        <f>IF(J438="FIN",0,LOOKUP(I437,DATOS!A:A,DATOS!P:P))</f>
        <v>0</v>
      </c>
      <c r="I437" s="35">
        <f>+I431+1</f>
        <v>760</v>
      </c>
      <c r="J437" s="61">
        <f>IF(LOOKUP(I437,DATOS!A:A,DATOS!C:C)=0,J431,(LOOKUP(I437,DATOS!A:A,DATOS!C:C)))</f>
        <v>11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>a) 0</v>
      </c>
      <c r="D438" s="26"/>
      <c r="G438" s="38">
        <f>IF(J438="FIN","",LOOKUP(I437,DATOS!A:A,DATOS!L:L))</f>
        <v>0</v>
      </c>
      <c r="I438" s="35" t="s">
        <v>57</v>
      </c>
      <c r="J438" s="41" t="str">
        <f>IF(J432="FIN","FIN",IF(J437=J431,"","FIN"))</f>
        <v/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42"/>
      <c r="B439" s="29"/>
      <c r="C439" s="25" t="str">
        <f ca="1">IF(PORTADA!$F$51="A",CONCATENATE(I439," ",G439),"")</f>
        <v>b) 0</v>
      </c>
      <c r="D439" s="26"/>
      <c r="G439" s="38">
        <f>IF(J438="FIN","",LOOKUP(I437,DATOS!A:A,DATOS!M:M))</f>
        <v>0</v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42"/>
      <c r="B440" s="29"/>
      <c r="C440" s="25" t="str">
        <f ca="1">IF(PORTADA!$F$51="A",CONCATENATE(I440," ",G440),"")</f>
        <v>c) 0</v>
      </c>
      <c r="D440" s="26"/>
      <c r="G440" s="38">
        <f>IF(J438="FIN","",LOOKUP(I437,DATOS!A:A,DATOS!N:N))</f>
        <v>0</v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42"/>
      <c r="B441" s="29"/>
      <c r="C441" s="25" t="str">
        <f ca="1">IF(PORTADA!$F$51="A",CONCATENATE(I441," ",G441),"")</f>
        <v>d) 0</v>
      </c>
      <c r="D441" s="26"/>
      <c r="G441" s="38">
        <f>IF(J438="FIN","",LOOKUP(I437,DATOS!A:A,DATOS!O:O))</f>
        <v>0</v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IF(PORTADA!$F$51="A",CONCATENATE(K443,".- ",G443),"")</f>
        <v xml:space="preserve">74.- RROO PARA LAS FUERZAS ARMADAS. </v>
      </c>
      <c r="D443" s="24"/>
      <c r="E443" s="11"/>
      <c r="F443" s="11"/>
      <c r="G443" s="40" t="str">
        <f>IF(J444="FIN","",LOOKUP(I443,DATOS!A:A,DATOS!F:F))</f>
        <v xml:space="preserve">RROO PARA LAS FUERZAS ARMADAS. </v>
      </c>
      <c r="H443" s="40">
        <f>IF(J444="FIN",0,LOOKUP(I443,DATOS!A:A,DATOS!P:P))</f>
        <v>0</v>
      </c>
      <c r="I443" s="35">
        <f>+I437+1</f>
        <v>761</v>
      </c>
      <c r="J443" s="61">
        <f>IF(LOOKUP(I443,DATOS!A:A,DATOS!C:C)=0,J437,(LOOKUP(I443,DATOS!A:A,DATOS!C:C)))</f>
        <v>11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>a) 0</v>
      </c>
      <c r="D444" s="26"/>
      <c r="G444" s="38">
        <f>IF(J444="FIN","",LOOKUP(I443,DATOS!A:A,DATOS!L:L))</f>
        <v>0</v>
      </c>
      <c r="I444" s="35" t="s">
        <v>57</v>
      </c>
      <c r="J444" s="41" t="str">
        <f>IF(J438="FIN","FIN",IF(J443=J437,"","FIN"))</f>
        <v/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42"/>
      <c r="B445" s="29"/>
      <c r="C445" s="25" t="str">
        <f ca="1">IF(PORTADA!$F$51="A",CONCATENATE(I445," ",G445),"")</f>
        <v>b) 0</v>
      </c>
      <c r="D445" s="26"/>
      <c r="G445" s="38">
        <f>IF(J444="FIN","",LOOKUP(I443,DATOS!A:A,DATOS!M:M))</f>
        <v>0</v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42"/>
      <c r="B446" s="29"/>
      <c r="C446" s="25" t="str">
        <f ca="1">IF(PORTADA!$F$51="A",CONCATENATE(I446," ",G446),"")</f>
        <v>c) 0</v>
      </c>
      <c r="D446" s="26"/>
      <c r="G446" s="38">
        <f>IF(J444="FIN","",LOOKUP(I443,DATOS!A:A,DATOS!N:N))</f>
        <v>0</v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42"/>
      <c r="B447" s="29"/>
      <c r="C447" s="25" t="str">
        <f ca="1">IF(PORTADA!$F$51="A",CONCATENATE(I447," ",G447),"")</f>
        <v>d) 0</v>
      </c>
      <c r="D447" s="26"/>
      <c r="G447" s="38">
        <f>IF(J444="FIN","",LOOKUP(I443,DATOS!A:A,DATOS!O:O))</f>
        <v>0</v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IF(PORTADA!$F$51="A",CONCATENATE(K449,".- ",G449),"")</f>
        <v xml:space="preserve">75.- RROO PARA LAS FUERZAS ARMADAS. </v>
      </c>
      <c r="D449" s="24"/>
      <c r="E449" s="11"/>
      <c r="F449" s="11"/>
      <c r="G449" s="40" t="str">
        <f>IF(J450="FIN","",LOOKUP(I449,DATOS!A:A,DATOS!F:F))</f>
        <v xml:space="preserve">RROO PARA LAS FUERZAS ARMADAS. </v>
      </c>
      <c r="H449" s="40">
        <f>IF(J450="FIN",0,LOOKUP(I449,DATOS!A:A,DATOS!P:P))</f>
        <v>0</v>
      </c>
      <c r="I449" s="35">
        <f>+I443+1</f>
        <v>762</v>
      </c>
      <c r="J449" s="61">
        <f>IF(LOOKUP(I449,DATOS!A:A,DATOS!C:C)=0,J443,(LOOKUP(I449,DATOS!A:A,DATOS!C:C)))</f>
        <v>11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>a) 0</v>
      </c>
      <c r="D450" s="26"/>
      <c r="G450" s="38">
        <f>IF(J450="FIN","",LOOKUP(I449,DATOS!A:A,DATOS!L:L))</f>
        <v>0</v>
      </c>
      <c r="I450" s="35" t="s">
        <v>57</v>
      </c>
      <c r="J450" s="41" t="str">
        <f>IF(J444="FIN","FIN",IF(J449=J443,"","FIN"))</f>
        <v/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42"/>
      <c r="B451" s="29"/>
      <c r="C451" s="25" t="str">
        <f ca="1">IF(PORTADA!$F$51="A",CONCATENATE(I451," ",G451),"")</f>
        <v>b) 0</v>
      </c>
      <c r="D451" s="26"/>
      <c r="G451" s="38">
        <f>IF(J450="FIN","",LOOKUP(I449,DATOS!A:A,DATOS!M:M))</f>
        <v>0</v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42"/>
      <c r="B452" s="29"/>
      <c r="C452" s="25" t="str">
        <f ca="1">IF(PORTADA!$F$51="A",CONCATENATE(I452," ",G452),"")</f>
        <v>c) 0</v>
      </c>
      <c r="D452" s="26"/>
      <c r="G452" s="38">
        <f>IF(J450="FIN","",LOOKUP(I449,DATOS!A:A,DATOS!N:N))</f>
        <v>0</v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42"/>
      <c r="B453" s="29"/>
      <c r="C453" s="25" t="str">
        <f ca="1">IF(PORTADA!$F$51="A",CONCATENATE(I453," ",G453),"")</f>
        <v>d) 0</v>
      </c>
      <c r="D453" s="26"/>
      <c r="G453" s="38">
        <f>IF(J450="FIN","",LOOKUP(I449,DATOS!A:A,DATOS!O:O))</f>
        <v>0</v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IF(PORTADA!$F$51="A",CONCATENATE(K455,".- ",G455),"")</f>
        <v xml:space="preserve">76.- RROO PARA LAS FUERZAS ARMADAS. </v>
      </c>
      <c r="D455" s="24"/>
      <c r="E455" s="11"/>
      <c r="F455" s="11"/>
      <c r="G455" s="40" t="str">
        <f>IF(J456="FIN","",LOOKUP(I455,DATOS!A:A,DATOS!F:F))</f>
        <v xml:space="preserve">RROO PARA LAS FUERZAS ARMADAS. </v>
      </c>
      <c r="H455" s="40">
        <f>IF(J456="FIN",0,LOOKUP(I455,DATOS!A:A,DATOS!P:P))</f>
        <v>0</v>
      </c>
      <c r="I455" s="35">
        <f>+I449+1</f>
        <v>763</v>
      </c>
      <c r="J455" s="61">
        <f>IF(LOOKUP(I455,DATOS!A:A,DATOS!C:C)=0,J449,(LOOKUP(I455,DATOS!A:A,DATOS!C:C)))</f>
        <v>11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>a) 0</v>
      </c>
      <c r="D456" s="26"/>
      <c r="G456" s="38">
        <f>IF(J456="FIN","",LOOKUP(I455,DATOS!A:A,DATOS!L:L))</f>
        <v>0</v>
      </c>
      <c r="I456" s="35" t="s">
        <v>57</v>
      </c>
      <c r="J456" s="41" t="str">
        <f>IF(J450="FIN","FIN",IF(J455=J449,"","FIN"))</f>
        <v/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42"/>
      <c r="B457" s="29"/>
      <c r="C457" s="25" t="str">
        <f ca="1">IF(PORTADA!$F$51="A",CONCATENATE(I457," ",G457),"")</f>
        <v>b) 0</v>
      </c>
      <c r="D457" s="26"/>
      <c r="G457" s="38">
        <f>IF(J456="FIN","",LOOKUP(I455,DATOS!A:A,DATOS!M:M))</f>
        <v>0</v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42"/>
      <c r="B458" s="29"/>
      <c r="C458" s="25" t="str">
        <f ca="1">IF(PORTADA!$F$51="A",CONCATENATE(I458," ",G458),"")</f>
        <v>c) 0</v>
      </c>
      <c r="D458" s="26"/>
      <c r="G458" s="38">
        <f>IF(J456="FIN","",LOOKUP(I455,DATOS!A:A,DATOS!N:N))</f>
        <v>0</v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42"/>
      <c r="B459" s="29"/>
      <c r="C459" s="25" t="str">
        <f ca="1">IF(PORTADA!$F$51="A",CONCATENATE(I459," ",G459),"")</f>
        <v>d) 0</v>
      </c>
      <c r="D459" s="26"/>
      <c r="G459" s="38">
        <f>IF(J456="FIN","",LOOKUP(I455,DATOS!A:A,DATOS!O:O))</f>
        <v>0</v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IF(PORTADA!$F$51="A",CONCATENATE(K461,".- ",G461),"")</f>
        <v xml:space="preserve">77.- RROO PARA LAS FUERZAS ARMADAS. </v>
      </c>
      <c r="D461" s="24"/>
      <c r="E461" s="11"/>
      <c r="F461" s="11"/>
      <c r="G461" s="40" t="str">
        <f>IF(J462="FIN","",LOOKUP(I461,DATOS!A:A,DATOS!F:F))</f>
        <v xml:space="preserve">RROO PARA LAS FUERZAS ARMADAS. </v>
      </c>
      <c r="H461" s="40">
        <f>IF(J462="FIN",0,LOOKUP(I461,DATOS!A:A,DATOS!P:P))</f>
        <v>0</v>
      </c>
      <c r="I461" s="35">
        <f>+I455+1</f>
        <v>764</v>
      </c>
      <c r="J461" s="61">
        <f>IF(LOOKUP(I461,DATOS!A:A,DATOS!C:C)=0,J455,(LOOKUP(I461,DATOS!A:A,DATOS!C:C)))</f>
        <v>11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>a) 0</v>
      </c>
      <c r="D462" s="26"/>
      <c r="G462" s="38">
        <f>IF(J462="FIN","",LOOKUP(I461,DATOS!A:A,DATOS!L:L))</f>
        <v>0</v>
      </c>
      <c r="I462" s="35" t="s">
        <v>57</v>
      </c>
      <c r="J462" s="41" t="str">
        <f>IF(J456="FIN","FIN",IF(J461=J455,"","FIN"))</f>
        <v/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42"/>
      <c r="B463" s="29"/>
      <c r="C463" s="25" t="str">
        <f ca="1">IF(PORTADA!$F$51="A",CONCATENATE(I463," ",G463),"")</f>
        <v>b) 0</v>
      </c>
      <c r="D463" s="26"/>
      <c r="G463" s="38">
        <f>IF(J462="FIN","",LOOKUP(I461,DATOS!A:A,DATOS!M:M))</f>
        <v>0</v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42"/>
      <c r="B464" s="29"/>
      <c r="C464" s="25" t="str">
        <f ca="1">IF(PORTADA!$F$51="A",CONCATENATE(I464," ",G464),"")</f>
        <v>c) 0</v>
      </c>
      <c r="D464" s="26"/>
      <c r="G464" s="38">
        <f>IF(J462="FIN","",LOOKUP(I461,DATOS!A:A,DATOS!N:N))</f>
        <v>0</v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42"/>
      <c r="B465" s="29"/>
      <c r="C465" s="25" t="str">
        <f ca="1">IF(PORTADA!$F$51="A",CONCATENATE(I465," ",G465),"")</f>
        <v>d) 0</v>
      </c>
      <c r="D465" s="26"/>
      <c r="G465" s="38">
        <f>IF(J462="FIN","",LOOKUP(I461,DATOS!A:A,DATOS!O:O))</f>
        <v>0</v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IF(PORTADA!$F$51="A",CONCATENATE(K467,".- ",G467),"")</f>
        <v xml:space="preserve">78.- RROO PARA LAS FUERZAS ARMADAS. </v>
      </c>
      <c r="D467" s="24"/>
      <c r="E467" s="11"/>
      <c r="F467" s="11"/>
      <c r="G467" s="40" t="str">
        <f>IF(J468="FIN","",LOOKUP(I467,DATOS!A:A,DATOS!F:F))</f>
        <v xml:space="preserve">RROO PARA LAS FUERZAS ARMADAS. </v>
      </c>
      <c r="H467" s="40">
        <f>IF(J468="FIN",0,LOOKUP(I467,DATOS!A:A,DATOS!P:P))</f>
        <v>0</v>
      </c>
      <c r="I467" s="35">
        <f>+I461+1</f>
        <v>765</v>
      </c>
      <c r="J467" s="61">
        <f>IF(LOOKUP(I467,DATOS!A:A,DATOS!C:C)=0,J461,(LOOKUP(I467,DATOS!A:A,DATOS!C:C)))</f>
        <v>11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>a) 0</v>
      </c>
      <c r="D468" s="26"/>
      <c r="G468" s="38">
        <f>IF(J468="FIN","",LOOKUP(I467,DATOS!A:A,DATOS!L:L))</f>
        <v>0</v>
      </c>
      <c r="I468" s="35" t="s">
        <v>57</v>
      </c>
      <c r="J468" s="41" t="str">
        <f>IF(J462="FIN","FIN",IF(J467=J461,"","FIN"))</f>
        <v/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42"/>
      <c r="B469" s="29"/>
      <c r="C469" s="25" t="str">
        <f ca="1">IF(PORTADA!$F$51="A",CONCATENATE(I469," ",G469),"")</f>
        <v>b) 0</v>
      </c>
      <c r="D469" s="26"/>
      <c r="G469" s="38">
        <f>IF(J468="FIN","",LOOKUP(I467,DATOS!A:A,DATOS!M:M))</f>
        <v>0</v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42"/>
      <c r="B470" s="29"/>
      <c r="C470" s="25" t="str">
        <f ca="1">IF(PORTADA!$F$51="A",CONCATENATE(I470," ",G470),"")</f>
        <v>c) 0</v>
      </c>
      <c r="D470" s="26"/>
      <c r="G470" s="38">
        <f>IF(J468="FIN","",LOOKUP(I467,DATOS!A:A,DATOS!N:N))</f>
        <v>0</v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42"/>
      <c r="B471" s="29"/>
      <c r="C471" s="25" t="str">
        <f ca="1">IF(PORTADA!$F$51="A",CONCATENATE(I471," ",G471),"")</f>
        <v>d) 0</v>
      </c>
      <c r="D471" s="26"/>
      <c r="G471" s="38">
        <f>IF(J468="FIN","",LOOKUP(I467,DATOS!A:A,DATOS!O:O))</f>
        <v>0</v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IF(PORTADA!$F$51="A",CONCATENATE(K473,".- ",G473),"")</f>
        <v xml:space="preserve">79.- RROO PARA LAS FUERZAS ARMADAS. </v>
      </c>
      <c r="D473" s="24"/>
      <c r="E473" s="11"/>
      <c r="F473" s="11"/>
      <c r="G473" s="40" t="str">
        <f>IF(J474="FIN","",LOOKUP(I473,DATOS!A:A,DATOS!F:F))</f>
        <v xml:space="preserve">RROO PARA LAS FUERZAS ARMADAS. </v>
      </c>
      <c r="H473" s="40">
        <f>IF(J474="FIN",0,LOOKUP(I473,DATOS!A:A,DATOS!P:P))</f>
        <v>0</v>
      </c>
      <c r="I473" s="35">
        <f>+I467+1</f>
        <v>766</v>
      </c>
      <c r="J473" s="61">
        <f>IF(LOOKUP(I473,DATOS!A:A,DATOS!C:C)=0,J467,(LOOKUP(I473,DATOS!A:A,DATOS!C:C)))</f>
        <v>11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>a) 0</v>
      </c>
      <c r="D474" s="26"/>
      <c r="G474" s="38">
        <f>IF(J474="FIN","",LOOKUP(I473,DATOS!A:A,DATOS!L:L))</f>
        <v>0</v>
      </c>
      <c r="I474" s="35" t="s">
        <v>57</v>
      </c>
      <c r="J474" s="41" t="str">
        <f>IF(J468="FIN","FIN",IF(J473=J467,"","FIN"))</f>
        <v/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42"/>
      <c r="B475" s="29"/>
      <c r="C475" s="25" t="str">
        <f ca="1">IF(PORTADA!$F$51="A",CONCATENATE(I475," ",G475),"")</f>
        <v>b) 0</v>
      </c>
      <c r="D475" s="26"/>
      <c r="G475" s="38">
        <f>IF(J474="FIN","",LOOKUP(I473,DATOS!A:A,DATOS!M:M))</f>
        <v>0</v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42"/>
      <c r="B476" s="29"/>
      <c r="C476" s="25" t="str">
        <f ca="1">IF(PORTADA!$F$51="A",CONCATENATE(I476," ",G476),"")</f>
        <v>c) 0</v>
      </c>
      <c r="D476" s="26"/>
      <c r="G476" s="38">
        <f>IF(J474="FIN","",LOOKUP(I473,DATOS!A:A,DATOS!N:N))</f>
        <v>0</v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42"/>
      <c r="B477" s="29"/>
      <c r="C477" s="25" t="str">
        <f ca="1">IF(PORTADA!$F$51="A",CONCATENATE(I477," ",G477),"")</f>
        <v>d) 0</v>
      </c>
      <c r="D477" s="26"/>
      <c r="G477" s="38">
        <f>IF(J474="FIN","",LOOKUP(I473,DATOS!A:A,DATOS!O:O))</f>
        <v>0</v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IF(PORTADA!$F$51="A",CONCATENATE(K479,".- ",G479),"")</f>
        <v xml:space="preserve">80.- RROO PARA LAS FUERZAS ARMADAS. </v>
      </c>
      <c r="D479" s="24"/>
      <c r="E479" s="11"/>
      <c r="F479" s="11"/>
      <c r="G479" s="40" t="str">
        <f>IF(J480="FIN","",LOOKUP(I479,DATOS!A:A,DATOS!F:F))</f>
        <v xml:space="preserve">RROO PARA LAS FUERZAS ARMADAS. </v>
      </c>
      <c r="H479" s="40">
        <f>IF(J480="FIN",0,LOOKUP(I479,DATOS!A:A,DATOS!P:P))</f>
        <v>0</v>
      </c>
      <c r="I479" s="35">
        <f>+I473+1</f>
        <v>767</v>
      </c>
      <c r="J479" s="61">
        <f>IF(LOOKUP(I479,DATOS!A:A,DATOS!C:C)=0,J473,(LOOKUP(I479,DATOS!A:A,DATOS!C:C)))</f>
        <v>11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>a) 0</v>
      </c>
      <c r="D480" s="26"/>
      <c r="G480" s="38">
        <f>IF(J480="FIN","",LOOKUP(I479,DATOS!A:A,DATOS!L:L))</f>
        <v>0</v>
      </c>
      <c r="I480" s="35" t="s">
        <v>57</v>
      </c>
      <c r="J480" s="41" t="str">
        <f>IF(J474="FIN","FIN",IF(J479=J473,"","FIN"))</f>
        <v/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42"/>
      <c r="B481" s="29"/>
      <c r="C481" s="25" t="str">
        <f ca="1">IF(PORTADA!$F$51="A",CONCATENATE(I481," ",G481),"")</f>
        <v>b) 0</v>
      </c>
      <c r="D481" s="26"/>
      <c r="G481" s="38">
        <f>IF(J480="FIN","",LOOKUP(I479,DATOS!A:A,DATOS!M:M))</f>
        <v>0</v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42"/>
      <c r="B482" s="29"/>
      <c r="C482" s="25" t="str">
        <f ca="1">IF(PORTADA!$F$51="A",CONCATENATE(I482," ",G482),"")</f>
        <v>c) 0</v>
      </c>
      <c r="D482" s="26"/>
      <c r="G482" s="38">
        <f>IF(J480="FIN","",LOOKUP(I479,DATOS!A:A,DATOS!N:N))</f>
        <v>0</v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42"/>
      <c r="B483" s="29"/>
      <c r="C483" s="25" t="str">
        <f ca="1">IF(PORTADA!$F$51="A",CONCATENATE(I483," ",G483),"")</f>
        <v>d) 0</v>
      </c>
      <c r="D483" s="26"/>
      <c r="G483" s="38">
        <f>IF(J480="FIN","",LOOKUP(I479,DATOS!A:A,DATOS!O:O))</f>
        <v>0</v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IF(PORTADA!$F$51="A",CONCATENATE(K485,".- ",G485),"")</f>
        <v xml:space="preserve">81.- RROO PARA LAS FUERZAS ARMADAS. </v>
      </c>
      <c r="D485" s="24"/>
      <c r="E485" s="11"/>
      <c r="F485" s="11"/>
      <c r="G485" s="40" t="str">
        <f>IF(J486="FIN","",LOOKUP(I485,DATOS!A:A,DATOS!F:F))</f>
        <v xml:space="preserve">RROO PARA LAS FUERZAS ARMADAS. </v>
      </c>
      <c r="H485" s="40">
        <f>IF(J486="FIN",0,LOOKUP(I485,DATOS!A:A,DATOS!P:P))</f>
        <v>0</v>
      </c>
      <c r="I485" s="35">
        <f>+I479+1</f>
        <v>768</v>
      </c>
      <c r="J485" s="61">
        <f>IF(LOOKUP(I485,DATOS!A:A,DATOS!C:C)=0,J479,(LOOKUP(I485,DATOS!A:A,DATOS!C:C)))</f>
        <v>11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>a) 0</v>
      </c>
      <c r="D486" s="26"/>
      <c r="G486" s="38">
        <f>IF(J486="FIN","",LOOKUP(I485,DATOS!A:A,DATOS!L:L))</f>
        <v>0</v>
      </c>
      <c r="I486" s="35" t="s">
        <v>57</v>
      </c>
      <c r="J486" s="41" t="str">
        <f>IF(J480="FIN","FIN",IF(J485=J479,"","FIN"))</f>
        <v/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42"/>
      <c r="B487" s="29"/>
      <c r="C487" s="25" t="str">
        <f ca="1">IF(PORTADA!$F$51="A",CONCATENATE(I487," ",G487),"")</f>
        <v>b) 0</v>
      </c>
      <c r="D487" s="26"/>
      <c r="G487" s="38">
        <f>IF(J486="FIN","",LOOKUP(I485,DATOS!A:A,DATOS!M:M))</f>
        <v>0</v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42"/>
      <c r="B488" s="29"/>
      <c r="C488" s="25" t="str">
        <f ca="1">IF(PORTADA!$F$51="A",CONCATENATE(I488," ",G488),"")</f>
        <v>c) 0</v>
      </c>
      <c r="D488" s="26"/>
      <c r="G488" s="38">
        <f>IF(J486="FIN","",LOOKUP(I485,DATOS!A:A,DATOS!N:N))</f>
        <v>0</v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42"/>
      <c r="B489" s="29"/>
      <c r="C489" s="25" t="str">
        <f ca="1">IF(PORTADA!$F$51="A",CONCATENATE(I489," ",G489),"")</f>
        <v>d) 0</v>
      </c>
      <c r="D489" s="26"/>
      <c r="G489" s="38">
        <f>IF(J486="FIN","",LOOKUP(I485,DATOS!A:A,DATOS!O:O))</f>
        <v>0</v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IF(PORTADA!$F$51="A",CONCATENATE(K491,".- ",G491),"")</f>
        <v xml:space="preserve">82.- RROO PARA LAS FUERZAS ARMADAS. </v>
      </c>
      <c r="D491" s="24"/>
      <c r="E491" s="11"/>
      <c r="F491" s="11"/>
      <c r="G491" s="40" t="str">
        <f>IF(J492="FIN","",LOOKUP(I491,DATOS!A:A,DATOS!F:F))</f>
        <v xml:space="preserve">RROO PARA LAS FUERZAS ARMADAS. </v>
      </c>
      <c r="H491" s="40">
        <f>IF(J492="FIN",0,LOOKUP(I491,DATOS!A:A,DATOS!P:P))</f>
        <v>0</v>
      </c>
      <c r="I491" s="35">
        <f>+I485+1</f>
        <v>769</v>
      </c>
      <c r="J491" s="61">
        <f>IF(LOOKUP(I491,DATOS!A:A,DATOS!C:C)=0,J485,(LOOKUP(I491,DATOS!A:A,DATOS!C:C)))</f>
        <v>11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>a) 0</v>
      </c>
      <c r="D492" s="26"/>
      <c r="G492" s="38">
        <f>IF(J492="FIN","",LOOKUP(I491,DATOS!A:A,DATOS!L:L))</f>
        <v>0</v>
      </c>
      <c r="I492" s="35" t="s">
        <v>57</v>
      </c>
      <c r="J492" s="41" t="str">
        <f>IF(J486="FIN","FIN",IF(J491=J485,"","FIN"))</f>
        <v/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42"/>
      <c r="B493" s="29"/>
      <c r="C493" s="25" t="str">
        <f ca="1">IF(PORTADA!$F$51="A",CONCATENATE(I493," ",G493),"")</f>
        <v>b) 0</v>
      </c>
      <c r="D493" s="26"/>
      <c r="G493" s="38">
        <f>IF(J492="FIN","",LOOKUP(I491,DATOS!A:A,DATOS!M:M))</f>
        <v>0</v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42"/>
      <c r="B494" s="29"/>
      <c r="C494" s="25" t="str">
        <f ca="1">IF(PORTADA!$F$51="A",CONCATENATE(I494," ",G494),"")</f>
        <v>c) 0</v>
      </c>
      <c r="D494" s="26"/>
      <c r="G494" s="38">
        <f>IF(J492="FIN","",LOOKUP(I491,DATOS!A:A,DATOS!N:N))</f>
        <v>0</v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42"/>
      <c r="B495" s="29"/>
      <c r="C495" s="25" t="str">
        <f ca="1">IF(PORTADA!$F$51="A",CONCATENATE(I495," ",G495),"")</f>
        <v>d) 0</v>
      </c>
      <c r="D495" s="26"/>
      <c r="G495" s="38">
        <f>IF(J492="FIN","",LOOKUP(I491,DATOS!A:A,DATOS!O:O))</f>
        <v>0</v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IF(PORTADA!$F$51="A",CONCATENATE(K497,".- ",G497),"")</f>
        <v xml:space="preserve">83.- RROO PARA LAS FUERZAS ARMADAS. </v>
      </c>
      <c r="D497" s="24"/>
      <c r="E497" s="11"/>
      <c r="F497" s="11"/>
      <c r="G497" s="40" t="str">
        <f>IF(J498="FIN","",LOOKUP(I497,DATOS!A:A,DATOS!F:F))</f>
        <v xml:space="preserve">RROO PARA LAS FUERZAS ARMADAS. </v>
      </c>
      <c r="H497" s="40">
        <f>IF(J498="FIN",0,LOOKUP(I497,DATOS!A:A,DATOS!P:P))</f>
        <v>0</v>
      </c>
      <c r="I497" s="35">
        <f>+I491+1</f>
        <v>770</v>
      </c>
      <c r="J497" s="61">
        <f>IF(LOOKUP(I497,DATOS!A:A,DATOS!C:C)=0,J491,(LOOKUP(I497,DATOS!A:A,DATOS!C:C)))</f>
        <v>11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>a) 0</v>
      </c>
      <c r="D498" s="26"/>
      <c r="G498" s="38">
        <f>IF(J498="FIN","",LOOKUP(I497,DATOS!A:A,DATOS!L:L))</f>
        <v>0</v>
      </c>
      <c r="I498" s="35" t="s">
        <v>57</v>
      </c>
      <c r="J498" s="41" t="str">
        <f>IF(J492="FIN","FIN",IF(J497=J491,"","FIN"))</f>
        <v/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42"/>
      <c r="B499" s="29"/>
      <c r="C499" s="25" t="str">
        <f ca="1">IF(PORTADA!$F$51="A",CONCATENATE(I499," ",G499),"")</f>
        <v>b) 0</v>
      </c>
      <c r="D499" s="26"/>
      <c r="G499" s="38">
        <f>IF(J498="FIN","",LOOKUP(I497,DATOS!A:A,DATOS!M:M))</f>
        <v>0</v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42"/>
      <c r="B500" s="29"/>
      <c r="C500" s="25" t="str">
        <f ca="1">IF(PORTADA!$F$51="A",CONCATENATE(I500," ",G500),"")</f>
        <v>c) 0</v>
      </c>
      <c r="D500" s="26"/>
      <c r="G500" s="38">
        <f>IF(J498="FIN","",LOOKUP(I497,DATOS!A:A,DATOS!N:N))</f>
        <v>0</v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42"/>
      <c r="B501" s="29"/>
      <c r="C501" s="25" t="str">
        <f ca="1">IF(PORTADA!$F$51="A",CONCATENATE(I501," ",G501),"")</f>
        <v>d) 0</v>
      </c>
      <c r="D501" s="26"/>
      <c r="G501" s="38">
        <f>IF(J498="FIN","",LOOKUP(I497,DATOS!A:A,DATOS!O:O))</f>
        <v>0</v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IF(PORTADA!$F$51="A",CONCATENATE(K503,".- ",G503),"")</f>
        <v xml:space="preserve">84.- RROO PARA LAS FUERZAS ARMADAS. </v>
      </c>
      <c r="D503" s="24"/>
      <c r="E503" s="11"/>
      <c r="F503" s="11"/>
      <c r="G503" s="40" t="str">
        <f>IF(J504="FIN","",LOOKUP(I503,DATOS!A:A,DATOS!F:F))</f>
        <v xml:space="preserve">RROO PARA LAS FUERZAS ARMADAS. </v>
      </c>
      <c r="H503" s="40">
        <f>IF(J504="FIN",0,LOOKUP(I503,DATOS!A:A,DATOS!P:P))</f>
        <v>0</v>
      </c>
      <c r="I503" s="35">
        <f>+I497+1</f>
        <v>771</v>
      </c>
      <c r="J503" s="61">
        <f>IF(LOOKUP(I503,DATOS!A:A,DATOS!C:C)=0,J497,(LOOKUP(I503,DATOS!A:A,DATOS!C:C)))</f>
        <v>11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>a) 0</v>
      </c>
      <c r="D504" s="26"/>
      <c r="G504" s="38">
        <f>IF(J504="FIN","",LOOKUP(I503,DATOS!A:A,DATOS!L:L))</f>
        <v>0</v>
      </c>
      <c r="I504" s="35" t="s">
        <v>57</v>
      </c>
      <c r="J504" s="41" t="str">
        <f>IF(J498="FIN","FIN",IF(J503=J497,"","FIN"))</f>
        <v/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42"/>
      <c r="B505" s="29"/>
      <c r="C505" s="25" t="str">
        <f ca="1">IF(PORTADA!$F$51="A",CONCATENATE(I505," ",G505),"")</f>
        <v>b) 0</v>
      </c>
      <c r="D505" s="26"/>
      <c r="G505" s="38">
        <f>IF(J504="FIN","",LOOKUP(I503,DATOS!A:A,DATOS!M:M))</f>
        <v>0</v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42"/>
      <c r="B506" s="29"/>
      <c r="C506" s="25" t="str">
        <f ca="1">IF(PORTADA!$F$51="A",CONCATENATE(I506," ",G506),"")</f>
        <v>c) 0</v>
      </c>
      <c r="D506" s="26"/>
      <c r="G506" s="38">
        <f>IF(J504="FIN","",LOOKUP(I503,DATOS!A:A,DATOS!N:N))</f>
        <v>0</v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42"/>
      <c r="B507" s="29"/>
      <c r="C507" s="25" t="str">
        <f ca="1">IF(PORTADA!$F$51="A",CONCATENATE(I507," ",G507),"")</f>
        <v>d) 0</v>
      </c>
      <c r="D507" s="26"/>
      <c r="G507" s="38">
        <f>IF(J504="FIN","",LOOKUP(I503,DATOS!A:A,DATOS!O:O))</f>
        <v>0</v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IF(PORTADA!$F$51="A",CONCATENATE(K509,".- ",G509),"")</f>
        <v xml:space="preserve">85.- RROO PARA LAS FUERZAS ARMADAS. </v>
      </c>
      <c r="D509" s="24"/>
      <c r="E509" s="11"/>
      <c r="F509" s="11"/>
      <c r="G509" s="40" t="str">
        <f>IF(J510="FIN","",LOOKUP(I509,DATOS!A:A,DATOS!F:F))</f>
        <v xml:space="preserve">RROO PARA LAS FUERZAS ARMADAS. </v>
      </c>
      <c r="H509" s="40">
        <f>IF(J510="FIN",0,LOOKUP(I509,DATOS!A:A,DATOS!P:P))</f>
        <v>0</v>
      </c>
      <c r="I509" s="35">
        <f>+I503+1</f>
        <v>772</v>
      </c>
      <c r="J509" s="61">
        <f>IF(LOOKUP(I509,DATOS!A:A,DATOS!C:C)=0,J503,(LOOKUP(I509,DATOS!A:A,DATOS!C:C)))</f>
        <v>11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>a) 0</v>
      </c>
      <c r="D510" s="26"/>
      <c r="G510" s="38">
        <f>IF(J510="FIN","",LOOKUP(I509,DATOS!A:A,DATOS!L:L))</f>
        <v>0</v>
      </c>
      <c r="I510" s="35" t="s">
        <v>57</v>
      </c>
      <c r="J510" s="41" t="str">
        <f>IF(J504="FIN","FIN",IF(J509=J503,"","FIN"))</f>
        <v/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42"/>
      <c r="B511" s="29"/>
      <c r="C511" s="25" t="str">
        <f ca="1">IF(PORTADA!$F$51="A",CONCATENATE(I511," ",G511),"")</f>
        <v>b) 0</v>
      </c>
      <c r="D511" s="26"/>
      <c r="G511" s="38">
        <f>IF(J510="FIN","",LOOKUP(I509,DATOS!A:A,DATOS!M:M))</f>
        <v>0</v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42"/>
      <c r="B512" s="29"/>
      <c r="C512" s="25" t="str">
        <f ca="1">IF(PORTADA!$F$51="A",CONCATENATE(I512," ",G512),"")</f>
        <v>c) 0</v>
      </c>
      <c r="D512" s="26"/>
      <c r="G512" s="38">
        <f>IF(J510="FIN","",LOOKUP(I509,DATOS!A:A,DATOS!N:N))</f>
        <v>0</v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42"/>
      <c r="B513" s="29"/>
      <c r="C513" s="25" t="str">
        <f ca="1">IF(PORTADA!$F$51="A",CONCATENATE(I513," ",G513),"")</f>
        <v>d) 0</v>
      </c>
      <c r="D513" s="26"/>
      <c r="G513" s="38">
        <f>IF(J510="FIN","",LOOKUP(I509,DATOS!A:A,DATOS!O:O))</f>
        <v>0</v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IF(PORTADA!$F$51="A",CONCATENATE(K515,".- ",G515),"")</f>
        <v xml:space="preserve">86.- RROO PARA LAS FUERZAS ARMADAS. </v>
      </c>
      <c r="D515" s="24"/>
      <c r="E515" s="11"/>
      <c r="F515" s="11"/>
      <c r="G515" s="40" t="str">
        <f>IF(J516="FIN","",LOOKUP(I515,DATOS!A:A,DATOS!F:F))</f>
        <v xml:space="preserve">RROO PARA LAS FUERZAS ARMADAS. </v>
      </c>
      <c r="H515" s="40">
        <f>IF(J516="FIN",0,LOOKUP(I515,DATOS!A:A,DATOS!P:P))</f>
        <v>0</v>
      </c>
      <c r="I515" s="35">
        <f>+I509+1</f>
        <v>773</v>
      </c>
      <c r="J515" s="61">
        <f>IF(LOOKUP(I515,DATOS!A:A,DATOS!C:C)=0,J509,(LOOKUP(I515,DATOS!A:A,DATOS!C:C)))</f>
        <v>11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>a) 0</v>
      </c>
      <c r="D516" s="26"/>
      <c r="G516" s="38">
        <f>IF(J516="FIN","",LOOKUP(I515,DATOS!A:A,DATOS!L:L))</f>
        <v>0</v>
      </c>
      <c r="I516" s="35" t="s">
        <v>57</v>
      </c>
      <c r="J516" s="41" t="str">
        <f>IF(J510="FIN","FIN",IF(J515=J509,"","FIN"))</f>
        <v/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42"/>
      <c r="B517" s="29"/>
      <c r="C517" s="25" t="str">
        <f ca="1">IF(PORTADA!$F$51="A",CONCATENATE(I517," ",G517),"")</f>
        <v>b) 0</v>
      </c>
      <c r="D517" s="26"/>
      <c r="G517" s="38">
        <f>IF(J516="FIN","",LOOKUP(I515,DATOS!A:A,DATOS!M:M))</f>
        <v>0</v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42"/>
      <c r="B518" s="29"/>
      <c r="C518" s="25" t="str">
        <f ca="1">IF(PORTADA!$F$51="A",CONCATENATE(I518," ",G518),"")</f>
        <v>c) 0</v>
      </c>
      <c r="D518" s="26"/>
      <c r="G518" s="38">
        <f>IF(J516="FIN","",LOOKUP(I515,DATOS!A:A,DATOS!N:N))</f>
        <v>0</v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42"/>
      <c r="B519" s="29"/>
      <c r="C519" s="25" t="str">
        <f ca="1">IF(PORTADA!$F$51="A",CONCATENATE(I519," ",G519),"")</f>
        <v>d) 0</v>
      </c>
      <c r="D519" s="26"/>
      <c r="G519" s="38">
        <f>IF(J516="FIN","",LOOKUP(I515,DATOS!A:A,DATOS!O:O))</f>
        <v>0</v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IF(PORTADA!$F$51="A",CONCATENATE(K521,".-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774</v>
      </c>
      <c r="J521" s="61">
        <f>IF(LOOKUP(I521,DATOS!A:A,DATOS!C:C)=0,J515,(LOOKUP(I521,DATOS!A:A,DATOS!C:C)))</f>
        <v>12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57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42"/>
      <c r="B523" s="29"/>
      <c r="C523" s="25" t="str">
        <f ca="1">IF(PORTADA!$F$51="A",CONCATENATE(I523,"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42"/>
      <c r="B524" s="29"/>
      <c r="C524" s="25" t="str">
        <f ca="1">IF(PORTADA!$F$51="A",CONCATENATE(I524,"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42"/>
      <c r="B525" s="29"/>
      <c r="C525" s="25" t="str">
        <f ca="1">IF(PORTADA!$F$51="A",CONCATENATE(I525,"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IF(PORTADA!$F$51="A",CONCATENATE(K527,".-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775</v>
      </c>
      <c r="J527" s="61">
        <f>IF(LOOKUP(I527,DATOS!A:A,DATOS!C:C)=0,J521,(LOOKUP(I527,DATOS!A:A,DATOS!C:C)))</f>
        <v>12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57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42"/>
      <c r="B529" s="29"/>
      <c r="C529" s="25" t="str">
        <f ca="1">IF(PORTADA!$F$51="A",CONCATENATE(I529,"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42"/>
      <c r="B530" s="29"/>
      <c r="C530" s="25" t="str">
        <f ca="1">IF(PORTADA!$F$51="A",CONCATENATE(I530,"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42"/>
      <c r="B531" s="29"/>
      <c r="C531" s="25" t="str">
        <f ca="1">IF(PORTADA!$F$51="A",CONCATENATE(I531,"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IF(PORTADA!$F$51="A",CONCATENATE(K533,".-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776</v>
      </c>
      <c r="J533" s="61">
        <f>IF(LOOKUP(I533,DATOS!A:A,DATOS!C:C)=0,J527,(LOOKUP(I533,DATOS!A:A,DATOS!C:C)))</f>
        <v>12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57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42"/>
      <c r="B535" s="29"/>
      <c r="C535" s="25" t="str">
        <f ca="1">IF(PORTADA!$F$51="A",CONCATENATE(I535,"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42"/>
      <c r="B536" s="29"/>
      <c r="C536" s="25" t="str">
        <f ca="1">IF(PORTADA!$F$51="A",CONCATENATE(I536,"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42"/>
      <c r="B537" s="29"/>
      <c r="C537" s="25" t="str">
        <f ca="1">IF(PORTADA!$F$51="A",CONCATENATE(I537,"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777</v>
      </c>
      <c r="J539" s="61">
        <f>IF(LOOKUP(I539,DATOS!A:A,DATOS!C:C)=0,J533,(LOOKUP(I539,DATOS!A:A,DATOS!C:C)))</f>
        <v>12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778</v>
      </c>
      <c r="J545" s="61">
        <f>IF(LOOKUP(I545,DATOS!A:A,DATOS!C:C)=0,J539,(LOOKUP(I545,DATOS!A:A,DATOS!C:C)))</f>
        <v>12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779</v>
      </c>
      <c r="J551" s="61">
        <f>IF(LOOKUP(I551,DATOS!A:A,DATOS!C:C)=0,J545,(LOOKUP(I551,DATOS!A:A,DATOS!C:C)))</f>
        <v>12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780</v>
      </c>
      <c r="J557" s="61">
        <f>IF(LOOKUP(I557,DATOS!A:A,DATOS!C:C)=0,J551,(LOOKUP(I557,DATOS!A:A,DATOS!C:C)))</f>
        <v>12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781</v>
      </c>
      <c r="J563" s="61">
        <f>IF(LOOKUP(I563,DATOS!A:A,DATOS!C:C)=0,J557,(LOOKUP(I563,DATOS!A:A,DATOS!C:C)))</f>
        <v>12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782</v>
      </c>
      <c r="J569" s="61">
        <f>IF(LOOKUP(I569,DATOS!A:A,DATOS!C:C)=0,J563,(LOOKUP(I569,DATOS!A:A,DATOS!C:C)))</f>
        <v>12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783</v>
      </c>
      <c r="J575" s="61">
        <f>IF(LOOKUP(I575,DATOS!A:A,DATOS!C:C)=0,J569,(LOOKUP(I575,DATOS!A:A,DATOS!C:C)))</f>
        <v>12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784</v>
      </c>
      <c r="J581" s="61">
        <f>IF(LOOKUP(I581,DATOS!A:A,DATOS!C:C)=0,J575,(LOOKUP(I581,DATOS!A:A,DATOS!C:C)))</f>
        <v>12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785</v>
      </c>
      <c r="J587" s="61">
        <f>IF(LOOKUP(I587,DATOS!A:A,DATOS!C:C)=0,J581,(LOOKUP(I587,DATOS!A:A,DATOS!C:C)))</f>
        <v>12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786</v>
      </c>
      <c r="J593" s="61">
        <f>IF(LOOKUP(I593,DATOS!A:A,DATOS!C:C)=0,J587,(LOOKUP(I593,DATOS!A:A,DATOS!C:C)))</f>
        <v>12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787</v>
      </c>
      <c r="J599" s="61">
        <f>IF(LOOKUP(I599,DATOS!A:A,DATOS!C:C)=0,J593,(LOOKUP(I599,DATOS!A:A,DATOS!C:C)))</f>
        <v>12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Ebrv573sBq/OJ3UcyHChDh4UJPFqfJKvF44y/4awyvDBo1rwcrHH2NGk8ar55CnEM7oGMA+flmQUZoUgUG7bMA==" saltValue="dEUCR8NXbrDk728/6MOi2g==" spinCount="100000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780" priority="28" stopIfTrue="1" operator="lessThan">
      <formula>2</formula>
    </cfRule>
    <cfRule type="cellIs" dxfId="779" priority="29" stopIfTrue="1" operator="equal">
      <formula>2</formula>
    </cfRule>
    <cfRule type="cellIs" dxfId="77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777" priority="1" stopIfTrue="1" operator="lessThan">
      <formula>2</formula>
    </cfRule>
    <cfRule type="cellIs" dxfId="776" priority="2" stopIfTrue="1" operator="equal">
      <formula>2</formula>
    </cfRule>
    <cfRule type="cellIs" dxfId="77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774" priority="25" stopIfTrue="1" operator="lessThan">
      <formula>2</formula>
    </cfRule>
    <cfRule type="cellIs" dxfId="773" priority="26" stopIfTrue="1" operator="equal">
      <formula>2</formula>
    </cfRule>
    <cfRule type="cellIs" dxfId="77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771" priority="22" stopIfTrue="1" operator="lessThan">
      <formula>2</formula>
    </cfRule>
    <cfRule type="cellIs" dxfId="770" priority="23" stopIfTrue="1" operator="equal">
      <formula>2</formula>
    </cfRule>
    <cfRule type="cellIs" dxfId="76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768" priority="19" stopIfTrue="1" operator="lessThan">
      <formula>2</formula>
    </cfRule>
    <cfRule type="cellIs" dxfId="767" priority="20" stopIfTrue="1" operator="equal">
      <formula>2</formula>
    </cfRule>
    <cfRule type="cellIs" dxfId="76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765" priority="16" stopIfTrue="1" operator="lessThan">
      <formula>2</formula>
    </cfRule>
    <cfRule type="cellIs" dxfId="764" priority="17" stopIfTrue="1" operator="equal">
      <formula>2</formula>
    </cfRule>
    <cfRule type="cellIs" dxfId="76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762" priority="13" stopIfTrue="1" operator="lessThan">
      <formula>2</formula>
    </cfRule>
    <cfRule type="cellIs" dxfId="761" priority="14" stopIfTrue="1" operator="equal">
      <formula>2</formula>
    </cfRule>
    <cfRule type="cellIs" dxfId="76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759" priority="10" stopIfTrue="1" operator="lessThan">
      <formula>2</formula>
    </cfRule>
    <cfRule type="cellIs" dxfId="758" priority="11" stopIfTrue="1" operator="equal">
      <formula>2</formula>
    </cfRule>
    <cfRule type="cellIs" dxfId="75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756" priority="7" stopIfTrue="1" operator="lessThan">
      <formula>2</formula>
    </cfRule>
    <cfRule type="cellIs" dxfId="755" priority="8" stopIfTrue="1" operator="equal">
      <formula>2</formula>
    </cfRule>
    <cfRule type="cellIs" dxfId="75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753" priority="4" stopIfTrue="1" operator="lessThan">
      <formula>2</formula>
    </cfRule>
    <cfRule type="cellIs" dxfId="752" priority="5" stopIfTrue="1" operator="equal">
      <formula>2</formula>
    </cfRule>
    <cfRule type="cellIs" dxfId="75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AI819"/>
  <sheetViews>
    <sheetView zoomScale="90" zoomScaleNormal="90" workbookViewId="0">
      <pane ySplit="2" topLeftCell="A213" activePane="bottomLeft" state="frozen"/>
      <selection activeCell="C42" sqref="C42"/>
      <selection pane="bottomLeft" activeCell="B236" sqref="B236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IF(PORTADA!$F$51="A",G1,PORTADA!$F$52)</f>
        <v>RROO para las Fuerzas Armadas II</v>
      </c>
      <c r="D1" s="3"/>
      <c r="E1" s="4" t="e">
        <f>ROUND(Q2/K2*10,2)</f>
        <v>#DIV/0!</v>
      </c>
      <c r="F1" s="4"/>
      <c r="G1" s="38" t="str">
        <f>LOOKUP(I5,DATOS!A:A,DATOS!E:E)</f>
        <v>RROO para las Fuerzas Armadas II</v>
      </c>
      <c r="I1" s="39">
        <v>12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>RROO para las Fuerzas Armadas II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IF(PORTADA!$F$51="A",CONCATENATE(K5,".- ",G5),"")</f>
        <v xml:space="preserve">1.- RROO PARA LAS FUERZAS ARMADAS. </v>
      </c>
      <c r="D5" s="24"/>
      <c r="E5" s="11"/>
      <c r="F5" s="11"/>
      <c r="G5" s="40" t="str">
        <f>LOOKUP(I5,DATOS!A:A,DATOS!F:F)</f>
        <v xml:space="preserve">RROO PARA LAS FUERZAS ARMADAS. </v>
      </c>
      <c r="H5" s="40">
        <f>LOOKUP(I5,DATOS!A:A,DATOS!P:P)</f>
        <v>0</v>
      </c>
      <c r="I5" s="35">
        <f>LOOKUP(I1,DATOS!C:C,DATOS!A:A)</f>
        <v>774</v>
      </c>
      <c r="J5" s="61">
        <f>LOOKUP(I5,DATOS!A:A,DATOS!C:C)</f>
        <v>12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IF(PORTADA!$F$51="A",CONCATENATE(K11,".- ",G11),"")</f>
        <v xml:space="preserve">2.- RROO PARA LAS FUERZAS ARMADAS. </v>
      </c>
      <c r="D11" s="24"/>
      <c r="E11" s="11"/>
      <c r="F11" s="11"/>
      <c r="G11" s="40" t="str">
        <f>IF(J12="FIN","",LOOKUP(I11,DATOS!A:A,DATOS!F:F))</f>
        <v xml:space="preserve">RROO PARA LAS FUERZAS ARMADAS. </v>
      </c>
      <c r="H11" s="40">
        <f>IF(J12="FIN",0,LOOKUP(I11,DATOS!A:A,DATOS!P:P))</f>
        <v>0</v>
      </c>
      <c r="I11" s="35">
        <f>+I5+1</f>
        <v>775</v>
      </c>
      <c r="J11" s="61">
        <f>IF(LOOKUP(I11,DATOS!A:A,DATOS!C:C)=0,J5,(LOOKUP(I11,DATOS!A:A,DATOS!C:C)))</f>
        <v>12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IF(PORTADA!$F$51="A",CONCATENATE(K17,".- ",G17),"")</f>
        <v xml:space="preserve">3.- RROO PARA LAS FUERZAS ARMADAS. </v>
      </c>
      <c r="D17" s="24"/>
      <c r="E17" s="11"/>
      <c r="F17" s="11"/>
      <c r="G17" s="40" t="str">
        <f>IF(J18="FIN","",LOOKUP(I17,DATOS!A:A,DATOS!F:F))</f>
        <v xml:space="preserve">RROO PARA LAS FUERZAS ARMADAS. </v>
      </c>
      <c r="H17" s="40">
        <f>IF(J18="FIN",0,LOOKUP(I17,DATOS!A:A,DATOS!P:P))</f>
        <v>0</v>
      </c>
      <c r="I17" s="35">
        <f>+I11+1</f>
        <v>776</v>
      </c>
      <c r="J17" s="61">
        <f>IF(LOOKUP(I17,DATOS!A:A,DATOS!C:C)=0,J11,(LOOKUP(I17,DATOS!A:A,DATOS!C:C)))</f>
        <v>12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IF(PORTADA!$F$51="A",CONCATENATE(K23,".- ",G23),"")</f>
        <v xml:space="preserve">4.- RROO PARA LAS FUERZAS ARMADAS. </v>
      </c>
      <c r="D23" s="24"/>
      <c r="E23" s="11"/>
      <c r="F23" s="11"/>
      <c r="G23" s="40" t="str">
        <f>IF(J24="FIN","",LOOKUP(I23,DATOS!A:A,DATOS!F:F))</f>
        <v xml:space="preserve">RROO PARA LAS FUERZAS ARMADAS. </v>
      </c>
      <c r="H23" s="40">
        <f>IF(J24="FIN",0,LOOKUP(I23,DATOS!A:A,DATOS!P:P))</f>
        <v>0</v>
      </c>
      <c r="I23" s="35">
        <f>+I17+1</f>
        <v>777</v>
      </c>
      <c r="J23" s="61">
        <f>IF(LOOKUP(I23,DATOS!A:A,DATOS!C:C)=0,J17,(LOOKUP(I23,DATOS!A:A,DATOS!C:C)))</f>
        <v>12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IF(PORTADA!$F$51="A",CONCATENATE(K29,".- ",G29),"")</f>
        <v xml:space="preserve">5.- RROO PARA LAS FUERZAS ARMADAS. </v>
      </c>
      <c r="D29" s="24"/>
      <c r="E29" s="11"/>
      <c r="F29" s="11"/>
      <c r="G29" s="40" t="str">
        <f>IF(J30="FIN","",LOOKUP(I29,DATOS!A:A,DATOS!F:F))</f>
        <v xml:space="preserve">RROO PARA LAS FUERZAS ARMADAS. </v>
      </c>
      <c r="H29" s="40">
        <f>IF(J30="FIN",0,LOOKUP(I29,DATOS!A:A,DATOS!P:P))</f>
        <v>0</v>
      </c>
      <c r="I29" s="35">
        <f>+I23+1</f>
        <v>778</v>
      </c>
      <c r="J29" s="61">
        <f>IF(LOOKUP(I29,DATOS!A:A,DATOS!C:C)=0,J23,(LOOKUP(I29,DATOS!A:A,DATOS!C:C)))</f>
        <v>12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IF(PORTADA!$F$51="A",CONCATENATE(K35,".- ",G35),"")</f>
        <v xml:space="preserve">6.- RROO PARA LAS FUERZAS ARMADAS. </v>
      </c>
      <c r="D35" s="24"/>
      <c r="E35" s="11"/>
      <c r="F35" s="11"/>
      <c r="G35" s="40" t="str">
        <f>IF(J36="FIN","",LOOKUP(I35,DATOS!A:A,DATOS!F:F))</f>
        <v xml:space="preserve">RROO PARA LAS FUERZAS ARMADAS. </v>
      </c>
      <c r="H35" s="40">
        <f>IF(J36="FIN",0,LOOKUP(I35,DATOS!A:A,DATOS!P:P))</f>
        <v>0</v>
      </c>
      <c r="I35" s="35">
        <f>+I29+1</f>
        <v>779</v>
      </c>
      <c r="J35" s="61">
        <f>IF(LOOKUP(I35,DATOS!A:A,DATOS!C:C)=0,J29,(LOOKUP(I35,DATOS!A:A,DATOS!C:C)))</f>
        <v>12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IF(PORTADA!$F$51="A",CONCATENATE(K41,".- ",G41),"")</f>
        <v xml:space="preserve">7.- RROO PARA LAS FUERZAS ARMADAS. </v>
      </c>
      <c r="D41" s="24"/>
      <c r="E41" s="11"/>
      <c r="F41" s="11"/>
      <c r="G41" s="40" t="str">
        <f>IF(J42="FIN","",LOOKUP(I41,DATOS!A:A,DATOS!F:F))</f>
        <v xml:space="preserve">RROO PARA LAS FUERZAS ARMADAS. </v>
      </c>
      <c r="H41" s="40">
        <f>IF(J42="FIN",0,LOOKUP(I41,DATOS!A:A,DATOS!P:P))</f>
        <v>0</v>
      </c>
      <c r="I41" s="35">
        <f>+I35+1</f>
        <v>780</v>
      </c>
      <c r="J41" s="61">
        <f>IF(LOOKUP(I41,DATOS!A:A,DATOS!C:C)=0,J35,(LOOKUP(I41,DATOS!A:A,DATOS!C:C)))</f>
        <v>12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IF(PORTADA!$F$51="A",CONCATENATE(K47,".- ",G47),"")</f>
        <v xml:space="preserve">8.- RROO PARA LAS FUERZAS ARMADAS. </v>
      </c>
      <c r="D47" s="24"/>
      <c r="E47" s="11"/>
      <c r="F47" s="11"/>
      <c r="G47" s="40" t="str">
        <f>IF(J48="FIN","",LOOKUP(I47,DATOS!A:A,DATOS!F:F))</f>
        <v xml:space="preserve">RROO PARA LAS FUERZAS ARMADAS. </v>
      </c>
      <c r="H47" s="40">
        <f>IF(J48="FIN",0,LOOKUP(I47,DATOS!A:A,DATOS!P:P))</f>
        <v>0</v>
      </c>
      <c r="I47" s="35">
        <f>+I41+1</f>
        <v>781</v>
      </c>
      <c r="J47" s="61">
        <f>IF(LOOKUP(I47,DATOS!A:A,DATOS!C:C)=0,J41,(LOOKUP(I47,DATOS!A:A,DATOS!C:C)))</f>
        <v>12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IF(PORTADA!$F$51="A",CONCATENATE(K53,".- ",G53),"")</f>
        <v xml:space="preserve">9.- RROO PARA LAS FUERZAS ARMADAS. </v>
      </c>
      <c r="D53" s="24"/>
      <c r="E53" s="11"/>
      <c r="F53" s="11"/>
      <c r="G53" s="40" t="str">
        <f>IF(J54="FIN","",LOOKUP(I53,DATOS!A:A,DATOS!F:F))</f>
        <v xml:space="preserve">RROO PARA LAS FUERZAS ARMADAS. </v>
      </c>
      <c r="H53" s="40">
        <f>IF(J54="FIN",0,LOOKUP(I53,DATOS!A:A,DATOS!P:P))</f>
        <v>0</v>
      </c>
      <c r="I53" s="35">
        <f>+I47+1</f>
        <v>782</v>
      </c>
      <c r="J53" s="61">
        <f>IF(LOOKUP(I53,DATOS!A:A,DATOS!C:C)=0,J47,(LOOKUP(I53,DATOS!A:A,DATOS!C:C)))</f>
        <v>12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IF(PORTADA!$F$51="A",CONCATENATE(K59,".- ",G59),"")</f>
        <v xml:space="preserve">10.- RROO PARA LAS FUERZAS ARMADAS. </v>
      </c>
      <c r="D59" s="24"/>
      <c r="E59" s="11"/>
      <c r="F59" s="11"/>
      <c r="G59" s="40" t="str">
        <f>IF(J60="FIN","",LOOKUP(I59,DATOS!A:A,DATOS!F:F))</f>
        <v xml:space="preserve">RROO PARA LAS FUERZAS ARMADAS. </v>
      </c>
      <c r="H59" s="40">
        <f>IF(J60="FIN",0,LOOKUP(I59,DATOS!A:A,DATOS!P:P))</f>
        <v>0</v>
      </c>
      <c r="I59" s="35">
        <f>+I53+1</f>
        <v>783</v>
      </c>
      <c r="J59" s="61">
        <f>IF(LOOKUP(I59,DATOS!A:A,DATOS!C:C)=0,J53,(LOOKUP(I59,DATOS!A:A,DATOS!C:C)))</f>
        <v>12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IF(PORTADA!$F$51="A",CONCATENATE(K65,".- ",G65),"")</f>
        <v xml:space="preserve">11.- RROO PARA LAS FUERZAS ARMADAS. </v>
      </c>
      <c r="D65" s="24"/>
      <c r="E65" s="11"/>
      <c r="F65" s="11"/>
      <c r="G65" s="40" t="str">
        <f>IF(J66="FIN","",LOOKUP(I65,DATOS!A:A,DATOS!F:F))</f>
        <v xml:space="preserve">RROO PARA LAS FUERZAS ARMADAS. </v>
      </c>
      <c r="H65" s="40">
        <f>IF(J66="FIN",0,LOOKUP(I65,DATOS!A:A,DATOS!P:P))</f>
        <v>0</v>
      </c>
      <c r="I65" s="35">
        <f>+I59+1</f>
        <v>784</v>
      </c>
      <c r="J65" s="61">
        <f>IF(LOOKUP(I65,DATOS!A:A,DATOS!C:C)=0,J59,(LOOKUP(I65,DATOS!A:A,DATOS!C:C)))</f>
        <v>12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IF(PORTADA!$F$51="A",CONCATENATE(K71,".- ",G71),"")</f>
        <v xml:space="preserve">12.- RROO PARA LAS FUERZAS ARMADAS. </v>
      </c>
      <c r="D71" s="24"/>
      <c r="E71" s="11"/>
      <c r="F71" s="11"/>
      <c r="G71" s="40" t="str">
        <f>IF(J72="FIN","",LOOKUP(I71,DATOS!A:A,DATOS!F:F))</f>
        <v xml:space="preserve">RROO PARA LAS FUERZAS ARMADAS. </v>
      </c>
      <c r="H71" s="40">
        <f>IF(J72="FIN",0,LOOKUP(I71,DATOS!A:A,DATOS!P:P))</f>
        <v>0</v>
      </c>
      <c r="I71" s="35">
        <f>+I65+1</f>
        <v>785</v>
      </c>
      <c r="J71" s="61">
        <f>IF(LOOKUP(I71,DATOS!A:A,DATOS!C:C)=0,J65,(LOOKUP(I71,DATOS!A:A,DATOS!C:C)))</f>
        <v>12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IF(PORTADA!$F$51="A",CONCATENATE(K77,".- ",G77),"")</f>
        <v xml:space="preserve">13.- RROO PARA LAS FUERZAS ARMADAS. </v>
      </c>
      <c r="D77" s="24"/>
      <c r="E77" s="11"/>
      <c r="F77" s="11"/>
      <c r="G77" s="40" t="str">
        <f>IF(J78="FIN","",LOOKUP(I77,DATOS!A:A,DATOS!F:F))</f>
        <v xml:space="preserve">RROO PARA LAS FUERZAS ARMADAS. </v>
      </c>
      <c r="H77" s="40">
        <f>IF(J78="FIN",0,LOOKUP(I77,DATOS!A:A,DATOS!P:P))</f>
        <v>0</v>
      </c>
      <c r="I77" s="35">
        <f>+I71+1</f>
        <v>786</v>
      </c>
      <c r="J77" s="61">
        <f>IF(LOOKUP(I77,DATOS!A:A,DATOS!C:C)=0,J71,(LOOKUP(I77,DATOS!A:A,DATOS!C:C)))</f>
        <v>12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IF(PORTADA!$F$51="A",CONCATENATE(K83,".- ",G83),"")</f>
        <v xml:space="preserve">14.- RROO PARA LAS FUERZAS ARMADAS. </v>
      </c>
      <c r="D83" s="24"/>
      <c r="E83" s="11"/>
      <c r="F83" s="11"/>
      <c r="G83" s="40" t="str">
        <f>IF(J84="FIN","",LOOKUP(I83,DATOS!A:A,DATOS!F:F))</f>
        <v xml:space="preserve">RROO PARA LAS FUERZAS ARMADAS. </v>
      </c>
      <c r="H83" s="40">
        <f>IF(J84="FIN",0,LOOKUP(I83,DATOS!A:A,DATOS!P:P))</f>
        <v>0</v>
      </c>
      <c r="I83" s="35">
        <f>+I77+1</f>
        <v>787</v>
      </c>
      <c r="J83" s="61">
        <f>IF(LOOKUP(I83,DATOS!A:A,DATOS!C:C)=0,J77,(LOOKUP(I83,DATOS!A:A,DATOS!C:C)))</f>
        <v>12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IF(PORTADA!$F$51="A",CONCATENATE(K89,".- ",G89),"")</f>
        <v xml:space="preserve">15.- RROO PARA LAS FUERZAS ARMADAS. </v>
      </c>
      <c r="D89" s="24"/>
      <c r="E89" s="11"/>
      <c r="F89" s="11"/>
      <c r="G89" s="40" t="str">
        <f>IF(J90="FIN","",LOOKUP(I89,DATOS!A:A,DATOS!F:F))</f>
        <v xml:space="preserve">RROO PARA LAS FUERZAS ARMADAS. </v>
      </c>
      <c r="H89" s="40">
        <f>IF(J90="FIN",0,LOOKUP(I89,DATOS!A:A,DATOS!P:P))</f>
        <v>0</v>
      </c>
      <c r="I89" s="35">
        <f>+I83+1</f>
        <v>788</v>
      </c>
      <c r="J89" s="61">
        <f>IF(LOOKUP(I89,DATOS!A:A,DATOS!C:C)=0,J83,(LOOKUP(I89,DATOS!A:A,DATOS!C:C)))</f>
        <v>12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IF(PORTADA!$F$51="A",CONCATENATE(K95,".- ",G95),"")</f>
        <v xml:space="preserve">16.- RROO PARA LAS FUERZAS ARMADAS. </v>
      </c>
      <c r="D95" s="24"/>
      <c r="E95" s="11"/>
      <c r="F95" s="11"/>
      <c r="G95" s="40" t="str">
        <f>IF(J96="FIN","",LOOKUP(I95,DATOS!A:A,DATOS!F:F))</f>
        <v xml:space="preserve">RROO PARA LAS FUERZAS ARMADAS. </v>
      </c>
      <c r="H95" s="40">
        <f>IF(J96="FIN",0,LOOKUP(I95,DATOS!A:A,DATOS!P:P))</f>
        <v>0</v>
      </c>
      <c r="I95" s="35">
        <f>+I89+1</f>
        <v>789</v>
      </c>
      <c r="J95" s="61">
        <f>IF(LOOKUP(I95,DATOS!A:A,DATOS!C:C)=0,J89,(LOOKUP(I95,DATOS!A:A,DATOS!C:C)))</f>
        <v>12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IF(PORTADA!$F$51="A",CONCATENATE(K101,".- ",G101),"")</f>
        <v xml:space="preserve">17.- RROO PARA LAS FUERZAS ARMADAS. </v>
      </c>
      <c r="D101" s="24"/>
      <c r="E101" s="11"/>
      <c r="F101" s="11"/>
      <c r="G101" s="40" t="str">
        <f>IF(J102="FIN","",LOOKUP(I101,DATOS!A:A,DATOS!F:F))</f>
        <v xml:space="preserve">RROO PARA LAS FUERZAS ARMADAS. </v>
      </c>
      <c r="H101" s="40">
        <f>IF(J102="FIN",0,LOOKUP(I101,DATOS!A:A,DATOS!P:P))</f>
        <v>0</v>
      </c>
      <c r="I101" s="35">
        <f>+I95+1</f>
        <v>790</v>
      </c>
      <c r="J101" s="61">
        <f>IF(LOOKUP(I101,DATOS!A:A,DATOS!C:C)=0,J95,(LOOKUP(I101,DATOS!A:A,DATOS!C:C)))</f>
        <v>12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IF(PORTADA!$F$51="A",CONCATENATE(K107,".- ",G107),"")</f>
        <v xml:space="preserve">18.- RROO PARA LAS FUERZAS ARMADAS. </v>
      </c>
      <c r="D107" s="24"/>
      <c r="E107" s="11"/>
      <c r="F107" s="11"/>
      <c r="G107" s="40" t="str">
        <f>IF(J108="FIN","",LOOKUP(I107,DATOS!A:A,DATOS!F:F))</f>
        <v xml:space="preserve">RROO PARA LAS FUERZAS ARMADAS. </v>
      </c>
      <c r="H107" s="40">
        <f>IF(J108="FIN",0,LOOKUP(I107,DATOS!A:A,DATOS!P:P))</f>
        <v>0</v>
      </c>
      <c r="I107" s="35">
        <f>+I101+1</f>
        <v>791</v>
      </c>
      <c r="J107" s="61">
        <f>IF(LOOKUP(I107,DATOS!A:A,DATOS!C:C)=0,J101,(LOOKUP(I107,DATOS!A:A,DATOS!C:C)))</f>
        <v>12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IF(PORTADA!$F$51="A",CONCATENATE(K113,".- ",G113),"")</f>
        <v xml:space="preserve">19.- RROO PARA LAS FUERZAS ARMADAS. </v>
      </c>
      <c r="D113" s="24"/>
      <c r="E113" s="11"/>
      <c r="F113" s="11"/>
      <c r="G113" s="40" t="str">
        <f>IF(J114="FIN","",LOOKUP(I113,DATOS!A:A,DATOS!F:F))</f>
        <v xml:space="preserve">RROO PARA LAS FUERZAS ARMADAS. </v>
      </c>
      <c r="H113" s="40">
        <f>IF(J114="FIN",0,LOOKUP(I113,DATOS!A:A,DATOS!P:P))</f>
        <v>0</v>
      </c>
      <c r="I113" s="35">
        <f>+I107+1</f>
        <v>792</v>
      </c>
      <c r="J113" s="61">
        <f>IF(LOOKUP(I113,DATOS!A:A,DATOS!C:C)=0,J107,(LOOKUP(I113,DATOS!A:A,DATOS!C:C)))</f>
        <v>12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IF(PORTADA!$F$51="A",CONCATENATE(K119,".- ",G119),"")</f>
        <v xml:space="preserve">20.- RROO PARA LAS FUERZAS ARMADAS. </v>
      </c>
      <c r="D119" s="24"/>
      <c r="E119" s="11"/>
      <c r="F119" s="11"/>
      <c r="G119" s="40" t="str">
        <f>IF(J120="FIN","",LOOKUP(I119,DATOS!A:A,DATOS!F:F))</f>
        <v xml:space="preserve">RROO PARA LAS FUERZAS ARMADAS. </v>
      </c>
      <c r="H119" s="40">
        <f>IF(J120="FIN",0,LOOKUP(I119,DATOS!A:A,DATOS!P:P))</f>
        <v>0</v>
      </c>
      <c r="I119" s="35">
        <f>+I113+1</f>
        <v>793</v>
      </c>
      <c r="J119" s="61">
        <f>IF(LOOKUP(I119,DATOS!A:A,DATOS!C:C)=0,J113,(LOOKUP(I119,DATOS!A:A,DATOS!C:C)))</f>
        <v>12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IF(PORTADA!$F$51="A",CONCATENATE(K125,".- ",G125),"")</f>
        <v xml:space="preserve">21.- RROO PARA LAS FUERZAS ARMADAS. </v>
      </c>
      <c r="D125" s="24"/>
      <c r="E125" s="11"/>
      <c r="F125" s="11"/>
      <c r="G125" s="40" t="str">
        <f>IF(J126="FIN","",LOOKUP(I125,DATOS!A:A,DATOS!F:F))</f>
        <v xml:space="preserve">RROO PARA LAS FUERZAS ARMADAS. </v>
      </c>
      <c r="H125" s="40">
        <f>IF(J126="FIN",0,LOOKUP(I125,DATOS!A:A,DATOS!P:P))</f>
        <v>0</v>
      </c>
      <c r="I125" s="35">
        <f>+I119+1</f>
        <v>794</v>
      </c>
      <c r="J125" s="61">
        <f>IF(LOOKUP(I125,DATOS!A:A,DATOS!C:C)=0,J119,(LOOKUP(I125,DATOS!A:A,DATOS!C:C)))</f>
        <v>12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IF(PORTADA!$F$51="A",CONCATENATE(K131,".- ",G131),"")</f>
        <v xml:space="preserve">22.- RROO PARA LAS FUERZAS ARMADAS. </v>
      </c>
      <c r="D131" s="24"/>
      <c r="E131" s="11"/>
      <c r="F131" s="11"/>
      <c r="G131" s="40" t="str">
        <f>IF(J132="FIN","",LOOKUP(I131,DATOS!A:A,DATOS!F:F))</f>
        <v xml:space="preserve">RROO PARA LAS FUERZAS ARMADAS. </v>
      </c>
      <c r="H131" s="40">
        <f>IF(J132="FIN",0,LOOKUP(I131,DATOS!A:A,DATOS!P:P))</f>
        <v>0</v>
      </c>
      <c r="I131" s="35">
        <f>+I125+1</f>
        <v>795</v>
      </c>
      <c r="J131" s="61">
        <f>IF(LOOKUP(I131,DATOS!A:A,DATOS!C:C)=0,J125,(LOOKUP(I131,DATOS!A:A,DATOS!C:C)))</f>
        <v>12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IF(PORTADA!$F$51="A",CONCATENATE(K137,".- ",G137),"")</f>
        <v xml:space="preserve">23.- RROO PARA LAS FUERZAS ARMADAS. </v>
      </c>
      <c r="D137" s="24"/>
      <c r="E137" s="11"/>
      <c r="F137" s="11"/>
      <c r="G137" s="40" t="str">
        <f>IF(J138="FIN","",LOOKUP(I137,DATOS!A:A,DATOS!F:F))</f>
        <v xml:space="preserve">RROO PARA LAS FUERZAS ARMADAS. </v>
      </c>
      <c r="H137" s="40">
        <f>IF(J138="FIN",0,LOOKUP(I137,DATOS!A:A,DATOS!P:P))</f>
        <v>0</v>
      </c>
      <c r="I137" s="35">
        <f>+I131+1</f>
        <v>796</v>
      </c>
      <c r="J137" s="61">
        <f>IF(LOOKUP(I137,DATOS!A:A,DATOS!C:C)=0,J131,(LOOKUP(I137,DATOS!A:A,DATOS!C:C)))</f>
        <v>12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IF(PORTADA!$F$51="A",CONCATENATE(K143,".- ",G143),"")</f>
        <v xml:space="preserve">24.- RROO PARA LAS FUERZAS ARMADAS. </v>
      </c>
      <c r="D143" s="24"/>
      <c r="E143" s="11"/>
      <c r="F143" s="11"/>
      <c r="G143" s="40" t="str">
        <f>IF(J144="FIN","",LOOKUP(I143,DATOS!A:A,DATOS!F:F))</f>
        <v xml:space="preserve">RROO PARA LAS FUERZAS ARMADAS. </v>
      </c>
      <c r="H143" s="40">
        <f>IF(J144="FIN",0,LOOKUP(I143,DATOS!A:A,DATOS!P:P))</f>
        <v>0</v>
      </c>
      <c r="I143" s="35">
        <f>+I137+1</f>
        <v>797</v>
      </c>
      <c r="J143" s="61">
        <f>IF(LOOKUP(I143,DATOS!A:A,DATOS!C:C)=0,J137,(LOOKUP(I143,DATOS!A:A,DATOS!C:C)))</f>
        <v>12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IF(PORTADA!$F$51="A",CONCATENATE(K149,".- ",G149),"")</f>
        <v xml:space="preserve">25.- RROO PARA LAS FUERZAS ARMADAS. </v>
      </c>
      <c r="D149" s="24"/>
      <c r="E149" s="11"/>
      <c r="F149" s="11"/>
      <c r="G149" s="40" t="str">
        <f>IF(J150="FIN","",LOOKUP(I149,DATOS!A:A,DATOS!F:F))</f>
        <v xml:space="preserve">RROO PARA LAS FUERZAS ARMADAS. </v>
      </c>
      <c r="H149" s="40">
        <f>IF(J150="FIN",0,LOOKUP(I149,DATOS!A:A,DATOS!P:P))</f>
        <v>0</v>
      </c>
      <c r="I149" s="35">
        <f>+I143+1</f>
        <v>798</v>
      </c>
      <c r="J149" s="61">
        <f>IF(LOOKUP(I149,DATOS!A:A,DATOS!C:C)=0,J143,(LOOKUP(I149,DATOS!A:A,DATOS!C:C)))</f>
        <v>12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IF(PORTADA!$F$51="A",CONCATENATE(K155,".- ",G155),"")</f>
        <v xml:space="preserve">26.- RROO PARA LAS FUERZAS ARMADAS. </v>
      </c>
      <c r="D155" s="24"/>
      <c r="E155" s="11"/>
      <c r="F155" s="11"/>
      <c r="G155" s="40" t="str">
        <f>IF(J156="FIN","",LOOKUP(I155,DATOS!A:A,DATOS!F:F))</f>
        <v xml:space="preserve">RROO PARA LAS FUERZAS ARMADAS. </v>
      </c>
      <c r="H155" s="40">
        <f>IF(J156="FIN",0,LOOKUP(I155,DATOS!A:A,DATOS!P:P))</f>
        <v>0</v>
      </c>
      <c r="I155" s="35">
        <f>+I149+1</f>
        <v>799</v>
      </c>
      <c r="J155" s="61">
        <f>IF(LOOKUP(I155,DATOS!A:A,DATOS!C:C)=0,J149,(LOOKUP(I155,DATOS!A:A,DATOS!C:C)))</f>
        <v>12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IF(PORTADA!$F$51="A",CONCATENATE(K161,".- ",G161),"")</f>
        <v xml:space="preserve">27.- RROO PARA LAS FUERZAS ARMADAS. </v>
      </c>
      <c r="D161" s="24"/>
      <c r="E161" s="11"/>
      <c r="F161" s="11"/>
      <c r="G161" s="40" t="str">
        <f>IF(J162="FIN","",LOOKUP(I161,DATOS!A:A,DATOS!F:F))</f>
        <v xml:space="preserve">RROO PARA LAS FUERZAS ARMADAS. </v>
      </c>
      <c r="H161" s="40">
        <f>IF(J162="FIN",0,LOOKUP(I161,DATOS!A:A,DATOS!P:P))</f>
        <v>0</v>
      </c>
      <c r="I161" s="35">
        <f>+I155+1</f>
        <v>800</v>
      </c>
      <c r="J161" s="61">
        <f>IF(LOOKUP(I161,DATOS!A:A,DATOS!C:C)=0,J155,(LOOKUP(I161,DATOS!A:A,DATOS!C:C)))</f>
        <v>12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IF(PORTADA!$F$51="A",CONCATENATE(K167,".- ",G167),"")</f>
        <v xml:space="preserve">28.- RROO PARA LAS FUERZAS ARMADAS. </v>
      </c>
      <c r="D167" s="24"/>
      <c r="E167" s="11"/>
      <c r="F167" s="11"/>
      <c r="G167" s="40" t="str">
        <f>IF(J168="FIN","",LOOKUP(I167,DATOS!A:A,DATOS!F:F))</f>
        <v xml:space="preserve">RROO PARA LAS FUERZAS ARMADAS. </v>
      </c>
      <c r="H167" s="40">
        <f>IF(J168="FIN",0,LOOKUP(I167,DATOS!A:A,DATOS!P:P))</f>
        <v>0</v>
      </c>
      <c r="I167" s="35">
        <f>+I161+1</f>
        <v>801</v>
      </c>
      <c r="J167" s="61">
        <f>IF(LOOKUP(I167,DATOS!A:A,DATOS!C:C)=0,J161,(LOOKUP(I167,DATOS!A:A,DATOS!C:C)))</f>
        <v>12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IF(PORTADA!$F$51="A",CONCATENATE(K173,".- ",G173),"")</f>
        <v xml:space="preserve">29.- RROO PARA LAS FUERZAS ARMADAS. </v>
      </c>
      <c r="D173" s="24"/>
      <c r="E173" s="11"/>
      <c r="F173" s="11"/>
      <c r="G173" s="40" t="str">
        <f>IF(J174="FIN","",LOOKUP(I173,DATOS!A:A,DATOS!F:F))</f>
        <v xml:space="preserve">RROO PARA LAS FUERZAS ARMADAS. </v>
      </c>
      <c r="H173" s="40">
        <f>IF(J174="FIN",0,LOOKUP(I173,DATOS!A:A,DATOS!P:P))</f>
        <v>0</v>
      </c>
      <c r="I173" s="35">
        <f>+I167+1</f>
        <v>802</v>
      </c>
      <c r="J173" s="61">
        <f>IF(LOOKUP(I173,DATOS!A:A,DATOS!C:C)=0,J167,(LOOKUP(I173,DATOS!A:A,DATOS!C:C)))</f>
        <v>12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IF(PORTADA!$F$51="A",CONCATENATE(K179,".- ",G179),"")</f>
        <v xml:space="preserve">30.- RROO PARA LAS FUERZAS ARMADAS. </v>
      </c>
      <c r="D179" s="24"/>
      <c r="E179" s="11"/>
      <c r="F179" s="11"/>
      <c r="G179" s="40" t="str">
        <f>IF(J180="FIN","",LOOKUP(I179,DATOS!A:A,DATOS!F:F))</f>
        <v xml:space="preserve">RROO PARA LAS FUERZAS ARMADAS. </v>
      </c>
      <c r="H179" s="40">
        <f>IF(J180="FIN",0,LOOKUP(I179,DATOS!A:A,DATOS!P:P))</f>
        <v>0</v>
      </c>
      <c r="I179" s="35">
        <f>+I173+1</f>
        <v>803</v>
      </c>
      <c r="J179" s="61">
        <f>IF(LOOKUP(I179,DATOS!A:A,DATOS!C:C)=0,J173,(LOOKUP(I179,DATOS!A:A,DATOS!C:C)))</f>
        <v>12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IF(PORTADA!$F$51="A",CONCATENATE(K185,".- ",G185),"")</f>
        <v xml:space="preserve">31.- RROO PARA LAS FUERZAS ARMADAS. </v>
      </c>
      <c r="D185" s="24"/>
      <c r="E185" s="11"/>
      <c r="F185" s="11"/>
      <c r="G185" s="40" t="str">
        <f>IF(J186="FIN","",LOOKUP(I185,DATOS!A:A,DATOS!F:F))</f>
        <v xml:space="preserve">RROO PARA LAS FUERZAS ARMADAS. </v>
      </c>
      <c r="H185" s="40">
        <f>IF(J186="FIN",0,LOOKUP(I185,DATOS!A:A,DATOS!P:P))</f>
        <v>0</v>
      </c>
      <c r="I185" s="35">
        <f>+I179+1</f>
        <v>804</v>
      </c>
      <c r="J185" s="61">
        <f>IF(LOOKUP(I185,DATOS!A:A,DATOS!C:C)=0,J179,(LOOKUP(I185,DATOS!A:A,DATOS!C:C)))</f>
        <v>12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IF(PORTADA!$F$51="A",CONCATENATE(K191,".- ",G191),"")</f>
        <v xml:space="preserve">32.- RROO PARA LAS FUERZAS ARMADAS. </v>
      </c>
      <c r="D191" s="24"/>
      <c r="E191" s="11"/>
      <c r="F191" s="11"/>
      <c r="G191" s="40" t="str">
        <f>IF(J192="FIN","",LOOKUP(I191,DATOS!A:A,DATOS!F:F))</f>
        <v xml:space="preserve">RROO PARA LAS FUERZAS ARMADAS. </v>
      </c>
      <c r="H191" s="40">
        <f>IF(J192="FIN",0,LOOKUP(I191,DATOS!A:A,DATOS!P:P))</f>
        <v>0</v>
      </c>
      <c r="I191" s="35">
        <f>+I185+1</f>
        <v>805</v>
      </c>
      <c r="J191" s="61">
        <f>IF(LOOKUP(I191,DATOS!A:A,DATOS!C:C)=0,J185,(LOOKUP(I191,DATOS!A:A,DATOS!C:C)))</f>
        <v>12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IF(PORTADA!$F$51="A",CONCATENATE(K197,".- ",G197),"")</f>
        <v xml:space="preserve">33.- RROO PARA LAS FUERZAS ARMADAS. </v>
      </c>
      <c r="D197" s="24"/>
      <c r="E197" s="11"/>
      <c r="F197" s="11"/>
      <c r="G197" s="40" t="str">
        <f>IF(J198="FIN","",LOOKUP(I197,DATOS!A:A,DATOS!F:F))</f>
        <v xml:space="preserve">RROO PARA LAS FUERZAS ARMADAS. </v>
      </c>
      <c r="H197" s="40">
        <f>IF(J198="FIN",0,LOOKUP(I197,DATOS!A:A,DATOS!P:P))</f>
        <v>0</v>
      </c>
      <c r="I197" s="35">
        <f>+I191+1</f>
        <v>806</v>
      </c>
      <c r="J197" s="61">
        <f>IF(LOOKUP(I197,DATOS!A:A,DATOS!C:C)=0,J191,(LOOKUP(I197,DATOS!A:A,DATOS!C:C)))</f>
        <v>12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IF(PORTADA!$F$51="A",CONCATENATE(K203,".- ",G203),"")</f>
        <v xml:space="preserve">34.- RROO PARA LAS FUERZAS ARMADAS. </v>
      </c>
      <c r="D203" s="24"/>
      <c r="E203" s="11"/>
      <c r="F203" s="11"/>
      <c r="G203" s="40" t="str">
        <f>IF(J204="FIN","",LOOKUP(I203,DATOS!A:A,DATOS!F:F))</f>
        <v xml:space="preserve">RROO PARA LAS FUERZAS ARMADAS. </v>
      </c>
      <c r="H203" s="40">
        <f>IF(J204="FIN",0,LOOKUP(I203,DATOS!A:A,DATOS!P:P))</f>
        <v>0</v>
      </c>
      <c r="I203" s="35">
        <f>+I197+1</f>
        <v>807</v>
      </c>
      <c r="J203" s="61">
        <f>IF(LOOKUP(I203,DATOS!A:A,DATOS!C:C)=0,J197,(LOOKUP(I203,DATOS!A:A,DATOS!C:C)))</f>
        <v>12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IF(PORTADA!$F$51="A",CONCATENATE(K209,".- ",G209),"")</f>
        <v xml:space="preserve">35.- RROO PARA LAS FUERZAS ARMADAS. </v>
      </c>
      <c r="D209" s="24"/>
      <c r="E209" s="11"/>
      <c r="F209" s="11"/>
      <c r="G209" s="40" t="str">
        <f>IF(J210="FIN","",LOOKUP(I209,DATOS!A:A,DATOS!F:F))</f>
        <v xml:space="preserve">RROO PARA LAS FUERZAS ARMADAS. </v>
      </c>
      <c r="H209" s="40">
        <f>IF(J210="FIN",0,LOOKUP(I209,DATOS!A:A,DATOS!P:P))</f>
        <v>0</v>
      </c>
      <c r="I209" s="35">
        <f>+I203+1</f>
        <v>808</v>
      </c>
      <c r="J209" s="61">
        <f>IF(LOOKUP(I209,DATOS!A:A,DATOS!C:C)=0,J203,(LOOKUP(I209,DATOS!A:A,DATOS!C:C)))</f>
        <v>12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IF(PORTADA!$F$51="A",CONCATENATE(K215,".- ",G215),"")</f>
        <v xml:space="preserve">36.- RROO PARA LAS FUERZAS ARMADAS. </v>
      </c>
      <c r="D215" s="24"/>
      <c r="E215" s="11"/>
      <c r="F215" s="11"/>
      <c r="G215" s="40" t="str">
        <f>IF(J216="FIN","",LOOKUP(I215,DATOS!A:A,DATOS!F:F))</f>
        <v xml:space="preserve">RROO PARA LAS FUERZAS ARMADAS. </v>
      </c>
      <c r="H215" s="40">
        <f>IF(J216="FIN",0,LOOKUP(I215,DATOS!A:A,DATOS!P:P))</f>
        <v>0</v>
      </c>
      <c r="I215" s="35">
        <f>+I209+1</f>
        <v>809</v>
      </c>
      <c r="J215" s="61">
        <f>IF(LOOKUP(I215,DATOS!A:A,DATOS!C:C)=0,J209,(LOOKUP(I215,DATOS!A:A,DATOS!C:C)))</f>
        <v>12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IF(PORTADA!$F$51="A",CONCATENATE(K221,".- ",G221),"")</f>
        <v xml:space="preserve">37.- RROO PARA LAS FUERZAS ARMADAS. </v>
      </c>
      <c r="D221" s="24"/>
      <c r="E221" s="11"/>
      <c r="F221" s="11"/>
      <c r="G221" s="40" t="str">
        <f>IF(J222="FIN","",LOOKUP(I221,DATOS!A:A,DATOS!F:F))</f>
        <v xml:space="preserve">RROO PARA LAS FUERZAS ARMADAS. </v>
      </c>
      <c r="H221" s="40">
        <f>IF(J222="FIN",0,LOOKUP(I221,DATOS!A:A,DATOS!P:P))</f>
        <v>0</v>
      </c>
      <c r="I221" s="35">
        <f>+I215+1</f>
        <v>810</v>
      </c>
      <c r="J221" s="61">
        <f>IF(LOOKUP(I221,DATOS!A:A,DATOS!C:C)=0,J215,(LOOKUP(I221,DATOS!A:A,DATOS!C:C)))</f>
        <v>12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IF(PORTADA!$F$51="A",CONCATENATE(K227,".- ",G227),"")</f>
        <v xml:space="preserve">38.- RROO PARA LAS FUERZAS ARMADAS. </v>
      </c>
      <c r="D227" s="24"/>
      <c r="E227" s="11"/>
      <c r="F227" s="11"/>
      <c r="G227" s="40" t="str">
        <f>IF(J228="FIN","",LOOKUP(I227,DATOS!A:A,DATOS!F:F))</f>
        <v xml:space="preserve">RROO PARA LAS FUERZAS ARMADAS. </v>
      </c>
      <c r="H227" s="40">
        <f>IF(J228="FIN",0,LOOKUP(I227,DATOS!A:A,DATOS!P:P))</f>
        <v>0</v>
      </c>
      <c r="I227" s="35">
        <f>+I221+1</f>
        <v>811</v>
      </c>
      <c r="J227" s="61">
        <f>IF(LOOKUP(I227,DATOS!A:A,DATOS!C:C)=0,J221,(LOOKUP(I227,DATOS!A:A,DATOS!C:C)))</f>
        <v>12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IF(PORTADA!$F$51="A",CONCATENATE(K233,".- ",G233),"")</f>
        <v xml:space="preserve">39.- RROO PARA LAS FUERZAS ARMADAS. </v>
      </c>
      <c r="D233" s="24"/>
      <c r="E233" s="11"/>
      <c r="F233" s="11"/>
      <c r="G233" s="40" t="str">
        <f>IF(J234="FIN","",LOOKUP(I233,DATOS!A:A,DATOS!F:F))</f>
        <v xml:space="preserve">RROO PARA LAS FUERZAS ARMADAS. </v>
      </c>
      <c r="H233" s="40">
        <f>IF(J234="FIN",0,LOOKUP(I233,DATOS!A:A,DATOS!P:P))</f>
        <v>0</v>
      </c>
      <c r="I233" s="35">
        <f>+I227+1</f>
        <v>812</v>
      </c>
      <c r="J233" s="61">
        <f>IF(LOOKUP(I233,DATOS!A:A,DATOS!C:C)=0,J227,(LOOKUP(I233,DATOS!A:A,DATOS!C:C)))</f>
        <v>12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IF(PORTADA!$F$51="A",CONCATENATE(K239,".- ",G239),"")</f>
        <v xml:space="preserve">40.- RROO PARA LAS FUERZAS ARMADAS. </v>
      </c>
      <c r="D239" s="24"/>
      <c r="E239" s="11"/>
      <c r="F239" s="11"/>
      <c r="G239" s="40" t="str">
        <f>IF(J240="FIN","",LOOKUP(I239,DATOS!A:A,DATOS!F:F))</f>
        <v xml:space="preserve">RROO PARA LAS FUERZAS ARMADAS. </v>
      </c>
      <c r="H239" s="40">
        <f>IF(J240="FIN",0,LOOKUP(I239,DATOS!A:A,DATOS!P:P))</f>
        <v>0</v>
      </c>
      <c r="I239" s="35">
        <f>+I233+1</f>
        <v>813</v>
      </c>
      <c r="J239" s="61">
        <f>IF(LOOKUP(I239,DATOS!A:A,DATOS!C:C)=0,J233,(LOOKUP(I239,DATOS!A:A,DATOS!C:C)))</f>
        <v>12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IF(PORTADA!$F$51="A",CONCATENATE(K245,".- ",G245),"")</f>
        <v xml:space="preserve">41.- RROO PARA LAS FUERZAS ARMADAS. </v>
      </c>
      <c r="D245" s="24"/>
      <c r="E245" s="11"/>
      <c r="F245" s="11"/>
      <c r="G245" s="40" t="str">
        <f>IF(J246="FIN","",LOOKUP(I245,DATOS!A:A,DATOS!F:F))</f>
        <v xml:space="preserve">RROO PARA LAS FUERZAS ARMADAS. </v>
      </c>
      <c r="H245" s="40">
        <f>IF(J246="FIN",0,LOOKUP(I245,DATOS!A:A,DATOS!P:P))</f>
        <v>0</v>
      </c>
      <c r="I245" s="35">
        <f>+I239+1</f>
        <v>814</v>
      </c>
      <c r="J245" s="61">
        <f>IF(LOOKUP(I245,DATOS!A:A,DATOS!C:C)=0,J239,(LOOKUP(I245,DATOS!A:A,DATOS!C:C)))</f>
        <v>12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IF(PORTADA!$F$51="A",CONCATENATE(K251,".- ",G251),"")</f>
        <v xml:space="preserve">42.- RROO PARA LAS FUERZAS ARMADAS. </v>
      </c>
      <c r="D251" s="24"/>
      <c r="E251" s="11"/>
      <c r="F251" s="11"/>
      <c r="G251" s="40" t="str">
        <f>IF(J252="FIN","",LOOKUP(I251,DATOS!A:A,DATOS!F:F))</f>
        <v xml:space="preserve">RROO PARA LAS FUERZAS ARMADAS. </v>
      </c>
      <c r="H251" s="40">
        <f>IF(J252="FIN",0,LOOKUP(I251,DATOS!A:A,DATOS!P:P))</f>
        <v>0</v>
      </c>
      <c r="I251" s="35">
        <f>+I245+1</f>
        <v>815</v>
      </c>
      <c r="J251" s="61">
        <f>IF(LOOKUP(I251,DATOS!A:A,DATOS!C:C)=0,J245,(LOOKUP(I251,DATOS!A:A,DATOS!C:C)))</f>
        <v>12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IF(PORTADA!$F$51="A",CONCATENATE(K257,".- ",G257),"")</f>
        <v xml:space="preserve">43.- RROO PARA LAS FUERZAS ARMADAS. </v>
      </c>
      <c r="D257" s="24"/>
      <c r="E257" s="11"/>
      <c r="F257" s="11"/>
      <c r="G257" s="40" t="str">
        <f>IF(J258="FIN","",LOOKUP(I257,DATOS!A:A,DATOS!F:F))</f>
        <v xml:space="preserve">RROO PARA LAS FUERZAS ARMADAS. </v>
      </c>
      <c r="H257" s="40">
        <f>IF(J258="FIN",0,LOOKUP(I257,DATOS!A:A,DATOS!P:P))</f>
        <v>0</v>
      </c>
      <c r="I257" s="35">
        <f>+I251+1</f>
        <v>816</v>
      </c>
      <c r="J257" s="61">
        <f>IF(LOOKUP(I257,DATOS!A:A,DATOS!C:C)=0,J251,(LOOKUP(I257,DATOS!A:A,DATOS!C:C)))</f>
        <v>12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IF(PORTADA!$F$51="A",CONCATENATE(K263,".- ",G263),"")</f>
        <v xml:space="preserve">44.- RROO PARA LAS FUERZAS ARMADAS. </v>
      </c>
      <c r="D263" s="24"/>
      <c r="E263" s="11"/>
      <c r="F263" s="11"/>
      <c r="G263" s="40" t="str">
        <f>IF(J264="FIN","",LOOKUP(I263,DATOS!A:A,DATOS!F:F))</f>
        <v xml:space="preserve">RROO PARA LAS FUERZAS ARMADAS. </v>
      </c>
      <c r="H263" s="40">
        <f>IF(J264="FIN",0,LOOKUP(I263,DATOS!A:A,DATOS!P:P))</f>
        <v>0</v>
      </c>
      <c r="I263" s="35">
        <f>+I257+1</f>
        <v>817</v>
      </c>
      <c r="J263" s="61">
        <f>IF(LOOKUP(I263,DATOS!A:A,DATOS!C:C)=0,J257,(LOOKUP(I263,DATOS!A:A,DATOS!C:C)))</f>
        <v>12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IF(PORTADA!$F$51="A",CONCATENATE(K269,".- ",G269),"")</f>
        <v xml:space="preserve">45.- RROO PARA LAS FUERZAS ARMADAS. </v>
      </c>
      <c r="D269" s="24"/>
      <c r="E269" s="11"/>
      <c r="F269" s="11"/>
      <c r="G269" s="40" t="str">
        <f>IF(J270="FIN","",LOOKUP(I269,DATOS!A:A,DATOS!F:F))</f>
        <v xml:space="preserve">RROO PARA LAS FUERZAS ARMADAS. </v>
      </c>
      <c r="H269" s="40">
        <f>IF(J270="FIN",0,LOOKUP(I269,DATOS!A:A,DATOS!P:P))</f>
        <v>0</v>
      </c>
      <c r="I269" s="35">
        <f>+I263+1</f>
        <v>818</v>
      </c>
      <c r="J269" s="61">
        <f>IF(LOOKUP(I269,DATOS!A:A,DATOS!C:C)=0,J263,(LOOKUP(I269,DATOS!A:A,DATOS!C:C)))</f>
        <v>12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IF(PORTADA!$F$51="A",CONCATENATE(K275,".- ",G275),"")</f>
        <v xml:space="preserve">46.- RROO PARA LAS FUERZAS ARMADAS. </v>
      </c>
      <c r="D275" s="24"/>
      <c r="E275" s="11"/>
      <c r="F275" s="11"/>
      <c r="G275" s="40" t="str">
        <f>IF(J276="FIN","",LOOKUP(I275,DATOS!A:A,DATOS!F:F))</f>
        <v xml:space="preserve">RROO PARA LAS FUERZAS ARMADAS. </v>
      </c>
      <c r="H275" s="40">
        <f>IF(J276="FIN",0,LOOKUP(I275,DATOS!A:A,DATOS!P:P))</f>
        <v>0</v>
      </c>
      <c r="I275" s="35">
        <f>+I269+1</f>
        <v>819</v>
      </c>
      <c r="J275" s="61">
        <f>IF(LOOKUP(I275,DATOS!A:A,DATOS!C:C)=0,J269,(LOOKUP(I275,DATOS!A:A,DATOS!C:C)))</f>
        <v>12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IF(PORTADA!$F$51="A",CONCATENATE(K281,".- ",G281),"")</f>
        <v xml:space="preserve">47.- RROO PARA LAS FUERZAS ARMADAS. </v>
      </c>
      <c r="D281" s="24"/>
      <c r="E281" s="11"/>
      <c r="F281" s="11"/>
      <c r="G281" s="40" t="str">
        <f>IF(J282="FIN","",LOOKUP(I281,DATOS!A:A,DATOS!F:F))</f>
        <v xml:space="preserve">RROO PARA LAS FUERZAS ARMADAS. </v>
      </c>
      <c r="H281" s="40">
        <f>IF(J282="FIN",0,LOOKUP(I281,DATOS!A:A,DATOS!P:P))</f>
        <v>0</v>
      </c>
      <c r="I281" s="35">
        <f>+I275+1</f>
        <v>820</v>
      </c>
      <c r="J281" s="61">
        <f>IF(LOOKUP(I281,DATOS!A:A,DATOS!C:C)=0,J275,(LOOKUP(I281,DATOS!A:A,DATOS!C:C)))</f>
        <v>12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IF(PORTADA!$F$51="A",CONCATENATE(K287,".- ",G287),"")</f>
        <v xml:space="preserve">48.- RROO PARA LAS FUERZAS ARMADAS. </v>
      </c>
      <c r="D287" s="24"/>
      <c r="E287" s="11"/>
      <c r="F287" s="11"/>
      <c r="G287" s="40" t="str">
        <f>IF(J288="FIN","",LOOKUP(I287,DATOS!A:A,DATOS!F:F))</f>
        <v xml:space="preserve">RROO PARA LAS FUERZAS ARMADAS. </v>
      </c>
      <c r="H287" s="40">
        <f>IF(J288="FIN",0,LOOKUP(I287,DATOS!A:A,DATOS!P:P))</f>
        <v>0</v>
      </c>
      <c r="I287" s="35">
        <f>+I281+1</f>
        <v>821</v>
      </c>
      <c r="J287" s="61">
        <f>IF(LOOKUP(I287,DATOS!A:A,DATOS!C:C)=0,J281,(LOOKUP(I287,DATOS!A:A,DATOS!C:C)))</f>
        <v>12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IF(PORTADA!$F$51="A",CONCATENATE(K293,".- ",G293),"")</f>
        <v xml:space="preserve">49.- RROO PARA LAS FUERZAS ARMADAS. </v>
      </c>
      <c r="D293" s="24"/>
      <c r="E293" s="11"/>
      <c r="F293" s="11"/>
      <c r="G293" s="40" t="str">
        <f>IF(J294="FIN","",LOOKUP(I293,DATOS!A:A,DATOS!F:F))</f>
        <v xml:space="preserve">RROO PARA LAS FUERZAS ARMADAS. </v>
      </c>
      <c r="H293" s="40">
        <f>IF(J294="FIN",0,LOOKUP(I293,DATOS!A:A,DATOS!P:P))</f>
        <v>0</v>
      </c>
      <c r="I293" s="35">
        <f>+I287+1</f>
        <v>822</v>
      </c>
      <c r="J293" s="61">
        <f>IF(LOOKUP(I293,DATOS!A:A,DATOS!C:C)=0,J287,(LOOKUP(I293,DATOS!A:A,DATOS!C:C)))</f>
        <v>12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IF(PORTADA!$F$51="A",CONCATENATE(K299,".- ",G299),"")</f>
        <v xml:space="preserve">50.- RROO PARA LAS FUERZAS ARMADAS. </v>
      </c>
      <c r="D299" s="24"/>
      <c r="E299" s="11"/>
      <c r="F299" s="11"/>
      <c r="G299" s="40" t="str">
        <f>IF(J300="FIN","",LOOKUP(I299,DATOS!A:A,DATOS!F:F))</f>
        <v xml:space="preserve">RROO PARA LAS FUERZAS ARMADAS. </v>
      </c>
      <c r="H299" s="40">
        <f>IF(J300="FIN",0,LOOKUP(I299,DATOS!A:A,DATOS!P:P))</f>
        <v>0</v>
      </c>
      <c r="I299" s="35">
        <f>+I293+1</f>
        <v>823</v>
      </c>
      <c r="J299" s="61">
        <f>IF(LOOKUP(I299,DATOS!A:A,DATOS!C:C)=0,J293,(LOOKUP(I299,DATOS!A:A,DATOS!C:C)))</f>
        <v>12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>a) 0</v>
      </c>
      <c r="D300" s="26"/>
      <c r="G300" s="38">
        <f>IF(J300="FIN","",LOOKUP(I299,DATOS!A:A,DATOS!L:L))</f>
        <v>0</v>
      </c>
      <c r="I300" s="35" t="s">
        <v>57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42"/>
      <c r="B301" s="29"/>
      <c r="C301" s="25" t="str">
        <f ca="1">IF(PORTADA!$F$51="A",CONCATENATE(I301," ",G301),"")</f>
        <v>b) 0</v>
      </c>
      <c r="D301" s="26"/>
      <c r="G301" s="38">
        <f>IF(J300="FIN","",LOOKUP(I299,DATOS!A:A,DATOS!M:M))</f>
        <v>0</v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42"/>
      <c r="B302" s="29"/>
      <c r="C302" s="25" t="str">
        <f ca="1">IF(PORTADA!$F$51="A",CONCATENATE(I302," ",G302),"")</f>
        <v>c) 0</v>
      </c>
      <c r="D302" s="26"/>
      <c r="G302" s="38">
        <f>IF(J300="FIN","",LOOKUP(I299,DATOS!A:A,DATOS!N:N))</f>
        <v>0</v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42"/>
      <c r="B303" s="29"/>
      <c r="C303" s="25" t="str">
        <f ca="1">IF(PORTADA!$F$51="A",CONCATENATE(I303," ",G303),"")</f>
        <v>d) 0</v>
      </c>
      <c r="D303" s="26"/>
      <c r="G303" s="38">
        <f>IF(J300="FIN","",LOOKUP(I299,DATOS!A:A,DATOS!O:O))</f>
        <v>0</v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IF(PORTADA!$F$51="A",CONCATENATE(K305,".- ",G305),"")</f>
        <v xml:space="preserve">51.- RROO PARA LAS FUERZAS ARMADAS. </v>
      </c>
      <c r="D305" s="24"/>
      <c r="E305" s="11"/>
      <c r="F305" s="11"/>
      <c r="G305" s="40" t="str">
        <f>IF(J306="FIN","",LOOKUP(I305,DATOS!A:A,DATOS!F:F))</f>
        <v xml:space="preserve">RROO PARA LAS FUERZAS ARMADAS. </v>
      </c>
      <c r="H305" s="40">
        <f>IF(J306="FIN",0,LOOKUP(I305,DATOS!A:A,DATOS!P:P))</f>
        <v>0</v>
      </c>
      <c r="I305" s="35">
        <f>+I299+1</f>
        <v>824</v>
      </c>
      <c r="J305" s="61">
        <f>IF(LOOKUP(I305,DATOS!A:A,DATOS!C:C)=0,J299,(LOOKUP(I305,DATOS!A:A,DATOS!C:C)))</f>
        <v>12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>a) 0</v>
      </c>
      <c r="D306" s="26"/>
      <c r="G306" s="38">
        <f>IF(J306="FIN","",LOOKUP(I305,DATOS!A:A,DATOS!L:L))</f>
        <v>0</v>
      </c>
      <c r="I306" s="35" t="s">
        <v>57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42"/>
      <c r="B307" s="29"/>
      <c r="C307" s="25" t="str">
        <f ca="1">IF(PORTADA!$F$51="A",CONCATENATE(I307," ",G307),"")</f>
        <v>b) 0</v>
      </c>
      <c r="D307" s="26"/>
      <c r="G307" s="38">
        <f>IF(J306="FIN","",LOOKUP(I305,DATOS!A:A,DATOS!M:M))</f>
        <v>0</v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42"/>
      <c r="B308" s="29"/>
      <c r="C308" s="25" t="str">
        <f ca="1">IF(PORTADA!$F$51="A",CONCATENATE(I308," ",G308),"")</f>
        <v>c) 0</v>
      </c>
      <c r="D308" s="26"/>
      <c r="G308" s="38">
        <f>IF(J306="FIN","",LOOKUP(I305,DATOS!A:A,DATOS!N:N))</f>
        <v>0</v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42"/>
      <c r="B309" s="29"/>
      <c r="C309" s="25" t="str">
        <f ca="1">IF(PORTADA!$F$51="A",CONCATENATE(I309," ",G309),"")</f>
        <v>d) 0</v>
      </c>
      <c r="D309" s="26"/>
      <c r="G309" s="38">
        <f>IF(J306="FIN","",LOOKUP(I305,DATOS!A:A,DATOS!O:O))</f>
        <v>0</v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IF(PORTADA!$F$51="A",CONCATENATE(K311,".- ",G311),"")</f>
        <v xml:space="preserve">52.- RROO PARA LAS FUERZAS ARMADAS. </v>
      </c>
      <c r="D311" s="24"/>
      <c r="E311" s="11"/>
      <c r="F311" s="11"/>
      <c r="G311" s="40" t="str">
        <f>IF(J312="FIN","",LOOKUP(I311,DATOS!A:A,DATOS!F:F))</f>
        <v xml:space="preserve">RROO PARA LAS FUERZAS ARMADAS. </v>
      </c>
      <c r="H311" s="40">
        <f>IF(J312="FIN",0,LOOKUP(I311,DATOS!A:A,DATOS!P:P))</f>
        <v>0</v>
      </c>
      <c r="I311" s="35">
        <f>+I305+1</f>
        <v>825</v>
      </c>
      <c r="J311" s="61">
        <f>IF(LOOKUP(I311,DATOS!A:A,DATOS!C:C)=0,J305,(LOOKUP(I311,DATOS!A:A,DATOS!C:C)))</f>
        <v>12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>a) 0</v>
      </c>
      <c r="D312" s="26"/>
      <c r="G312" s="38">
        <f>IF(J312="FIN","",LOOKUP(I311,DATOS!A:A,DATOS!L:L))</f>
        <v>0</v>
      </c>
      <c r="I312" s="35" t="s">
        <v>57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42"/>
      <c r="B313" s="29"/>
      <c r="C313" s="25" t="str">
        <f ca="1">IF(PORTADA!$F$51="A",CONCATENATE(I313," ",G313),"")</f>
        <v>b) 0</v>
      </c>
      <c r="D313" s="26"/>
      <c r="G313" s="38">
        <f>IF(J312="FIN","",LOOKUP(I311,DATOS!A:A,DATOS!M:M))</f>
        <v>0</v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42"/>
      <c r="B314" s="29"/>
      <c r="C314" s="25" t="str">
        <f ca="1">IF(PORTADA!$F$51="A",CONCATENATE(I314," ",G314),"")</f>
        <v>c) 0</v>
      </c>
      <c r="D314" s="26"/>
      <c r="G314" s="38">
        <f>IF(J312="FIN","",LOOKUP(I311,DATOS!A:A,DATOS!N:N))</f>
        <v>0</v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42"/>
      <c r="B315" s="29"/>
      <c r="C315" s="25" t="str">
        <f ca="1">IF(PORTADA!$F$51="A",CONCATENATE(I315," ",G315),"")</f>
        <v>d) 0</v>
      </c>
      <c r="D315" s="26"/>
      <c r="G315" s="38">
        <f>IF(J312="FIN","",LOOKUP(I311,DATOS!A:A,DATOS!O:O))</f>
        <v>0</v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IF(PORTADA!$F$51="A",CONCATENATE(K317,".- ",G317),"")</f>
        <v xml:space="preserve">53.- RROO PARA LAS FUERZAS ARMADAS. </v>
      </c>
      <c r="D317" s="24"/>
      <c r="E317" s="11"/>
      <c r="F317" s="11"/>
      <c r="G317" s="40" t="str">
        <f>IF(J318="FIN","",LOOKUP(I317,DATOS!A:A,DATOS!F:F))</f>
        <v xml:space="preserve">RROO PARA LAS FUERZAS ARMADAS. </v>
      </c>
      <c r="H317" s="40">
        <f>IF(J318="FIN",0,LOOKUP(I317,DATOS!A:A,DATOS!P:P))</f>
        <v>0</v>
      </c>
      <c r="I317" s="35">
        <f>+I311+1</f>
        <v>826</v>
      </c>
      <c r="J317" s="61">
        <f>IF(LOOKUP(I317,DATOS!A:A,DATOS!C:C)=0,J311,(LOOKUP(I317,DATOS!A:A,DATOS!C:C)))</f>
        <v>12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>a) 0</v>
      </c>
      <c r="D318" s="26"/>
      <c r="G318" s="38">
        <f>IF(J318="FIN","",LOOKUP(I317,DATOS!A:A,DATOS!L:L))</f>
        <v>0</v>
      </c>
      <c r="I318" s="35" t="s">
        <v>57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42"/>
      <c r="B319" s="29"/>
      <c r="C319" s="25" t="str">
        <f ca="1">IF(PORTADA!$F$51="A",CONCATENATE(I319," ",G319),"")</f>
        <v>b) 0</v>
      </c>
      <c r="D319" s="26"/>
      <c r="G319" s="38">
        <f>IF(J318="FIN","",LOOKUP(I317,DATOS!A:A,DATOS!M:M))</f>
        <v>0</v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42"/>
      <c r="B320" s="29"/>
      <c r="C320" s="25" t="str">
        <f ca="1">IF(PORTADA!$F$51="A",CONCATENATE(I320," ",G320),"")</f>
        <v>c) 0</v>
      </c>
      <c r="D320" s="26"/>
      <c r="G320" s="38">
        <f>IF(J318="FIN","",LOOKUP(I317,DATOS!A:A,DATOS!N:N))</f>
        <v>0</v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42"/>
      <c r="B321" s="29"/>
      <c r="C321" s="25" t="str">
        <f ca="1">IF(PORTADA!$F$51="A",CONCATENATE(I321," ",G321),"")</f>
        <v>d) 0</v>
      </c>
      <c r="D321" s="26"/>
      <c r="G321" s="38">
        <f>IF(J318="FIN","",LOOKUP(I317,DATOS!A:A,DATOS!O:O))</f>
        <v>0</v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IF(PORTADA!$F$51="A",CONCATENATE(K323,".- ",G323),"")</f>
        <v xml:space="preserve">54.- RROO PARA LAS FUERZAS ARMADAS. </v>
      </c>
      <c r="D323" s="24"/>
      <c r="E323" s="11"/>
      <c r="F323" s="11"/>
      <c r="G323" s="40" t="str">
        <f>IF(J324="FIN","",LOOKUP(I323,DATOS!A:A,DATOS!F:F))</f>
        <v xml:space="preserve">RROO PARA LAS FUERZAS ARMADAS. </v>
      </c>
      <c r="H323" s="40">
        <f>IF(J324="FIN",0,LOOKUP(I323,DATOS!A:A,DATOS!P:P))</f>
        <v>0</v>
      </c>
      <c r="I323" s="35">
        <f>+I317+1</f>
        <v>827</v>
      </c>
      <c r="J323" s="61">
        <f>IF(LOOKUP(I323,DATOS!A:A,DATOS!C:C)=0,J317,(LOOKUP(I323,DATOS!A:A,DATOS!C:C)))</f>
        <v>12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>a) 0</v>
      </c>
      <c r="D324" s="26"/>
      <c r="G324" s="38">
        <f>IF(J324="FIN","",LOOKUP(I323,DATOS!A:A,DATOS!L:L))</f>
        <v>0</v>
      </c>
      <c r="I324" s="35" t="s">
        <v>57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42"/>
      <c r="B325" s="29"/>
      <c r="C325" s="25" t="str">
        <f ca="1">IF(PORTADA!$F$51="A",CONCATENATE(I325," ",G325),"")</f>
        <v>b) 0</v>
      </c>
      <c r="D325" s="26"/>
      <c r="G325" s="38">
        <f>IF(J324="FIN","",LOOKUP(I323,DATOS!A:A,DATOS!M:M))</f>
        <v>0</v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42"/>
      <c r="B326" s="29"/>
      <c r="C326" s="25" t="str">
        <f ca="1">IF(PORTADA!$F$51="A",CONCATENATE(I326," ",G326),"")</f>
        <v>c) 0</v>
      </c>
      <c r="D326" s="26"/>
      <c r="G326" s="38">
        <f>IF(J324="FIN","",LOOKUP(I323,DATOS!A:A,DATOS!N:N))</f>
        <v>0</v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42"/>
      <c r="B327" s="29"/>
      <c r="C327" s="25" t="str">
        <f ca="1">IF(PORTADA!$F$51="A",CONCATENATE(I327," ",G327),"")</f>
        <v>d) 0</v>
      </c>
      <c r="D327" s="26"/>
      <c r="G327" s="38">
        <f>IF(J324="FIN","",LOOKUP(I323,DATOS!A:A,DATOS!O:O))</f>
        <v>0</v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IF(PORTADA!$F$51="A",CONCATENATE(K329,".- ",G329),"")</f>
        <v xml:space="preserve">55.- RROO PARA LAS FUERZAS ARMADAS. </v>
      </c>
      <c r="D329" s="24"/>
      <c r="E329" s="11"/>
      <c r="F329" s="11"/>
      <c r="G329" s="40" t="str">
        <f>IF(J330="FIN","",LOOKUP(I329,DATOS!A:A,DATOS!F:F))</f>
        <v xml:space="preserve">RROO PARA LAS FUERZAS ARMADAS. </v>
      </c>
      <c r="H329" s="40">
        <f>IF(J330="FIN",0,LOOKUP(I329,DATOS!A:A,DATOS!P:P))</f>
        <v>0</v>
      </c>
      <c r="I329" s="35">
        <f>+I323+1</f>
        <v>828</v>
      </c>
      <c r="J329" s="61">
        <f>IF(LOOKUP(I329,DATOS!A:A,DATOS!C:C)=0,J323,(LOOKUP(I329,DATOS!A:A,DATOS!C:C)))</f>
        <v>12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>a) 0</v>
      </c>
      <c r="D330" s="26"/>
      <c r="G330" s="38">
        <f>IF(J330="FIN","",LOOKUP(I329,DATOS!A:A,DATOS!L:L))</f>
        <v>0</v>
      </c>
      <c r="I330" s="35" t="s">
        <v>57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42"/>
      <c r="B331" s="29"/>
      <c r="C331" s="25" t="str">
        <f ca="1">IF(PORTADA!$F$51="A",CONCATENATE(I331," ",G331),"")</f>
        <v>b) 0</v>
      </c>
      <c r="D331" s="26"/>
      <c r="G331" s="38">
        <f>IF(J330="FIN","",LOOKUP(I329,DATOS!A:A,DATOS!M:M))</f>
        <v>0</v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42"/>
      <c r="B332" s="29"/>
      <c r="C332" s="25" t="str">
        <f ca="1">IF(PORTADA!$F$51="A",CONCATENATE(I332," ",G332),"")</f>
        <v>c) 0</v>
      </c>
      <c r="D332" s="26"/>
      <c r="G332" s="38">
        <f>IF(J330="FIN","",LOOKUP(I329,DATOS!A:A,DATOS!N:N))</f>
        <v>0</v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42"/>
      <c r="B333" s="29"/>
      <c r="C333" s="25" t="str">
        <f ca="1">IF(PORTADA!$F$51="A",CONCATENATE(I333," ",G333),"")</f>
        <v>d) 0</v>
      </c>
      <c r="D333" s="26"/>
      <c r="G333" s="38">
        <f>IF(J330="FIN","",LOOKUP(I329,DATOS!A:A,DATOS!O:O))</f>
        <v>0</v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IF(PORTADA!$F$51="A",CONCATENATE(K335,".- ",G335),"")</f>
        <v xml:space="preserve">56.- RROO PARA LAS FUERZAS ARMADAS. </v>
      </c>
      <c r="D335" s="24"/>
      <c r="E335" s="11"/>
      <c r="F335" s="11"/>
      <c r="G335" s="40" t="str">
        <f>IF(J336="FIN","",LOOKUP(I335,DATOS!A:A,DATOS!F:F))</f>
        <v xml:space="preserve">RROO PARA LAS FUERZAS ARMADAS. </v>
      </c>
      <c r="H335" s="40">
        <f>IF(J336="FIN",0,LOOKUP(I335,DATOS!A:A,DATOS!P:P))</f>
        <v>0</v>
      </c>
      <c r="I335" s="35">
        <f>+I329+1</f>
        <v>829</v>
      </c>
      <c r="J335" s="61">
        <f>IF(LOOKUP(I335,DATOS!A:A,DATOS!C:C)=0,J329,(LOOKUP(I335,DATOS!A:A,DATOS!C:C)))</f>
        <v>12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>a) 0</v>
      </c>
      <c r="D336" s="26"/>
      <c r="G336" s="38">
        <f>IF(J336="FIN","",LOOKUP(I335,DATOS!A:A,DATOS!L:L))</f>
        <v>0</v>
      </c>
      <c r="I336" s="35" t="s">
        <v>57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42"/>
      <c r="B337" s="29"/>
      <c r="C337" s="25" t="str">
        <f ca="1">IF(PORTADA!$F$51="A",CONCATENATE(I337," ",G337),"")</f>
        <v>b) 0</v>
      </c>
      <c r="D337" s="26"/>
      <c r="G337" s="38">
        <f>IF(J336="FIN","",LOOKUP(I335,DATOS!A:A,DATOS!M:M))</f>
        <v>0</v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42"/>
      <c r="B338" s="29"/>
      <c r="C338" s="25" t="str">
        <f ca="1">IF(PORTADA!$F$51="A",CONCATENATE(I338," ",G338),"")</f>
        <v>c) 0</v>
      </c>
      <c r="D338" s="26"/>
      <c r="G338" s="38">
        <f>IF(J336="FIN","",LOOKUP(I335,DATOS!A:A,DATOS!N:N))</f>
        <v>0</v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42"/>
      <c r="B339" s="29"/>
      <c r="C339" s="25" t="str">
        <f ca="1">IF(PORTADA!$F$51="A",CONCATENATE(I339," ",G339),"")</f>
        <v>d) 0</v>
      </c>
      <c r="D339" s="26"/>
      <c r="G339" s="38">
        <f>IF(J336="FIN","",LOOKUP(I335,DATOS!A:A,DATOS!O:O))</f>
        <v>0</v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IF(PORTADA!$F$51="A",CONCATENATE(K341,".- ",G341),"")</f>
        <v xml:space="preserve">57.- RROO PARA LAS FUERZAS ARMADAS. </v>
      </c>
      <c r="D341" s="24"/>
      <c r="E341" s="11"/>
      <c r="F341" s="11"/>
      <c r="G341" s="40" t="str">
        <f>IF(J342="FIN","",LOOKUP(I341,DATOS!A:A,DATOS!F:F))</f>
        <v xml:space="preserve">RROO PARA LAS FUERZAS ARMADAS. </v>
      </c>
      <c r="H341" s="40">
        <f>IF(J342="FIN",0,LOOKUP(I341,DATOS!A:A,DATOS!P:P))</f>
        <v>0</v>
      </c>
      <c r="I341" s="35">
        <f>+I335+1</f>
        <v>830</v>
      </c>
      <c r="J341" s="61">
        <f>IF(LOOKUP(I341,DATOS!A:A,DATOS!C:C)=0,J335,(LOOKUP(I341,DATOS!A:A,DATOS!C:C)))</f>
        <v>12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>a) 0</v>
      </c>
      <c r="D342" s="26"/>
      <c r="G342" s="38">
        <f>IF(J342="FIN","",LOOKUP(I341,DATOS!A:A,DATOS!L:L))</f>
        <v>0</v>
      </c>
      <c r="I342" s="35" t="s">
        <v>57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42"/>
      <c r="B343" s="29"/>
      <c r="C343" s="25" t="str">
        <f ca="1">IF(PORTADA!$F$51="A",CONCATENATE(I343," ",G343),"")</f>
        <v>b) 0</v>
      </c>
      <c r="D343" s="26"/>
      <c r="G343" s="38">
        <f>IF(J342="FIN","",LOOKUP(I341,DATOS!A:A,DATOS!M:M))</f>
        <v>0</v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42"/>
      <c r="B344" s="29"/>
      <c r="C344" s="25" t="str">
        <f ca="1">IF(PORTADA!$F$51="A",CONCATENATE(I344," ",G344),"")</f>
        <v>c) 0</v>
      </c>
      <c r="D344" s="26"/>
      <c r="G344" s="38">
        <f>IF(J342="FIN","",LOOKUP(I341,DATOS!A:A,DATOS!N:N))</f>
        <v>0</v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42"/>
      <c r="B345" s="29"/>
      <c r="C345" s="25" t="str">
        <f ca="1">IF(PORTADA!$F$51="A",CONCATENATE(I345," ",G345),"")</f>
        <v>d) 0</v>
      </c>
      <c r="D345" s="26"/>
      <c r="G345" s="38">
        <f>IF(J342="FIN","",LOOKUP(I341,DATOS!A:A,DATOS!O:O))</f>
        <v>0</v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IF(PORTADA!$F$51="A",CONCATENATE(K347,".- ",G347),"")</f>
        <v xml:space="preserve">58.- RROO PARA LAS FUERZAS ARMADAS. </v>
      </c>
      <c r="D347" s="24"/>
      <c r="E347" s="11"/>
      <c r="F347" s="11"/>
      <c r="G347" s="40" t="str">
        <f>IF(J348="FIN","",LOOKUP(I347,DATOS!A:A,DATOS!F:F))</f>
        <v xml:space="preserve">RROO PARA LAS FUERZAS ARMADAS. </v>
      </c>
      <c r="H347" s="40">
        <f>IF(J348="FIN",0,LOOKUP(I347,DATOS!A:A,DATOS!P:P))</f>
        <v>0</v>
      </c>
      <c r="I347" s="35">
        <f>+I341+1</f>
        <v>831</v>
      </c>
      <c r="J347" s="61">
        <f>IF(LOOKUP(I347,DATOS!A:A,DATOS!C:C)=0,J341,(LOOKUP(I347,DATOS!A:A,DATOS!C:C)))</f>
        <v>12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>a) 0</v>
      </c>
      <c r="D348" s="26"/>
      <c r="G348" s="38">
        <f>IF(J348="FIN","",LOOKUP(I347,DATOS!A:A,DATOS!L:L))</f>
        <v>0</v>
      </c>
      <c r="I348" s="35" t="s">
        <v>57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42"/>
      <c r="B349" s="29"/>
      <c r="C349" s="25" t="str">
        <f ca="1">IF(PORTADA!$F$51="A",CONCATENATE(I349," ",G349),"")</f>
        <v>b) 0</v>
      </c>
      <c r="D349" s="26"/>
      <c r="G349" s="38">
        <f>IF(J348="FIN","",LOOKUP(I347,DATOS!A:A,DATOS!M:M))</f>
        <v>0</v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42"/>
      <c r="B350" s="29"/>
      <c r="C350" s="25" t="str">
        <f ca="1">IF(PORTADA!$F$51="A",CONCATENATE(I350," ",G350),"")</f>
        <v>c) 0</v>
      </c>
      <c r="D350" s="26"/>
      <c r="G350" s="38">
        <f>IF(J348="FIN","",LOOKUP(I347,DATOS!A:A,DATOS!N:N))</f>
        <v>0</v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42"/>
      <c r="B351" s="29"/>
      <c r="C351" s="25" t="str">
        <f ca="1">IF(PORTADA!$F$51="A",CONCATENATE(I351," ",G351),"")</f>
        <v>d) 0</v>
      </c>
      <c r="D351" s="26"/>
      <c r="G351" s="38">
        <f>IF(J348="FIN","",LOOKUP(I347,DATOS!A:A,DATOS!O:O))</f>
        <v>0</v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IF(PORTADA!$F$51="A",CONCATENATE(K353,".- ",G353),"")</f>
        <v xml:space="preserve">59.- RROO PARA LAS FUERZAS ARMADAS. </v>
      </c>
      <c r="D353" s="24"/>
      <c r="E353" s="11"/>
      <c r="F353" s="11"/>
      <c r="G353" s="40" t="str">
        <f>IF(J354="FIN","",LOOKUP(I353,DATOS!A:A,DATOS!F:F))</f>
        <v xml:space="preserve">RROO PARA LAS FUERZAS ARMADAS. </v>
      </c>
      <c r="H353" s="40">
        <f>IF(J354="FIN",0,LOOKUP(I353,DATOS!A:A,DATOS!P:P))</f>
        <v>0</v>
      </c>
      <c r="I353" s="35">
        <f>+I347+1</f>
        <v>832</v>
      </c>
      <c r="J353" s="61">
        <f>IF(LOOKUP(I353,DATOS!A:A,DATOS!C:C)=0,J347,(LOOKUP(I353,DATOS!A:A,DATOS!C:C)))</f>
        <v>12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>a) 0</v>
      </c>
      <c r="D354" s="26"/>
      <c r="G354" s="38">
        <f>IF(J354="FIN","",LOOKUP(I353,DATOS!A:A,DATOS!L:L))</f>
        <v>0</v>
      </c>
      <c r="I354" s="35" t="s">
        <v>57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42"/>
      <c r="B355" s="29"/>
      <c r="C355" s="25" t="str">
        <f ca="1">IF(PORTADA!$F$51="A",CONCATENATE(I355," ",G355),"")</f>
        <v>b) 0</v>
      </c>
      <c r="D355" s="26"/>
      <c r="G355" s="38">
        <f>IF(J354="FIN","",LOOKUP(I353,DATOS!A:A,DATOS!M:M))</f>
        <v>0</v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42"/>
      <c r="B356" s="29"/>
      <c r="C356" s="25" t="str">
        <f ca="1">IF(PORTADA!$F$51="A",CONCATENATE(I356," ",G356),"")</f>
        <v>c) 0</v>
      </c>
      <c r="D356" s="26"/>
      <c r="G356" s="38">
        <f>IF(J354="FIN","",LOOKUP(I353,DATOS!A:A,DATOS!N:N))</f>
        <v>0</v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42"/>
      <c r="B357" s="29"/>
      <c r="C357" s="25" t="str">
        <f ca="1">IF(PORTADA!$F$51="A",CONCATENATE(I357," ",G357),"")</f>
        <v>d) 0</v>
      </c>
      <c r="D357" s="26"/>
      <c r="G357" s="38">
        <f>IF(J354="FIN","",LOOKUP(I353,DATOS!A:A,DATOS!O:O))</f>
        <v>0</v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IF(PORTADA!$F$51="A",CONCATENATE(K359,".- ",G359),"")</f>
        <v xml:space="preserve">60.- RROO PARA LAS FUERZAS ARMADAS. </v>
      </c>
      <c r="D359" s="24"/>
      <c r="E359" s="11"/>
      <c r="F359" s="11"/>
      <c r="G359" s="40" t="str">
        <f>IF(J360="FIN","",LOOKUP(I359,DATOS!A:A,DATOS!F:F))</f>
        <v xml:space="preserve">RROO PARA LAS FUERZAS ARMADAS. </v>
      </c>
      <c r="H359" s="40">
        <f>IF(J360="FIN",0,LOOKUP(I359,DATOS!A:A,DATOS!P:P))</f>
        <v>0</v>
      </c>
      <c r="I359" s="35">
        <f>+I353+1</f>
        <v>833</v>
      </c>
      <c r="J359" s="61">
        <f>IF(LOOKUP(I359,DATOS!A:A,DATOS!C:C)=0,J353,(LOOKUP(I359,DATOS!A:A,DATOS!C:C)))</f>
        <v>12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>a) 0</v>
      </c>
      <c r="D360" s="26"/>
      <c r="G360" s="38">
        <f>IF(J360="FIN","",LOOKUP(I359,DATOS!A:A,DATOS!L:L))</f>
        <v>0</v>
      </c>
      <c r="I360" s="35" t="s">
        <v>57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42"/>
      <c r="B361" s="29"/>
      <c r="C361" s="25" t="str">
        <f ca="1">IF(PORTADA!$F$51="A",CONCATENATE(I361," ",G361),"")</f>
        <v>b) 0</v>
      </c>
      <c r="D361" s="26"/>
      <c r="G361" s="38">
        <f>IF(J360="FIN","",LOOKUP(I359,DATOS!A:A,DATOS!M:M))</f>
        <v>0</v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42"/>
      <c r="B362" s="29"/>
      <c r="C362" s="25" t="str">
        <f ca="1">IF(PORTADA!$F$51="A",CONCATENATE(I362," ",G362),"")</f>
        <v>c) 0</v>
      </c>
      <c r="D362" s="26"/>
      <c r="G362" s="38">
        <f>IF(J360="FIN","",LOOKUP(I359,DATOS!A:A,DATOS!N:N))</f>
        <v>0</v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42"/>
      <c r="B363" s="29"/>
      <c r="C363" s="25" t="str">
        <f ca="1">IF(PORTADA!$F$51="A",CONCATENATE(I363," ",G363),"")</f>
        <v>d) 0</v>
      </c>
      <c r="D363" s="26"/>
      <c r="G363" s="38">
        <f>IF(J360="FIN","",LOOKUP(I359,DATOS!A:A,DATOS!O:O))</f>
        <v>0</v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IF(PORTADA!$F$51="A",CONCATENATE(K365,".- ",G365),"")</f>
        <v xml:space="preserve">61.- RROO PARA LAS FUERZAS ARMADAS. </v>
      </c>
      <c r="D365" s="24"/>
      <c r="E365" s="11"/>
      <c r="F365" s="11"/>
      <c r="G365" s="40" t="str">
        <f>IF(J366="FIN","",LOOKUP(I365,DATOS!A:A,DATOS!F:F))</f>
        <v xml:space="preserve">RROO PARA LAS FUERZAS ARMADAS. </v>
      </c>
      <c r="H365" s="40">
        <f>IF(J366="FIN",0,LOOKUP(I365,DATOS!A:A,DATOS!P:P))</f>
        <v>0</v>
      </c>
      <c r="I365" s="35">
        <f>+I359+1</f>
        <v>834</v>
      </c>
      <c r="J365" s="61">
        <f>IF(LOOKUP(I365,DATOS!A:A,DATOS!C:C)=0,J359,(LOOKUP(I365,DATOS!A:A,DATOS!C:C)))</f>
        <v>12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>a) 0</v>
      </c>
      <c r="D366" s="26"/>
      <c r="G366" s="38">
        <f>IF(J366="FIN","",LOOKUP(I365,DATOS!A:A,DATOS!L:L))</f>
        <v>0</v>
      </c>
      <c r="I366" s="35" t="s">
        <v>57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42"/>
      <c r="B367" s="29"/>
      <c r="C367" s="25" t="str">
        <f ca="1">IF(PORTADA!$F$51="A",CONCATENATE(I367," ",G367),"")</f>
        <v>b) 0</v>
      </c>
      <c r="D367" s="26"/>
      <c r="G367" s="38">
        <f>IF(J366="FIN","",LOOKUP(I365,DATOS!A:A,DATOS!M:M))</f>
        <v>0</v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42"/>
      <c r="B368" s="29"/>
      <c r="C368" s="25" t="str">
        <f ca="1">IF(PORTADA!$F$51="A",CONCATENATE(I368," ",G368),"")</f>
        <v>c) 0</v>
      </c>
      <c r="D368" s="26"/>
      <c r="G368" s="38">
        <f>IF(J366="FIN","",LOOKUP(I365,DATOS!A:A,DATOS!N:N))</f>
        <v>0</v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42"/>
      <c r="B369" s="29"/>
      <c r="C369" s="25" t="str">
        <f ca="1">IF(PORTADA!$F$51="A",CONCATENATE(I369," ",G369),"")</f>
        <v>d) 0</v>
      </c>
      <c r="D369" s="26"/>
      <c r="G369" s="38">
        <f>IF(J366="FIN","",LOOKUP(I365,DATOS!A:A,DATOS!O:O))</f>
        <v>0</v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IF(PORTADA!$F$51="A",CONCATENATE(K371,".- ",G371),"")</f>
        <v xml:space="preserve">62.- RROO PARA LAS FUERZAS ARMADAS. </v>
      </c>
      <c r="D371" s="24"/>
      <c r="E371" s="11"/>
      <c r="F371" s="11"/>
      <c r="G371" s="40" t="str">
        <f>IF(J372="FIN","",LOOKUP(I371,DATOS!A:A,DATOS!F:F))</f>
        <v xml:space="preserve">RROO PARA LAS FUERZAS ARMADAS. </v>
      </c>
      <c r="H371" s="40">
        <f>IF(J372="FIN",0,LOOKUP(I371,DATOS!A:A,DATOS!P:P))</f>
        <v>0</v>
      </c>
      <c r="I371" s="35">
        <f>+I365+1</f>
        <v>835</v>
      </c>
      <c r="J371" s="61">
        <f>IF(LOOKUP(I371,DATOS!A:A,DATOS!C:C)=0,J365,(LOOKUP(I371,DATOS!A:A,DATOS!C:C)))</f>
        <v>12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>a) 0</v>
      </c>
      <c r="D372" s="26"/>
      <c r="G372" s="38">
        <f>IF(J372="FIN","",LOOKUP(I371,DATOS!A:A,DATOS!L:L))</f>
        <v>0</v>
      </c>
      <c r="I372" s="35" t="s">
        <v>57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42"/>
      <c r="B373" s="29"/>
      <c r="C373" s="25" t="str">
        <f ca="1">IF(PORTADA!$F$51="A",CONCATENATE(I373," ",G373),"")</f>
        <v>b) 0</v>
      </c>
      <c r="D373" s="26"/>
      <c r="G373" s="38">
        <f>IF(J372="FIN","",LOOKUP(I371,DATOS!A:A,DATOS!M:M))</f>
        <v>0</v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42"/>
      <c r="B374" s="29"/>
      <c r="C374" s="25" t="str">
        <f ca="1">IF(PORTADA!$F$51="A",CONCATENATE(I374," ",G374),"")</f>
        <v>c) 0</v>
      </c>
      <c r="D374" s="26"/>
      <c r="G374" s="38">
        <f>IF(J372="FIN","",LOOKUP(I371,DATOS!A:A,DATOS!N:N))</f>
        <v>0</v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42"/>
      <c r="B375" s="29"/>
      <c r="C375" s="25" t="str">
        <f ca="1">IF(PORTADA!$F$51="A",CONCATENATE(I375," ",G375),"")</f>
        <v>d) 0</v>
      </c>
      <c r="D375" s="26"/>
      <c r="G375" s="38">
        <f>IF(J372="FIN","",LOOKUP(I371,DATOS!A:A,DATOS!O:O))</f>
        <v>0</v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IF(PORTADA!$F$51="A",CONCATENATE(K377,".- ",G377),"")</f>
        <v xml:space="preserve">63.- RROO PARA LAS FUERZAS ARMADAS. </v>
      </c>
      <c r="D377" s="24"/>
      <c r="E377" s="11"/>
      <c r="F377" s="11"/>
      <c r="G377" s="40" t="str">
        <f>IF(J378="FIN","",LOOKUP(I377,DATOS!A:A,DATOS!F:F))</f>
        <v xml:space="preserve">RROO PARA LAS FUERZAS ARMADAS. </v>
      </c>
      <c r="H377" s="40">
        <f>IF(J378="FIN",0,LOOKUP(I377,DATOS!A:A,DATOS!P:P))</f>
        <v>0</v>
      </c>
      <c r="I377" s="35">
        <f>+I371+1</f>
        <v>836</v>
      </c>
      <c r="J377" s="61">
        <f>IF(LOOKUP(I377,DATOS!A:A,DATOS!C:C)=0,J371,(LOOKUP(I377,DATOS!A:A,DATOS!C:C)))</f>
        <v>12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>a) 0</v>
      </c>
      <c r="D378" s="26"/>
      <c r="G378" s="38">
        <f>IF(J378="FIN","",LOOKUP(I377,DATOS!A:A,DATOS!L:L))</f>
        <v>0</v>
      </c>
      <c r="I378" s="35" t="s">
        <v>57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42"/>
      <c r="B379" s="29"/>
      <c r="C379" s="25" t="str">
        <f ca="1">IF(PORTADA!$F$51="A",CONCATENATE(I379," ",G379),"")</f>
        <v>b) 0</v>
      </c>
      <c r="D379" s="26"/>
      <c r="G379" s="38">
        <f>IF(J378="FIN","",LOOKUP(I377,DATOS!A:A,DATOS!M:M))</f>
        <v>0</v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42"/>
      <c r="B380" s="29"/>
      <c r="C380" s="25" t="str">
        <f ca="1">IF(PORTADA!$F$51="A",CONCATENATE(I380," ",G380),"")</f>
        <v>c) 0</v>
      </c>
      <c r="D380" s="26"/>
      <c r="G380" s="38">
        <f>IF(J378="FIN","",LOOKUP(I377,DATOS!A:A,DATOS!N:N))</f>
        <v>0</v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42"/>
      <c r="B381" s="29"/>
      <c r="C381" s="25" t="str">
        <f ca="1">IF(PORTADA!$F$51="A",CONCATENATE(I381," ",G381),"")</f>
        <v>d) 0</v>
      </c>
      <c r="D381" s="26"/>
      <c r="G381" s="38">
        <f>IF(J378="FIN","",LOOKUP(I377,DATOS!A:A,DATOS!O:O))</f>
        <v>0</v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IF(PORTADA!$F$51="A",CONCATENATE(K383,".- ",G383),"")</f>
        <v xml:space="preserve">64.- RROO PARA LAS FUERZAS ARMADAS. </v>
      </c>
      <c r="D383" s="24"/>
      <c r="E383" s="11"/>
      <c r="F383" s="11"/>
      <c r="G383" s="40" t="str">
        <f>IF(J384="FIN","",LOOKUP(I383,DATOS!A:A,DATOS!F:F))</f>
        <v xml:space="preserve">RROO PARA LAS FUERZAS ARMADAS. </v>
      </c>
      <c r="H383" s="40">
        <f>IF(J384="FIN",0,LOOKUP(I383,DATOS!A:A,DATOS!P:P))</f>
        <v>0</v>
      </c>
      <c r="I383" s="35">
        <f>+I377+1</f>
        <v>837</v>
      </c>
      <c r="J383" s="61">
        <f>IF(LOOKUP(I383,DATOS!A:A,DATOS!C:C)=0,J377,(LOOKUP(I383,DATOS!A:A,DATOS!C:C)))</f>
        <v>12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>a) 0</v>
      </c>
      <c r="D384" s="26"/>
      <c r="G384" s="38">
        <f>IF(J384="FIN","",LOOKUP(I383,DATOS!A:A,DATOS!L:L))</f>
        <v>0</v>
      </c>
      <c r="I384" s="35" t="s">
        <v>57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42"/>
      <c r="B385" s="29"/>
      <c r="C385" s="25" t="str">
        <f ca="1">IF(PORTADA!$F$51="A",CONCATENATE(I385," ",G385),"")</f>
        <v>b) 0</v>
      </c>
      <c r="D385" s="26"/>
      <c r="G385" s="38">
        <f>IF(J384="FIN","",LOOKUP(I383,DATOS!A:A,DATOS!M:M))</f>
        <v>0</v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42"/>
      <c r="B386" s="29"/>
      <c r="C386" s="25" t="str">
        <f ca="1">IF(PORTADA!$F$51="A",CONCATENATE(I386," ",G386),"")</f>
        <v>c) 0</v>
      </c>
      <c r="D386" s="26"/>
      <c r="G386" s="38">
        <f>IF(J384="FIN","",LOOKUP(I383,DATOS!A:A,DATOS!N:N))</f>
        <v>0</v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42"/>
      <c r="B387" s="29"/>
      <c r="C387" s="25" t="str">
        <f ca="1">IF(PORTADA!$F$51="A",CONCATENATE(I387," ",G387),"")</f>
        <v>d) 0</v>
      </c>
      <c r="D387" s="26"/>
      <c r="G387" s="38">
        <f>IF(J384="FIN","",LOOKUP(I383,DATOS!A:A,DATOS!O:O))</f>
        <v>0</v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IF(PORTADA!$F$51="A",CONCATENATE(K389,".- ",G389),"")</f>
        <v xml:space="preserve">65.- RROO PARA LAS FUERZAS ARMADAS. </v>
      </c>
      <c r="D389" s="24"/>
      <c r="E389" s="11"/>
      <c r="F389" s="11"/>
      <c r="G389" s="40" t="str">
        <f>IF(J390="FIN","",LOOKUP(I389,DATOS!A:A,DATOS!F:F))</f>
        <v xml:space="preserve">RROO PARA LAS FUERZAS ARMADAS. </v>
      </c>
      <c r="H389" s="40">
        <f>IF(J390="FIN",0,LOOKUP(I389,DATOS!A:A,DATOS!P:P))</f>
        <v>0</v>
      </c>
      <c r="I389" s="35">
        <f>+I383+1</f>
        <v>838</v>
      </c>
      <c r="J389" s="61">
        <f>IF(LOOKUP(I389,DATOS!A:A,DATOS!C:C)=0,J383,(LOOKUP(I389,DATOS!A:A,DATOS!C:C)))</f>
        <v>12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>a) 0</v>
      </c>
      <c r="D390" s="26"/>
      <c r="G390" s="38">
        <f>IF(J390="FIN","",LOOKUP(I389,DATOS!A:A,DATOS!L:L))</f>
        <v>0</v>
      </c>
      <c r="I390" s="35" t="s">
        <v>57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42"/>
      <c r="B391" s="29"/>
      <c r="C391" s="25" t="str">
        <f ca="1">IF(PORTADA!$F$51="A",CONCATENATE(I391," ",G391),"")</f>
        <v>b) 0</v>
      </c>
      <c r="D391" s="26"/>
      <c r="G391" s="38">
        <f>IF(J390="FIN","",LOOKUP(I389,DATOS!A:A,DATOS!M:M))</f>
        <v>0</v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42"/>
      <c r="B392" s="29"/>
      <c r="C392" s="25" t="str">
        <f ca="1">IF(PORTADA!$F$51="A",CONCATENATE(I392," ",G392),"")</f>
        <v>c) 0</v>
      </c>
      <c r="D392" s="26"/>
      <c r="G392" s="38">
        <f>IF(J390="FIN","",LOOKUP(I389,DATOS!A:A,DATOS!N:N))</f>
        <v>0</v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42"/>
      <c r="B393" s="29"/>
      <c r="C393" s="25" t="str">
        <f ca="1">IF(PORTADA!$F$51="A",CONCATENATE(I393," ",G393),"")</f>
        <v>d) 0</v>
      </c>
      <c r="D393" s="26"/>
      <c r="G393" s="38">
        <f>IF(J390="FIN","",LOOKUP(I389,DATOS!A:A,DATOS!O:O))</f>
        <v>0</v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IF(PORTADA!$F$51="A",CONCATENATE(K395,".- ",G395),"")</f>
        <v xml:space="preserve">66.- RROO PARA LAS FUERZAS ARMADAS. </v>
      </c>
      <c r="D395" s="24"/>
      <c r="E395" s="11"/>
      <c r="F395" s="11"/>
      <c r="G395" s="40" t="str">
        <f>IF(J396="FIN","",LOOKUP(I395,DATOS!A:A,DATOS!F:F))</f>
        <v xml:space="preserve">RROO PARA LAS FUERZAS ARMADAS. </v>
      </c>
      <c r="H395" s="40">
        <f>IF(J396="FIN",0,LOOKUP(I395,DATOS!A:A,DATOS!P:P))</f>
        <v>0</v>
      </c>
      <c r="I395" s="35">
        <f>+I389+1</f>
        <v>839</v>
      </c>
      <c r="J395" s="61">
        <f>IF(LOOKUP(I395,DATOS!A:A,DATOS!C:C)=0,J389,(LOOKUP(I395,DATOS!A:A,DATOS!C:C)))</f>
        <v>12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>a) 0</v>
      </c>
      <c r="D396" s="26"/>
      <c r="G396" s="38">
        <f>IF(J396="FIN","",LOOKUP(I395,DATOS!A:A,DATOS!L:L))</f>
        <v>0</v>
      </c>
      <c r="I396" s="35" t="s">
        <v>57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42"/>
      <c r="B397" s="29"/>
      <c r="C397" s="25" t="str">
        <f ca="1">IF(PORTADA!$F$51="A",CONCATENATE(I397," ",G397),"")</f>
        <v>b) 0</v>
      </c>
      <c r="D397" s="26"/>
      <c r="G397" s="38">
        <f>IF(J396="FIN","",LOOKUP(I395,DATOS!A:A,DATOS!M:M))</f>
        <v>0</v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42"/>
      <c r="B398" s="29"/>
      <c r="C398" s="25" t="str">
        <f ca="1">IF(PORTADA!$F$51="A",CONCATENATE(I398," ",G398),"")</f>
        <v>c) 0</v>
      </c>
      <c r="D398" s="26"/>
      <c r="G398" s="38">
        <f>IF(J396="FIN","",LOOKUP(I395,DATOS!A:A,DATOS!N:N))</f>
        <v>0</v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42"/>
      <c r="B399" s="29"/>
      <c r="C399" s="25" t="str">
        <f ca="1">IF(PORTADA!$F$51="A",CONCATENATE(I399," ",G399),"")</f>
        <v>d) 0</v>
      </c>
      <c r="D399" s="26"/>
      <c r="G399" s="38">
        <f>IF(J396="FIN","",LOOKUP(I395,DATOS!A:A,DATOS!O:O))</f>
        <v>0</v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IF(PORTADA!$F$51="A",CONCATENATE(K401,".- ",G401),"")</f>
        <v xml:space="preserve">67.- RROO PARA LAS FUERZAS ARMADAS. </v>
      </c>
      <c r="D401" s="24"/>
      <c r="E401" s="11"/>
      <c r="F401" s="11"/>
      <c r="G401" s="40" t="str">
        <f>IF(J402="FIN","",LOOKUP(I401,DATOS!A:A,DATOS!F:F))</f>
        <v xml:space="preserve">RROO PARA LAS FUERZAS ARMADAS. </v>
      </c>
      <c r="H401" s="40">
        <f>IF(J402="FIN",0,LOOKUP(I401,DATOS!A:A,DATOS!P:P))</f>
        <v>0</v>
      </c>
      <c r="I401" s="35">
        <f>+I395+1</f>
        <v>840</v>
      </c>
      <c r="J401" s="61">
        <f>IF(LOOKUP(I401,DATOS!A:A,DATOS!C:C)=0,J395,(LOOKUP(I401,DATOS!A:A,DATOS!C:C)))</f>
        <v>12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>a) 0</v>
      </c>
      <c r="D402" s="26"/>
      <c r="G402" s="38">
        <f>IF(J402="FIN","",LOOKUP(I401,DATOS!A:A,DATOS!L:L))</f>
        <v>0</v>
      </c>
      <c r="I402" s="35" t="s">
        <v>57</v>
      </c>
      <c r="J402" s="41" t="str">
        <f>IF(J396="FIN","FIN",IF(J401=J395,"","FIN"))</f>
        <v/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42"/>
      <c r="B403" s="29"/>
      <c r="C403" s="25" t="str">
        <f ca="1">IF(PORTADA!$F$51="A",CONCATENATE(I403," ",G403),"")</f>
        <v>b) 0</v>
      </c>
      <c r="D403" s="26"/>
      <c r="G403" s="38">
        <f>IF(J402="FIN","",LOOKUP(I401,DATOS!A:A,DATOS!M:M))</f>
        <v>0</v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42"/>
      <c r="B404" s="29"/>
      <c r="C404" s="25" t="str">
        <f ca="1">IF(PORTADA!$F$51="A",CONCATENATE(I404," ",G404),"")</f>
        <v>c) 0</v>
      </c>
      <c r="D404" s="26"/>
      <c r="G404" s="38">
        <f>IF(J402="FIN","",LOOKUP(I401,DATOS!A:A,DATOS!N:N))</f>
        <v>0</v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42"/>
      <c r="B405" s="29"/>
      <c r="C405" s="25" t="str">
        <f ca="1">IF(PORTADA!$F$51="A",CONCATENATE(I405," ",G405),"")</f>
        <v>d) 0</v>
      </c>
      <c r="D405" s="26"/>
      <c r="G405" s="38">
        <f>IF(J402="FIN","",LOOKUP(I401,DATOS!A:A,DATOS!O:O))</f>
        <v>0</v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IF(PORTADA!$F$51="A",CONCATENATE(K407,".- ",G407),"")</f>
        <v xml:space="preserve">68.- RROO PARA LAS FUERZAS ARMADAS. </v>
      </c>
      <c r="D407" s="24"/>
      <c r="E407" s="11"/>
      <c r="F407" s="11"/>
      <c r="G407" s="40" t="str">
        <f>IF(J408="FIN","",LOOKUP(I407,DATOS!A:A,DATOS!F:F))</f>
        <v xml:space="preserve">RROO PARA LAS FUERZAS ARMADAS. </v>
      </c>
      <c r="H407" s="40">
        <f>IF(J408="FIN",0,LOOKUP(I407,DATOS!A:A,DATOS!P:P))</f>
        <v>0</v>
      </c>
      <c r="I407" s="35">
        <f>+I401+1</f>
        <v>841</v>
      </c>
      <c r="J407" s="61">
        <f>IF(LOOKUP(I407,DATOS!A:A,DATOS!C:C)=0,J401,(LOOKUP(I407,DATOS!A:A,DATOS!C:C)))</f>
        <v>12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>a) 0</v>
      </c>
      <c r="D408" s="26"/>
      <c r="G408" s="38">
        <f>IF(J408="FIN","",LOOKUP(I407,DATOS!A:A,DATOS!L:L))</f>
        <v>0</v>
      </c>
      <c r="I408" s="35" t="s">
        <v>57</v>
      </c>
      <c r="J408" s="41" t="str">
        <f>IF(J402="FIN","FIN",IF(J407=J401,"","FIN"))</f>
        <v/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42"/>
      <c r="B409" s="29"/>
      <c r="C409" s="25" t="str">
        <f ca="1">IF(PORTADA!$F$51="A",CONCATENATE(I409," ",G409),"")</f>
        <v>b) 0</v>
      </c>
      <c r="D409" s="26"/>
      <c r="G409" s="38">
        <f>IF(J408="FIN","",LOOKUP(I407,DATOS!A:A,DATOS!M:M))</f>
        <v>0</v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42"/>
      <c r="B410" s="29"/>
      <c r="C410" s="25" t="str">
        <f ca="1">IF(PORTADA!$F$51="A",CONCATENATE(I410," ",G410),"")</f>
        <v>c) 0</v>
      </c>
      <c r="D410" s="26"/>
      <c r="G410" s="38">
        <f>IF(J408="FIN","",LOOKUP(I407,DATOS!A:A,DATOS!N:N))</f>
        <v>0</v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42"/>
      <c r="B411" s="29"/>
      <c r="C411" s="25" t="str">
        <f ca="1">IF(PORTADA!$F$51="A",CONCATENATE(I411," ",G411),"")</f>
        <v>d) 0</v>
      </c>
      <c r="D411" s="26"/>
      <c r="G411" s="38">
        <f>IF(J408="FIN","",LOOKUP(I407,DATOS!A:A,DATOS!O:O))</f>
        <v>0</v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IF(PORTADA!$F$51="A",CONCATENATE(K413,".- ",G413),"")</f>
        <v xml:space="preserve">69.- RROO PARA LAS FUERZAS ARMADAS. </v>
      </c>
      <c r="D413" s="24"/>
      <c r="E413" s="11"/>
      <c r="F413" s="11"/>
      <c r="G413" s="40" t="str">
        <f>IF(J414="FIN","",LOOKUP(I413,DATOS!A:A,DATOS!F:F))</f>
        <v xml:space="preserve">RROO PARA LAS FUERZAS ARMADAS. </v>
      </c>
      <c r="H413" s="40">
        <f>IF(J414="FIN",0,LOOKUP(I413,DATOS!A:A,DATOS!P:P))</f>
        <v>0</v>
      </c>
      <c r="I413" s="35">
        <f>+I407+1</f>
        <v>842</v>
      </c>
      <c r="J413" s="61">
        <f>IF(LOOKUP(I413,DATOS!A:A,DATOS!C:C)=0,J407,(LOOKUP(I413,DATOS!A:A,DATOS!C:C)))</f>
        <v>12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>a) 0</v>
      </c>
      <c r="D414" s="26"/>
      <c r="G414" s="38">
        <f>IF(J414="FIN","",LOOKUP(I413,DATOS!A:A,DATOS!L:L))</f>
        <v>0</v>
      </c>
      <c r="I414" s="35" t="s">
        <v>57</v>
      </c>
      <c r="J414" s="41" t="str">
        <f>IF(J408="FIN","FIN",IF(J413=J407,"","FIN"))</f>
        <v/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42"/>
      <c r="B415" s="29"/>
      <c r="C415" s="25" t="str">
        <f ca="1">IF(PORTADA!$F$51="A",CONCATENATE(I415," ",G415),"")</f>
        <v>b) 0</v>
      </c>
      <c r="D415" s="26"/>
      <c r="G415" s="38">
        <f>IF(J414="FIN","",LOOKUP(I413,DATOS!A:A,DATOS!M:M))</f>
        <v>0</v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42"/>
      <c r="B416" s="29"/>
      <c r="C416" s="25" t="str">
        <f ca="1">IF(PORTADA!$F$51="A",CONCATENATE(I416," ",G416),"")</f>
        <v>c) 0</v>
      </c>
      <c r="D416" s="26"/>
      <c r="G416" s="38">
        <f>IF(J414="FIN","",LOOKUP(I413,DATOS!A:A,DATOS!N:N))</f>
        <v>0</v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42"/>
      <c r="B417" s="29"/>
      <c r="C417" s="25" t="str">
        <f ca="1">IF(PORTADA!$F$51="A",CONCATENATE(I417," ",G417),"")</f>
        <v>d) 0</v>
      </c>
      <c r="D417" s="26"/>
      <c r="G417" s="38">
        <f>IF(J414="FIN","",LOOKUP(I413,DATOS!A:A,DATOS!O:O))</f>
        <v>0</v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IF(PORTADA!$F$51="A",CONCATENATE(K419,".- ",G419),"")</f>
        <v xml:space="preserve">70.- RROO PARA LAS FUERZAS ARMADAS. </v>
      </c>
      <c r="D419" s="24"/>
      <c r="E419" s="11"/>
      <c r="F419" s="11"/>
      <c r="G419" s="40" t="str">
        <f>IF(J420="FIN","",LOOKUP(I419,DATOS!A:A,DATOS!F:F))</f>
        <v xml:space="preserve">RROO PARA LAS FUERZAS ARMADAS. </v>
      </c>
      <c r="H419" s="40">
        <f>IF(J420="FIN",0,LOOKUP(I419,DATOS!A:A,DATOS!P:P))</f>
        <v>0</v>
      </c>
      <c r="I419" s="35">
        <f>+I413+1</f>
        <v>843</v>
      </c>
      <c r="J419" s="61">
        <f>IF(LOOKUP(I419,DATOS!A:A,DATOS!C:C)=0,J413,(LOOKUP(I419,DATOS!A:A,DATOS!C:C)))</f>
        <v>12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>a) 0</v>
      </c>
      <c r="D420" s="26"/>
      <c r="G420" s="38">
        <f>IF(J420="FIN","",LOOKUP(I419,DATOS!A:A,DATOS!L:L))</f>
        <v>0</v>
      </c>
      <c r="I420" s="35" t="s">
        <v>57</v>
      </c>
      <c r="J420" s="41" t="str">
        <f>IF(J414="FIN","FIN",IF(J419=J413,"","FIN"))</f>
        <v/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42"/>
      <c r="B421" s="29"/>
      <c r="C421" s="25" t="str">
        <f ca="1">IF(PORTADA!$F$51="A",CONCATENATE(I421," ",G421),"")</f>
        <v>b) 0</v>
      </c>
      <c r="D421" s="26"/>
      <c r="G421" s="38">
        <f>IF(J420="FIN","",LOOKUP(I419,DATOS!A:A,DATOS!M:M))</f>
        <v>0</v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42"/>
      <c r="B422" s="29"/>
      <c r="C422" s="25" t="str">
        <f ca="1">IF(PORTADA!$F$51="A",CONCATENATE(I422," ",G422),"")</f>
        <v>c) 0</v>
      </c>
      <c r="D422" s="26"/>
      <c r="G422" s="38">
        <f>IF(J420="FIN","",LOOKUP(I419,DATOS!A:A,DATOS!N:N))</f>
        <v>0</v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42"/>
      <c r="B423" s="29"/>
      <c r="C423" s="25" t="str">
        <f ca="1">IF(PORTADA!$F$51="A",CONCATENATE(I423," ",G423),"")</f>
        <v>d) 0</v>
      </c>
      <c r="D423" s="26"/>
      <c r="G423" s="38">
        <f>IF(J420="FIN","",LOOKUP(I419,DATOS!A:A,DATOS!O:O))</f>
        <v>0</v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IF(PORTADA!$F$51="A",CONCATENATE(K425,".- ",G425),"")</f>
        <v xml:space="preserve">71.- RROO PARA LAS FUERZAS ARMADAS. </v>
      </c>
      <c r="D425" s="24"/>
      <c r="E425" s="11"/>
      <c r="F425" s="11"/>
      <c r="G425" s="40" t="str">
        <f>IF(J426="FIN","",LOOKUP(I425,DATOS!A:A,DATOS!F:F))</f>
        <v xml:space="preserve">RROO PARA LAS FUERZAS ARMADAS. </v>
      </c>
      <c r="H425" s="40">
        <f>IF(J426="FIN",0,LOOKUP(I425,DATOS!A:A,DATOS!P:P))</f>
        <v>0</v>
      </c>
      <c r="I425" s="35">
        <f>+I419+1</f>
        <v>844</v>
      </c>
      <c r="J425" s="61">
        <f>IF(LOOKUP(I425,DATOS!A:A,DATOS!C:C)=0,J419,(LOOKUP(I425,DATOS!A:A,DATOS!C:C)))</f>
        <v>12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>a) 0</v>
      </c>
      <c r="D426" s="26"/>
      <c r="G426" s="38">
        <f>IF(J426="FIN","",LOOKUP(I425,DATOS!A:A,DATOS!L:L))</f>
        <v>0</v>
      </c>
      <c r="I426" s="35" t="s">
        <v>57</v>
      </c>
      <c r="J426" s="41" t="str">
        <f>IF(J420="FIN","FIN",IF(J425=J419,"","FIN"))</f>
        <v/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42"/>
      <c r="B427" s="29"/>
      <c r="C427" s="25" t="str">
        <f ca="1">IF(PORTADA!$F$51="A",CONCATENATE(I427," ",G427),"")</f>
        <v>b) 0</v>
      </c>
      <c r="D427" s="26"/>
      <c r="G427" s="38">
        <f>IF(J426="FIN","",LOOKUP(I425,DATOS!A:A,DATOS!M:M))</f>
        <v>0</v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42"/>
      <c r="B428" s="29"/>
      <c r="C428" s="25" t="str">
        <f ca="1">IF(PORTADA!$F$51="A",CONCATENATE(I428," ",G428),"")</f>
        <v>c) 0</v>
      </c>
      <c r="D428" s="26"/>
      <c r="G428" s="38">
        <f>IF(J426="FIN","",LOOKUP(I425,DATOS!A:A,DATOS!N:N))</f>
        <v>0</v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42"/>
      <c r="B429" s="29"/>
      <c r="C429" s="25" t="str">
        <f ca="1">IF(PORTADA!$F$51="A",CONCATENATE(I429," ",G429),"")</f>
        <v>d) 0</v>
      </c>
      <c r="D429" s="26"/>
      <c r="G429" s="38">
        <f>IF(J426="FIN","",LOOKUP(I425,DATOS!A:A,DATOS!O:O))</f>
        <v>0</v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IF(PORTADA!$F$51="A",CONCATENATE(K431,".- ",G431),"")</f>
        <v xml:space="preserve">72.- RROO PARA LAS FUERZAS ARMADAS. </v>
      </c>
      <c r="D431" s="24"/>
      <c r="E431" s="11"/>
      <c r="F431" s="11"/>
      <c r="G431" s="40" t="str">
        <f>IF(J432="FIN","",LOOKUP(I431,DATOS!A:A,DATOS!F:F))</f>
        <v xml:space="preserve">RROO PARA LAS FUERZAS ARMADAS. </v>
      </c>
      <c r="H431" s="40">
        <f>IF(J432="FIN",0,LOOKUP(I431,DATOS!A:A,DATOS!P:P))</f>
        <v>0</v>
      </c>
      <c r="I431" s="35">
        <f>+I425+1</f>
        <v>845</v>
      </c>
      <c r="J431" s="61">
        <f>IF(LOOKUP(I431,DATOS!A:A,DATOS!C:C)=0,J425,(LOOKUP(I431,DATOS!A:A,DATOS!C:C)))</f>
        <v>12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>a) 0</v>
      </c>
      <c r="D432" s="26"/>
      <c r="G432" s="38">
        <f>IF(J432="FIN","",LOOKUP(I431,DATOS!A:A,DATOS!L:L))</f>
        <v>0</v>
      </c>
      <c r="I432" s="35" t="s">
        <v>57</v>
      </c>
      <c r="J432" s="41" t="str">
        <f>IF(J426="FIN","FIN",IF(J431=J425,"","FIN"))</f>
        <v/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42"/>
      <c r="B433" s="29"/>
      <c r="C433" s="25" t="str">
        <f ca="1">IF(PORTADA!$F$51="A",CONCATENATE(I433," ",G433),"")</f>
        <v>b) 0</v>
      </c>
      <c r="D433" s="26"/>
      <c r="G433" s="38">
        <f>IF(J432="FIN","",LOOKUP(I431,DATOS!A:A,DATOS!M:M))</f>
        <v>0</v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42"/>
      <c r="B434" s="29"/>
      <c r="C434" s="25" t="str">
        <f ca="1">IF(PORTADA!$F$51="A",CONCATENATE(I434," ",G434),"")</f>
        <v>c) 0</v>
      </c>
      <c r="D434" s="26"/>
      <c r="G434" s="38">
        <f>IF(J432="FIN","",LOOKUP(I431,DATOS!A:A,DATOS!N:N))</f>
        <v>0</v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42"/>
      <c r="B435" s="29"/>
      <c r="C435" s="25" t="str">
        <f ca="1">IF(PORTADA!$F$51="A",CONCATENATE(I435," ",G435),"")</f>
        <v>d) 0</v>
      </c>
      <c r="D435" s="26"/>
      <c r="G435" s="38">
        <f>IF(J432="FIN","",LOOKUP(I431,DATOS!A:A,DATOS!O:O))</f>
        <v>0</v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IF(PORTADA!$F$51="A",CONCATENATE(K437,".- ",G437),"")</f>
        <v xml:space="preserve">73.- RROO PARA LAS FUERZAS ARMADAS. </v>
      </c>
      <c r="D437" s="24"/>
      <c r="E437" s="11"/>
      <c r="F437" s="11"/>
      <c r="G437" s="40" t="str">
        <f>IF(J438="FIN","",LOOKUP(I437,DATOS!A:A,DATOS!F:F))</f>
        <v xml:space="preserve">RROO PARA LAS FUERZAS ARMADAS. </v>
      </c>
      <c r="H437" s="40">
        <f>IF(J438="FIN",0,LOOKUP(I437,DATOS!A:A,DATOS!P:P))</f>
        <v>0</v>
      </c>
      <c r="I437" s="35">
        <f>+I431+1</f>
        <v>846</v>
      </c>
      <c r="J437" s="61">
        <f>IF(LOOKUP(I437,DATOS!A:A,DATOS!C:C)=0,J431,(LOOKUP(I437,DATOS!A:A,DATOS!C:C)))</f>
        <v>12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>a) 0</v>
      </c>
      <c r="D438" s="26"/>
      <c r="G438" s="38">
        <f>IF(J438="FIN","",LOOKUP(I437,DATOS!A:A,DATOS!L:L))</f>
        <v>0</v>
      </c>
      <c r="I438" s="35" t="s">
        <v>57</v>
      </c>
      <c r="J438" s="41" t="str">
        <f>IF(J432="FIN","FIN",IF(J437=J431,"","FIN"))</f>
        <v/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42"/>
      <c r="B439" s="29"/>
      <c r="C439" s="25" t="str">
        <f ca="1">IF(PORTADA!$F$51="A",CONCATENATE(I439," ",G439),"")</f>
        <v>b) 0</v>
      </c>
      <c r="D439" s="26"/>
      <c r="G439" s="38">
        <f>IF(J438="FIN","",LOOKUP(I437,DATOS!A:A,DATOS!M:M))</f>
        <v>0</v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42"/>
      <c r="B440" s="29"/>
      <c r="C440" s="25" t="str">
        <f ca="1">IF(PORTADA!$F$51="A",CONCATENATE(I440," ",G440),"")</f>
        <v>c) 0</v>
      </c>
      <c r="D440" s="26"/>
      <c r="G440" s="38">
        <f>IF(J438="FIN","",LOOKUP(I437,DATOS!A:A,DATOS!N:N))</f>
        <v>0</v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42"/>
      <c r="B441" s="29"/>
      <c r="C441" s="25" t="str">
        <f ca="1">IF(PORTADA!$F$51="A",CONCATENATE(I441," ",G441),"")</f>
        <v>d) 0</v>
      </c>
      <c r="D441" s="26"/>
      <c r="G441" s="38">
        <f>IF(J438="FIN","",LOOKUP(I437,DATOS!A:A,DATOS!O:O))</f>
        <v>0</v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IF(PORTADA!$F$51="A",CONCATENATE(K443,".- ",G443),"")</f>
        <v xml:space="preserve">74.- RROO PARA LAS FUERZAS ARMADAS. </v>
      </c>
      <c r="D443" s="24"/>
      <c r="E443" s="11"/>
      <c r="F443" s="11"/>
      <c r="G443" s="40" t="str">
        <f>IF(J444="FIN","",LOOKUP(I443,DATOS!A:A,DATOS!F:F))</f>
        <v xml:space="preserve">RROO PARA LAS FUERZAS ARMADAS. </v>
      </c>
      <c r="H443" s="40">
        <f>IF(J444="FIN",0,LOOKUP(I443,DATOS!A:A,DATOS!P:P))</f>
        <v>0</v>
      </c>
      <c r="I443" s="35">
        <f>+I437+1</f>
        <v>847</v>
      </c>
      <c r="J443" s="61">
        <f>IF(LOOKUP(I443,DATOS!A:A,DATOS!C:C)=0,J437,(LOOKUP(I443,DATOS!A:A,DATOS!C:C)))</f>
        <v>12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>a) 0</v>
      </c>
      <c r="D444" s="26"/>
      <c r="G444" s="38">
        <f>IF(J444="FIN","",LOOKUP(I443,DATOS!A:A,DATOS!L:L))</f>
        <v>0</v>
      </c>
      <c r="I444" s="35" t="s">
        <v>57</v>
      </c>
      <c r="J444" s="41" t="str">
        <f>IF(J438="FIN","FIN",IF(J443=J437,"","FIN"))</f>
        <v/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42"/>
      <c r="B445" s="29"/>
      <c r="C445" s="25" t="str">
        <f ca="1">IF(PORTADA!$F$51="A",CONCATENATE(I445," ",G445),"")</f>
        <v>b) 0</v>
      </c>
      <c r="D445" s="26"/>
      <c r="G445" s="38">
        <f>IF(J444="FIN","",LOOKUP(I443,DATOS!A:A,DATOS!M:M))</f>
        <v>0</v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42"/>
      <c r="B446" s="29"/>
      <c r="C446" s="25" t="str">
        <f ca="1">IF(PORTADA!$F$51="A",CONCATENATE(I446," ",G446),"")</f>
        <v>c) 0</v>
      </c>
      <c r="D446" s="26"/>
      <c r="G446" s="38">
        <f>IF(J444="FIN","",LOOKUP(I443,DATOS!A:A,DATOS!N:N))</f>
        <v>0</v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42"/>
      <c r="B447" s="29"/>
      <c r="C447" s="25" t="str">
        <f ca="1">IF(PORTADA!$F$51="A",CONCATENATE(I447," ",G447),"")</f>
        <v>d) 0</v>
      </c>
      <c r="D447" s="26"/>
      <c r="G447" s="38">
        <f>IF(J444="FIN","",LOOKUP(I443,DATOS!A:A,DATOS!O:O))</f>
        <v>0</v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IF(PORTADA!$F$51="A",CONCATENATE(K449,".- ",G449),"")</f>
        <v xml:space="preserve">75.- RROO PARA LAS FUERZAS ARMADAS. </v>
      </c>
      <c r="D449" s="24"/>
      <c r="E449" s="11"/>
      <c r="F449" s="11"/>
      <c r="G449" s="40" t="str">
        <f>IF(J450="FIN","",LOOKUP(I449,DATOS!A:A,DATOS!F:F))</f>
        <v xml:space="preserve">RROO PARA LAS FUERZAS ARMADAS. </v>
      </c>
      <c r="H449" s="40">
        <f>IF(J450="FIN",0,LOOKUP(I449,DATOS!A:A,DATOS!P:P))</f>
        <v>0</v>
      </c>
      <c r="I449" s="35">
        <f>+I443+1</f>
        <v>848</v>
      </c>
      <c r="J449" s="61">
        <f>IF(LOOKUP(I449,DATOS!A:A,DATOS!C:C)=0,J443,(LOOKUP(I449,DATOS!A:A,DATOS!C:C)))</f>
        <v>12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>a) 0</v>
      </c>
      <c r="D450" s="26"/>
      <c r="G450" s="38">
        <f>IF(J450="FIN","",LOOKUP(I449,DATOS!A:A,DATOS!L:L))</f>
        <v>0</v>
      </c>
      <c r="I450" s="35" t="s">
        <v>57</v>
      </c>
      <c r="J450" s="41" t="str">
        <f>IF(J444="FIN","FIN",IF(J449=J443,"","FIN"))</f>
        <v/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42"/>
      <c r="B451" s="29"/>
      <c r="C451" s="25" t="str">
        <f ca="1">IF(PORTADA!$F$51="A",CONCATENATE(I451," ",G451),"")</f>
        <v>b) 0</v>
      </c>
      <c r="D451" s="26"/>
      <c r="G451" s="38">
        <f>IF(J450="FIN","",LOOKUP(I449,DATOS!A:A,DATOS!M:M))</f>
        <v>0</v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42"/>
      <c r="B452" s="29"/>
      <c r="C452" s="25" t="str">
        <f ca="1">IF(PORTADA!$F$51="A",CONCATENATE(I452," ",G452),"")</f>
        <v>c) 0</v>
      </c>
      <c r="D452" s="26"/>
      <c r="G452" s="38">
        <f>IF(J450="FIN","",LOOKUP(I449,DATOS!A:A,DATOS!N:N))</f>
        <v>0</v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42"/>
      <c r="B453" s="29"/>
      <c r="C453" s="25" t="str">
        <f ca="1">IF(PORTADA!$F$51="A",CONCATENATE(I453," ",G453),"")</f>
        <v>d) 0</v>
      </c>
      <c r="D453" s="26"/>
      <c r="G453" s="38">
        <f>IF(J450="FIN","",LOOKUP(I449,DATOS!A:A,DATOS!O:O))</f>
        <v>0</v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IF(PORTADA!$F$51="A",CONCATENATE(K455,".- ",G455),"")</f>
        <v xml:space="preserve">76.- RROO PARA LAS FUERZAS ARMADAS. </v>
      </c>
      <c r="D455" s="24"/>
      <c r="E455" s="11"/>
      <c r="F455" s="11"/>
      <c r="G455" s="40" t="str">
        <f>IF(J456="FIN","",LOOKUP(I455,DATOS!A:A,DATOS!F:F))</f>
        <v xml:space="preserve">RROO PARA LAS FUERZAS ARMADAS. </v>
      </c>
      <c r="H455" s="40">
        <f>IF(J456="FIN",0,LOOKUP(I455,DATOS!A:A,DATOS!P:P))</f>
        <v>0</v>
      </c>
      <c r="I455" s="35">
        <f>+I449+1</f>
        <v>849</v>
      </c>
      <c r="J455" s="61">
        <f>IF(LOOKUP(I455,DATOS!A:A,DATOS!C:C)=0,J449,(LOOKUP(I455,DATOS!A:A,DATOS!C:C)))</f>
        <v>12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>a) 0</v>
      </c>
      <c r="D456" s="26"/>
      <c r="G456" s="38">
        <f>IF(J456="FIN","",LOOKUP(I455,DATOS!A:A,DATOS!L:L))</f>
        <v>0</v>
      </c>
      <c r="I456" s="35" t="s">
        <v>57</v>
      </c>
      <c r="J456" s="41" t="str">
        <f>IF(J450="FIN","FIN",IF(J455=J449,"","FIN"))</f>
        <v/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42"/>
      <c r="B457" s="29"/>
      <c r="C457" s="25" t="str">
        <f ca="1">IF(PORTADA!$F$51="A",CONCATENATE(I457," ",G457),"")</f>
        <v>b) 0</v>
      </c>
      <c r="D457" s="26"/>
      <c r="G457" s="38">
        <f>IF(J456="FIN","",LOOKUP(I455,DATOS!A:A,DATOS!M:M))</f>
        <v>0</v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42"/>
      <c r="B458" s="29"/>
      <c r="C458" s="25" t="str">
        <f ca="1">IF(PORTADA!$F$51="A",CONCATENATE(I458," ",G458),"")</f>
        <v>c) 0</v>
      </c>
      <c r="D458" s="26"/>
      <c r="G458" s="38">
        <f>IF(J456="FIN","",LOOKUP(I455,DATOS!A:A,DATOS!N:N))</f>
        <v>0</v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42"/>
      <c r="B459" s="29"/>
      <c r="C459" s="25" t="str">
        <f ca="1">IF(PORTADA!$F$51="A",CONCATENATE(I459," ",G459),"")</f>
        <v>d) 0</v>
      </c>
      <c r="D459" s="26"/>
      <c r="G459" s="38">
        <f>IF(J456="FIN","",LOOKUP(I455,DATOS!A:A,DATOS!O:O))</f>
        <v>0</v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IF(PORTADA!$F$51="A",CONCATENATE(K461,".- ",G461),"")</f>
        <v xml:space="preserve">77.- RROO PARA LAS FUERZAS ARMADAS. </v>
      </c>
      <c r="D461" s="24"/>
      <c r="E461" s="11"/>
      <c r="F461" s="11"/>
      <c r="G461" s="40" t="str">
        <f>IF(J462="FIN","",LOOKUP(I461,DATOS!A:A,DATOS!F:F))</f>
        <v xml:space="preserve">RROO PARA LAS FUERZAS ARMADAS. </v>
      </c>
      <c r="H461" s="40">
        <f>IF(J462="FIN",0,LOOKUP(I461,DATOS!A:A,DATOS!P:P))</f>
        <v>0</v>
      </c>
      <c r="I461" s="35">
        <f>+I455+1</f>
        <v>850</v>
      </c>
      <c r="J461" s="61">
        <f>IF(LOOKUP(I461,DATOS!A:A,DATOS!C:C)=0,J455,(LOOKUP(I461,DATOS!A:A,DATOS!C:C)))</f>
        <v>12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>a) 0</v>
      </c>
      <c r="D462" s="26"/>
      <c r="G462" s="38">
        <f>IF(J462="FIN","",LOOKUP(I461,DATOS!A:A,DATOS!L:L))</f>
        <v>0</v>
      </c>
      <c r="I462" s="35" t="s">
        <v>57</v>
      </c>
      <c r="J462" s="41" t="str">
        <f>IF(J456="FIN","FIN",IF(J461=J455,"","FIN"))</f>
        <v/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42"/>
      <c r="B463" s="29"/>
      <c r="C463" s="25" t="str">
        <f ca="1">IF(PORTADA!$F$51="A",CONCATENATE(I463," ",G463),"")</f>
        <v>b) 0</v>
      </c>
      <c r="D463" s="26"/>
      <c r="G463" s="38">
        <f>IF(J462="FIN","",LOOKUP(I461,DATOS!A:A,DATOS!M:M))</f>
        <v>0</v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42"/>
      <c r="B464" s="29"/>
      <c r="C464" s="25" t="str">
        <f ca="1">IF(PORTADA!$F$51="A",CONCATENATE(I464," ",G464),"")</f>
        <v>c) 0</v>
      </c>
      <c r="D464" s="26"/>
      <c r="G464" s="38">
        <f>IF(J462="FIN","",LOOKUP(I461,DATOS!A:A,DATOS!N:N))</f>
        <v>0</v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42"/>
      <c r="B465" s="29"/>
      <c r="C465" s="25" t="str">
        <f ca="1">IF(PORTADA!$F$51="A",CONCATENATE(I465," ",G465),"")</f>
        <v>d) 0</v>
      </c>
      <c r="D465" s="26"/>
      <c r="G465" s="38">
        <f>IF(J462="FIN","",LOOKUP(I461,DATOS!A:A,DATOS!O:O))</f>
        <v>0</v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IF(PORTADA!$F$51="A",CONCATENATE(K467,".- ",G467),"")</f>
        <v xml:space="preserve">78.- RROO PARA LAS FUERZAS ARMADAS. </v>
      </c>
      <c r="D467" s="24"/>
      <c r="E467" s="11"/>
      <c r="F467" s="11"/>
      <c r="G467" s="40" t="str">
        <f>IF(J468="FIN","",LOOKUP(I467,DATOS!A:A,DATOS!F:F))</f>
        <v xml:space="preserve">RROO PARA LAS FUERZAS ARMADAS. </v>
      </c>
      <c r="H467" s="40">
        <f>IF(J468="FIN",0,LOOKUP(I467,DATOS!A:A,DATOS!P:P))</f>
        <v>0</v>
      </c>
      <c r="I467" s="35">
        <f>+I461+1</f>
        <v>851</v>
      </c>
      <c r="J467" s="61">
        <f>IF(LOOKUP(I467,DATOS!A:A,DATOS!C:C)=0,J461,(LOOKUP(I467,DATOS!A:A,DATOS!C:C)))</f>
        <v>12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>a) 0</v>
      </c>
      <c r="D468" s="26"/>
      <c r="G468" s="38">
        <f>IF(J468="FIN","",LOOKUP(I467,DATOS!A:A,DATOS!L:L))</f>
        <v>0</v>
      </c>
      <c r="I468" s="35" t="s">
        <v>57</v>
      </c>
      <c r="J468" s="41" t="str">
        <f>IF(J462="FIN","FIN",IF(J467=J461,"","FIN"))</f>
        <v/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42"/>
      <c r="B469" s="29"/>
      <c r="C469" s="25" t="str">
        <f ca="1">IF(PORTADA!$F$51="A",CONCATENATE(I469," ",G469),"")</f>
        <v>b) 0</v>
      </c>
      <c r="D469" s="26"/>
      <c r="G469" s="38">
        <f>IF(J468="FIN","",LOOKUP(I467,DATOS!A:A,DATOS!M:M))</f>
        <v>0</v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42"/>
      <c r="B470" s="29"/>
      <c r="C470" s="25" t="str">
        <f ca="1">IF(PORTADA!$F$51="A",CONCATENATE(I470," ",G470),"")</f>
        <v>c) 0</v>
      </c>
      <c r="D470" s="26"/>
      <c r="G470" s="38">
        <f>IF(J468="FIN","",LOOKUP(I467,DATOS!A:A,DATOS!N:N))</f>
        <v>0</v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42"/>
      <c r="B471" s="29"/>
      <c r="C471" s="25" t="str">
        <f ca="1">IF(PORTADA!$F$51="A",CONCATENATE(I471," ",G471),"")</f>
        <v>d) 0</v>
      </c>
      <c r="D471" s="26"/>
      <c r="G471" s="38">
        <f>IF(J468="FIN","",LOOKUP(I467,DATOS!A:A,DATOS!O:O))</f>
        <v>0</v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IF(PORTADA!$F$51="A",CONCATENATE(K473,".- ",G473),"")</f>
        <v xml:space="preserve">79.- RROO PARA LAS FUERZAS ARMADAS. </v>
      </c>
      <c r="D473" s="24"/>
      <c r="E473" s="11"/>
      <c r="F473" s="11"/>
      <c r="G473" s="40" t="str">
        <f>IF(J474="FIN","",LOOKUP(I473,DATOS!A:A,DATOS!F:F))</f>
        <v xml:space="preserve">RROO PARA LAS FUERZAS ARMADAS. </v>
      </c>
      <c r="H473" s="40">
        <f>IF(J474="FIN",0,LOOKUP(I473,DATOS!A:A,DATOS!P:P))</f>
        <v>0</v>
      </c>
      <c r="I473" s="35">
        <f>+I467+1</f>
        <v>852</v>
      </c>
      <c r="J473" s="61">
        <f>IF(LOOKUP(I473,DATOS!A:A,DATOS!C:C)=0,J467,(LOOKUP(I473,DATOS!A:A,DATOS!C:C)))</f>
        <v>12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>a) 0</v>
      </c>
      <c r="D474" s="26"/>
      <c r="G474" s="38">
        <f>IF(J474="FIN","",LOOKUP(I473,DATOS!A:A,DATOS!L:L))</f>
        <v>0</v>
      </c>
      <c r="I474" s="35" t="s">
        <v>57</v>
      </c>
      <c r="J474" s="41" t="str">
        <f>IF(J468="FIN","FIN",IF(J473=J467,"","FIN"))</f>
        <v/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42"/>
      <c r="B475" s="29"/>
      <c r="C475" s="25" t="str">
        <f ca="1">IF(PORTADA!$F$51="A",CONCATENATE(I475," ",G475),"")</f>
        <v>b) 0</v>
      </c>
      <c r="D475" s="26"/>
      <c r="G475" s="38">
        <f>IF(J474="FIN","",LOOKUP(I473,DATOS!A:A,DATOS!M:M))</f>
        <v>0</v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42"/>
      <c r="B476" s="29"/>
      <c r="C476" s="25" t="str">
        <f ca="1">IF(PORTADA!$F$51="A",CONCATENATE(I476," ",G476),"")</f>
        <v>c) 0</v>
      </c>
      <c r="D476" s="26"/>
      <c r="G476" s="38">
        <f>IF(J474="FIN","",LOOKUP(I473,DATOS!A:A,DATOS!N:N))</f>
        <v>0</v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42"/>
      <c r="B477" s="29"/>
      <c r="C477" s="25" t="str">
        <f ca="1">IF(PORTADA!$F$51="A",CONCATENATE(I477," ",G477),"")</f>
        <v>d) 0</v>
      </c>
      <c r="D477" s="26"/>
      <c r="G477" s="38">
        <f>IF(J474="FIN","",LOOKUP(I473,DATOS!A:A,DATOS!O:O))</f>
        <v>0</v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IF(PORTADA!$F$51="A",CONCATENATE(K479,".- ",G479),"")</f>
        <v xml:space="preserve">80.- RROO PARA LAS FUERZAS ARMADAS. </v>
      </c>
      <c r="D479" s="24"/>
      <c r="E479" s="11"/>
      <c r="F479" s="11"/>
      <c r="G479" s="40" t="str">
        <f>IF(J480="FIN","",LOOKUP(I479,DATOS!A:A,DATOS!F:F))</f>
        <v xml:space="preserve">RROO PARA LAS FUERZAS ARMADAS. </v>
      </c>
      <c r="H479" s="40">
        <f>IF(J480="FIN",0,LOOKUP(I479,DATOS!A:A,DATOS!P:P))</f>
        <v>0</v>
      </c>
      <c r="I479" s="35">
        <f>+I473+1</f>
        <v>853</v>
      </c>
      <c r="J479" s="61">
        <f>IF(LOOKUP(I479,DATOS!A:A,DATOS!C:C)=0,J473,(LOOKUP(I479,DATOS!A:A,DATOS!C:C)))</f>
        <v>12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>a) 0</v>
      </c>
      <c r="D480" s="26"/>
      <c r="G480" s="38">
        <f>IF(J480="FIN","",LOOKUP(I479,DATOS!A:A,DATOS!L:L))</f>
        <v>0</v>
      </c>
      <c r="I480" s="35" t="s">
        <v>57</v>
      </c>
      <c r="J480" s="41" t="str">
        <f>IF(J474="FIN","FIN",IF(J479=J473,"","FIN"))</f>
        <v/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42"/>
      <c r="B481" s="29"/>
      <c r="C481" s="25" t="str">
        <f ca="1">IF(PORTADA!$F$51="A",CONCATENATE(I481," ",G481),"")</f>
        <v>b) 0</v>
      </c>
      <c r="D481" s="26"/>
      <c r="G481" s="38">
        <f>IF(J480="FIN","",LOOKUP(I479,DATOS!A:A,DATOS!M:M))</f>
        <v>0</v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42"/>
      <c r="B482" s="29"/>
      <c r="C482" s="25" t="str">
        <f ca="1">IF(PORTADA!$F$51="A",CONCATENATE(I482," ",G482),"")</f>
        <v>c) 0</v>
      </c>
      <c r="D482" s="26"/>
      <c r="G482" s="38">
        <f>IF(J480="FIN","",LOOKUP(I479,DATOS!A:A,DATOS!N:N))</f>
        <v>0</v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42"/>
      <c r="B483" s="29"/>
      <c r="C483" s="25" t="str">
        <f ca="1">IF(PORTADA!$F$51="A",CONCATENATE(I483," ",G483),"")</f>
        <v>d) 0</v>
      </c>
      <c r="D483" s="26"/>
      <c r="G483" s="38">
        <f>IF(J480="FIN","",LOOKUP(I479,DATOS!A:A,DATOS!O:O))</f>
        <v>0</v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IF(PORTADA!$F$51="A",CONCATENATE(K485,".- ",G485),"")</f>
        <v xml:space="preserve">81.- RROO PARA LAS FUERZAS ARMADAS. </v>
      </c>
      <c r="D485" s="24"/>
      <c r="E485" s="11"/>
      <c r="F485" s="11"/>
      <c r="G485" s="40" t="str">
        <f>IF(J486="FIN","",LOOKUP(I485,DATOS!A:A,DATOS!F:F))</f>
        <v xml:space="preserve">RROO PARA LAS FUERZAS ARMADAS. </v>
      </c>
      <c r="H485" s="40">
        <f>IF(J486="FIN",0,LOOKUP(I485,DATOS!A:A,DATOS!P:P))</f>
        <v>0</v>
      </c>
      <c r="I485" s="35">
        <f>+I479+1</f>
        <v>854</v>
      </c>
      <c r="J485" s="61">
        <f>IF(LOOKUP(I485,DATOS!A:A,DATOS!C:C)=0,J479,(LOOKUP(I485,DATOS!A:A,DATOS!C:C)))</f>
        <v>12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>a) 0</v>
      </c>
      <c r="D486" s="26"/>
      <c r="G486" s="38">
        <f>IF(J486="FIN","",LOOKUP(I485,DATOS!A:A,DATOS!L:L))</f>
        <v>0</v>
      </c>
      <c r="I486" s="35" t="s">
        <v>57</v>
      </c>
      <c r="J486" s="41" t="str">
        <f>IF(J480="FIN","FIN",IF(J485=J479,"","FIN"))</f>
        <v/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42"/>
      <c r="B487" s="29"/>
      <c r="C487" s="25" t="str">
        <f ca="1">IF(PORTADA!$F$51="A",CONCATENATE(I487," ",G487),"")</f>
        <v>b) 0</v>
      </c>
      <c r="D487" s="26"/>
      <c r="G487" s="38">
        <f>IF(J486="FIN","",LOOKUP(I485,DATOS!A:A,DATOS!M:M))</f>
        <v>0</v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42"/>
      <c r="B488" s="29"/>
      <c r="C488" s="25" t="str">
        <f ca="1">IF(PORTADA!$F$51="A",CONCATENATE(I488," ",G488),"")</f>
        <v>c) 0</v>
      </c>
      <c r="D488" s="26"/>
      <c r="G488" s="38">
        <f>IF(J486="FIN","",LOOKUP(I485,DATOS!A:A,DATOS!N:N))</f>
        <v>0</v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42"/>
      <c r="B489" s="29"/>
      <c r="C489" s="25" t="str">
        <f ca="1">IF(PORTADA!$F$51="A",CONCATENATE(I489," ",G489),"")</f>
        <v>d) 0</v>
      </c>
      <c r="D489" s="26"/>
      <c r="G489" s="38">
        <f>IF(J486="FIN","",LOOKUP(I485,DATOS!A:A,DATOS!O:O))</f>
        <v>0</v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IF(PORTADA!$F$51="A",CONCATENATE(K491,".- ",G491),"")</f>
        <v xml:space="preserve">82.- RROO PARA LAS FUERZAS ARMADAS. </v>
      </c>
      <c r="D491" s="24"/>
      <c r="E491" s="11"/>
      <c r="F491" s="11"/>
      <c r="G491" s="40" t="str">
        <f>IF(J492="FIN","",LOOKUP(I491,DATOS!A:A,DATOS!F:F))</f>
        <v xml:space="preserve">RROO PARA LAS FUERZAS ARMADAS. </v>
      </c>
      <c r="H491" s="40">
        <f>IF(J492="FIN",0,LOOKUP(I491,DATOS!A:A,DATOS!P:P))</f>
        <v>0</v>
      </c>
      <c r="I491" s="35">
        <f>+I485+1</f>
        <v>855</v>
      </c>
      <c r="J491" s="61">
        <f>IF(LOOKUP(I491,DATOS!A:A,DATOS!C:C)=0,J485,(LOOKUP(I491,DATOS!A:A,DATOS!C:C)))</f>
        <v>12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>a) 0</v>
      </c>
      <c r="D492" s="26"/>
      <c r="G492" s="38">
        <f>IF(J492="FIN","",LOOKUP(I491,DATOS!A:A,DATOS!L:L))</f>
        <v>0</v>
      </c>
      <c r="I492" s="35" t="s">
        <v>57</v>
      </c>
      <c r="J492" s="41" t="str">
        <f>IF(J486="FIN","FIN",IF(J491=J485,"","FIN"))</f>
        <v/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42"/>
      <c r="B493" s="29"/>
      <c r="C493" s="25" t="str">
        <f ca="1">IF(PORTADA!$F$51="A",CONCATENATE(I493," ",G493),"")</f>
        <v>b) 0</v>
      </c>
      <c r="D493" s="26"/>
      <c r="G493" s="38">
        <f>IF(J492="FIN","",LOOKUP(I491,DATOS!A:A,DATOS!M:M))</f>
        <v>0</v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42"/>
      <c r="B494" s="29"/>
      <c r="C494" s="25" t="str">
        <f ca="1">IF(PORTADA!$F$51="A",CONCATENATE(I494," ",G494),"")</f>
        <v>c) 0</v>
      </c>
      <c r="D494" s="26"/>
      <c r="G494" s="38">
        <f>IF(J492="FIN","",LOOKUP(I491,DATOS!A:A,DATOS!N:N))</f>
        <v>0</v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42"/>
      <c r="B495" s="29"/>
      <c r="C495" s="25" t="str">
        <f ca="1">IF(PORTADA!$F$51="A",CONCATENATE(I495," ",G495),"")</f>
        <v>d) 0</v>
      </c>
      <c r="D495" s="26"/>
      <c r="G495" s="38">
        <f>IF(J492="FIN","",LOOKUP(I491,DATOS!A:A,DATOS!O:O))</f>
        <v>0</v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IF(PORTADA!$F$51="A",CONCATENATE(K497,".- ",G497),"")</f>
        <v xml:space="preserve">83.- RROO PARA LAS FUERZAS ARMADAS. </v>
      </c>
      <c r="D497" s="24"/>
      <c r="E497" s="11"/>
      <c r="F497" s="11"/>
      <c r="G497" s="40" t="str">
        <f>IF(J498="FIN","",LOOKUP(I497,DATOS!A:A,DATOS!F:F))</f>
        <v xml:space="preserve">RROO PARA LAS FUERZAS ARMADAS. </v>
      </c>
      <c r="H497" s="40">
        <f>IF(J498="FIN",0,LOOKUP(I497,DATOS!A:A,DATOS!P:P))</f>
        <v>0</v>
      </c>
      <c r="I497" s="35">
        <f>+I491+1</f>
        <v>856</v>
      </c>
      <c r="J497" s="61">
        <f>IF(LOOKUP(I497,DATOS!A:A,DATOS!C:C)=0,J491,(LOOKUP(I497,DATOS!A:A,DATOS!C:C)))</f>
        <v>12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>a) 0</v>
      </c>
      <c r="D498" s="26"/>
      <c r="G498" s="38">
        <f>IF(J498="FIN","",LOOKUP(I497,DATOS!A:A,DATOS!L:L))</f>
        <v>0</v>
      </c>
      <c r="I498" s="35" t="s">
        <v>57</v>
      </c>
      <c r="J498" s="41" t="str">
        <f>IF(J492="FIN","FIN",IF(J497=J491,"","FIN"))</f>
        <v/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42"/>
      <c r="B499" s="29"/>
      <c r="C499" s="25" t="str">
        <f ca="1">IF(PORTADA!$F$51="A",CONCATENATE(I499," ",G499),"")</f>
        <v>b) 0</v>
      </c>
      <c r="D499" s="26"/>
      <c r="G499" s="38">
        <f>IF(J498="FIN","",LOOKUP(I497,DATOS!A:A,DATOS!M:M))</f>
        <v>0</v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42"/>
      <c r="B500" s="29"/>
      <c r="C500" s="25" t="str">
        <f ca="1">IF(PORTADA!$F$51="A",CONCATENATE(I500," ",G500),"")</f>
        <v>c) 0</v>
      </c>
      <c r="D500" s="26"/>
      <c r="G500" s="38">
        <f>IF(J498="FIN","",LOOKUP(I497,DATOS!A:A,DATOS!N:N))</f>
        <v>0</v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42"/>
      <c r="B501" s="29"/>
      <c r="C501" s="25" t="str">
        <f ca="1">IF(PORTADA!$F$51="A",CONCATENATE(I501," ",G501),"")</f>
        <v>d) 0</v>
      </c>
      <c r="D501" s="26"/>
      <c r="G501" s="38">
        <f>IF(J498="FIN","",LOOKUP(I497,DATOS!A:A,DATOS!O:O))</f>
        <v>0</v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IF(PORTADA!$F$51="A",CONCATENATE(K503,".- ",G503),"")</f>
        <v xml:space="preserve">84.- RROO PARA LAS FUERZAS ARMADAS. </v>
      </c>
      <c r="D503" s="24"/>
      <c r="E503" s="11"/>
      <c r="F503" s="11"/>
      <c r="G503" s="40" t="str">
        <f>IF(J504="FIN","",LOOKUP(I503,DATOS!A:A,DATOS!F:F))</f>
        <v xml:space="preserve">RROO PARA LAS FUERZAS ARMADAS. </v>
      </c>
      <c r="H503" s="40">
        <f>IF(J504="FIN",0,LOOKUP(I503,DATOS!A:A,DATOS!P:P))</f>
        <v>0</v>
      </c>
      <c r="I503" s="35">
        <f>+I497+1</f>
        <v>857</v>
      </c>
      <c r="J503" s="61">
        <f>IF(LOOKUP(I503,DATOS!A:A,DATOS!C:C)=0,J497,(LOOKUP(I503,DATOS!A:A,DATOS!C:C)))</f>
        <v>12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>a) 0</v>
      </c>
      <c r="D504" s="26"/>
      <c r="G504" s="38">
        <f>IF(J504="FIN","",LOOKUP(I503,DATOS!A:A,DATOS!L:L))</f>
        <v>0</v>
      </c>
      <c r="I504" s="35" t="s">
        <v>57</v>
      </c>
      <c r="J504" s="41" t="str">
        <f>IF(J498="FIN","FIN",IF(J503=J497,"","FIN"))</f>
        <v/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42"/>
      <c r="B505" s="29"/>
      <c r="C505" s="25" t="str">
        <f ca="1">IF(PORTADA!$F$51="A",CONCATENATE(I505," ",G505),"")</f>
        <v>b) 0</v>
      </c>
      <c r="D505" s="26"/>
      <c r="G505" s="38">
        <f>IF(J504="FIN","",LOOKUP(I503,DATOS!A:A,DATOS!M:M))</f>
        <v>0</v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42"/>
      <c r="B506" s="29"/>
      <c r="C506" s="25" t="str">
        <f ca="1">IF(PORTADA!$F$51="A",CONCATENATE(I506," ",G506),"")</f>
        <v>c) 0</v>
      </c>
      <c r="D506" s="26"/>
      <c r="G506" s="38">
        <f>IF(J504="FIN","",LOOKUP(I503,DATOS!A:A,DATOS!N:N))</f>
        <v>0</v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42"/>
      <c r="B507" s="29"/>
      <c r="C507" s="25" t="str">
        <f ca="1">IF(PORTADA!$F$51="A",CONCATENATE(I507," ",G507),"")</f>
        <v>d) 0</v>
      </c>
      <c r="D507" s="26"/>
      <c r="G507" s="38">
        <f>IF(J504="FIN","",LOOKUP(I503,DATOS!A:A,DATOS!O:O))</f>
        <v>0</v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IF(PORTADA!$F$51="A",CONCATENATE(K509,".- ",G509),"")</f>
        <v xml:space="preserve">85.- RROO PARA LAS FUERZAS ARMADAS. </v>
      </c>
      <c r="D509" s="24"/>
      <c r="E509" s="11"/>
      <c r="F509" s="11"/>
      <c r="G509" s="40" t="str">
        <f>IF(J510="FIN","",LOOKUP(I509,DATOS!A:A,DATOS!F:F))</f>
        <v xml:space="preserve">RROO PARA LAS FUERZAS ARMADAS. </v>
      </c>
      <c r="H509" s="40">
        <f>IF(J510="FIN",0,LOOKUP(I509,DATOS!A:A,DATOS!P:P))</f>
        <v>0</v>
      </c>
      <c r="I509" s="35">
        <f>+I503+1</f>
        <v>858</v>
      </c>
      <c r="J509" s="61">
        <f>IF(LOOKUP(I509,DATOS!A:A,DATOS!C:C)=0,J503,(LOOKUP(I509,DATOS!A:A,DATOS!C:C)))</f>
        <v>12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>a) 0</v>
      </c>
      <c r="D510" s="26"/>
      <c r="G510" s="38">
        <f>IF(J510="FIN","",LOOKUP(I509,DATOS!A:A,DATOS!L:L))</f>
        <v>0</v>
      </c>
      <c r="I510" s="35" t="s">
        <v>57</v>
      </c>
      <c r="J510" s="41" t="str">
        <f>IF(J504="FIN","FIN",IF(J509=J503,"","FIN"))</f>
        <v/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42"/>
      <c r="B511" s="29"/>
      <c r="C511" s="25" t="str">
        <f ca="1">IF(PORTADA!$F$51="A",CONCATENATE(I511," ",G511),"")</f>
        <v>b) 0</v>
      </c>
      <c r="D511" s="26"/>
      <c r="G511" s="38">
        <f>IF(J510="FIN","",LOOKUP(I509,DATOS!A:A,DATOS!M:M))</f>
        <v>0</v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42"/>
      <c r="B512" s="29"/>
      <c r="C512" s="25" t="str">
        <f ca="1">IF(PORTADA!$F$51="A",CONCATENATE(I512," ",G512),"")</f>
        <v>c) 0</v>
      </c>
      <c r="D512" s="26"/>
      <c r="G512" s="38">
        <f>IF(J510="FIN","",LOOKUP(I509,DATOS!A:A,DATOS!N:N))</f>
        <v>0</v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42"/>
      <c r="B513" s="29"/>
      <c r="C513" s="25" t="str">
        <f ca="1">IF(PORTADA!$F$51="A",CONCATENATE(I513," ",G513),"")</f>
        <v>d) 0</v>
      </c>
      <c r="D513" s="26"/>
      <c r="G513" s="38">
        <f>IF(J510="FIN","",LOOKUP(I509,DATOS!A:A,DATOS!O:O))</f>
        <v>0</v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IF(PORTADA!$F$51="A",CONCATENATE(K515,".- ",G515),"")</f>
        <v xml:space="preserve">86.- RROO PARA LAS FUERZAS ARMADAS. </v>
      </c>
      <c r="D515" s="24"/>
      <c r="E515" s="11"/>
      <c r="F515" s="11"/>
      <c r="G515" s="40" t="str">
        <f>IF(J516="FIN","",LOOKUP(I515,DATOS!A:A,DATOS!F:F))</f>
        <v xml:space="preserve">RROO PARA LAS FUERZAS ARMADAS. </v>
      </c>
      <c r="H515" s="40">
        <f>IF(J516="FIN",0,LOOKUP(I515,DATOS!A:A,DATOS!P:P))</f>
        <v>0</v>
      </c>
      <c r="I515" s="35">
        <f>+I509+1</f>
        <v>859</v>
      </c>
      <c r="J515" s="61">
        <f>IF(LOOKUP(I515,DATOS!A:A,DATOS!C:C)=0,J509,(LOOKUP(I515,DATOS!A:A,DATOS!C:C)))</f>
        <v>12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>a) 0</v>
      </c>
      <c r="D516" s="26"/>
      <c r="G516" s="38">
        <f>IF(J516="FIN","",LOOKUP(I515,DATOS!A:A,DATOS!L:L))</f>
        <v>0</v>
      </c>
      <c r="I516" s="35" t="s">
        <v>57</v>
      </c>
      <c r="J516" s="41" t="str">
        <f>IF(J510="FIN","FIN",IF(J515=J509,"","FIN"))</f>
        <v/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42"/>
      <c r="B517" s="29"/>
      <c r="C517" s="25" t="str">
        <f ca="1">IF(PORTADA!$F$51="A",CONCATENATE(I517," ",G517),"")</f>
        <v>b) 0</v>
      </c>
      <c r="D517" s="26"/>
      <c r="G517" s="38">
        <f>IF(J516="FIN","",LOOKUP(I515,DATOS!A:A,DATOS!M:M))</f>
        <v>0</v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42"/>
      <c r="B518" s="29"/>
      <c r="C518" s="25" t="str">
        <f ca="1">IF(PORTADA!$F$51="A",CONCATENATE(I518," ",G518),"")</f>
        <v>c) 0</v>
      </c>
      <c r="D518" s="26"/>
      <c r="G518" s="38">
        <f>IF(J516="FIN","",LOOKUP(I515,DATOS!A:A,DATOS!N:N))</f>
        <v>0</v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42"/>
      <c r="B519" s="29"/>
      <c r="C519" s="25" t="str">
        <f ca="1">IF(PORTADA!$F$51="A",CONCATENATE(I519," ",G519),"")</f>
        <v>d) 0</v>
      </c>
      <c r="D519" s="26"/>
      <c r="G519" s="38">
        <f>IF(J516="FIN","",LOOKUP(I515,DATOS!A:A,DATOS!O:O))</f>
        <v>0</v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IF(PORTADA!$F$51="A",CONCATENATE(K521,".-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860</v>
      </c>
      <c r="J521" s="61">
        <f>IF(LOOKUP(I521,DATOS!A:A,DATOS!C:C)=0,J515,(LOOKUP(I521,DATOS!A:A,DATOS!C:C)))</f>
        <v>13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57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42"/>
      <c r="B523" s="29"/>
      <c r="C523" s="25" t="str">
        <f ca="1">IF(PORTADA!$F$51="A",CONCATENATE(I523,"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42"/>
      <c r="B524" s="29"/>
      <c r="C524" s="25" t="str">
        <f ca="1">IF(PORTADA!$F$51="A",CONCATENATE(I524,"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42"/>
      <c r="B525" s="29"/>
      <c r="C525" s="25" t="str">
        <f ca="1">IF(PORTADA!$F$51="A",CONCATENATE(I525,"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IF(PORTADA!$F$51="A",CONCATENATE(K527,".-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861</v>
      </c>
      <c r="J527" s="61">
        <f>IF(LOOKUP(I527,DATOS!A:A,DATOS!C:C)=0,J521,(LOOKUP(I527,DATOS!A:A,DATOS!C:C)))</f>
        <v>13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57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42"/>
      <c r="B529" s="29"/>
      <c r="C529" s="25" t="str">
        <f ca="1">IF(PORTADA!$F$51="A",CONCATENATE(I529,"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42"/>
      <c r="B530" s="29"/>
      <c r="C530" s="25" t="str">
        <f ca="1">IF(PORTADA!$F$51="A",CONCATENATE(I530,"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42"/>
      <c r="B531" s="29"/>
      <c r="C531" s="25" t="str">
        <f ca="1">IF(PORTADA!$F$51="A",CONCATENATE(I531,"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IF(PORTADA!$F$51="A",CONCATENATE(K533,".-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862</v>
      </c>
      <c r="J533" s="61">
        <f>IF(LOOKUP(I533,DATOS!A:A,DATOS!C:C)=0,J527,(LOOKUP(I533,DATOS!A:A,DATOS!C:C)))</f>
        <v>13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57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42"/>
      <c r="B535" s="29"/>
      <c r="C535" s="25" t="str">
        <f ca="1">IF(PORTADA!$F$51="A",CONCATENATE(I535,"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42"/>
      <c r="B536" s="29"/>
      <c r="C536" s="25" t="str">
        <f ca="1">IF(PORTADA!$F$51="A",CONCATENATE(I536,"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42"/>
      <c r="B537" s="29"/>
      <c r="C537" s="25" t="str">
        <f ca="1">IF(PORTADA!$F$51="A",CONCATENATE(I537,"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863</v>
      </c>
      <c r="J539" s="61">
        <f>IF(LOOKUP(I539,DATOS!A:A,DATOS!C:C)=0,J533,(LOOKUP(I539,DATOS!A:A,DATOS!C:C)))</f>
        <v>13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864</v>
      </c>
      <c r="J545" s="61">
        <f>IF(LOOKUP(I545,DATOS!A:A,DATOS!C:C)=0,J539,(LOOKUP(I545,DATOS!A:A,DATOS!C:C)))</f>
        <v>13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865</v>
      </c>
      <c r="J551" s="61">
        <f>IF(LOOKUP(I551,DATOS!A:A,DATOS!C:C)=0,J545,(LOOKUP(I551,DATOS!A:A,DATOS!C:C)))</f>
        <v>13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866</v>
      </c>
      <c r="J557" s="61">
        <f>IF(LOOKUP(I557,DATOS!A:A,DATOS!C:C)=0,J551,(LOOKUP(I557,DATOS!A:A,DATOS!C:C)))</f>
        <v>13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867</v>
      </c>
      <c r="J563" s="61">
        <f>IF(LOOKUP(I563,DATOS!A:A,DATOS!C:C)=0,J557,(LOOKUP(I563,DATOS!A:A,DATOS!C:C)))</f>
        <v>13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868</v>
      </c>
      <c r="J569" s="61">
        <f>IF(LOOKUP(I569,DATOS!A:A,DATOS!C:C)=0,J563,(LOOKUP(I569,DATOS!A:A,DATOS!C:C)))</f>
        <v>13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869</v>
      </c>
      <c r="J575" s="61">
        <f>IF(LOOKUP(I575,DATOS!A:A,DATOS!C:C)=0,J569,(LOOKUP(I575,DATOS!A:A,DATOS!C:C)))</f>
        <v>13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870</v>
      </c>
      <c r="J581" s="61">
        <f>IF(LOOKUP(I581,DATOS!A:A,DATOS!C:C)=0,J575,(LOOKUP(I581,DATOS!A:A,DATOS!C:C)))</f>
        <v>13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871</v>
      </c>
      <c r="J587" s="61">
        <f>IF(LOOKUP(I587,DATOS!A:A,DATOS!C:C)=0,J581,(LOOKUP(I587,DATOS!A:A,DATOS!C:C)))</f>
        <v>13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872</v>
      </c>
      <c r="J593" s="61">
        <f>IF(LOOKUP(I593,DATOS!A:A,DATOS!C:C)=0,J587,(LOOKUP(I593,DATOS!A:A,DATOS!C:C)))</f>
        <v>13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873</v>
      </c>
      <c r="J599" s="61">
        <f>IF(LOOKUP(I599,DATOS!A:A,DATOS!C:C)=0,J593,(LOOKUP(I599,DATOS!A:A,DATOS!C:C)))</f>
        <v>13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7yryk6gKqiGK7gRE+Xc+Mh7wbDFDA/Fw1E04c8i82zMrOc98LnBTwTlfoVcWJSKMuUpqwrB2Twllpaot82awaw==" saltValue="loyaBdwtRre+8WRX/smmkw==" spinCount="100000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750" priority="28" stopIfTrue="1" operator="lessThan">
      <formula>2</formula>
    </cfRule>
    <cfRule type="cellIs" dxfId="749" priority="29" stopIfTrue="1" operator="equal">
      <formula>2</formula>
    </cfRule>
    <cfRule type="cellIs" dxfId="74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747" priority="1" stopIfTrue="1" operator="lessThan">
      <formula>2</formula>
    </cfRule>
    <cfRule type="cellIs" dxfId="746" priority="2" stopIfTrue="1" operator="equal">
      <formula>2</formula>
    </cfRule>
    <cfRule type="cellIs" dxfId="74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744" priority="25" stopIfTrue="1" operator="lessThan">
      <formula>2</formula>
    </cfRule>
    <cfRule type="cellIs" dxfId="743" priority="26" stopIfTrue="1" operator="equal">
      <formula>2</formula>
    </cfRule>
    <cfRule type="cellIs" dxfId="74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741" priority="22" stopIfTrue="1" operator="lessThan">
      <formula>2</formula>
    </cfRule>
    <cfRule type="cellIs" dxfId="740" priority="23" stopIfTrue="1" operator="equal">
      <formula>2</formula>
    </cfRule>
    <cfRule type="cellIs" dxfId="73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738" priority="19" stopIfTrue="1" operator="lessThan">
      <formula>2</formula>
    </cfRule>
    <cfRule type="cellIs" dxfId="737" priority="20" stopIfTrue="1" operator="equal">
      <formula>2</formula>
    </cfRule>
    <cfRule type="cellIs" dxfId="73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735" priority="16" stopIfTrue="1" operator="lessThan">
      <formula>2</formula>
    </cfRule>
    <cfRule type="cellIs" dxfId="734" priority="17" stopIfTrue="1" operator="equal">
      <formula>2</formula>
    </cfRule>
    <cfRule type="cellIs" dxfId="73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732" priority="13" stopIfTrue="1" operator="lessThan">
      <formula>2</formula>
    </cfRule>
    <cfRule type="cellIs" dxfId="731" priority="14" stopIfTrue="1" operator="equal">
      <formula>2</formula>
    </cfRule>
    <cfRule type="cellIs" dxfId="73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729" priority="10" stopIfTrue="1" operator="lessThan">
      <formula>2</formula>
    </cfRule>
    <cfRule type="cellIs" dxfId="728" priority="11" stopIfTrue="1" operator="equal">
      <formula>2</formula>
    </cfRule>
    <cfRule type="cellIs" dxfId="72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726" priority="7" stopIfTrue="1" operator="lessThan">
      <formula>2</formula>
    </cfRule>
    <cfRule type="cellIs" dxfId="725" priority="8" stopIfTrue="1" operator="equal">
      <formula>2</formula>
    </cfRule>
    <cfRule type="cellIs" dxfId="72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723" priority="4" stopIfTrue="1" operator="lessThan">
      <formula>2</formula>
    </cfRule>
    <cfRule type="cellIs" dxfId="722" priority="5" stopIfTrue="1" operator="equal">
      <formula>2</formula>
    </cfRule>
    <cfRule type="cellIs" dxfId="72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AI819"/>
  <sheetViews>
    <sheetView zoomScale="90" zoomScaleNormal="90" workbookViewId="0">
      <pane ySplit="2" topLeftCell="A199" activePane="bottomLeft" state="frozen"/>
      <selection pane="bottomLeft" activeCell="B206" sqref="B206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IF(PORTADA!$F$51="A",G1,PORTADA!$F$52)</f>
        <v>Régimen Disciplinario I</v>
      </c>
      <c r="D1" s="3"/>
      <c r="E1" s="4" t="e">
        <f>ROUND(Q2/K2*10,2)</f>
        <v>#DIV/0!</v>
      </c>
      <c r="F1" s="4"/>
      <c r="G1" s="38" t="str">
        <f>LOOKUP(I5,DATOS!A:A,DATOS!E:E)</f>
        <v>Régimen Disciplinario I</v>
      </c>
      <c r="I1" s="39">
        <v>13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>Régimen Disciplinario 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IF(PORTADA!$F$51="A",CONCATENATE(K5,".- ",G5),"")</f>
        <v xml:space="preserve">1.- RÉGIMEN DISCIPLINARIO. </v>
      </c>
      <c r="D5" s="24"/>
      <c r="E5" s="11"/>
      <c r="F5" s="11"/>
      <c r="G5" s="40" t="str">
        <f>LOOKUP(I5,DATOS!A:A,DATOS!F:F)</f>
        <v xml:space="preserve">RÉGIMEN DISCIPLINARIO. </v>
      </c>
      <c r="H5" s="40">
        <f>LOOKUP(I5,DATOS!A:A,DATOS!P:P)</f>
        <v>0</v>
      </c>
      <c r="I5" s="35">
        <f>LOOKUP(I1,DATOS!C:C,DATOS!A:A)</f>
        <v>860</v>
      </c>
      <c r="J5" s="61">
        <f>LOOKUP(I5,DATOS!A:A,DATOS!C:C)</f>
        <v>13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IF(PORTADA!$F$51="A",CONCATENATE(K11,".- ",G11),"")</f>
        <v xml:space="preserve">2.- RÉGIMEN DISCIPLINARIO. </v>
      </c>
      <c r="D11" s="24"/>
      <c r="E11" s="11"/>
      <c r="F11" s="11"/>
      <c r="G11" s="40" t="str">
        <f>IF(J12="FIN","",LOOKUP(I11,DATOS!A:A,DATOS!F:F))</f>
        <v xml:space="preserve">RÉGIMEN DISCIPLINARIO. </v>
      </c>
      <c r="H11" s="40">
        <f>IF(J12="FIN",0,LOOKUP(I11,DATOS!A:A,DATOS!P:P))</f>
        <v>0</v>
      </c>
      <c r="I11" s="35">
        <f>+I5+1</f>
        <v>861</v>
      </c>
      <c r="J11" s="61">
        <f>IF(LOOKUP(I11,DATOS!A:A,DATOS!C:C)=0,J5,(LOOKUP(I11,DATOS!A:A,DATOS!C:C)))</f>
        <v>13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IF(PORTADA!$F$51="A",CONCATENATE(K17,".- ",G17),"")</f>
        <v xml:space="preserve">3.- RÉGIMEN DISCIPLINARIO. </v>
      </c>
      <c r="D17" s="24"/>
      <c r="E17" s="11"/>
      <c r="F17" s="11"/>
      <c r="G17" s="40" t="str">
        <f>IF(J18="FIN","",LOOKUP(I17,DATOS!A:A,DATOS!F:F))</f>
        <v xml:space="preserve">RÉGIMEN DISCIPLINARIO. </v>
      </c>
      <c r="H17" s="40">
        <f>IF(J18="FIN",0,LOOKUP(I17,DATOS!A:A,DATOS!P:P))</f>
        <v>0</v>
      </c>
      <c r="I17" s="35">
        <f>+I11+1</f>
        <v>862</v>
      </c>
      <c r="J17" s="61">
        <f>IF(LOOKUP(I17,DATOS!A:A,DATOS!C:C)=0,J11,(LOOKUP(I17,DATOS!A:A,DATOS!C:C)))</f>
        <v>13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IF(PORTADA!$F$51="A",CONCATENATE(K23,".- ",G23),"")</f>
        <v xml:space="preserve">4.- RÉGIMEN DISCIPLINARIO. </v>
      </c>
      <c r="D23" s="24"/>
      <c r="E23" s="11"/>
      <c r="F23" s="11"/>
      <c r="G23" s="40" t="str">
        <f>IF(J24="FIN","",LOOKUP(I23,DATOS!A:A,DATOS!F:F))</f>
        <v xml:space="preserve">RÉGIMEN DISCIPLINARIO. </v>
      </c>
      <c r="H23" s="40">
        <f>IF(J24="FIN",0,LOOKUP(I23,DATOS!A:A,DATOS!P:P))</f>
        <v>0</v>
      </c>
      <c r="I23" s="35">
        <f>+I17+1</f>
        <v>863</v>
      </c>
      <c r="J23" s="61">
        <f>IF(LOOKUP(I23,DATOS!A:A,DATOS!C:C)=0,J17,(LOOKUP(I23,DATOS!A:A,DATOS!C:C)))</f>
        <v>13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IF(PORTADA!$F$51="A",CONCATENATE(K29,".- ",G29),"")</f>
        <v xml:space="preserve">5.- RÉGIMEN DISCIPLINARIO. </v>
      </c>
      <c r="D29" s="24"/>
      <c r="E29" s="11"/>
      <c r="F29" s="11"/>
      <c r="G29" s="40" t="str">
        <f>IF(J30="FIN","",LOOKUP(I29,DATOS!A:A,DATOS!F:F))</f>
        <v xml:space="preserve">RÉGIMEN DISCIPLINARIO. </v>
      </c>
      <c r="H29" s="40">
        <f>IF(J30="FIN",0,LOOKUP(I29,DATOS!A:A,DATOS!P:P))</f>
        <v>0</v>
      </c>
      <c r="I29" s="35">
        <f>+I23+1</f>
        <v>864</v>
      </c>
      <c r="J29" s="61">
        <f>IF(LOOKUP(I29,DATOS!A:A,DATOS!C:C)=0,J23,(LOOKUP(I29,DATOS!A:A,DATOS!C:C)))</f>
        <v>13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IF(PORTADA!$F$51="A",CONCATENATE(K35,".- ",G35),"")</f>
        <v xml:space="preserve">6.- RÉGIMEN DISCIPLINARIO. </v>
      </c>
      <c r="D35" s="24"/>
      <c r="E35" s="11"/>
      <c r="F35" s="11"/>
      <c r="G35" s="40" t="str">
        <f>IF(J36="FIN","",LOOKUP(I35,DATOS!A:A,DATOS!F:F))</f>
        <v xml:space="preserve">RÉGIMEN DISCIPLINARIO. </v>
      </c>
      <c r="H35" s="40">
        <f>IF(J36="FIN",0,LOOKUP(I35,DATOS!A:A,DATOS!P:P))</f>
        <v>0</v>
      </c>
      <c r="I35" s="35">
        <f>+I29+1</f>
        <v>865</v>
      </c>
      <c r="J35" s="61">
        <f>IF(LOOKUP(I35,DATOS!A:A,DATOS!C:C)=0,J29,(LOOKUP(I35,DATOS!A:A,DATOS!C:C)))</f>
        <v>13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IF(PORTADA!$F$51="A",CONCATENATE(K41,".- ",G41),"")</f>
        <v xml:space="preserve">7.- RÉGIMEN DISCIPLINARIO. </v>
      </c>
      <c r="D41" s="24"/>
      <c r="E41" s="11"/>
      <c r="F41" s="11"/>
      <c r="G41" s="40" t="str">
        <f>IF(J42="FIN","",LOOKUP(I41,DATOS!A:A,DATOS!F:F))</f>
        <v xml:space="preserve">RÉGIMEN DISCIPLINARIO. </v>
      </c>
      <c r="H41" s="40">
        <f>IF(J42="FIN",0,LOOKUP(I41,DATOS!A:A,DATOS!P:P))</f>
        <v>0</v>
      </c>
      <c r="I41" s="35">
        <f>+I35+1</f>
        <v>866</v>
      </c>
      <c r="J41" s="61">
        <f>IF(LOOKUP(I41,DATOS!A:A,DATOS!C:C)=0,J35,(LOOKUP(I41,DATOS!A:A,DATOS!C:C)))</f>
        <v>13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IF(PORTADA!$F$51="A",CONCATENATE(K47,".- ",G47),"")</f>
        <v xml:space="preserve">8.- RÉGIMEN DISCIPLINARIO. </v>
      </c>
      <c r="D47" s="24"/>
      <c r="E47" s="11"/>
      <c r="F47" s="11"/>
      <c r="G47" s="40" t="str">
        <f>IF(J48="FIN","",LOOKUP(I47,DATOS!A:A,DATOS!F:F))</f>
        <v xml:space="preserve">RÉGIMEN DISCIPLINARIO. </v>
      </c>
      <c r="H47" s="40">
        <f>IF(J48="FIN",0,LOOKUP(I47,DATOS!A:A,DATOS!P:P))</f>
        <v>0</v>
      </c>
      <c r="I47" s="35">
        <f>+I41+1</f>
        <v>867</v>
      </c>
      <c r="J47" s="61">
        <f>IF(LOOKUP(I47,DATOS!A:A,DATOS!C:C)=0,J41,(LOOKUP(I47,DATOS!A:A,DATOS!C:C)))</f>
        <v>13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IF(PORTADA!$F$51="A",CONCATENATE(K53,".- ",G53),"")</f>
        <v xml:space="preserve">9.- RÉGIMEN DISCIPLINARIO. </v>
      </c>
      <c r="D53" s="24"/>
      <c r="E53" s="11"/>
      <c r="F53" s="11"/>
      <c r="G53" s="40" t="str">
        <f>IF(J54="FIN","",LOOKUP(I53,DATOS!A:A,DATOS!F:F))</f>
        <v xml:space="preserve">RÉGIMEN DISCIPLINARIO. </v>
      </c>
      <c r="H53" s="40">
        <f>IF(J54="FIN",0,LOOKUP(I53,DATOS!A:A,DATOS!P:P))</f>
        <v>0</v>
      </c>
      <c r="I53" s="35">
        <f>+I47+1</f>
        <v>868</v>
      </c>
      <c r="J53" s="61">
        <f>IF(LOOKUP(I53,DATOS!A:A,DATOS!C:C)=0,J47,(LOOKUP(I53,DATOS!A:A,DATOS!C:C)))</f>
        <v>13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IF(PORTADA!$F$51="A",CONCATENATE(K59,".- ",G59),"")</f>
        <v xml:space="preserve">10.- RÉGIMEN DISCIPLINARIO. </v>
      </c>
      <c r="D59" s="24"/>
      <c r="E59" s="11"/>
      <c r="F59" s="11"/>
      <c r="G59" s="40" t="str">
        <f>IF(J60="FIN","",LOOKUP(I59,DATOS!A:A,DATOS!F:F))</f>
        <v xml:space="preserve">RÉGIMEN DISCIPLINARIO. </v>
      </c>
      <c r="H59" s="40">
        <f>IF(J60="FIN",0,LOOKUP(I59,DATOS!A:A,DATOS!P:P))</f>
        <v>0</v>
      </c>
      <c r="I59" s="35">
        <f>+I53+1</f>
        <v>869</v>
      </c>
      <c r="J59" s="61">
        <f>IF(LOOKUP(I59,DATOS!A:A,DATOS!C:C)=0,J53,(LOOKUP(I59,DATOS!A:A,DATOS!C:C)))</f>
        <v>13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IF(PORTADA!$F$51="A",CONCATENATE(K65,".- ",G65),"")</f>
        <v xml:space="preserve">11.- RÉGIMEN DISCIPLINARIO. </v>
      </c>
      <c r="D65" s="24"/>
      <c r="E65" s="11"/>
      <c r="F65" s="11"/>
      <c r="G65" s="40" t="str">
        <f>IF(J66="FIN","",LOOKUP(I65,DATOS!A:A,DATOS!F:F))</f>
        <v xml:space="preserve">RÉGIMEN DISCIPLINARIO. </v>
      </c>
      <c r="H65" s="40">
        <f>IF(J66="FIN",0,LOOKUP(I65,DATOS!A:A,DATOS!P:P))</f>
        <v>0</v>
      </c>
      <c r="I65" s="35">
        <f>+I59+1</f>
        <v>870</v>
      </c>
      <c r="J65" s="61">
        <f>IF(LOOKUP(I65,DATOS!A:A,DATOS!C:C)=0,J59,(LOOKUP(I65,DATOS!A:A,DATOS!C:C)))</f>
        <v>13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IF(PORTADA!$F$51="A",CONCATENATE(K71,".- ",G71),"")</f>
        <v xml:space="preserve">12.- RÉGIMEN DISCIPLINARIO. </v>
      </c>
      <c r="D71" s="24"/>
      <c r="E71" s="11"/>
      <c r="F71" s="11"/>
      <c r="G71" s="40" t="str">
        <f>IF(J72="FIN","",LOOKUP(I71,DATOS!A:A,DATOS!F:F))</f>
        <v xml:space="preserve">RÉGIMEN DISCIPLINARIO. </v>
      </c>
      <c r="H71" s="40">
        <f>IF(J72="FIN",0,LOOKUP(I71,DATOS!A:A,DATOS!P:P))</f>
        <v>0</v>
      </c>
      <c r="I71" s="35">
        <f>+I65+1</f>
        <v>871</v>
      </c>
      <c r="J71" s="61">
        <f>IF(LOOKUP(I71,DATOS!A:A,DATOS!C:C)=0,J65,(LOOKUP(I71,DATOS!A:A,DATOS!C:C)))</f>
        <v>13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IF(PORTADA!$F$51="A",CONCATENATE(K77,".- ",G77),"")</f>
        <v xml:space="preserve">13.- RÉGIMEN DISCIPLINARIO. </v>
      </c>
      <c r="D77" s="24"/>
      <c r="E77" s="11"/>
      <c r="F77" s="11"/>
      <c r="G77" s="40" t="str">
        <f>IF(J78="FIN","",LOOKUP(I77,DATOS!A:A,DATOS!F:F))</f>
        <v xml:space="preserve">RÉGIMEN DISCIPLINARIO. </v>
      </c>
      <c r="H77" s="40">
        <f>IF(J78="FIN",0,LOOKUP(I77,DATOS!A:A,DATOS!P:P))</f>
        <v>0</v>
      </c>
      <c r="I77" s="35">
        <f>+I71+1</f>
        <v>872</v>
      </c>
      <c r="J77" s="61">
        <f>IF(LOOKUP(I77,DATOS!A:A,DATOS!C:C)=0,J71,(LOOKUP(I77,DATOS!A:A,DATOS!C:C)))</f>
        <v>13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IF(PORTADA!$F$51="A",CONCATENATE(K83,".- ",G83),"")</f>
        <v xml:space="preserve">14.- RÉGIMEN DISCIPLINARIO. </v>
      </c>
      <c r="D83" s="24"/>
      <c r="E83" s="11"/>
      <c r="F83" s="11"/>
      <c r="G83" s="40" t="str">
        <f>IF(J84="FIN","",LOOKUP(I83,DATOS!A:A,DATOS!F:F))</f>
        <v xml:space="preserve">RÉGIMEN DISCIPLINARIO. </v>
      </c>
      <c r="H83" s="40">
        <f>IF(J84="FIN",0,LOOKUP(I83,DATOS!A:A,DATOS!P:P))</f>
        <v>0</v>
      </c>
      <c r="I83" s="35">
        <f>+I77+1</f>
        <v>873</v>
      </c>
      <c r="J83" s="61">
        <f>IF(LOOKUP(I83,DATOS!A:A,DATOS!C:C)=0,J77,(LOOKUP(I83,DATOS!A:A,DATOS!C:C)))</f>
        <v>13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IF(PORTADA!$F$51="A",CONCATENATE(K89,".- ",G89),"")</f>
        <v xml:space="preserve">15.- RÉGIMEN DISCIPLINARIO. </v>
      </c>
      <c r="D89" s="24"/>
      <c r="E89" s="11"/>
      <c r="F89" s="11"/>
      <c r="G89" s="40" t="str">
        <f>IF(J90="FIN","",LOOKUP(I89,DATOS!A:A,DATOS!F:F))</f>
        <v xml:space="preserve">RÉGIMEN DISCIPLINARIO. </v>
      </c>
      <c r="H89" s="40">
        <f>IF(J90="FIN",0,LOOKUP(I89,DATOS!A:A,DATOS!P:P))</f>
        <v>0</v>
      </c>
      <c r="I89" s="35">
        <f>+I83+1</f>
        <v>874</v>
      </c>
      <c r="J89" s="61">
        <f>IF(LOOKUP(I89,DATOS!A:A,DATOS!C:C)=0,J83,(LOOKUP(I89,DATOS!A:A,DATOS!C:C)))</f>
        <v>13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IF(PORTADA!$F$51="A",CONCATENATE(K95,".- ",G95),"")</f>
        <v xml:space="preserve">16.- RÉGIMEN DISCIPLINARIO. </v>
      </c>
      <c r="D95" s="24"/>
      <c r="E95" s="11"/>
      <c r="F95" s="11"/>
      <c r="G95" s="40" t="str">
        <f>IF(J96="FIN","",LOOKUP(I95,DATOS!A:A,DATOS!F:F))</f>
        <v xml:space="preserve">RÉGIMEN DISCIPLINARIO. </v>
      </c>
      <c r="H95" s="40">
        <f>IF(J96="FIN",0,LOOKUP(I95,DATOS!A:A,DATOS!P:P))</f>
        <v>0</v>
      </c>
      <c r="I95" s="35">
        <f>+I89+1</f>
        <v>875</v>
      </c>
      <c r="J95" s="61">
        <f>IF(LOOKUP(I95,DATOS!A:A,DATOS!C:C)=0,J89,(LOOKUP(I95,DATOS!A:A,DATOS!C:C)))</f>
        <v>13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IF(PORTADA!$F$51="A",CONCATENATE(K101,".- ",G101),"")</f>
        <v xml:space="preserve">17.- RÉGIMEN DISCIPLINARIO. </v>
      </c>
      <c r="D101" s="24"/>
      <c r="E101" s="11"/>
      <c r="F101" s="11"/>
      <c r="G101" s="40" t="str">
        <f>IF(J102="FIN","",LOOKUP(I101,DATOS!A:A,DATOS!F:F))</f>
        <v xml:space="preserve">RÉGIMEN DISCIPLINARIO. </v>
      </c>
      <c r="H101" s="40">
        <f>IF(J102="FIN",0,LOOKUP(I101,DATOS!A:A,DATOS!P:P))</f>
        <v>0</v>
      </c>
      <c r="I101" s="35">
        <f>+I95+1</f>
        <v>876</v>
      </c>
      <c r="J101" s="61">
        <f>IF(LOOKUP(I101,DATOS!A:A,DATOS!C:C)=0,J95,(LOOKUP(I101,DATOS!A:A,DATOS!C:C)))</f>
        <v>13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IF(PORTADA!$F$51="A",CONCATENATE(K107,".- ",G107),"")</f>
        <v xml:space="preserve">18.- RÉGIMEN DISCIPLINARIO. </v>
      </c>
      <c r="D107" s="24"/>
      <c r="E107" s="11"/>
      <c r="F107" s="11"/>
      <c r="G107" s="40" t="str">
        <f>IF(J108="FIN","",LOOKUP(I107,DATOS!A:A,DATOS!F:F))</f>
        <v xml:space="preserve">RÉGIMEN DISCIPLINARIO. </v>
      </c>
      <c r="H107" s="40">
        <f>IF(J108="FIN",0,LOOKUP(I107,DATOS!A:A,DATOS!P:P))</f>
        <v>0</v>
      </c>
      <c r="I107" s="35">
        <f>+I101+1</f>
        <v>877</v>
      </c>
      <c r="J107" s="61">
        <f>IF(LOOKUP(I107,DATOS!A:A,DATOS!C:C)=0,J101,(LOOKUP(I107,DATOS!A:A,DATOS!C:C)))</f>
        <v>13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IF(PORTADA!$F$51="A",CONCATENATE(K113,".- ",G113),"")</f>
        <v xml:space="preserve">19.- RÉGIMEN DISCIPLINARIO. </v>
      </c>
      <c r="D113" s="24"/>
      <c r="E113" s="11"/>
      <c r="F113" s="11"/>
      <c r="G113" s="40" t="str">
        <f>IF(J114="FIN","",LOOKUP(I113,DATOS!A:A,DATOS!F:F))</f>
        <v xml:space="preserve">RÉGIMEN DISCIPLINARIO. </v>
      </c>
      <c r="H113" s="40">
        <f>IF(J114="FIN",0,LOOKUP(I113,DATOS!A:A,DATOS!P:P))</f>
        <v>0</v>
      </c>
      <c r="I113" s="35">
        <f>+I107+1</f>
        <v>878</v>
      </c>
      <c r="J113" s="61">
        <f>IF(LOOKUP(I113,DATOS!A:A,DATOS!C:C)=0,J107,(LOOKUP(I113,DATOS!A:A,DATOS!C:C)))</f>
        <v>13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IF(PORTADA!$F$51="A",CONCATENATE(K119,".- ",G119),"")</f>
        <v xml:space="preserve">20.- RÉGIMEN DISCIPLINARIO. </v>
      </c>
      <c r="D119" s="24"/>
      <c r="E119" s="11"/>
      <c r="F119" s="11"/>
      <c r="G119" s="40" t="str">
        <f>IF(J120="FIN","",LOOKUP(I119,DATOS!A:A,DATOS!F:F))</f>
        <v xml:space="preserve">RÉGIMEN DISCIPLINARIO. </v>
      </c>
      <c r="H119" s="40">
        <f>IF(J120="FIN",0,LOOKUP(I119,DATOS!A:A,DATOS!P:P))</f>
        <v>0</v>
      </c>
      <c r="I119" s="35">
        <f>+I113+1</f>
        <v>879</v>
      </c>
      <c r="J119" s="61">
        <f>IF(LOOKUP(I119,DATOS!A:A,DATOS!C:C)=0,J113,(LOOKUP(I119,DATOS!A:A,DATOS!C:C)))</f>
        <v>13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IF(PORTADA!$F$51="A",CONCATENATE(K125,".- ",G125),"")</f>
        <v xml:space="preserve">21.- RÉGIMEN DISCIPLINARIO. </v>
      </c>
      <c r="D125" s="24"/>
      <c r="E125" s="11"/>
      <c r="F125" s="11"/>
      <c r="G125" s="40" t="str">
        <f>IF(J126="FIN","",LOOKUP(I125,DATOS!A:A,DATOS!F:F))</f>
        <v xml:space="preserve">RÉGIMEN DISCIPLINARIO. </v>
      </c>
      <c r="H125" s="40">
        <f>IF(J126="FIN",0,LOOKUP(I125,DATOS!A:A,DATOS!P:P))</f>
        <v>0</v>
      </c>
      <c r="I125" s="35">
        <f>+I119+1</f>
        <v>880</v>
      </c>
      <c r="J125" s="61">
        <f>IF(LOOKUP(I125,DATOS!A:A,DATOS!C:C)=0,J119,(LOOKUP(I125,DATOS!A:A,DATOS!C:C)))</f>
        <v>13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IF(PORTADA!$F$51="A",CONCATENATE(K131,".- ",G131),"")</f>
        <v xml:space="preserve">22.- RÉGIMEN DISCIPLINARIO. </v>
      </c>
      <c r="D131" s="24"/>
      <c r="E131" s="11"/>
      <c r="F131" s="11"/>
      <c r="G131" s="40" t="str">
        <f>IF(J132="FIN","",LOOKUP(I131,DATOS!A:A,DATOS!F:F))</f>
        <v xml:space="preserve">RÉGIMEN DISCIPLINARIO. </v>
      </c>
      <c r="H131" s="40">
        <f>IF(J132="FIN",0,LOOKUP(I131,DATOS!A:A,DATOS!P:P))</f>
        <v>0</v>
      </c>
      <c r="I131" s="35">
        <f>+I125+1</f>
        <v>881</v>
      </c>
      <c r="J131" s="61">
        <f>IF(LOOKUP(I131,DATOS!A:A,DATOS!C:C)=0,J125,(LOOKUP(I131,DATOS!A:A,DATOS!C:C)))</f>
        <v>13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IF(PORTADA!$F$51="A",CONCATENATE(K137,".- ",G137),"")</f>
        <v xml:space="preserve">23.- RÉGIMEN DISCIPLINARIO. </v>
      </c>
      <c r="D137" s="24"/>
      <c r="E137" s="11"/>
      <c r="F137" s="11"/>
      <c r="G137" s="40" t="str">
        <f>IF(J138="FIN","",LOOKUP(I137,DATOS!A:A,DATOS!F:F))</f>
        <v xml:space="preserve">RÉGIMEN DISCIPLINARIO. </v>
      </c>
      <c r="H137" s="40">
        <f>IF(J138="FIN",0,LOOKUP(I137,DATOS!A:A,DATOS!P:P))</f>
        <v>0</v>
      </c>
      <c r="I137" s="35">
        <f>+I131+1</f>
        <v>882</v>
      </c>
      <c r="J137" s="61">
        <f>IF(LOOKUP(I137,DATOS!A:A,DATOS!C:C)=0,J131,(LOOKUP(I137,DATOS!A:A,DATOS!C:C)))</f>
        <v>13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IF(PORTADA!$F$51="A",CONCATENATE(K143,".- ",G143),"")</f>
        <v xml:space="preserve">24.- RÉGIMEN DISCIPLINARIO. </v>
      </c>
      <c r="D143" s="24"/>
      <c r="E143" s="11"/>
      <c r="F143" s="11"/>
      <c r="G143" s="40" t="str">
        <f>IF(J144="FIN","",LOOKUP(I143,DATOS!A:A,DATOS!F:F))</f>
        <v xml:space="preserve">RÉGIMEN DISCIPLINARIO. </v>
      </c>
      <c r="H143" s="40">
        <f>IF(J144="FIN",0,LOOKUP(I143,DATOS!A:A,DATOS!P:P))</f>
        <v>0</v>
      </c>
      <c r="I143" s="35">
        <f>+I137+1</f>
        <v>883</v>
      </c>
      <c r="J143" s="61">
        <f>IF(LOOKUP(I143,DATOS!A:A,DATOS!C:C)=0,J137,(LOOKUP(I143,DATOS!A:A,DATOS!C:C)))</f>
        <v>13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IF(PORTADA!$F$51="A",CONCATENATE(K149,".- ",G149),"")</f>
        <v xml:space="preserve">25.- RÉGIMEN DISCIPLINARIO. </v>
      </c>
      <c r="D149" s="24"/>
      <c r="E149" s="11"/>
      <c r="F149" s="11"/>
      <c r="G149" s="40" t="str">
        <f>IF(J150="FIN","",LOOKUP(I149,DATOS!A:A,DATOS!F:F))</f>
        <v xml:space="preserve">RÉGIMEN DISCIPLINARIO. </v>
      </c>
      <c r="H149" s="40">
        <f>IF(J150="FIN",0,LOOKUP(I149,DATOS!A:A,DATOS!P:P))</f>
        <v>0</v>
      </c>
      <c r="I149" s="35">
        <f>+I143+1</f>
        <v>884</v>
      </c>
      <c r="J149" s="61">
        <f>IF(LOOKUP(I149,DATOS!A:A,DATOS!C:C)=0,J143,(LOOKUP(I149,DATOS!A:A,DATOS!C:C)))</f>
        <v>13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IF(PORTADA!$F$51="A",CONCATENATE(K155,".- ",G155),"")</f>
        <v xml:space="preserve">26.- RÉGIMEN DISCIPLINARIO. </v>
      </c>
      <c r="D155" s="24"/>
      <c r="E155" s="11"/>
      <c r="F155" s="11"/>
      <c r="G155" s="40" t="str">
        <f>IF(J156="FIN","",LOOKUP(I155,DATOS!A:A,DATOS!F:F))</f>
        <v xml:space="preserve">RÉGIMEN DISCIPLINARIO. </v>
      </c>
      <c r="H155" s="40">
        <f>IF(J156="FIN",0,LOOKUP(I155,DATOS!A:A,DATOS!P:P))</f>
        <v>0</v>
      </c>
      <c r="I155" s="35">
        <f>+I149+1</f>
        <v>885</v>
      </c>
      <c r="J155" s="61">
        <f>IF(LOOKUP(I155,DATOS!A:A,DATOS!C:C)=0,J149,(LOOKUP(I155,DATOS!A:A,DATOS!C:C)))</f>
        <v>13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IF(PORTADA!$F$51="A",CONCATENATE(K161,".- ",G161),"")</f>
        <v xml:space="preserve">27.- RÉGIMEN DISCIPLINARIO. </v>
      </c>
      <c r="D161" s="24"/>
      <c r="E161" s="11"/>
      <c r="F161" s="11"/>
      <c r="G161" s="40" t="str">
        <f>IF(J162="FIN","",LOOKUP(I161,DATOS!A:A,DATOS!F:F))</f>
        <v xml:space="preserve">RÉGIMEN DISCIPLINARIO. </v>
      </c>
      <c r="H161" s="40">
        <f>IF(J162="FIN",0,LOOKUP(I161,DATOS!A:A,DATOS!P:P))</f>
        <v>0</v>
      </c>
      <c r="I161" s="35">
        <f>+I155+1</f>
        <v>886</v>
      </c>
      <c r="J161" s="61">
        <f>IF(LOOKUP(I161,DATOS!A:A,DATOS!C:C)=0,J155,(LOOKUP(I161,DATOS!A:A,DATOS!C:C)))</f>
        <v>13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IF(PORTADA!$F$51="A",CONCATENATE(K167,".- ",G167),"")</f>
        <v xml:space="preserve">28.- RÉGIMEN DISCIPLINARIO. </v>
      </c>
      <c r="D167" s="24"/>
      <c r="E167" s="11"/>
      <c r="F167" s="11"/>
      <c r="G167" s="40" t="str">
        <f>IF(J168="FIN","",LOOKUP(I167,DATOS!A:A,DATOS!F:F))</f>
        <v xml:space="preserve">RÉGIMEN DISCIPLINARIO. </v>
      </c>
      <c r="H167" s="40">
        <f>IF(J168="FIN",0,LOOKUP(I167,DATOS!A:A,DATOS!P:P))</f>
        <v>0</v>
      </c>
      <c r="I167" s="35">
        <f>+I161+1</f>
        <v>887</v>
      </c>
      <c r="J167" s="61">
        <f>IF(LOOKUP(I167,DATOS!A:A,DATOS!C:C)=0,J161,(LOOKUP(I167,DATOS!A:A,DATOS!C:C)))</f>
        <v>13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IF(PORTADA!$F$51="A",CONCATENATE(K173,".- ",G173),"")</f>
        <v xml:space="preserve">29.- RÉGIMEN DISCIPLINARIO. </v>
      </c>
      <c r="D173" s="24"/>
      <c r="E173" s="11"/>
      <c r="F173" s="11"/>
      <c r="G173" s="40" t="str">
        <f>IF(J174="FIN","",LOOKUP(I173,DATOS!A:A,DATOS!F:F))</f>
        <v xml:space="preserve">RÉGIMEN DISCIPLINARIO. </v>
      </c>
      <c r="H173" s="40">
        <f>IF(J174="FIN",0,LOOKUP(I173,DATOS!A:A,DATOS!P:P))</f>
        <v>0</v>
      </c>
      <c r="I173" s="35">
        <f>+I167+1</f>
        <v>888</v>
      </c>
      <c r="J173" s="61">
        <f>IF(LOOKUP(I173,DATOS!A:A,DATOS!C:C)=0,J167,(LOOKUP(I173,DATOS!A:A,DATOS!C:C)))</f>
        <v>13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IF(PORTADA!$F$51="A",CONCATENATE(K179,".- ",G179),"")</f>
        <v xml:space="preserve">30.- RÉGIMEN DISCIPLINARIO. </v>
      </c>
      <c r="D179" s="24"/>
      <c r="E179" s="11"/>
      <c r="F179" s="11"/>
      <c r="G179" s="40" t="str">
        <f>IF(J180="FIN","",LOOKUP(I179,DATOS!A:A,DATOS!F:F))</f>
        <v xml:space="preserve">RÉGIMEN DISCIPLINARIO. </v>
      </c>
      <c r="H179" s="40">
        <f>IF(J180="FIN",0,LOOKUP(I179,DATOS!A:A,DATOS!P:P))</f>
        <v>0</v>
      </c>
      <c r="I179" s="35">
        <f>+I173+1</f>
        <v>889</v>
      </c>
      <c r="J179" s="61">
        <f>IF(LOOKUP(I179,DATOS!A:A,DATOS!C:C)=0,J173,(LOOKUP(I179,DATOS!A:A,DATOS!C:C)))</f>
        <v>13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IF(PORTADA!$F$51="A",CONCATENATE(K185,".- ",G185),"")</f>
        <v xml:space="preserve">31.- RÉGIMEN DISCIPLINARIO. </v>
      </c>
      <c r="D185" s="24"/>
      <c r="E185" s="11"/>
      <c r="F185" s="11"/>
      <c r="G185" s="40" t="str">
        <f>IF(J186="FIN","",LOOKUP(I185,DATOS!A:A,DATOS!F:F))</f>
        <v xml:space="preserve">RÉGIMEN DISCIPLINARIO. </v>
      </c>
      <c r="H185" s="40">
        <f>IF(J186="FIN",0,LOOKUP(I185,DATOS!A:A,DATOS!P:P))</f>
        <v>0</v>
      </c>
      <c r="I185" s="35">
        <f>+I179+1</f>
        <v>890</v>
      </c>
      <c r="J185" s="61">
        <f>IF(LOOKUP(I185,DATOS!A:A,DATOS!C:C)=0,J179,(LOOKUP(I185,DATOS!A:A,DATOS!C:C)))</f>
        <v>13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IF(PORTADA!$F$51="A",CONCATENATE(K191,".- ",G191),"")</f>
        <v xml:space="preserve">32.- RÉGIMEN DISCIPLINARIO. </v>
      </c>
      <c r="D191" s="24"/>
      <c r="E191" s="11"/>
      <c r="F191" s="11"/>
      <c r="G191" s="40" t="str">
        <f>IF(J192="FIN","",LOOKUP(I191,DATOS!A:A,DATOS!F:F))</f>
        <v xml:space="preserve">RÉGIMEN DISCIPLINARIO. </v>
      </c>
      <c r="H191" s="40">
        <f>IF(J192="FIN",0,LOOKUP(I191,DATOS!A:A,DATOS!P:P))</f>
        <v>0</v>
      </c>
      <c r="I191" s="35">
        <f>+I185+1</f>
        <v>891</v>
      </c>
      <c r="J191" s="61">
        <f>IF(LOOKUP(I191,DATOS!A:A,DATOS!C:C)=0,J185,(LOOKUP(I191,DATOS!A:A,DATOS!C:C)))</f>
        <v>13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IF(PORTADA!$F$51="A",CONCATENATE(K197,".- ",G197),"")</f>
        <v xml:space="preserve">33.- RÉGIMEN DISCIPLINARIO. </v>
      </c>
      <c r="D197" s="24"/>
      <c r="E197" s="11"/>
      <c r="F197" s="11"/>
      <c r="G197" s="40" t="str">
        <f>IF(J198="FIN","",LOOKUP(I197,DATOS!A:A,DATOS!F:F))</f>
        <v xml:space="preserve">RÉGIMEN DISCIPLINARIO. </v>
      </c>
      <c r="H197" s="40">
        <f>IF(J198="FIN",0,LOOKUP(I197,DATOS!A:A,DATOS!P:P))</f>
        <v>0</v>
      </c>
      <c r="I197" s="35">
        <f>+I191+1</f>
        <v>892</v>
      </c>
      <c r="J197" s="61">
        <f>IF(LOOKUP(I197,DATOS!A:A,DATOS!C:C)=0,J191,(LOOKUP(I197,DATOS!A:A,DATOS!C:C)))</f>
        <v>13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IF(PORTADA!$F$51="A",CONCATENATE(K203,".- ",G203),"")</f>
        <v xml:space="preserve">34.- RÉGIMEN DISCIPLINARIO. </v>
      </c>
      <c r="D203" s="24"/>
      <c r="E203" s="11"/>
      <c r="F203" s="11"/>
      <c r="G203" s="40" t="str">
        <f>IF(J204="FIN","",LOOKUP(I203,DATOS!A:A,DATOS!F:F))</f>
        <v xml:space="preserve">RÉGIMEN DISCIPLINARIO. </v>
      </c>
      <c r="H203" s="40">
        <f>IF(J204="FIN",0,LOOKUP(I203,DATOS!A:A,DATOS!P:P))</f>
        <v>0</v>
      </c>
      <c r="I203" s="35">
        <f>+I197+1</f>
        <v>893</v>
      </c>
      <c r="J203" s="61">
        <f>IF(LOOKUP(I203,DATOS!A:A,DATOS!C:C)=0,J197,(LOOKUP(I203,DATOS!A:A,DATOS!C:C)))</f>
        <v>13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IF(PORTADA!$F$51="A",CONCATENATE(K209,".- ",G209),"")</f>
        <v xml:space="preserve">35.- RÉGIMEN DISCIPLINARIO. </v>
      </c>
      <c r="D209" s="24"/>
      <c r="E209" s="11"/>
      <c r="F209" s="11"/>
      <c r="G209" s="40" t="str">
        <f>IF(J210="FIN","",LOOKUP(I209,DATOS!A:A,DATOS!F:F))</f>
        <v xml:space="preserve">RÉGIMEN DISCIPLINARIO. </v>
      </c>
      <c r="H209" s="40">
        <f>IF(J210="FIN",0,LOOKUP(I209,DATOS!A:A,DATOS!P:P))</f>
        <v>0</v>
      </c>
      <c r="I209" s="35">
        <f>+I203+1</f>
        <v>894</v>
      </c>
      <c r="J209" s="61">
        <f>IF(LOOKUP(I209,DATOS!A:A,DATOS!C:C)=0,J203,(LOOKUP(I209,DATOS!A:A,DATOS!C:C)))</f>
        <v>13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IF(PORTADA!$F$51="A",CONCATENATE(K215,".- ",G215),"")</f>
        <v xml:space="preserve">36.- RÉGIMEN DISCIPLINARIO. </v>
      </c>
      <c r="D215" s="24"/>
      <c r="E215" s="11"/>
      <c r="F215" s="11"/>
      <c r="G215" s="40" t="str">
        <f>IF(J216="FIN","",LOOKUP(I215,DATOS!A:A,DATOS!F:F))</f>
        <v xml:space="preserve">RÉGIMEN DISCIPLINARIO. </v>
      </c>
      <c r="H215" s="40">
        <f>IF(J216="FIN",0,LOOKUP(I215,DATOS!A:A,DATOS!P:P))</f>
        <v>0</v>
      </c>
      <c r="I215" s="35">
        <f>+I209+1</f>
        <v>895</v>
      </c>
      <c r="J215" s="61">
        <f>IF(LOOKUP(I215,DATOS!A:A,DATOS!C:C)=0,J209,(LOOKUP(I215,DATOS!A:A,DATOS!C:C)))</f>
        <v>13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IF(PORTADA!$F$51="A",CONCATENATE(K221,".- ",G221),"")</f>
        <v xml:space="preserve">37.- RÉGIMEN DISCIPLINARIO. </v>
      </c>
      <c r="D221" s="24"/>
      <c r="E221" s="11"/>
      <c r="F221" s="11"/>
      <c r="G221" s="40" t="str">
        <f>IF(J222="FIN","",LOOKUP(I221,DATOS!A:A,DATOS!F:F))</f>
        <v xml:space="preserve">RÉGIMEN DISCIPLINARIO. </v>
      </c>
      <c r="H221" s="40">
        <f>IF(J222="FIN",0,LOOKUP(I221,DATOS!A:A,DATOS!P:P))</f>
        <v>0</v>
      </c>
      <c r="I221" s="35">
        <f>+I215+1</f>
        <v>896</v>
      </c>
      <c r="J221" s="61">
        <f>IF(LOOKUP(I221,DATOS!A:A,DATOS!C:C)=0,J215,(LOOKUP(I221,DATOS!A:A,DATOS!C:C)))</f>
        <v>13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IF(PORTADA!$F$51="A",CONCATENATE(K227,".- ",G227),"")</f>
        <v xml:space="preserve">38.- RÉGIMEN DISCIPLINARIO. </v>
      </c>
      <c r="D227" s="24"/>
      <c r="E227" s="11"/>
      <c r="F227" s="11"/>
      <c r="G227" s="40" t="str">
        <f>IF(J228="FIN","",LOOKUP(I227,DATOS!A:A,DATOS!F:F))</f>
        <v xml:space="preserve">RÉGIMEN DISCIPLINARIO. </v>
      </c>
      <c r="H227" s="40">
        <f>IF(J228="FIN",0,LOOKUP(I227,DATOS!A:A,DATOS!P:P))</f>
        <v>0</v>
      </c>
      <c r="I227" s="35">
        <f>+I221+1</f>
        <v>897</v>
      </c>
      <c r="J227" s="61">
        <f>IF(LOOKUP(I227,DATOS!A:A,DATOS!C:C)=0,J221,(LOOKUP(I227,DATOS!A:A,DATOS!C:C)))</f>
        <v>13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IF(PORTADA!$F$51="A",CONCATENATE(K233,".- ",G233),"")</f>
        <v xml:space="preserve">39.- RÉGIMEN DISCIPLINARIO. </v>
      </c>
      <c r="D233" s="24"/>
      <c r="E233" s="11"/>
      <c r="F233" s="11"/>
      <c r="G233" s="40" t="str">
        <f>IF(J234="FIN","",LOOKUP(I233,DATOS!A:A,DATOS!F:F))</f>
        <v xml:space="preserve">RÉGIMEN DISCIPLINARIO. </v>
      </c>
      <c r="H233" s="40">
        <f>IF(J234="FIN",0,LOOKUP(I233,DATOS!A:A,DATOS!P:P))</f>
        <v>0</v>
      </c>
      <c r="I233" s="35">
        <f>+I227+1</f>
        <v>898</v>
      </c>
      <c r="J233" s="61">
        <f>IF(LOOKUP(I233,DATOS!A:A,DATOS!C:C)=0,J227,(LOOKUP(I233,DATOS!A:A,DATOS!C:C)))</f>
        <v>13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IF(PORTADA!$F$51="A",CONCATENATE(K239,".- ",G239),"")</f>
        <v xml:space="preserve">40.- RÉGIMEN DISCIPLINARIO. </v>
      </c>
      <c r="D239" s="24"/>
      <c r="E239" s="11"/>
      <c r="F239" s="11"/>
      <c r="G239" s="40" t="str">
        <f>IF(J240="FIN","",LOOKUP(I239,DATOS!A:A,DATOS!F:F))</f>
        <v xml:space="preserve">RÉGIMEN DISCIPLINARIO. </v>
      </c>
      <c r="H239" s="40">
        <f>IF(J240="FIN",0,LOOKUP(I239,DATOS!A:A,DATOS!P:P))</f>
        <v>0</v>
      </c>
      <c r="I239" s="35">
        <f>+I233+1</f>
        <v>899</v>
      </c>
      <c r="J239" s="61">
        <f>IF(LOOKUP(I239,DATOS!A:A,DATOS!C:C)=0,J233,(LOOKUP(I239,DATOS!A:A,DATOS!C:C)))</f>
        <v>13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IF(PORTADA!$F$51="A",CONCATENATE(K245,".- ",G245),"")</f>
        <v xml:space="preserve">41.- RÉGIMEN DISCIPLINARIO. </v>
      </c>
      <c r="D245" s="24"/>
      <c r="E245" s="11"/>
      <c r="F245" s="11"/>
      <c r="G245" s="40" t="str">
        <f>IF(J246="FIN","",LOOKUP(I245,DATOS!A:A,DATOS!F:F))</f>
        <v xml:space="preserve">RÉGIMEN DISCIPLINARIO. </v>
      </c>
      <c r="H245" s="40">
        <f>IF(J246="FIN",0,LOOKUP(I245,DATOS!A:A,DATOS!P:P))</f>
        <v>0</v>
      </c>
      <c r="I245" s="35">
        <f>+I239+1</f>
        <v>900</v>
      </c>
      <c r="J245" s="61">
        <f>IF(LOOKUP(I245,DATOS!A:A,DATOS!C:C)=0,J239,(LOOKUP(I245,DATOS!A:A,DATOS!C:C)))</f>
        <v>13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IF(PORTADA!$F$51="A",CONCATENATE(K251,".- ",G251),"")</f>
        <v xml:space="preserve">42.- RÉGIMEN DISCIPLINARIO. </v>
      </c>
      <c r="D251" s="24"/>
      <c r="E251" s="11"/>
      <c r="F251" s="11"/>
      <c r="G251" s="40" t="str">
        <f>IF(J252="FIN","",LOOKUP(I251,DATOS!A:A,DATOS!F:F))</f>
        <v xml:space="preserve">RÉGIMEN DISCIPLINARIO. </v>
      </c>
      <c r="H251" s="40">
        <f>IF(J252="FIN",0,LOOKUP(I251,DATOS!A:A,DATOS!P:P))</f>
        <v>0</v>
      </c>
      <c r="I251" s="35">
        <f>+I245+1</f>
        <v>901</v>
      </c>
      <c r="J251" s="61">
        <f>IF(LOOKUP(I251,DATOS!A:A,DATOS!C:C)=0,J245,(LOOKUP(I251,DATOS!A:A,DATOS!C:C)))</f>
        <v>13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IF(PORTADA!$F$51="A",CONCATENATE(K257,".- ",G257),"")</f>
        <v xml:space="preserve">43.- RÉGIMEN DISCIPLINARIO. </v>
      </c>
      <c r="D257" s="24"/>
      <c r="E257" s="11"/>
      <c r="F257" s="11"/>
      <c r="G257" s="40" t="str">
        <f>IF(J258="FIN","",LOOKUP(I257,DATOS!A:A,DATOS!F:F))</f>
        <v xml:space="preserve">RÉGIMEN DISCIPLINARIO. </v>
      </c>
      <c r="H257" s="40">
        <f>IF(J258="FIN",0,LOOKUP(I257,DATOS!A:A,DATOS!P:P))</f>
        <v>0</v>
      </c>
      <c r="I257" s="35">
        <f>+I251+1</f>
        <v>902</v>
      </c>
      <c r="J257" s="61">
        <f>IF(LOOKUP(I257,DATOS!A:A,DATOS!C:C)=0,J251,(LOOKUP(I257,DATOS!A:A,DATOS!C:C)))</f>
        <v>13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IF(PORTADA!$F$51="A",CONCATENATE(K263,".- ",G263),"")</f>
        <v xml:space="preserve">44.- RÉGIMEN DISCIPLINARIO. </v>
      </c>
      <c r="D263" s="24"/>
      <c r="E263" s="11"/>
      <c r="F263" s="11"/>
      <c r="G263" s="40" t="str">
        <f>IF(J264="FIN","",LOOKUP(I263,DATOS!A:A,DATOS!F:F))</f>
        <v xml:space="preserve">RÉGIMEN DISCIPLINARIO. </v>
      </c>
      <c r="H263" s="40">
        <f>IF(J264="FIN",0,LOOKUP(I263,DATOS!A:A,DATOS!P:P))</f>
        <v>0</v>
      </c>
      <c r="I263" s="35">
        <f>+I257+1</f>
        <v>903</v>
      </c>
      <c r="J263" s="61">
        <f>IF(LOOKUP(I263,DATOS!A:A,DATOS!C:C)=0,J257,(LOOKUP(I263,DATOS!A:A,DATOS!C:C)))</f>
        <v>13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IF(PORTADA!$F$51="A",CONCATENATE(K269,".- ",G269),"")</f>
        <v xml:space="preserve">45.- RÉGIMEN DISCIPLINARIO. </v>
      </c>
      <c r="D269" s="24"/>
      <c r="E269" s="11"/>
      <c r="F269" s="11"/>
      <c r="G269" s="40" t="str">
        <f>IF(J270="FIN","",LOOKUP(I269,DATOS!A:A,DATOS!F:F))</f>
        <v xml:space="preserve">RÉGIMEN DISCIPLINARIO. </v>
      </c>
      <c r="H269" s="40">
        <f>IF(J270="FIN",0,LOOKUP(I269,DATOS!A:A,DATOS!P:P))</f>
        <v>0</v>
      </c>
      <c r="I269" s="35">
        <f>+I263+1</f>
        <v>904</v>
      </c>
      <c r="J269" s="61">
        <f>IF(LOOKUP(I269,DATOS!A:A,DATOS!C:C)=0,J263,(LOOKUP(I269,DATOS!A:A,DATOS!C:C)))</f>
        <v>13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IF(PORTADA!$F$51="A",CONCATENATE(K275,".- ",G275),"")</f>
        <v xml:space="preserve">46.- RÉGIMEN DISCIPLINARIO. </v>
      </c>
      <c r="D275" s="24"/>
      <c r="E275" s="11"/>
      <c r="F275" s="11"/>
      <c r="G275" s="40" t="str">
        <f>IF(J276="FIN","",LOOKUP(I275,DATOS!A:A,DATOS!F:F))</f>
        <v xml:space="preserve">RÉGIMEN DISCIPLINARIO. </v>
      </c>
      <c r="H275" s="40">
        <f>IF(J276="FIN",0,LOOKUP(I275,DATOS!A:A,DATOS!P:P))</f>
        <v>0</v>
      </c>
      <c r="I275" s="35">
        <f>+I269+1</f>
        <v>905</v>
      </c>
      <c r="J275" s="61">
        <f>IF(LOOKUP(I275,DATOS!A:A,DATOS!C:C)=0,J269,(LOOKUP(I275,DATOS!A:A,DATOS!C:C)))</f>
        <v>13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IF(PORTADA!$F$51="A",CONCATENATE(K281,".- ",G281),"")</f>
        <v xml:space="preserve">47.- RÉGIMEN DISCIPLINARIO. </v>
      </c>
      <c r="D281" s="24"/>
      <c r="E281" s="11"/>
      <c r="F281" s="11"/>
      <c r="G281" s="40" t="str">
        <f>IF(J282="FIN","",LOOKUP(I281,DATOS!A:A,DATOS!F:F))</f>
        <v xml:space="preserve">RÉGIMEN DISCIPLINARIO. </v>
      </c>
      <c r="H281" s="40">
        <f>IF(J282="FIN",0,LOOKUP(I281,DATOS!A:A,DATOS!P:P))</f>
        <v>0</v>
      </c>
      <c r="I281" s="35">
        <f>+I275+1</f>
        <v>906</v>
      </c>
      <c r="J281" s="61">
        <f>IF(LOOKUP(I281,DATOS!A:A,DATOS!C:C)=0,J275,(LOOKUP(I281,DATOS!A:A,DATOS!C:C)))</f>
        <v>13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IF(PORTADA!$F$51="A",CONCATENATE(K287,".- ",G287),"")</f>
        <v xml:space="preserve">48.- RÉGIMEN DISCIPLINARIO. </v>
      </c>
      <c r="D287" s="24"/>
      <c r="E287" s="11"/>
      <c r="F287" s="11"/>
      <c r="G287" s="40" t="str">
        <f>IF(J288="FIN","",LOOKUP(I287,DATOS!A:A,DATOS!F:F))</f>
        <v xml:space="preserve">RÉGIMEN DISCIPLINARIO. </v>
      </c>
      <c r="H287" s="40">
        <f>IF(J288="FIN",0,LOOKUP(I287,DATOS!A:A,DATOS!P:P))</f>
        <v>0</v>
      </c>
      <c r="I287" s="35">
        <f>+I281+1</f>
        <v>907</v>
      </c>
      <c r="J287" s="61">
        <f>IF(LOOKUP(I287,DATOS!A:A,DATOS!C:C)=0,J281,(LOOKUP(I287,DATOS!A:A,DATOS!C:C)))</f>
        <v>13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IF(PORTADA!$F$51="A",CONCATENATE(K293,".- ",G293),"")</f>
        <v xml:space="preserve">49.- RÉGIMEN DISCIPLINARIO. </v>
      </c>
      <c r="D293" s="24"/>
      <c r="E293" s="11"/>
      <c r="F293" s="11"/>
      <c r="G293" s="40" t="str">
        <f>IF(J294="FIN","",LOOKUP(I293,DATOS!A:A,DATOS!F:F))</f>
        <v xml:space="preserve">RÉGIMEN DISCIPLINARIO. </v>
      </c>
      <c r="H293" s="40">
        <f>IF(J294="FIN",0,LOOKUP(I293,DATOS!A:A,DATOS!P:P))</f>
        <v>0</v>
      </c>
      <c r="I293" s="35">
        <f>+I287+1</f>
        <v>908</v>
      </c>
      <c r="J293" s="61">
        <f>IF(LOOKUP(I293,DATOS!A:A,DATOS!C:C)=0,J287,(LOOKUP(I293,DATOS!A:A,DATOS!C:C)))</f>
        <v>13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IF(PORTADA!$F$51="A",CONCATENATE(K299,".- ",G299),"")</f>
        <v xml:space="preserve">50.- RÉGIMEN DISCIPLINARIO. </v>
      </c>
      <c r="D299" s="24"/>
      <c r="E299" s="11"/>
      <c r="F299" s="11"/>
      <c r="G299" s="40" t="str">
        <f>IF(J300="FIN","",LOOKUP(I299,DATOS!A:A,DATOS!F:F))</f>
        <v xml:space="preserve">RÉGIMEN DISCIPLINARIO. </v>
      </c>
      <c r="H299" s="40">
        <f>IF(J300="FIN",0,LOOKUP(I299,DATOS!A:A,DATOS!P:P))</f>
        <v>0</v>
      </c>
      <c r="I299" s="35">
        <f>+I293+1</f>
        <v>909</v>
      </c>
      <c r="J299" s="61">
        <f>IF(LOOKUP(I299,DATOS!A:A,DATOS!C:C)=0,J293,(LOOKUP(I299,DATOS!A:A,DATOS!C:C)))</f>
        <v>13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>a) 0</v>
      </c>
      <c r="D300" s="26"/>
      <c r="G300" s="38">
        <f>IF(J300="FIN","",LOOKUP(I299,DATOS!A:A,DATOS!L:L))</f>
        <v>0</v>
      </c>
      <c r="I300" s="35" t="s">
        <v>57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42"/>
      <c r="B301" s="29"/>
      <c r="C301" s="25" t="str">
        <f ca="1">IF(PORTADA!$F$51="A",CONCATENATE(I301," ",G301),"")</f>
        <v>b) 0</v>
      </c>
      <c r="D301" s="26"/>
      <c r="G301" s="38">
        <f>IF(J300="FIN","",LOOKUP(I299,DATOS!A:A,DATOS!M:M))</f>
        <v>0</v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42"/>
      <c r="B302" s="29"/>
      <c r="C302" s="25" t="str">
        <f ca="1">IF(PORTADA!$F$51="A",CONCATENATE(I302," ",G302),"")</f>
        <v>c) 0</v>
      </c>
      <c r="D302" s="26"/>
      <c r="G302" s="38">
        <f>IF(J300="FIN","",LOOKUP(I299,DATOS!A:A,DATOS!N:N))</f>
        <v>0</v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42"/>
      <c r="B303" s="29"/>
      <c r="C303" s="25" t="str">
        <f ca="1">IF(PORTADA!$F$51="A",CONCATENATE(I303," ",G303),"")</f>
        <v>d) 0</v>
      </c>
      <c r="D303" s="26"/>
      <c r="G303" s="38">
        <f>IF(J300="FIN","",LOOKUP(I299,DATOS!A:A,DATOS!O:O))</f>
        <v>0</v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IF(PORTADA!$F$51="A",CONCATENATE(K305,".- ",G305),"")</f>
        <v xml:space="preserve">51.- RÉGIMEN DISCIPLINARIO. </v>
      </c>
      <c r="D305" s="24"/>
      <c r="E305" s="11"/>
      <c r="F305" s="11"/>
      <c r="G305" s="40" t="str">
        <f>IF(J306="FIN","",LOOKUP(I305,DATOS!A:A,DATOS!F:F))</f>
        <v xml:space="preserve">RÉGIMEN DISCIPLINARIO. </v>
      </c>
      <c r="H305" s="40">
        <f>IF(J306="FIN",0,LOOKUP(I305,DATOS!A:A,DATOS!P:P))</f>
        <v>0</v>
      </c>
      <c r="I305" s="35">
        <f>+I299+1</f>
        <v>910</v>
      </c>
      <c r="J305" s="61">
        <f>IF(LOOKUP(I305,DATOS!A:A,DATOS!C:C)=0,J299,(LOOKUP(I305,DATOS!A:A,DATOS!C:C)))</f>
        <v>13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>a) 0</v>
      </c>
      <c r="D306" s="26"/>
      <c r="G306" s="38">
        <f>IF(J306="FIN","",LOOKUP(I305,DATOS!A:A,DATOS!L:L))</f>
        <v>0</v>
      </c>
      <c r="I306" s="35" t="s">
        <v>57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42"/>
      <c r="B307" s="29"/>
      <c r="C307" s="25" t="str">
        <f ca="1">IF(PORTADA!$F$51="A",CONCATENATE(I307," ",G307),"")</f>
        <v>b) 0</v>
      </c>
      <c r="D307" s="26"/>
      <c r="G307" s="38">
        <f>IF(J306="FIN","",LOOKUP(I305,DATOS!A:A,DATOS!M:M))</f>
        <v>0</v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42"/>
      <c r="B308" s="29"/>
      <c r="C308" s="25" t="str">
        <f ca="1">IF(PORTADA!$F$51="A",CONCATENATE(I308," ",G308),"")</f>
        <v>c) 0</v>
      </c>
      <c r="D308" s="26"/>
      <c r="G308" s="38">
        <f>IF(J306="FIN","",LOOKUP(I305,DATOS!A:A,DATOS!N:N))</f>
        <v>0</v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42"/>
      <c r="B309" s="29"/>
      <c r="C309" s="25" t="str">
        <f ca="1">IF(PORTADA!$F$51="A",CONCATENATE(I309," ",G309),"")</f>
        <v>d) 0</v>
      </c>
      <c r="D309" s="26"/>
      <c r="G309" s="38">
        <f>IF(J306="FIN","",LOOKUP(I305,DATOS!A:A,DATOS!O:O))</f>
        <v>0</v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IF(PORTADA!$F$51="A",CONCATENATE(K311,".- ",G311),"")</f>
        <v xml:space="preserve">52.- RÉGIMEN DISCIPLINARIO. </v>
      </c>
      <c r="D311" s="24"/>
      <c r="E311" s="11"/>
      <c r="F311" s="11"/>
      <c r="G311" s="40" t="str">
        <f>IF(J312="FIN","",LOOKUP(I311,DATOS!A:A,DATOS!F:F))</f>
        <v xml:space="preserve">RÉGIMEN DISCIPLINARIO. </v>
      </c>
      <c r="H311" s="40">
        <f>IF(J312="FIN",0,LOOKUP(I311,DATOS!A:A,DATOS!P:P))</f>
        <v>0</v>
      </c>
      <c r="I311" s="35">
        <f>+I305+1</f>
        <v>911</v>
      </c>
      <c r="J311" s="61">
        <f>IF(LOOKUP(I311,DATOS!A:A,DATOS!C:C)=0,J305,(LOOKUP(I311,DATOS!A:A,DATOS!C:C)))</f>
        <v>13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>a) 0</v>
      </c>
      <c r="D312" s="26"/>
      <c r="G312" s="38">
        <f>IF(J312="FIN","",LOOKUP(I311,DATOS!A:A,DATOS!L:L))</f>
        <v>0</v>
      </c>
      <c r="I312" s="35" t="s">
        <v>57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42"/>
      <c r="B313" s="29"/>
      <c r="C313" s="25" t="str">
        <f ca="1">IF(PORTADA!$F$51="A",CONCATENATE(I313," ",G313),"")</f>
        <v>b) 0</v>
      </c>
      <c r="D313" s="26"/>
      <c r="G313" s="38">
        <f>IF(J312="FIN","",LOOKUP(I311,DATOS!A:A,DATOS!M:M))</f>
        <v>0</v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42"/>
      <c r="B314" s="29"/>
      <c r="C314" s="25" t="str">
        <f ca="1">IF(PORTADA!$F$51="A",CONCATENATE(I314," ",G314),"")</f>
        <v>c) 0</v>
      </c>
      <c r="D314" s="26"/>
      <c r="G314" s="38">
        <f>IF(J312="FIN","",LOOKUP(I311,DATOS!A:A,DATOS!N:N))</f>
        <v>0</v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42"/>
      <c r="B315" s="29"/>
      <c r="C315" s="25" t="str">
        <f ca="1">IF(PORTADA!$F$51="A",CONCATENATE(I315," ",G315),"")</f>
        <v>d) 0</v>
      </c>
      <c r="D315" s="26"/>
      <c r="G315" s="38">
        <f>IF(J312="FIN","",LOOKUP(I311,DATOS!A:A,DATOS!O:O))</f>
        <v>0</v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IF(PORTADA!$F$51="A",CONCATENATE(K317,".- ",G317),"")</f>
        <v xml:space="preserve">53.- RÉGIMEN DISCIPLINARIO. </v>
      </c>
      <c r="D317" s="24"/>
      <c r="E317" s="11"/>
      <c r="F317" s="11"/>
      <c r="G317" s="40" t="str">
        <f>IF(J318="FIN","",LOOKUP(I317,DATOS!A:A,DATOS!F:F))</f>
        <v xml:space="preserve">RÉGIMEN DISCIPLINARIO. </v>
      </c>
      <c r="H317" s="40">
        <f>IF(J318="FIN",0,LOOKUP(I317,DATOS!A:A,DATOS!P:P))</f>
        <v>0</v>
      </c>
      <c r="I317" s="35">
        <f>+I311+1</f>
        <v>912</v>
      </c>
      <c r="J317" s="61">
        <f>IF(LOOKUP(I317,DATOS!A:A,DATOS!C:C)=0,J311,(LOOKUP(I317,DATOS!A:A,DATOS!C:C)))</f>
        <v>13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>a) 0</v>
      </c>
      <c r="D318" s="26"/>
      <c r="G318" s="38">
        <f>IF(J318="FIN","",LOOKUP(I317,DATOS!A:A,DATOS!L:L))</f>
        <v>0</v>
      </c>
      <c r="I318" s="35" t="s">
        <v>57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42"/>
      <c r="B319" s="29"/>
      <c r="C319" s="25" t="str">
        <f ca="1">IF(PORTADA!$F$51="A",CONCATENATE(I319," ",G319),"")</f>
        <v>b) 0</v>
      </c>
      <c r="D319" s="26"/>
      <c r="G319" s="38">
        <f>IF(J318="FIN","",LOOKUP(I317,DATOS!A:A,DATOS!M:M))</f>
        <v>0</v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42"/>
      <c r="B320" s="29"/>
      <c r="C320" s="25" t="str">
        <f ca="1">IF(PORTADA!$F$51="A",CONCATENATE(I320," ",G320),"")</f>
        <v>c) 0</v>
      </c>
      <c r="D320" s="26"/>
      <c r="G320" s="38">
        <f>IF(J318="FIN","",LOOKUP(I317,DATOS!A:A,DATOS!N:N))</f>
        <v>0</v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42"/>
      <c r="B321" s="29"/>
      <c r="C321" s="25" t="str">
        <f ca="1">IF(PORTADA!$F$51="A",CONCATENATE(I321," ",G321),"")</f>
        <v>d) 0</v>
      </c>
      <c r="D321" s="26"/>
      <c r="G321" s="38">
        <f>IF(J318="FIN","",LOOKUP(I317,DATOS!A:A,DATOS!O:O))</f>
        <v>0</v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IF(PORTADA!$F$51="A",CONCATENATE(K323,".- ",G323),"")</f>
        <v xml:space="preserve">54.- RÉGIMEN DISCIPLINARIO. </v>
      </c>
      <c r="D323" s="24"/>
      <c r="E323" s="11"/>
      <c r="F323" s="11"/>
      <c r="G323" s="40" t="str">
        <f>IF(J324="FIN","",LOOKUP(I323,DATOS!A:A,DATOS!F:F))</f>
        <v xml:space="preserve">RÉGIMEN DISCIPLINARIO. </v>
      </c>
      <c r="H323" s="40">
        <f>IF(J324="FIN",0,LOOKUP(I323,DATOS!A:A,DATOS!P:P))</f>
        <v>0</v>
      </c>
      <c r="I323" s="35">
        <f>+I317+1</f>
        <v>913</v>
      </c>
      <c r="J323" s="61">
        <f>IF(LOOKUP(I323,DATOS!A:A,DATOS!C:C)=0,J317,(LOOKUP(I323,DATOS!A:A,DATOS!C:C)))</f>
        <v>13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>a) 0</v>
      </c>
      <c r="D324" s="26"/>
      <c r="G324" s="38">
        <f>IF(J324="FIN","",LOOKUP(I323,DATOS!A:A,DATOS!L:L))</f>
        <v>0</v>
      </c>
      <c r="I324" s="35" t="s">
        <v>57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42"/>
      <c r="B325" s="29"/>
      <c r="C325" s="25" t="str">
        <f ca="1">IF(PORTADA!$F$51="A",CONCATENATE(I325," ",G325),"")</f>
        <v>b) 0</v>
      </c>
      <c r="D325" s="26"/>
      <c r="G325" s="38">
        <f>IF(J324="FIN","",LOOKUP(I323,DATOS!A:A,DATOS!M:M))</f>
        <v>0</v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42"/>
      <c r="B326" s="29"/>
      <c r="C326" s="25" t="str">
        <f ca="1">IF(PORTADA!$F$51="A",CONCATENATE(I326," ",G326),"")</f>
        <v>c) 0</v>
      </c>
      <c r="D326" s="26"/>
      <c r="G326" s="38">
        <f>IF(J324="FIN","",LOOKUP(I323,DATOS!A:A,DATOS!N:N))</f>
        <v>0</v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42"/>
      <c r="B327" s="29"/>
      <c r="C327" s="25" t="str">
        <f ca="1">IF(PORTADA!$F$51="A",CONCATENATE(I327," ",G327),"")</f>
        <v>d) 0</v>
      </c>
      <c r="D327" s="26"/>
      <c r="G327" s="38">
        <f>IF(J324="FIN","",LOOKUP(I323,DATOS!A:A,DATOS!O:O))</f>
        <v>0</v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IF(PORTADA!$F$51="A",CONCATENATE(K329,".- ",G329),"")</f>
        <v xml:space="preserve">55.- RÉGIMEN DISCIPLINARIO. </v>
      </c>
      <c r="D329" s="24"/>
      <c r="E329" s="11"/>
      <c r="F329" s="11"/>
      <c r="G329" s="40" t="str">
        <f>IF(J330="FIN","",LOOKUP(I329,DATOS!A:A,DATOS!F:F))</f>
        <v xml:space="preserve">RÉGIMEN DISCIPLINARIO. </v>
      </c>
      <c r="H329" s="40">
        <f>IF(J330="FIN",0,LOOKUP(I329,DATOS!A:A,DATOS!P:P))</f>
        <v>0</v>
      </c>
      <c r="I329" s="35">
        <f>+I323+1</f>
        <v>914</v>
      </c>
      <c r="J329" s="61">
        <f>IF(LOOKUP(I329,DATOS!A:A,DATOS!C:C)=0,J323,(LOOKUP(I329,DATOS!A:A,DATOS!C:C)))</f>
        <v>13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>a) 0</v>
      </c>
      <c r="D330" s="26"/>
      <c r="G330" s="38">
        <f>IF(J330="FIN","",LOOKUP(I329,DATOS!A:A,DATOS!L:L))</f>
        <v>0</v>
      </c>
      <c r="I330" s="35" t="s">
        <v>57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42"/>
      <c r="B331" s="29"/>
      <c r="C331" s="25" t="str">
        <f ca="1">IF(PORTADA!$F$51="A",CONCATENATE(I331," ",G331),"")</f>
        <v>b) 0</v>
      </c>
      <c r="D331" s="26"/>
      <c r="G331" s="38">
        <f>IF(J330="FIN","",LOOKUP(I329,DATOS!A:A,DATOS!M:M))</f>
        <v>0</v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42"/>
      <c r="B332" s="29"/>
      <c r="C332" s="25" t="str">
        <f ca="1">IF(PORTADA!$F$51="A",CONCATENATE(I332," ",G332),"")</f>
        <v>c) 0</v>
      </c>
      <c r="D332" s="26"/>
      <c r="G332" s="38">
        <f>IF(J330="FIN","",LOOKUP(I329,DATOS!A:A,DATOS!N:N))</f>
        <v>0</v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42"/>
      <c r="B333" s="29"/>
      <c r="C333" s="25" t="str">
        <f ca="1">IF(PORTADA!$F$51="A",CONCATENATE(I333," ",G333),"")</f>
        <v>d) 0</v>
      </c>
      <c r="D333" s="26"/>
      <c r="G333" s="38">
        <f>IF(J330="FIN","",LOOKUP(I329,DATOS!A:A,DATOS!O:O))</f>
        <v>0</v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IF(PORTADA!$F$51="A",CONCATENATE(K335,".- ",G335),"")</f>
        <v xml:space="preserve">56.- RÉGIMEN DISCIPLINARIO. </v>
      </c>
      <c r="D335" s="24"/>
      <c r="E335" s="11"/>
      <c r="F335" s="11"/>
      <c r="G335" s="40" t="str">
        <f>IF(J336="FIN","",LOOKUP(I335,DATOS!A:A,DATOS!F:F))</f>
        <v xml:space="preserve">RÉGIMEN DISCIPLINARIO. </v>
      </c>
      <c r="H335" s="40">
        <f>IF(J336="FIN",0,LOOKUP(I335,DATOS!A:A,DATOS!P:P))</f>
        <v>0</v>
      </c>
      <c r="I335" s="35">
        <f>+I329+1</f>
        <v>915</v>
      </c>
      <c r="J335" s="61">
        <f>IF(LOOKUP(I335,DATOS!A:A,DATOS!C:C)=0,J329,(LOOKUP(I335,DATOS!A:A,DATOS!C:C)))</f>
        <v>13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>a) 0</v>
      </c>
      <c r="D336" s="26"/>
      <c r="G336" s="38">
        <f>IF(J336="FIN","",LOOKUP(I335,DATOS!A:A,DATOS!L:L))</f>
        <v>0</v>
      </c>
      <c r="I336" s="35" t="s">
        <v>57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42"/>
      <c r="B337" s="29"/>
      <c r="C337" s="25" t="str">
        <f ca="1">IF(PORTADA!$F$51="A",CONCATENATE(I337," ",G337),"")</f>
        <v>b) 0</v>
      </c>
      <c r="D337" s="26"/>
      <c r="G337" s="38">
        <f>IF(J336="FIN","",LOOKUP(I335,DATOS!A:A,DATOS!M:M))</f>
        <v>0</v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42"/>
      <c r="B338" s="29"/>
      <c r="C338" s="25" t="str">
        <f ca="1">IF(PORTADA!$F$51="A",CONCATENATE(I338," ",G338),"")</f>
        <v>c) 0</v>
      </c>
      <c r="D338" s="26"/>
      <c r="G338" s="38">
        <f>IF(J336="FIN","",LOOKUP(I335,DATOS!A:A,DATOS!N:N))</f>
        <v>0</v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42"/>
      <c r="B339" s="29"/>
      <c r="C339" s="25" t="str">
        <f ca="1">IF(PORTADA!$F$51="A",CONCATENATE(I339," ",G339),"")</f>
        <v>d) 0</v>
      </c>
      <c r="D339" s="26"/>
      <c r="G339" s="38">
        <f>IF(J336="FIN","",LOOKUP(I335,DATOS!A:A,DATOS!O:O))</f>
        <v>0</v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IF(PORTADA!$F$51="A",CONCATENATE(K341,".- ",G341),"")</f>
        <v xml:space="preserve">57.- RÉGIMEN DISCIPLINARIO. </v>
      </c>
      <c r="D341" s="24"/>
      <c r="E341" s="11"/>
      <c r="F341" s="11"/>
      <c r="G341" s="40" t="str">
        <f>IF(J342="FIN","",LOOKUP(I341,DATOS!A:A,DATOS!F:F))</f>
        <v xml:space="preserve">RÉGIMEN DISCIPLINARIO. </v>
      </c>
      <c r="H341" s="40">
        <f>IF(J342="FIN",0,LOOKUP(I341,DATOS!A:A,DATOS!P:P))</f>
        <v>0</v>
      </c>
      <c r="I341" s="35">
        <f>+I335+1</f>
        <v>916</v>
      </c>
      <c r="J341" s="61">
        <f>IF(LOOKUP(I341,DATOS!A:A,DATOS!C:C)=0,J335,(LOOKUP(I341,DATOS!A:A,DATOS!C:C)))</f>
        <v>13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>a) 0</v>
      </c>
      <c r="D342" s="26"/>
      <c r="G342" s="38">
        <f>IF(J342="FIN","",LOOKUP(I341,DATOS!A:A,DATOS!L:L))</f>
        <v>0</v>
      </c>
      <c r="I342" s="35" t="s">
        <v>57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42"/>
      <c r="B343" s="29"/>
      <c r="C343" s="25" t="str">
        <f ca="1">IF(PORTADA!$F$51="A",CONCATENATE(I343," ",G343),"")</f>
        <v>b) 0</v>
      </c>
      <c r="D343" s="26"/>
      <c r="G343" s="38">
        <f>IF(J342="FIN","",LOOKUP(I341,DATOS!A:A,DATOS!M:M))</f>
        <v>0</v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42"/>
      <c r="B344" s="29"/>
      <c r="C344" s="25" t="str">
        <f ca="1">IF(PORTADA!$F$51="A",CONCATENATE(I344," ",G344),"")</f>
        <v>c) 0</v>
      </c>
      <c r="D344" s="26"/>
      <c r="G344" s="38">
        <f>IF(J342="FIN","",LOOKUP(I341,DATOS!A:A,DATOS!N:N))</f>
        <v>0</v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42"/>
      <c r="B345" s="29"/>
      <c r="C345" s="25" t="str">
        <f ca="1">IF(PORTADA!$F$51="A",CONCATENATE(I345," ",G345),"")</f>
        <v>d) 0</v>
      </c>
      <c r="D345" s="26"/>
      <c r="G345" s="38">
        <f>IF(J342="FIN","",LOOKUP(I341,DATOS!A:A,DATOS!O:O))</f>
        <v>0</v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IF(PORTADA!$F$51="A",CONCATENATE(K347,".- ",G347),"")</f>
        <v xml:space="preserve">58.- RÉGIMEN DISCIPLINARIO. </v>
      </c>
      <c r="D347" s="24"/>
      <c r="E347" s="11"/>
      <c r="F347" s="11"/>
      <c r="G347" s="40" t="str">
        <f>IF(J348="FIN","",LOOKUP(I347,DATOS!A:A,DATOS!F:F))</f>
        <v xml:space="preserve">RÉGIMEN DISCIPLINARIO. </v>
      </c>
      <c r="H347" s="40">
        <f>IF(J348="FIN",0,LOOKUP(I347,DATOS!A:A,DATOS!P:P))</f>
        <v>0</v>
      </c>
      <c r="I347" s="35">
        <f>+I341+1</f>
        <v>917</v>
      </c>
      <c r="J347" s="61">
        <f>IF(LOOKUP(I347,DATOS!A:A,DATOS!C:C)=0,J341,(LOOKUP(I347,DATOS!A:A,DATOS!C:C)))</f>
        <v>13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>a) 0</v>
      </c>
      <c r="D348" s="26"/>
      <c r="G348" s="38">
        <f>IF(J348="FIN","",LOOKUP(I347,DATOS!A:A,DATOS!L:L))</f>
        <v>0</v>
      </c>
      <c r="I348" s="35" t="s">
        <v>57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42"/>
      <c r="B349" s="29"/>
      <c r="C349" s="25" t="str">
        <f ca="1">IF(PORTADA!$F$51="A",CONCATENATE(I349," ",G349),"")</f>
        <v>b) 0</v>
      </c>
      <c r="D349" s="26"/>
      <c r="G349" s="38">
        <f>IF(J348="FIN","",LOOKUP(I347,DATOS!A:A,DATOS!M:M))</f>
        <v>0</v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42"/>
      <c r="B350" s="29"/>
      <c r="C350" s="25" t="str">
        <f ca="1">IF(PORTADA!$F$51="A",CONCATENATE(I350," ",G350),"")</f>
        <v>c) 0</v>
      </c>
      <c r="D350" s="26"/>
      <c r="G350" s="38">
        <f>IF(J348="FIN","",LOOKUP(I347,DATOS!A:A,DATOS!N:N))</f>
        <v>0</v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42"/>
      <c r="B351" s="29"/>
      <c r="C351" s="25" t="str">
        <f ca="1">IF(PORTADA!$F$51="A",CONCATENATE(I351," ",G351),"")</f>
        <v>d) 0</v>
      </c>
      <c r="D351" s="26"/>
      <c r="G351" s="38">
        <f>IF(J348="FIN","",LOOKUP(I347,DATOS!A:A,DATOS!O:O))</f>
        <v>0</v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IF(PORTADA!$F$51="A",CONCATENATE(K353,".- ",G353),"")</f>
        <v xml:space="preserve">59.- RÉGIMEN DISCIPLINARIO. </v>
      </c>
      <c r="D353" s="24"/>
      <c r="E353" s="11"/>
      <c r="F353" s="11"/>
      <c r="G353" s="40" t="str">
        <f>IF(J354="FIN","",LOOKUP(I353,DATOS!A:A,DATOS!F:F))</f>
        <v xml:space="preserve">RÉGIMEN DISCIPLINARIO. </v>
      </c>
      <c r="H353" s="40">
        <f>IF(J354="FIN",0,LOOKUP(I353,DATOS!A:A,DATOS!P:P))</f>
        <v>0</v>
      </c>
      <c r="I353" s="35">
        <f>+I347+1</f>
        <v>918</v>
      </c>
      <c r="J353" s="61">
        <f>IF(LOOKUP(I353,DATOS!A:A,DATOS!C:C)=0,J347,(LOOKUP(I353,DATOS!A:A,DATOS!C:C)))</f>
        <v>13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>a) 0</v>
      </c>
      <c r="D354" s="26"/>
      <c r="G354" s="38">
        <f>IF(J354="FIN","",LOOKUP(I353,DATOS!A:A,DATOS!L:L))</f>
        <v>0</v>
      </c>
      <c r="I354" s="35" t="s">
        <v>57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42"/>
      <c r="B355" s="29"/>
      <c r="C355" s="25" t="str">
        <f ca="1">IF(PORTADA!$F$51="A",CONCATENATE(I355," ",G355),"")</f>
        <v>b) 0</v>
      </c>
      <c r="D355" s="26"/>
      <c r="G355" s="38">
        <f>IF(J354="FIN","",LOOKUP(I353,DATOS!A:A,DATOS!M:M))</f>
        <v>0</v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42"/>
      <c r="B356" s="29"/>
      <c r="C356" s="25" t="str">
        <f ca="1">IF(PORTADA!$F$51="A",CONCATENATE(I356," ",G356),"")</f>
        <v>c) 0</v>
      </c>
      <c r="D356" s="26"/>
      <c r="G356" s="38">
        <f>IF(J354="FIN","",LOOKUP(I353,DATOS!A:A,DATOS!N:N))</f>
        <v>0</v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42"/>
      <c r="B357" s="29"/>
      <c r="C357" s="25" t="str">
        <f ca="1">IF(PORTADA!$F$51="A",CONCATENATE(I357," ",G357),"")</f>
        <v>d) 0</v>
      </c>
      <c r="D357" s="26"/>
      <c r="G357" s="38">
        <f>IF(J354="FIN","",LOOKUP(I353,DATOS!A:A,DATOS!O:O))</f>
        <v>0</v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IF(PORTADA!$F$51="A",CONCATENATE(K359,".- ",G359),"")</f>
        <v xml:space="preserve">60.- RÉGIMEN DISCIPLINARIO. </v>
      </c>
      <c r="D359" s="24"/>
      <c r="E359" s="11"/>
      <c r="F359" s="11"/>
      <c r="G359" s="40" t="str">
        <f>IF(J360="FIN","",LOOKUP(I359,DATOS!A:A,DATOS!F:F))</f>
        <v xml:space="preserve">RÉGIMEN DISCIPLINARIO. </v>
      </c>
      <c r="H359" s="40">
        <f>IF(J360="FIN",0,LOOKUP(I359,DATOS!A:A,DATOS!P:P))</f>
        <v>0</v>
      </c>
      <c r="I359" s="35">
        <f>+I353+1</f>
        <v>919</v>
      </c>
      <c r="J359" s="61">
        <f>IF(LOOKUP(I359,DATOS!A:A,DATOS!C:C)=0,J353,(LOOKUP(I359,DATOS!A:A,DATOS!C:C)))</f>
        <v>13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>a) 0</v>
      </c>
      <c r="D360" s="26"/>
      <c r="G360" s="38">
        <f>IF(J360="FIN","",LOOKUP(I359,DATOS!A:A,DATOS!L:L))</f>
        <v>0</v>
      </c>
      <c r="I360" s="35" t="s">
        <v>57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42"/>
      <c r="B361" s="29"/>
      <c r="C361" s="25" t="str">
        <f ca="1">IF(PORTADA!$F$51="A",CONCATENATE(I361," ",G361),"")</f>
        <v>b) 0</v>
      </c>
      <c r="D361" s="26"/>
      <c r="G361" s="38">
        <f>IF(J360="FIN","",LOOKUP(I359,DATOS!A:A,DATOS!M:M))</f>
        <v>0</v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42"/>
      <c r="B362" s="29"/>
      <c r="C362" s="25" t="str">
        <f ca="1">IF(PORTADA!$F$51="A",CONCATENATE(I362," ",G362),"")</f>
        <v>c) 0</v>
      </c>
      <c r="D362" s="26"/>
      <c r="G362" s="38">
        <f>IF(J360="FIN","",LOOKUP(I359,DATOS!A:A,DATOS!N:N))</f>
        <v>0</v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42"/>
      <c r="B363" s="29"/>
      <c r="C363" s="25" t="str">
        <f ca="1">IF(PORTADA!$F$51="A",CONCATENATE(I363," ",G363),"")</f>
        <v>d) 0</v>
      </c>
      <c r="D363" s="26"/>
      <c r="G363" s="38">
        <f>IF(J360="FIN","",LOOKUP(I359,DATOS!A:A,DATOS!O:O))</f>
        <v>0</v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IF(PORTADA!$F$51="A",CONCATENATE(K365,".- ",G365),"")</f>
        <v xml:space="preserve">61.- RÉGIMEN DISCIPLINARIO. </v>
      </c>
      <c r="D365" s="24"/>
      <c r="E365" s="11"/>
      <c r="F365" s="11"/>
      <c r="G365" s="40" t="str">
        <f>IF(J366="FIN","",LOOKUP(I365,DATOS!A:A,DATOS!F:F))</f>
        <v xml:space="preserve">RÉGIMEN DISCIPLINARIO. </v>
      </c>
      <c r="H365" s="40">
        <f>IF(J366="FIN",0,LOOKUP(I365,DATOS!A:A,DATOS!P:P))</f>
        <v>0</v>
      </c>
      <c r="I365" s="35">
        <f>+I359+1</f>
        <v>920</v>
      </c>
      <c r="J365" s="61">
        <f>IF(LOOKUP(I365,DATOS!A:A,DATOS!C:C)=0,J359,(LOOKUP(I365,DATOS!A:A,DATOS!C:C)))</f>
        <v>13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>a) 0</v>
      </c>
      <c r="D366" s="26"/>
      <c r="G366" s="38">
        <f>IF(J366="FIN","",LOOKUP(I365,DATOS!A:A,DATOS!L:L))</f>
        <v>0</v>
      </c>
      <c r="I366" s="35" t="s">
        <v>57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42"/>
      <c r="B367" s="29"/>
      <c r="C367" s="25" t="str">
        <f ca="1">IF(PORTADA!$F$51="A",CONCATENATE(I367," ",G367),"")</f>
        <v>b) 0</v>
      </c>
      <c r="D367" s="26"/>
      <c r="G367" s="38">
        <f>IF(J366="FIN","",LOOKUP(I365,DATOS!A:A,DATOS!M:M))</f>
        <v>0</v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42"/>
      <c r="B368" s="29"/>
      <c r="C368" s="25" t="str">
        <f ca="1">IF(PORTADA!$F$51="A",CONCATENATE(I368," ",G368),"")</f>
        <v>c) 0</v>
      </c>
      <c r="D368" s="26"/>
      <c r="G368" s="38">
        <f>IF(J366="FIN","",LOOKUP(I365,DATOS!A:A,DATOS!N:N))</f>
        <v>0</v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42"/>
      <c r="B369" s="29"/>
      <c r="C369" s="25" t="str">
        <f ca="1">IF(PORTADA!$F$51="A",CONCATENATE(I369," ",G369),"")</f>
        <v>d) 0</v>
      </c>
      <c r="D369" s="26"/>
      <c r="G369" s="38">
        <f>IF(J366="FIN","",LOOKUP(I365,DATOS!A:A,DATOS!O:O))</f>
        <v>0</v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IF(PORTADA!$F$51="A",CONCATENATE(K371,".- ",G371),"")</f>
        <v xml:space="preserve">62.- RÉGIMEN DISCIPLINARIO. </v>
      </c>
      <c r="D371" s="24"/>
      <c r="E371" s="11"/>
      <c r="F371" s="11"/>
      <c r="G371" s="40" t="str">
        <f>IF(J372="FIN","",LOOKUP(I371,DATOS!A:A,DATOS!F:F))</f>
        <v xml:space="preserve">RÉGIMEN DISCIPLINARIO. </v>
      </c>
      <c r="H371" s="40">
        <f>IF(J372="FIN",0,LOOKUP(I371,DATOS!A:A,DATOS!P:P))</f>
        <v>0</v>
      </c>
      <c r="I371" s="35">
        <f>+I365+1</f>
        <v>921</v>
      </c>
      <c r="J371" s="61">
        <f>IF(LOOKUP(I371,DATOS!A:A,DATOS!C:C)=0,J365,(LOOKUP(I371,DATOS!A:A,DATOS!C:C)))</f>
        <v>13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>a) 0</v>
      </c>
      <c r="D372" s="26"/>
      <c r="G372" s="38">
        <f>IF(J372="FIN","",LOOKUP(I371,DATOS!A:A,DATOS!L:L))</f>
        <v>0</v>
      </c>
      <c r="I372" s="35" t="s">
        <v>57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42"/>
      <c r="B373" s="29"/>
      <c r="C373" s="25" t="str">
        <f ca="1">IF(PORTADA!$F$51="A",CONCATENATE(I373," ",G373),"")</f>
        <v>b) 0</v>
      </c>
      <c r="D373" s="26"/>
      <c r="G373" s="38">
        <f>IF(J372="FIN","",LOOKUP(I371,DATOS!A:A,DATOS!M:M))</f>
        <v>0</v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42"/>
      <c r="B374" s="29"/>
      <c r="C374" s="25" t="str">
        <f ca="1">IF(PORTADA!$F$51="A",CONCATENATE(I374," ",G374),"")</f>
        <v>c) 0</v>
      </c>
      <c r="D374" s="26"/>
      <c r="G374" s="38">
        <f>IF(J372="FIN","",LOOKUP(I371,DATOS!A:A,DATOS!N:N))</f>
        <v>0</v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42"/>
      <c r="B375" s="29"/>
      <c r="C375" s="25" t="str">
        <f ca="1">IF(PORTADA!$F$51="A",CONCATENATE(I375," ",G375),"")</f>
        <v>d) 0</v>
      </c>
      <c r="D375" s="26"/>
      <c r="G375" s="38">
        <f>IF(J372="FIN","",LOOKUP(I371,DATOS!A:A,DATOS!O:O))</f>
        <v>0</v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IF(PORTADA!$F$51="A",CONCATENATE(K377,".- ",G377),"")</f>
        <v xml:space="preserve">63.- RÉGIMEN DISCIPLINARIO. </v>
      </c>
      <c r="D377" s="24"/>
      <c r="E377" s="11"/>
      <c r="F377" s="11"/>
      <c r="G377" s="40" t="str">
        <f>IF(J378="FIN","",LOOKUP(I377,DATOS!A:A,DATOS!F:F))</f>
        <v xml:space="preserve">RÉGIMEN DISCIPLINARIO. </v>
      </c>
      <c r="H377" s="40">
        <f>IF(J378="FIN",0,LOOKUP(I377,DATOS!A:A,DATOS!P:P))</f>
        <v>0</v>
      </c>
      <c r="I377" s="35">
        <f>+I371+1</f>
        <v>922</v>
      </c>
      <c r="J377" s="61">
        <f>IF(LOOKUP(I377,DATOS!A:A,DATOS!C:C)=0,J371,(LOOKUP(I377,DATOS!A:A,DATOS!C:C)))</f>
        <v>13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>a) 0</v>
      </c>
      <c r="D378" s="26"/>
      <c r="G378" s="38">
        <f>IF(J378="FIN","",LOOKUP(I377,DATOS!A:A,DATOS!L:L))</f>
        <v>0</v>
      </c>
      <c r="I378" s="35" t="s">
        <v>57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42"/>
      <c r="B379" s="29"/>
      <c r="C379" s="25" t="str">
        <f ca="1">IF(PORTADA!$F$51="A",CONCATENATE(I379," ",G379),"")</f>
        <v>b) 0</v>
      </c>
      <c r="D379" s="26"/>
      <c r="G379" s="38">
        <f>IF(J378="FIN","",LOOKUP(I377,DATOS!A:A,DATOS!M:M))</f>
        <v>0</v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42"/>
      <c r="B380" s="29"/>
      <c r="C380" s="25" t="str">
        <f ca="1">IF(PORTADA!$F$51="A",CONCATENATE(I380," ",G380),"")</f>
        <v>c) 0</v>
      </c>
      <c r="D380" s="26"/>
      <c r="G380" s="38">
        <f>IF(J378="FIN","",LOOKUP(I377,DATOS!A:A,DATOS!N:N))</f>
        <v>0</v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42"/>
      <c r="B381" s="29"/>
      <c r="C381" s="25" t="str">
        <f ca="1">IF(PORTADA!$F$51="A",CONCATENATE(I381," ",G381),"")</f>
        <v>d) 0</v>
      </c>
      <c r="D381" s="26"/>
      <c r="G381" s="38">
        <f>IF(J378="FIN","",LOOKUP(I377,DATOS!A:A,DATOS!O:O))</f>
        <v>0</v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IF(PORTADA!$F$51="A",CONCATENATE(K383,".- ",G383),"")</f>
        <v xml:space="preserve">64.- RÉGIMEN DISCIPLINARIO. </v>
      </c>
      <c r="D383" s="24"/>
      <c r="E383" s="11"/>
      <c r="F383" s="11"/>
      <c r="G383" s="40" t="str">
        <f>IF(J384="FIN","",LOOKUP(I383,DATOS!A:A,DATOS!F:F))</f>
        <v xml:space="preserve">RÉGIMEN DISCIPLINARIO. </v>
      </c>
      <c r="H383" s="40">
        <f>IF(J384="FIN",0,LOOKUP(I383,DATOS!A:A,DATOS!P:P))</f>
        <v>0</v>
      </c>
      <c r="I383" s="35">
        <f>+I377+1</f>
        <v>923</v>
      </c>
      <c r="J383" s="61">
        <f>IF(LOOKUP(I383,DATOS!A:A,DATOS!C:C)=0,J377,(LOOKUP(I383,DATOS!A:A,DATOS!C:C)))</f>
        <v>13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>a) 0</v>
      </c>
      <c r="D384" s="26"/>
      <c r="G384" s="38">
        <f>IF(J384="FIN","",LOOKUP(I383,DATOS!A:A,DATOS!L:L))</f>
        <v>0</v>
      </c>
      <c r="I384" s="35" t="s">
        <v>57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42"/>
      <c r="B385" s="29"/>
      <c r="C385" s="25" t="str">
        <f ca="1">IF(PORTADA!$F$51="A",CONCATENATE(I385," ",G385),"")</f>
        <v>b) 0</v>
      </c>
      <c r="D385" s="26"/>
      <c r="G385" s="38">
        <f>IF(J384="FIN","",LOOKUP(I383,DATOS!A:A,DATOS!M:M))</f>
        <v>0</v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42"/>
      <c r="B386" s="29"/>
      <c r="C386" s="25" t="str">
        <f ca="1">IF(PORTADA!$F$51="A",CONCATENATE(I386," ",G386),"")</f>
        <v>c) 0</v>
      </c>
      <c r="D386" s="26"/>
      <c r="G386" s="38">
        <f>IF(J384="FIN","",LOOKUP(I383,DATOS!A:A,DATOS!N:N))</f>
        <v>0</v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42"/>
      <c r="B387" s="29"/>
      <c r="C387" s="25" t="str">
        <f ca="1">IF(PORTADA!$F$51="A",CONCATENATE(I387," ",G387),"")</f>
        <v>d) 0</v>
      </c>
      <c r="D387" s="26"/>
      <c r="G387" s="38">
        <f>IF(J384="FIN","",LOOKUP(I383,DATOS!A:A,DATOS!O:O))</f>
        <v>0</v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IF(PORTADA!$F$51="A",CONCATENATE(K389,".- ",G389),"")</f>
        <v xml:space="preserve">65.- RÉGIMEN DISCIPLINARIO. </v>
      </c>
      <c r="D389" s="24"/>
      <c r="E389" s="11"/>
      <c r="F389" s="11"/>
      <c r="G389" s="40" t="str">
        <f>IF(J390="FIN","",LOOKUP(I389,DATOS!A:A,DATOS!F:F))</f>
        <v xml:space="preserve">RÉGIMEN DISCIPLINARIO. </v>
      </c>
      <c r="H389" s="40">
        <f>IF(J390="FIN",0,LOOKUP(I389,DATOS!A:A,DATOS!P:P))</f>
        <v>0</v>
      </c>
      <c r="I389" s="35">
        <f>+I383+1</f>
        <v>924</v>
      </c>
      <c r="J389" s="61">
        <f>IF(LOOKUP(I389,DATOS!A:A,DATOS!C:C)=0,J383,(LOOKUP(I389,DATOS!A:A,DATOS!C:C)))</f>
        <v>13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>a) 0</v>
      </c>
      <c r="D390" s="26"/>
      <c r="G390" s="38">
        <f>IF(J390="FIN","",LOOKUP(I389,DATOS!A:A,DATOS!L:L))</f>
        <v>0</v>
      </c>
      <c r="I390" s="35" t="s">
        <v>57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42"/>
      <c r="B391" s="29"/>
      <c r="C391" s="25" t="str">
        <f ca="1">IF(PORTADA!$F$51="A",CONCATENATE(I391," ",G391),"")</f>
        <v>b) 0</v>
      </c>
      <c r="D391" s="26"/>
      <c r="G391" s="38">
        <f>IF(J390="FIN","",LOOKUP(I389,DATOS!A:A,DATOS!M:M))</f>
        <v>0</v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42"/>
      <c r="B392" s="29"/>
      <c r="C392" s="25" t="str">
        <f ca="1">IF(PORTADA!$F$51="A",CONCATENATE(I392," ",G392),"")</f>
        <v>c) 0</v>
      </c>
      <c r="D392" s="26"/>
      <c r="G392" s="38">
        <f>IF(J390="FIN","",LOOKUP(I389,DATOS!A:A,DATOS!N:N))</f>
        <v>0</v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42"/>
      <c r="B393" s="29"/>
      <c r="C393" s="25" t="str">
        <f ca="1">IF(PORTADA!$F$51="A",CONCATENATE(I393," ",G393),"")</f>
        <v>d) 0</v>
      </c>
      <c r="D393" s="26"/>
      <c r="G393" s="38">
        <f>IF(J390="FIN","",LOOKUP(I389,DATOS!A:A,DATOS!O:O))</f>
        <v>0</v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IF(PORTADA!$F$51="A",CONCATENATE(K395,".- ",G395),"")</f>
        <v xml:space="preserve">66.- RÉGIMEN DISCIPLINARIO. </v>
      </c>
      <c r="D395" s="24"/>
      <c r="E395" s="11"/>
      <c r="F395" s="11"/>
      <c r="G395" s="40" t="str">
        <f>IF(J396="FIN","",LOOKUP(I395,DATOS!A:A,DATOS!F:F))</f>
        <v xml:space="preserve">RÉGIMEN DISCIPLINARIO. </v>
      </c>
      <c r="H395" s="40">
        <f>IF(J396="FIN",0,LOOKUP(I395,DATOS!A:A,DATOS!P:P))</f>
        <v>0</v>
      </c>
      <c r="I395" s="35">
        <f>+I389+1</f>
        <v>925</v>
      </c>
      <c r="J395" s="61">
        <f>IF(LOOKUP(I395,DATOS!A:A,DATOS!C:C)=0,J389,(LOOKUP(I395,DATOS!A:A,DATOS!C:C)))</f>
        <v>13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>a) 0</v>
      </c>
      <c r="D396" s="26"/>
      <c r="G396" s="38">
        <f>IF(J396="FIN","",LOOKUP(I395,DATOS!A:A,DATOS!L:L))</f>
        <v>0</v>
      </c>
      <c r="I396" s="35" t="s">
        <v>57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42"/>
      <c r="B397" s="29"/>
      <c r="C397" s="25" t="str">
        <f ca="1">IF(PORTADA!$F$51="A",CONCATENATE(I397," ",G397),"")</f>
        <v>b) 0</v>
      </c>
      <c r="D397" s="26"/>
      <c r="G397" s="38">
        <f>IF(J396="FIN","",LOOKUP(I395,DATOS!A:A,DATOS!M:M))</f>
        <v>0</v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42"/>
      <c r="B398" s="29"/>
      <c r="C398" s="25" t="str">
        <f ca="1">IF(PORTADA!$F$51="A",CONCATENATE(I398," ",G398),"")</f>
        <v>c) 0</v>
      </c>
      <c r="D398" s="26"/>
      <c r="G398" s="38">
        <f>IF(J396="FIN","",LOOKUP(I395,DATOS!A:A,DATOS!N:N))</f>
        <v>0</v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42"/>
      <c r="B399" s="29"/>
      <c r="C399" s="25" t="str">
        <f ca="1">IF(PORTADA!$F$51="A",CONCATENATE(I399," ",G399),"")</f>
        <v>d) 0</v>
      </c>
      <c r="D399" s="26"/>
      <c r="G399" s="38">
        <f>IF(J396="FIN","",LOOKUP(I395,DATOS!A:A,DATOS!O:O))</f>
        <v>0</v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IF(PORTADA!$F$51="A",CONCATENATE(K401,".- ",G401),"")</f>
        <v xml:space="preserve">67.- RÉGIMEN DISCIPLINARIO. </v>
      </c>
      <c r="D401" s="24"/>
      <c r="E401" s="11"/>
      <c r="F401" s="11"/>
      <c r="G401" s="40" t="str">
        <f>IF(J402="FIN","",LOOKUP(I401,DATOS!A:A,DATOS!F:F))</f>
        <v xml:space="preserve">RÉGIMEN DISCIPLINARIO. </v>
      </c>
      <c r="H401" s="40">
        <f>IF(J402="FIN",0,LOOKUP(I401,DATOS!A:A,DATOS!P:P))</f>
        <v>0</v>
      </c>
      <c r="I401" s="35">
        <f>+I395+1</f>
        <v>926</v>
      </c>
      <c r="J401" s="61">
        <f>IF(LOOKUP(I401,DATOS!A:A,DATOS!C:C)=0,J395,(LOOKUP(I401,DATOS!A:A,DATOS!C:C)))</f>
        <v>13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>a) 0</v>
      </c>
      <c r="D402" s="26"/>
      <c r="G402" s="38">
        <f>IF(J402="FIN","",LOOKUP(I401,DATOS!A:A,DATOS!L:L))</f>
        <v>0</v>
      </c>
      <c r="I402" s="35" t="s">
        <v>57</v>
      </c>
      <c r="J402" s="41" t="str">
        <f>IF(J396="FIN","FIN",IF(J401=J395,"","FIN"))</f>
        <v/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42"/>
      <c r="B403" s="29"/>
      <c r="C403" s="25" t="str">
        <f ca="1">IF(PORTADA!$F$51="A",CONCATENATE(I403," ",G403),"")</f>
        <v>b) 0</v>
      </c>
      <c r="D403" s="26"/>
      <c r="G403" s="38">
        <f>IF(J402="FIN","",LOOKUP(I401,DATOS!A:A,DATOS!M:M))</f>
        <v>0</v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42"/>
      <c r="B404" s="29"/>
      <c r="C404" s="25" t="str">
        <f ca="1">IF(PORTADA!$F$51="A",CONCATENATE(I404," ",G404),"")</f>
        <v>c) 0</v>
      </c>
      <c r="D404" s="26"/>
      <c r="G404" s="38">
        <f>IF(J402="FIN","",LOOKUP(I401,DATOS!A:A,DATOS!N:N))</f>
        <v>0</v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42"/>
      <c r="B405" s="29"/>
      <c r="C405" s="25" t="str">
        <f ca="1">IF(PORTADA!$F$51="A",CONCATENATE(I405," ",G405),"")</f>
        <v>d) 0</v>
      </c>
      <c r="D405" s="26"/>
      <c r="G405" s="38">
        <f>IF(J402="FIN","",LOOKUP(I401,DATOS!A:A,DATOS!O:O))</f>
        <v>0</v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IF(PORTADA!$F$51="A",CONCATENATE(K407,".- ",G407),"")</f>
        <v xml:space="preserve">68.- RÉGIMEN DISCIPLINARIO. </v>
      </c>
      <c r="D407" s="24"/>
      <c r="E407" s="11"/>
      <c r="F407" s="11"/>
      <c r="G407" s="40" t="str">
        <f>IF(J408="FIN","",LOOKUP(I407,DATOS!A:A,DATOS!F:F))</f>
        <v xml:space="preserve">RÉGIMEN DISCIPLINARIO. </v>
      </c>
      <c r="H407" s="40">
        <f>IF(J408="FIN",0,LOOKUP(I407,DATOS!A:A,DATOS!P:P))</f>
        <v>0</v>
      </c>
      <c r="I407" s="35">
        <f>+I401+1</f>
        <v>927</v>
      </c>
      <c r="J407" s="61">
        <f>IF(LOOKUP(I407,DATOS!A:A,DATOS!C:C)=0,J401,(LOOKUP(I407,DATOS!A:A,DATOS!C:C)))</f>
        <v>13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>a) 0</v>
      </c>
      <c r="D408" s="26"/>
      <c r="G408" s="38">
        <f>IF(J408="FIN","",LOOKUP(I407,DATOS!A:A,DATOS!L:L))</f>
        <v>0</v>
      </c>
      <c r="I408" s="35" t="s">
        <v>57</v>
      </c>
      <c r="J408" s="41" t="str">
        <f>IF(J402="FIN","FIN",IF(J407=J401,"","FIN"))</f>
        <v/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42"/>
      <c r="B409" s="29"/>
      <c r="C409" s="25" t="str">
        <f ca="1">IF(PORTADA!$F$51="A",CONCATENATE(I409," ",G409),"")</f>
        <v>b) 0</v>
      </c>
      <c r="D409" s="26"/>
      <c r="G409" s="38">
        <f>IF(J408="FIN","",LOOKUP(I407,DATOS!A:A,DATOS!M:M))</f>
        <v>0</v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42"/>
      <c r="B410" s="29"/>
      <c r="C410" s="25" t="str">
        <f ca="1">IF(PORTADA!$F$51="A",CONCATENATE(I410," ",G410),"")</f>
        <v>c) 0</v>
      </c>
      <c r="D410" s="26"/>
      <c r="G410" s="38">
        <f>IF(J408="FIN","",LOOKUP(I407,DATOS!A:A,DATOS!N:N))</f>
        <v>0</v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42"/>
      <c r="B411" s="29"/>
      <c r="C411" s="25" t="str">
        <f ca="1">IF(PORTADA!$F$51="A",CONCATENATE(I411," ",G411),"")</f>
        <v>d) 0</v>
      </c>
      <c r="D411" s="26"/>
      <c r="G411" s="38">
        <f>IF(J408="FIN","",LOOKUP(I407,DATOS!A:A,DATOS!O:O))</f>
        <v>0</v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IF(PORTADA!$F$51="A",CONCATENATE(K413,".- ",G413),"")</f>
        <v xml:space="preserve">69.- RÉGIMEN DISCIPLINARIO. </v>
      </c>
      <c r="D413" s="24"/>
      <c r="E413" s="11"/>
      <c r="F413" s="11"/>
      <c r="G413" s="40" t="str">
        <f>IF(J414="FIN","",LOOKUP(I413,DATOS!A:A,DATOS!F:F))</f>
        <v xml:space="preserve">RÉGIMEN DISCIPLINARIO. </v>
      </c>
      <c r="H413" s="40">
        <f>IF(J414="FIN",0,LOOKUP(I413,DATOS!A:A,DATOS!P:P))</f>
        <v>0</v>
      </c>
      <c r="I413" s="35">
        <f>+I407+1</f>
        <v>928</v>
      </c>
      <c r="J413" s="61">
        <f>IF(LOOKUP(I413,DATOS!A:A,DATOS!C:C)=0,J407,(LOOKUP(I413,DATOS!A:A,DATOS!C:C)))</f>
        <v>13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>a) 0</v>
      </c>
      <c r="D414" s="26"/>
      <c r="G414" s="38">
        <f>IF(J414="FIN","",LOOKUP(I413,DATOS!A:A,DATOS!L:L))</f>
        <v>0</v>
      </c>
      <c r="I414" s="35" t="s">
        <v>57</v>
      </c>
      <c r="J414" s="41" t="str">
        <f>IF(J408="FIN","FIN",IF(J413=J407,"","FIN"))</f>
        <v/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42"/>
      <c r="B415" s="29"/>
      <c r="C415" s="25" t="str">
        <f ca="1">IF(PORTADA!$F$51="A",CONCATENATE(I415," ",G415),"")</f>
        <v>b) 0</v>
      </c>
      <c r="D415" s="26"/>
      <c r="G415" s="38">
        <f>IF(J414="FIN","",LOOKUP(I413,DATOS!A:A,DATOS!M:M))</f>
        <v>0</v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42"/>
      <c r="B416" s="29"/>
      <c r="C416" s="25" t="str">
        <f ca="1">IF(PORTADA!$F$51="A",CONCATENATE(I416," ",G416),"")</f>
        <v>c) 0</v>
      </c>
      <c r="D416" s="26"/>
      <c r="G416" s="38">
        <f>IF(J414="FIN","",LOOKUP(I413,DATOS!A:A,DATOS!N:N))</f>
        <v>0</v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42"/>
      <c r="B417" s="29"/>
      <c r="C417" s="25" t="str">
        <f ca="1">IF(PORTADA!$F$51="A",CONCATENATE(I417," ",G417),"")</f>
        <v>d) 0</v>
      </c>
      <c r="D417" s="26"/>
      <c r="G417" s="38">
        <f>IF(J414="FIN","",LOOKUP(I413,DATOS!A:A,DATOS!O:O))</f>
        <v>0</v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IF(PORTADA!$F$51="A",CONCATENATE(K419,".- ",G419),"")</f>
        <v xml:space="preserve">70.- RÉGIMEN DISCIPLINARIO. </v>
      </c>
      <c r="D419" s="24"/>
      <c r="E419" s="11"/>
      <c r="F419" s="11"/>
      <c r="G419" s="40" t="str">
        <f>IF(J420="FIN","",LOOKUP(I419,DATOS!A:A,DATOS!F:F))</f>
        <v xml:space="preserve">RÉGIMEN DISCIPLINARIO. </v>
      </c>
      <c r="H419" s="40">
        <f>IF(J420="FIN",0,LOOKUP(I419,DATOS!A:A,DATOS!P:P))</f>
        <v>0</v>
      </c>
      <c r="I419" s="35">
        <f>+I413+1</f>
        <v>929</v>
      </c>
      <c r="J419" s="61">
        <f>IF(LOOKUP(I419,DATOS!A:A,DATOS!C:C)=0,J413,(LOOKUP(I419,DATOS!A:A,DATOS!C:C)))</f>
        <v>13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>a) 0</v>
      </c>
      <c r="D420" s="26"/>
      <c r="G420" s="38">
        <f>IF(J420="FIN","",LOOKUP(I419,DATOS!A:A,DATOS!L:L))</f>
        <v>0</v>
      </c>
      <c r="I420" s="35" t="s">
        <v>57</v>
      </c>
      <c r="J420" s="41" t="str">
        <f>IF(J414="FIN","FIN",IF(J419=J413,"","FIN"))</f>
        <v/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42"/>
      <c r="B421" s="29"/>
      <c r="C421" s="25" t="str">
        <f ca="1">IF(PORTADA!$F$51="A",CONCATENATE(I421," ",G421),"")</f>
        <v>b) 0</v>
      </c>
      <c r="D421" s="26"/>
      <c r="G421" s="38">
        <f>IF(J420="FIN","",LOOKUP(I419,DATOS!A:A,DATOS!M:M))</f>
        <v>0</v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42"/>
      <c r="B422" s="29"/>
      <c r="C422" s="25" t="str">
        <f ca="1">IF(PORTADA!$F$51="A",CONCATENATE(I422," ",G422),"")</f>
        <v>c) 0</v>
      </c>
      <c r="D422" s="26"/>
      <c r="G422" s="38">
        <f>IF(J420="FIN","",LOOKUP(I419,DATOS!A:A,DATOS!N:N))</f>
        <v>0</v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42"/>
      <c r="B423" s="29"/>
      <c r="C423" s="25" t="str">
        <f ca="1">IF(PORTADA!$F$51="A",CONCATENATE(I423," ",G423),"")</f>
        <v>d) 0</v>
      </c>
      <c r="D423" s="26"/>
      <c r="G423" s="38">
        <f>IF(J420="FIN","",LOOKUP(I419,DATOS!A:A,DATOS!O:O))</f>
        <v>0</v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IF(PORTADA!$F$51="A",CONCATENATE(K425,".- ",G425),"")</f>
        <v xml:space="preserve">71.- RÉGIMEN DISCIPLINARIO. </v>
      </c>
      <c r="D425" s="24"/>
      <c r="E425" s="11"/>
      <c r="F425" s="11"/>
      <c r="G425" s="40" t="str">
        <f>IF(J426="FIN","",LOOKUP(I425,DATOS!A:A,DATOS!F:F))</f>
        <v xml:space="preserve">RÉGIMEN DISCIPLINARIO. </v>
      </c>
      <c r="H425" s="40">
        <f>IF(J426="FIN",0,LOOKUP(I425,DATOS!A:A,DATOS!P:P))</f>
        <v>0</v>
      </c>
      <c r="I425" s="35">
        <f>+I419+1</f>
        <v>930</v>
      </c>
      <c r="J425" s="61">
        <f>IF(LOOKUP(I425,DATOS!A:A,DATOS!C:C)=0,J419,(LOOKUP(I425,DATOS!A:A,DATOS!C:C)))</f>
        <v>13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>a) 0</v>
      </c>
      <c r="D426" s="26"/>
      <c r="G426" s="38">
        <f>IF(J426="FIN","",LOOKUP(I425,DATOS!A:A,DATOS!L:L))</f>
        <v>0</v>
      </c>
      <c r="I426" s="35" t="s">
        <v>57</v>
      </c>
      <c r="J426" s="41" t="str">
        <f>IF(J420="FIN","FIN",IF(J425=J419,"","FIN"))</f>
        <v/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42"/>
      <c r="B427" s="29"/>
      <c r="C427" s="25" t="str">
        <f ca="1">IF(PORTADA!$F$51="A",CONCATENATE(I427," ",G427),"")</f>
        <v>b) 0</v>
      </c>
      <c r="D427" s="26"/>
      <c r="G427" s="38">
        <f>IF(J426="FIN","",LOOKUP(I425,DATOS!A:A,DATOS!M:M))</f>
        <v>0</v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42"/>
      <c r="B428" s="29"/>
      <c r="C428" s="25" t="str">
        <f ca="1">IF(PORTADA!$F$51="A",CONCATENATE(I428," ",G428),"")</f>
        <v>c) 0</v>
      </c>
      <c r="D428" s="26"/>
      <c r="G428" s="38">
        <f>IF(J426="FIN","",LOOKUP(I425,DATOS!A:A,DATOS!N:N))</f>
        <v>0</v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42"/>
      <c r="B429" s="29"/>
      <c r="C429" s="25" t="str">
        <f ca="1">IF(PORTADA!$F$51="A",CONCATENATE(I429," ",G429),"")</f>
        <v>d) 0</v>
      </c>
      <c r="D429" s="26"/>
      <c r="G429" s="38">
        <f>IF(J426="FIN","",LOOKUP(I425,DATOS!A:A,DATOS!O:O))</f>
        <v>0</v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IF(PORTADA!$F$51="A",CONCATENATE(K431,".- ",G431),"")</f>
        <v xml:space="preserve">72.- RÉGIMEN DISCIPLINARIO. </v>
      </c>
      <c r="D431" s="24"/>
      <c r="E431" s="11"/>
      <c r="F431" s="11"/>
      <c r="G431" s="40" t="str">
        <f>IF(J432="FIN","",LOOKUP(I431,DATOS!A:A,DATOS!F:F))</f>
        <v xml:space="preserve">RÉGIMEN DISCIPLINARIO. </v>
      </c>
      <c r="H431" s="40">
        <f>IF(J432="FIN",0,LOOKUP(I431,DATOS!A:A,DATOS!P:P))</f>
        <v>0</v>
      </c>
      <c r="I431" s="35">
        <f>+I425+1</f>
        <v>931</v>
      </c>
      <c r="J431" s="61">
        <f>IF(LOOKUP(I431,DATOS!A:A,DATOS!C:C)=0,J425,(LOOKUP(I431,DATOS!A:A,DATOS!C:C)))</f>
        <v>13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>a) 0</v>
      </c>
      <c r="D432" s="26"/>
      <c r="G432" s="38">
        <f>IF(J432="FIN","",LOOKUP(I431,DATOS!A:A,DATOS!L:L))</f>
        <v>0</v>
      </c>
      <c r="I432" s="35" t="s">
        <v>57</v>
      </c>
      <c r="J432" s="41" t="str">
        <f>IF(J426="FIN","FIN",IF(J431=J425,"","FIN"))</f>
        <v/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42"/>
      <c r="B433" s="29"/>
      <c r="C433" s="25" t="str">
        <f ca="1">IF(PORTADA!$F$51="A",CONCATENATE(I433," ",G433),"")</f>
        <v>b) 0</v>
      </c>
      <c r="D433" s="26"/>
      <c r="G433" s="38">
        <f>IF(J432="FIN","",LOOKUP(I431,DATOS!A:A,DATOS!M:M))</f>
        <v>0</v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42"/>
      <c r="B434" s="29"/>
      <c r="C434" s="25" t="str">
        <f ca="1">IF(PORTADA!$F$51="A",CONCATENATE(I434," ",G434),"")</f>
        <v>c) 0</v>
      </c>
      <c r="D434" s="26"/>
      <c r="G434" s="38">
        <f>IF(J432="FIN","",LOOKUP(I431,DATOS!A:A,DATOS!N:N))</f>
        <v>0</v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42"/>
      <c r="B435" s="29"/>
      <c r="C435" s="25" t="str">
        <f ca="1">IF(PORTADA!$F$51="A",CONCATENATE(I435," ",G435),"")</f>
        <v>d) 0</v>
      </c>
      <c r="D435" s="26"/>
      <c r="G435" s="38">
        <f>IF(J432="FIN","",LOOKUP(I431,DATOS!A:A,DATOS!O:O))</f>
        <v>0</v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IF(PORTADA!$F$51="A",CONCATENATE(K437,".-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932</v>
      </c>
      <c r="J437" s="61">
        <f>IF(LOOKUP(I437,DATOS!A:A,DATOS!C:C)=0,J431,(LOOKUP(I437,DATOS!A:A,DATOS!C:C)))</f>
        <v>14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57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42"/>
      <c r="B439" s="29"/>
      <c r="C439" s="25" t="str">
        <f ca="1">IF(PORTADA!$F$51="A",CONCATENATE(I439,"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42"/>
      <c r="B440" s="29"/>
      <c r="C440" s="25" t="str">
        <f ca="1">IF(PORTADA!$F$51="A",CONCATENATE(I440,"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42"/>
      <c r="B441" s="29"/>
      <c r="C441" s="25" t="str">
        <f ca="1">IF(PORTADA!$F$51="A",CONCATENATE(I441,"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IF(PORTADA!$F$51="A",CONCATENATE(K443,".-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933</v>
      </c>
      <c r="J443" s="61">
        <f>IF(LOOKUP(I443,DATOS!A:A,DATOS!C:C)=0,J437,(LOOKUP(I443,DATOS!A:A,DATOS!C:C)))</f>
        <v>14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57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42"/>
      <c r="B445" s="29"/>
      <c r="C445" s="25" t="str">
        <f ca="1">IF(PORTADA!$F$51="A",CONCATENATE(I445,"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42"/>
      <c r="B446" s="29"/>
      <c r="C446" s="25" t="str">
        <f ca="1">IF(PORTADA!$F$51="A",CONCATENATE(I446,"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42"/>
      <c r="B447" s="29"/>
      <c r="C447" s="25" t="str">
        <f ca="1">IF(PORTADA!$F$51="A",CONCATENATE(I447,"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IF(PORTADA!$F$51="A",CONCATENATE(K449,".-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934</v>
      </c>
      <c r="J449" s="61">
        <f>IF(LOOKUP(I449,DATOS!A:A,DATOS!C:C)=0,J443,(LOOKUP(I449,DATOS!A:A,DATOS!C:C)))</f>
        <v>14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57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42"/>
      <c r="B451" s="29"/>
      <c r="C451" s="25" t="str">
        <f ca="1">IF(PORTADA!$F$51="A",CONCATENATE(I451,"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42"/>
      <c r="B452" s="29"/>
      <c r="C452" s="25" t="str">
        <f ca="1">IF(PORTADA!$F$51="A",CONCATENATE(I452,"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42"/>
      <c r="B453" s="29"/>
      <c r="C453" s="25" t="str">
        <f ca="1">IF(PORTADA!$F$51="A",CONCATENATE(I453,"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IF(PORTADA!$F$51="A",CONCATENATE(K455,".-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935</v>
      </c>
      <c r="J455" s="61">
        <f>IF(LOOKUP(I455,DATOS!A:A,DATOS!C:C)=0,J449,(LOOKUP(I455,DATOS!A:A,DATOS!C:C)))</f>
        <v>14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57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42"/>
      <c r="B457" s="29"/>
      <c r="C457" s="25" t="str">
        <f ca="1">IF(PORTADA!$F$51="A",CONCATENATE(I457,"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42"/>
      <c r="B458" s="29"/>
      <c r="C458" s="25" t="str">
        <f ca="1">IF(PORTADA!$F$51="A",CONCATENATE(I458,"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42"/>
      <c r="B459" s="29"/>
      <c r="C459" s="25" t="str">
        <f ca="1">IF(PORTADA!$F$51="A",CONCATENATE(I459,"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IF(PORTADA!$F$51="A",CONCATENATE(K461,".-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936</v>
      </c>
      <c r="J461" s="61">
        <f>IF(LOOKUP(I461,DATOS!A:A,DATOS!C:C)=0,J455,(LOOKUP(I461,DATOS!A:A,DATOS!C:C)))</f>
        <v>14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57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42"/>
      <c r="B463" s="29"/>
      <c r="C463" s="25" t="str">
        <f ca="1">IF(PORTADA!$F$51="A",CONCATENATE(I463,"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42"/>
      <c r="B464" s="29"/>
      <c r="C464" s="25" t="str">
        <f ca="1">IF(PORTADA!$F$51="A",CONCATENATE(I464,"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42"/>
      <c r="B465" s="29"/>
      <c r="C465" s="25" t="str">
        <f ca="1">IF(PORTADA!$F$51="A",CONCATENATE(I465,"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IF(PORTADA!$F$51="A",CONCATENATE(K467,".-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937</v>
      </c>
      <c r="J467" s="61">
        <f>IF(LOOKUP(I467,DATOS!A:A,DATOS!C:C)=0,J461,(LOOKUP(I467,DATOS!A:A,DATOS!C:C)))</f>
        <v>14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57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42"/>
      <c r="B469" s="29"/>
      <c r="C469" s="25" t="str">
        <f ca="1">IF(PORTADA!$F$51="A",CONCATENATE(I469,"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42"/>
      <c r="B470" s="29"/>
      <c r="C470" s="25" t="str">
        <f ca="1">IF(PORTADA!$F$51="A",CONCATENATE(I470,"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42"/>
      <c r="B471" s="29"/>
      <c r="C471" s="25" t="str">
        <f ca="1">IF(PORTADA!$F$51="A",CONCATENATE(I471,"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IF(PORTADA!$F$51="A",CONCATENATE(K473,".-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938</v>
      </c>
      <c r="J473" s="61">
        <f>IF(LOOKUP(I473,DATOS!A:A,DATOS!C:C)=0,J467,(LOOKUP(I473,DATOS!A:A,DATOS!C:C)))</f>
        <v>14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57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42"/>
      <c r="B475" s="29"/>
      <c r="C475" s="25" t="str">
        <f ca="1">IF(PORTADA!$F$51="A",CONCATENATE(I475,"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42"/>
      <c r="B476" s="29"/>
      <c r="C476" s="25" t="str">
        <f ca="1">IF(PORTADA!$F$51="A",CONCATENATE(I476,"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42"/>
      <c r="B477" s="29"/>
      <c r="C477" s="25" t="str">
        <f ca="1">IF(PORTADA!$F$51="A",CONCATENATE(I477,"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IF(PORTADA!$F$51="A",CONCATENATE(K479,".-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939</v>
      </c>
      <c r="J479" s="61">
        <f>IF(LOOKUP(I479,DATOS!A:A,DATOS!C:C)=0,J473,(LOOKUP(I479,DATOS!A:A,DATOS!C:C)))</f>
        <v>14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57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42"/>
      <c r="B481" s="29"/>
      <c r="C481" s="25" t="str">
        <f ca="1">IF(PORTADA!$F$51="A",CONCATENATE(I481,"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42"/>
      <c r="B482" s="29"/>
      <c r="C482" s="25" t="str">
        <f ca="1">IF(PORTADA!$F$51="A",CONCATENATE(I482,"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42"/>
      <c r="B483" s="29"/>
      <c r="C483" s="25" t="str">
        <f ca="1">IF(PORTADA!$F$51="A",CONCATENATE(I483,"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IF(PORTADA!$F$51="A",CONCATENATE(K485,".-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940</v>
      </c>
      <c r="J485" s="61">
        <f>IF(LOOKUP(I485,DATOS!A:A,DATOS!C:C)=0,J479,(LOOKUP(I485,DATOS!A:A,DATOS!C:C)))</f>
        <v>14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57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42"/>
      <c r="B487" s="29"/>
      <c r="C487" s="25" t="str">
        <f ca="1">IF(PORTADA!$F$51="A",CONCATENATE(I487,"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42"/>
      <c r="B488" s="29"/>
      <c r="C488" s="25" t="str">
        <f ca="1">IF(PORTADA!$F$51="A",CONCATENATE(I488,"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42"/>
      <c r="B489" s="29"/>
      <c r="C489" s="25" t="str">
        <f ca="1">IF(PORTADA!$F$51="A",CONCATENATE(I489,"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IF(PORTADA!$F$51="A",CONCATENATE(K491,".-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941</v>
      </c>
      <c r="J491" s="61">
        <f>IF(LOOKUP(I491,DATOS!A:A,DATOS!C:C)=0,J485,(LOOKUP(I491,DATOS!A:A,DATOS!C:C)))</f>
        <v>14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57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42"/>
      <c r="B493" s="29"/>
      <c r="C493" s="25" t="str">
        <f ca="1">IF(PORTADA!$F$51="A",CONCATENATE(I493,"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42"/>
      <c r="B494" s="29"/>
      <c r="C494" s="25" t="str">
        <f ca="1">IF(PORTADA!$F$51="A",CONCATENATE(I494,"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42"/>
      <c r="B495" s="29"/>
      <c r="C495" s="25" t="str">
        <f ca="1">IF(PORTADA!$F$51="A",CONCATENATE(I495,"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IF(PORTADA!$F$51="A",CONCATENATE(K497,".-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942</v>
      </c>
      <c r="J497" s="61">
        <f>IF(LOOKUP(I497,DATOS!A:A,DATOS!C:C)=0,J491,(LOOKUP(I497,DATOS!A:A,DATOS!C:C)))</f>
        <v>14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57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42"/>
      <c r="B499" s="29"/>
      <c r="C499" s="25" t="str">
        <f ca="1">IF(PORTADA!$F$51="A",CONCATENATE(I499,"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42"/>
      <c r="B500" s="29"/>
      <c r="C500" s="25" t="str">
        <f ca="1">IF(PORTADA!$F$51="A",CONCATENATE(I500,"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42"/>
      <c r="B501" s="29"/>
      <c r="C501" s="25" t="str">
        <f ca="1">IF(PORTADA!$F$51="A",CONCATENATE(I501,"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IF(PORTADA!$F$51="A",CONCATENATE(K503,".-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943</v>
      </c>
      <c r="J503" s="61">
        <f>IF(LOOKUP(I503,DATOS!A:A,DATOS!C:C)=0,J497,(LOOKUP(I503,DATOS!A:A,DATOS!C:C)))</f>
        <v>14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57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42"/>
      <c r="B505" s="29"/>
      <c r="C505" s="25" t="str">
        <f ca="1">IF(PORTADA!$F$51="A",CONCATENATE(I505,"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42"/>
      <c r="B506" s="29"/>
      <c r="C506" s="25" t="str">
        <f ca="1">IF(PORTADA!$F$51="A",CONCATENATE(I506,"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42"/>
      <c r="B507" s="29"/>
      <c r="C507" s="25" t="str">
        <f ca="1">IF(PORTADA!$F$51="A",CONCATENATE(I507,"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IF(PORTADA!$F$51="A",CONCATENATE(K509,".-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944</v>
      </c>
      <c r="J509" s="61">
        <f>IF(LOOKUP(I509,DATOS!A:A,DATOS!C:C)=0,J503,(LOOKUP(I509,DATOS!A:A,DATOS!C:C)))</f>
        <v>14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57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42"/>
      <c r="B511" s="29"/>
      <c r="C511" s="25" t="str">
        <f ca="1">IF(PORTADA!$F$51="A",CONCATENATE(I511,"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42"/>
      <c r="B512" s="29"/>
      <c r="C512" s="25" t="str">
        <f ca="1">IF(PORTADA!$F$51="A",CONCATENATE(I512,"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42"/>
      <c r="B513" s="29"/>
      <c r="C513" s="25" t="str">
        <f ca="1">IF(PORTADA!$F$51="A",CONCATENATE(I513,"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IF(PORTADA!$F$51="A",CONCATENATE(K515,".-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945</v>
      </c>
      <c r="J515" s="61">
        <f>IF(LOOKUP(I515,DATOS!A:A,DATOS!C:C)=0,J509,(LOOKUP(I515,DATOS!A:A,DATOS!C:C)))</f>
        <v>14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57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42"/>
      <c r="B517" s="29"/>
      <c r="C517" s="25" t="str">
        <f ca="1">IF(PORTADA!$F$51="A",CONCATENATE(I517,"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42"/>
      <c r="B518" s="29"/>
      <c r="C518" s="25" t="str">
        <f ca="1">IF(PORTADA!$F$51="A",CONCATENATE(I518,"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42"/>
      <c r="B519" s="29"/>
      <c r="C519" s="25" t="str">
        <f ca="1">IF(PORTADA!$F$51="A",CONCATENATE(I519,"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IF(PORTADA!$F$51="A",CONCATENATE(K521,".-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946</v>
      </c>
      <c r="J521" s="61">
        <f>IF(LOOKUP(I521,DATOS!A:A,DATOS!C:C)=0,J515,(LOOKUP(I521,DATOS!A:A,DATOS!C:C)))</f>
        <v>14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57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42"/>
      <c r="B523" s="29"/>
      <c r="C523" s="25" t="str">
        <f ca="1">IF(PORTADA!$F$51="A",CONCATENATE(I523,"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42"/>
      <c r="B524" s="29"/>
      <c r="C524" s="25" t="str">
        <f ca="1">IF(PORTADA!$F$51="A",CONCATENATE(I524,"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42"/>
      <c r="B525" s="29"/>
      <c r="C525" s="25" t="str">
        <f ca="1">IF(PORTADA!$F$51="A",CONCATENATE(I525,"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IF(PORTADA!$F$51="A",CONCATENATE(K527,".-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947</v>
      </c>
      <c r="J527" s="61">
        <f>IF(LOOKUP(I527,DATOS!A:A,DATOS!C:C)=0,J521,(LOOKUP(I527,DATOS!A:A,DATOS!C:C)))</f>
        <v>14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57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42"/>
      <c r="B529" s="29"/>
      <c r="C529" s="25" t="str">
        <f ca="1">IF(PORTADA!$F$51="A",CONCATENATE(I529,"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42"/>
      <c r="B530" s="29"/>
      <c r="C530" s="25" t="str">
        <f ca="1">IF(PORTADA!$F$51="A",CONCATENATE(I530,"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42"/>
      <c r="B531" s="29"/>
      <c r="C531" s="25" t="str">
        <f ca="1">IF(PORTADA!$F$51="A",CONCATENATE(I531,"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IF(PORTADA!$F$51="A",CONCATENATE(K533,".-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948</v>
      </c>
      <c r="J533" s="61">
        <f>IF(LOOKUP(I533,DATOS!A:A,DATOS!C:C)=0,J527,(LOOKUP(I533,DATOS!A:A,DATOS!C:C)))</f>
        <v>14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57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42"/>
      <c r="B535" s="29"/>
      <c r="C535" s="25" t="str">
        <f ca="1">IF(PORTADA!$F$51="A",CONCATENATE(I535,"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42"/>
      <c r="B536" s="29"/>
      <c r="C536" s="25" t="str">
        <f ca="1">IF(PORTADA!$F$51="A",CONCATENATE(I536,"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42"/>
      <c r="B537" s="29"/>
      <c r="C537" s="25" t="str">
        <f ca="1">IF(PORTADA!$F$51="A",CONCATENATE(I537,"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949</v>
      </c>
      <c r="J539" s="61">
        <f>IF(LOOKUP(I539,DATOS!A:A,DATOS!C:C)=0,J533,(LOOKUP(I539,DATOS!A:A,DATOS!C:C)))</f>
        <v>14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950</v>
      </c>
      <c r="J545" s="61">
        <f>IF(LOOKUP(I545,DATOS!A:A,DATOS!C:C)=0,J539,(LOOKUP(I545,DATOS!A:A,DATOS!C:C)))</f>
        <v>14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951</v>
      </c>
      <c r="J551" s="61">
        <f>IF(LOOKUP(I551,DATOS!A:A,DATOS!C:C)=0,J545,(LOOKUP(I551,DATOS!A:A,DATOS!C:C)))</f>
        <v>14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952</v>
      </c>
      <c r="J557" s="61">
        <f>IF(LOOKUP(I557,DATOS!A:A,DATOS!C:C)=0,J551,(LOOKUP(I557,DATOS!A:A,DATOS!C:C)))</f>
        <v>14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953</v>
      </c>
      <c r="J563" s="61">
        <f>IF(LOOKUP(I563,DATOS!A:A,DATOS!C:C)=0,J557,(LOOKUP(I563,DATOS!A:A,DATOS!C:C)))</f>
        <v>14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954</v>
      </c>
      <c r="J569" s="61">
        <f>IF(LOOKUP(I569,DATOS!A:A,DATOS!C:C)=0,J563,(LOOKUP(I569,DATOS!A:A,DATOS!C:C)))</f>
        <v>14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955</v>
      </c>
      <c r="J575" s="61">
        <f>IF(LOOKUP(I575,DATOS!A:A,DATOS!C:C)=0,J569,(LOOKUP(I575,DATOS!A:A,DATOS!C:C)))</f>
        <v>14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956</v>
      </c>
      <c r="J581" s="61">
        <f>IF(LOOKUP(I581,DATOS!A:A,DATOS!C:C)=0,J575,(LOOKUP(I581,DATOS!A:A,DATOS!C:C)))</f>
        <v>14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957</v>
      </c>
      <c r="J587" s="61">
        <f>IF(LOOKUP(I587,DATOS!A:A,DATOS!C:C)=0,J581,(LOOKUP(I587,DATOS!A:A,DATOS!C:C)))</f>
        <v>14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958</v>
      </c>
      <c r="J593" s="61">
        <f>IF(LOOKUP(I593,DATOS!A:A,DATOS!C:C)=0,J587,(LOOKUP(I593,DATOS!A:A,DATOS!C:C)))</f>
        <v>14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959</v>
      </c>
      <c r="J599" s="61">
        <f>IF(LOOKUP(I599,DATOS!A:A,DATOS!C:C)=0,J593,(LOOKUP(I599,DATOS!A:A,DATOS!C:C)))</f>
        <v>14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gt/Gl5958jEGy7oCDaukwtbQ/+62JGWuGCT6TcINWfc18gW9dYQ1694ZexfHTkpyhGvCDKzZaOVKob0YgFcPKw==" saltValue="HEI2bUgJBMQIu3PgnPyyaA==" spinCount="100000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720" priority="28" stopIfTrue="1" operator="lessThan">
      <formula>2</formula>
    </cfRule>
    <cfRule type="cellIs" dxfId="719" priority="29" stopIfTrue="1" operator="equal">
      <formula>2</formula>
    </cfRule>
    <cfRule type="cellIs" dxfId="71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717" priority="1" stopIfTrue="1" operator="lessThan">
      <formula>2</formula>
    </cfRule>
    <cfRule type="cellIs" dxfId="716" priority="2" stopIfTrue="1" operator="equal">
      <formula>2</formula>
    </cfRule>
    <cfRule type="cellIs" dxfId="71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714" priority="25" stopIfTrue="1" operator="lessThan">
      <formula>2</formula>
    </cfRule>
    <cfRule type="cellIs" dxfId="713" priority="26" stopIfTrue="1" operator="equal">
      <formula>2</formula>
    </cfRule>
    <cfRule type="cellIs" dxfId="71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711" priority="22" stopIfTrue="1" operator="lessThan">
      <formula>2</formula>
    </cfRule>
    <cfRule type="cellIs" dxfId="710" priority="23" stopIfTrue="1" operator="equal">
      <formula>2</formula>
    </cfRule>
    <cfRule type="cellIs" dxfId="70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708" priority="19" stopIfTrue="1" operator="lessThan">
      <formula>2</formula>
    </cfRule>
    <cfRule type="cellIs" dxfId="707" priority="20" stopIfTrue="1" operator="equal">
      <formula>2</formula>
    </cfRule>
    <cfRule type="cellIs" dxfId="70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705" priority="16" stopIfTrue="1" operator="lessThan">
      <formula>2</formula>
    </cfRule>
    <cfRule type="cellIs" dxfId="704" priority="17" stopIfTrue="1" operator="equal">
      <formula>2</formula>
    </cfRule>
    <cfRule type="cellIs" dxfId="70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702" priority="13" stopIfTrue="1" operator="lessThan">
      <formula>2</formula>
    </cfRule>
    <cfRule type="cellIs" dxfId="701" priority="14" stopIfTrue="1" operator="equal">
      <formula>2</formula>
    </cfRule>
    <cfRule type="cellIs" dxfId="70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699" priority="10" stopIfTrue="1" operator="lessThan">
      <formula>2</formula>
    </cfRule>
    <cfRule type="cellIs" dxfId="698" priority="11" stopIfTrue="1" operator="equal">
      <formula>2</formula>
    </cfRule>
    <cfRule type="cellIs" dxfId="69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696" priority="7" stopIfTrue="1" operator="lessThan">
      <formula>2</formula>
    </cfRule>
    <cfRule type="cellIs" dxfId="695" priority="8" stopIfTrue="1" operator="equal">
      <formula>2</formula>
    </cfRule>
    <cfRule type="cellIs" dxfId="69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693" priority="4" stopIfTrue="1" operator="lessThan">
      <formula>2</formula>
    </cfRule>
    <cfRule type="cellIs" dxfId="692" priority="5" stopIfTrue="1" operator="equal">
      <formula>2</formula>
    </cfRule>
    <cfRule type="cellIs" dxfId="69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AI819"/>
  <sheetViews>
    <sheetView zoomScale="90" zoomScaleNormal="90" workbookViewId="0">
      <pane ySplit="2" topLeftCell="A254" activePane="bottomLeft" state="frozen"/>
      <selection pane="bottomLeft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IF(PORTADA!$F$51="A",G1,PORTADA!$F$52)</f>
        <v>Régimen Disciplinario II</v>
      </c>
      <c r="D1" s="3"/>
      <c r="E1" s="4" t="e">
        <f>ROUND(Q2/K2*10,2)</f>
        <v>#DIV/0!</v>
      </c>
      <c r="F1" s="4"/>
      <c r="G1" s="38" t="str">
        <f>LOOKUP(I5,DATOS!A:A,DATOS!E:E)</f>
        <v>Régimen Disciplinario II</v>
      </c>
      <c r="I1" s="39">
        <v>14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>Régimen Disciplinario II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IF(PORTADA!$F$51="A",CONCATENATE(K5,".- ",G5),"")</f>
        <v xml:space="preserve">1.- RÉGIMEN DISCIPLINARIO. </v>
      </c>
      <c r="D5" s="24"/>
      <c r="E5" s="11"/>
      <c r="F5" s="11"/>
      <c r="G5" s="40" t="str">
        <f>LOOKUP(I5,DATOS!A:A,DATOS!F:F)</f>
        <v xml:space="preserve">RÉGIMEN DISCIPLINARIO. </v>
      </c>
      <c r="H5" s="40">
        <f>LOOKUP(I5,DATOS!A:A,DATOS!P:P)</f>
        <v>0</v>
      </c>
      <c r="I5" s="35">
        <f>LOOKUP(I1,DATOS!C:C,DATOS!A:A)</f>
        <v>932</v>
      </c>
      <c r="J5" s="61">
        <f>LOOKUP(I5,DATOS!A:A,DATOS!C:C)</f>
        <v>14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IF(PORTADA!$F$51="A",CONCATENATE(K11,".- ",G11),"")</f>
        <v xml:space="preserve">2.- RÉGIMEN DISCIPLINARIO. </v>
      </c>
      <c r="D11" s="24"/>
      <c r="E11" s="11"/>
      <c r="F11" s="11"/>
      <c r="G11" s="40" t="str">
        <f>IF(J12="FIN","",LOOKUP(I11,DATOS!A:A,DATOS!F:F))</f>
        <v xml:space="preserve">RÉGIMEN DISCIPLINARIO. </v>
      </c>
      <c r="H11" s="40">
        <f>IF(J12="FIN",0,LOOKUP(I11,DATOS!A:A,DATOS!P:P))</f>
        <v>0</v>
      </c>
      <c r="I11" s="35">
        <f>+I5+1</f>
        <v>933</v>
      </c>
      <c r="J11" s="61">
        <f>IF(LOOKUP(I11,DATOS!A:A,DATOS!C:C)=0,J5,(LOOKUP(I11,DATOS!A:A,DATOS!C:C)))</f>
        <v>14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IF(PORTADA!$F$51="A",CONCATENATE(K17,".- ",G17),"")</f>
        <v xml:space="preserve">3.- RÉGIMEN DISCIPLINARIO. </v>
      </c>
      <c r="D17" s="24"/>
      <c r="E17" s="11"/>
      <c r="F17" s="11"/>
      <c r="G17" s="40" t="str">
        <f>IF(J18="FIN","",LOOKUP(I17,DATOS!A:A,DATOS!F:F))</f>
        <v xml:space="preserve">RÉGIMEN DISCIPLINARIO. </v>
      </c>
      <c r="H17" s="40">
        <f>IF(J18="FIN",0,LOOKUP(I17,DATOS!A:A,DATOS!P:P))</f>
        <v>0</v>
      </c>
      <c r="I17" s="35">
        <f>+I11+1</f>
        <v>934</v>
      </c>
      <c r="J17" s="61">
        <f>IF(LOOKUP(I17,DATOS!A:A,DATOS!C:C)=0,J11,(LOOKUP(I17,DATOS!A:A,DATOS!C:C)))</f>
        <v>14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IF(PORTADA!$F$51="A",CONCATENATE(K23,".- ",G23),"")</f>
        <v xml:space="preserve">4.- RÉGIMEN DISCIPLINARIO. </v>
      </c>
      <c r="D23" s="24"/>
      <c r="E23" s="11"/>
      <c r="F23" s="11"/>
      <c r="G23" s="40" t="str">
        <f>IF(J24="FIN","",LOOKUP(I23,DATOS!A:A,DATOS!F:F))</f>
        <v xml:space="preserve">RÉGIMEN DISCIPLINARIO. </v>
      </c>
      <c r="H23" s="40">
        <f>IF(J24="FIN",0,LOOKUP(I23,DATOS!A:A,DATOS!P:P))</f>
        <v>0</v>
      </c>
      <c r="I23" s="35">
        <f>+I17+1</f>
        <v>935</v>
      </c>
      <c r="J23" s="61">
        <f>IF(LOOKUP(I23,DATOS!A:A,DATOS!C:C)=0,J17,(LOOKUP(I23,DATOS!A:A,DATOS!C:C)))</f>
        <v>14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IF(PORTADA!$F$51="A",CONCATENATE(K29,".- ",G29),"")</f>
        <v xml:space="preserve">5.- RÉGIMEN DISCIPLINARIO. </v>
      </c>
      <c r="D29" s="24"/>
      <c r="E29" s="11"/>
      <c r="F29" s="11"/>
      <c r="G29" s="40" t="str">
        <f>IF(J30="FIN","",LOOKUP(I29,DATOS!A:A,DATOS!F:F))</f>
        <v xml:space="preserve">RÉGIMEN DISCIPLINARIO. </v>
      </c>
      <c r="H29" s="40">
        <f>IF(J30="FIN",0,LOOKUP(I29,DATOS!A:A,DATOS!P:P))</f>
        <v>0</v>
      </c>
      <c r="I29" s="35">
        <f>+I23+1</f>
        <v>936</v>
      </c>
      <c r="J29" s="61">
        <f>IF(LOOKUP(I29,DATOS!A:A,DATOS!C:C)=0,J23,(LOOKUP(I29,DATOS!A:A,DATOS!C:C)))</f>
        <v>14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IF(PORTADA!$F$51="A",CONCATENATE(K35,".- ",G35),"")</f>
        <v xml:space="preserve">6.- RÉGIMEN DISCIPLINARIO. </v>
      </c>
      <c r="D35" s="24"/>
      <c r="E35" s="11"/>
      <c r="F35" s="11"/>
      <c r="G35" s="40" t="str">
        <f>IF(J36="FIN","",LOOKUP(I35,DATOS!A:A,DATOS!F:F))</f>
        <v xml:space="preserve">RÉGIMEN DISCIPLINARIO. </v>
      </c>
      <c r="H35" s="40">
        <f>IF(J36="FIN",0,LOOKUP(I35,DATOS!A:A,DATOS!P:P))</f>
        <v>0</v>
      </c>
      <c r="I35" s="35">
        <f>+I29+1</f>
        <v>937</v>
      </c>
      <c r="J35" s="61">
        <f>IF(LOOKUP(I35,DATOS!A:A,DATOS!C:C)=0,J29,(LOOKUP(I35,DATOS!A:A,DATOS!C:C)))</f>
        <v>14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IF(PORTADA!$F$51="A",CONCATENATE(K41,".- ",G41),"")</f>
        <v xml:space="preserve">7.- RÉGIMEN DISCIPLINARIO. </v>
      </c>
      <c r="D41" s="24"/>
      <c r="E41" s="11"/>
      <c r="F41" s="11"/>
      <c r="G41" s="40" t="str">
        <f>IF(J42="FIN","",LOOKUP(I41,DATOS!A:A,DATOS!F:F))</f>
        <v xml:space="preserve">RÉGIMEN DISCIPLINARIO. </v>
      </c>
      <c r="H41" s="40">
        <f>IF(J42="FIN",0,LOOKUP(I41,DATOS!A:A,DATOS!P:P))</f>
        <v>0</v>
      </c>
      <c r="I41" s="35">
        <f>+I35+1</f>
        <v>938</v>
      </c>
      <c r="J41" s="61">
        <f>IF(LOOKUP(I41,DATOS!A:A,DATOS!C:C)=0,J35,(LOOKUP(I41,DATOS!A:A,DATOS!C:C)))</f>
        <v>14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IF(PORTADA!$F$51="A",CONCATENATE(K47,".- ",G47),"")</f>
        <v xml:space="preserve">8.- RÉGIMEN DISCIPLINARIO. </v>
      </c>
      <c r="D47" s="24"/>
      <c r="E47" s="11"/>
      <c r="F47" s="11"/>
      <c r="G47" s="40" t="str">
        <f>IF(J48="FIN","",LOOKUP(I47,DATOS!A:A,DATOS!F:F))</f>
        <v xml:space="preserve">RÉGIMEN DISCIPLINARIO. </v>
      </c>
      <c r="H47" s="40">
        <f>IF(J48="FIN",0,LOOKUP(I47,DATOS!A:A,DATOS!P:P))</f>
        <v>0</v>
      </c>
      <c r="I47" s="35">
        <f>+I41+1</f>
        <v>939</v>
      </c>
      <c r="J47" s="61">
        <f>IF(LOOKUP(I47,DATOS!A:A,DATOS!C:C)=0,J41,(LOOKUP(I47,DATOS!A:A,DATOS!C:C)))</f>
        <v>14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IF(PORTADA!$F$51="A",CONCATENATE(K53,".- ",G53),"")</f>
        <v xml:space="preserve">9.- RÉGIMEN DISCIPLINARIO. </v>
      </c>
      <c r="D53" s="24"/>
      <c r="E53" s="11"/>
      <c r="F53" s="11"/>
      <c r="G53" s="40" t="str">
        <f>IF(J54="FIN","",LOOKUP(I53,DATOS!A:A,DATOS!F:F))</f>
        <v xml:space="preserve">RÉGIMEN DISCIPLINARIO. </v>
      </c>
      <c r="H53" s="40">
        <f>IF(J54="FIN",0,LOOKUP(I53,DATOS!A:A,DATOS!P:P))</f>
        <v>0</v>
      </c>
      <c r="I53" s="35">
        <f>+I47+1</f>
        <v>940</v>
      </c>
      <c r="J53" s="61">
        <f>IF(LOOKUP(I53,DATOS!A:A,DATOS!C:C)=0,J47,(LOOKUP(I53,DATOS!A:A,DATOS!C:C)))</f>
        <v>14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IF(PORTADA!$F$51="A",CONCATENATE(K59,".- ",G59),"")</f>
        <v xml:space="preserve">10.- RÉGIMEN DISCIPLINARIO. </v>
      </c>
      <c r="D59" s="24"/>
      <c r="E59" s="11"/>
      <c r="F59" s="11"/>
      <c r="G59" s="40" t="str">
        <f>IF(J60="FIN","",LOOKUP(I59,DATOS!A:A,DATOS!F:F))</f>
        <v xml:space="preserve">RÉGIMEN DISCIPLINARIO. </v>
      </c>
      <c r="H59" s="40">
        <f>IF(J60="FIN",0,LOOKUP(I59,DATOS!A:A,DATOS!P:P))</f>
        <v>0</v>
      </c>
      <c r="I59" s="35">
        <f>+I53+1</f>
        <v>941</v>
      </c>
      <c r="J59" s="61">
        <f>IF(LOOKUP(I59,DATOS!A:A,DATOS!C:C)=0,J53,(LOOKUP(I59,DATOS!A:A,DATOS!C:C)))</f>
        <v>14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IF(PORTADA!$F$51="A",CONCATENATE(K65,".- ",G65),"")</f>
        <v xml:space="preserve">11.- RÉGIMEN DISCIPLINARIO. </v>
      </c>
      <c r="D65" s="24"/>
      <c r="E65" s="11"/>
      <c r="F65" s="11"/>
      <c r="G65" s="40" t="str">
        <f>IF(J66="FIN","",LOOKUP(I65,DATOS!A:A,DATOS!F:F))</f>
        <v xml:space="preserve">RÉGIMEN DISCIPLINARIO. </v>
      </c>
      <c r="H65" s="40">
        <f>IF(J66="FIN",0,LOOKUP(I65,DATOS!A:A,DATOS!P:P))</f>
        <v>0</v>
      </c>
      <c r="I65" s="35">
        <f>+I59+1</f>
        <v>942</v>
      </c>
      <c r="J65" s="61">
        <f>IF(LOOKUP(I65,DATOS!A:A,DATOS!C:C)=0,J59,(LOOKUP(I65,DATOS!A:A,DATOS!C:C)))</f>
        <v>14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IF(PORTADA!$F$51="A",CONCATENATE(K71,".- ",G71),"")</f>
        <v xml:space="preserve">12.- RÉGIMEN DISCIPLINARIO. </v>
      </c>
      <c r="D71" s="24"/>
      <c r="E71" s="11"/>
      <c r="F71" s="11"/>
      <c r="G71" s="40" t="str">
        <f>IF(J72="FIN","",LOOKUP(I71,DATOS!A:A,DATOS!F:F))</f>
        <v xml:space="preserve">RÉGIMEN DISCIPLINARIO. </v>
      </c>
      <c r="H71" s="40">
        <f>IF(J72="FIN",0,LOOKUP(I71,DATOS!A:A,DATOS!P:P))</f>
        <v>0</v>
      </c>
      <c r="I71" s="35">
        <f>+I65+1</f>
        <v>943</v>
      </c>
      <c r="J71" s="61">
        <f>IF(LOOKUP(I71,DATOS!A:A,DATOS!C:C)=0,J65,(LOOKUP(I71,DATOS!A:A,DATOS!C:C)))</f>
        <v>14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IF(PORTADA!$F$51="A",CONCATENATE(K77,".- ",G77),"")</f>
        <v xml:space="preserve">13.- RÉGIMEN DISCIPLINARIO. </v>
      </c>
      <c r="D77" s="24"/>
      <c r="E77" s="11"/>
      <c r="F77" s="11"/>
      <c r="G77" s="40" t="str">
        <f>IF(J78="FIN","",LOOKUP(I77,DATOS!A:A,DATOS!F:F))</f>
        <v xml:space="preserve">RÉGIMEN DISCIPLINARIO. </v>
      </c>
      <c r="H77" s="40">
        <f>IF(J78="FIN",0,LOOKUP(I77,DATOS!A:A,DATOS!P:P))</f>
        <v>0</v>
      </c>
      <c r="I77" s="35">
        <f>+I71+1</f>
        <v>944</v>
      </c>
      <c r="J77" s="61">
        <f>IF(LOOKUP(I77,DATOS!A:A,DATOS!C:C)=0,J71,(LOOKUP(I77,DATOS!A:A,DATOS!C:C)))</f>
        <v>14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IF(PORTADA!$F$51="A",CONCATENATE(K83,".- ",G83),"")</f>
        <v xml:space="preserve">14.- RÉGIMEN DISCIPLINARIO. </v>
      </c>
      <c r="D83" s="24"/>
      <c r="E83" s="11"/>
      <c r="F83" s="11"/>
      <c r="G83" s="40" t="str">
        <f>IF(J84="FIN","",LOOKUP(I83,DATOS!A:A,DATOS!F:F))</f>
        <v xml:space="preserve">RÉGIMEN DISCIPLINARIO. </v>
      </c>
      <c r="H83" s="40">
        <f>IF(J84="FIN",0,LOOKUP(I83,DATOS!A:A,DATOS!P:P))</f>
        <v>0</v>
      </c>
      <c r="I83" s="35">
        <f>+I77+1</f>
        <v>945</v>
      </c>
      <c r="J83" s="61">
        <f>IF(LOOKUP(I83,DATOS!A:A,DATOS!C:C)=0,J77,(LOOKUP(I83,DATOS!A:A,DATOS!C:C)))</f>
        <v>14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IF(PORTADA!$F$51="A",CONCATENATE(K89,".- ",G89),"")</f>
        <v xml:space="preserve">15.- RÉGIMEN DISCIPLINARIO. </v>
      </c>
      <c r="D89" s="24"/>
      <c r="E89" s="11"/>
      <c r="F89" s="11"/>
      <c r="G89" s="40" t="str">
        <f>IF(J90="FIN","",LOOKUP(I89,DATOS!A:A,DATOS!F:F))</f>
        <v xml:space="preserve">RÉGIMEN DISCIPLINARIO. </v>
      </c>
      <c r="H89" s="40">
        <f>IF(J90="FIN",0,LOOKUP(I89,DATOS!A:A,DATOS!P:P))</f>
        <v>0</v>
      </c>
      <c r="I89" s="35">
        <f>+I83+1</f>
        <v>946</v>
      </c>
      <c r="J89" s="61">
        <f>IF(LOOKUP(I89,DATOS!A:A,DATOS!C:C)=0,J83,(LOOKUP(I89,DATOS!A:A,DATOS!C:C)))</f>
        <v>14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IF(PORTADA!$F$51="A",CONCATENATE(K95,".- ",G95),"")</f>
        <v xml:space="preserve">16.- RÉGIMEN DISCIPLINARIO. </v>
      </c>
      <c r="D95" s="24"/>
      <c r="E95" s="11"/>
      <c r="F95" s="11"/>
      <c r="G95" s="40" t="str">
        <f>IF(J96="FIN","",LOOKUP(I95,DATOS!A:A,DATOS!F:F))</f>
        <v xml:space="preserve">RÉGIMEN DISCIPLINARIO. </v>
      </c>
      <c r="H95" s="40">
        <f>IF(J96="FIN",0,LOOKUP(I95,DATOS!A:A,DATOS!P:P))</f>
        <v>0</v>
      </c>
      <c r="I95" s="35">
        <f>+I89+1</f>
        <v>947</v>
      </c>
      <c r="J95" s="61">
        <f>IF(LOOKUP(I95,DATOS!A:A,DATOS!C:C)=0,J89,(LOOKUP(I95,DATOS!A:A,DATOS!C:C)))</f>
        <v>14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IF(PORTADA!$F$51="A",CONCATENATE(K101,".- ",G101),"")</f>
        <v xml:space="preserve">17.- RÉGIMEN DISCIPLINARIO. </v>
      </c>
      <c r="D101" s="24"/>
      <c r="E101" s="11"/>
      <c r="F101" s="11"/>
      <c r="G101" s="40" t="str">
        <f>IF(J102="FIN","",LOOKUP(I101,DATOS!A:A,DATOS!F:F))</f>
        <v xml:space="preserve">RÉGIMEN DISCIPLINARIO. </v>
      </c>
      <c r="H101" s="40">
        <f>IF(J102="FIN",0,LOOKUP(I101,DATOS!A:A,DATOS!P:P))</f>
        <v>0</v>
      </c>
      <c r="I101" s="35">
        <f>+I95+1</f>
        <v>948</v>
      </c>
      <c r="J101" s="61">
        <f>IF(LOOKUP(I101,DATOS!A:A,DATOS!C:C)=0,J95,(LOOKUP(I101,DATOS!A:A,DATOS!C:C)))</f>
        <v>14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IF(PORTADA!$F$51="A",CONCATENATE(K107,".- ",G107),"")</f>
        <v xml:space="preserve">18.- RÉGIMEN DISCIPLINARIO. </v>
      </c>
      <c r="D107" s="24"/>
      <c r="E107" s="11"/>
      <c r="F107" s="11"/>
      <c r="G107" s="40" t="str">
        <f>IF(J108="FIN","",LOOKUP(I107,DATOS!A:A,DATOS!F:F))</f>
        <v xml:space="preserve">RÉGIMEN DISCIPLINARIO. </v>
      </c>
      <c r="H107" s="40">
        <f>IF(J108="FIN",0,LOOKUP(I107,DATOS!A:A,DATOS!P:P))</f>
        <v>0</v>
      </c>
      <c r="I107" s="35">
        <f>+I101+1</f>
        <v>949</v>
      </c>
      <c r="J107" s="61">
        <f>IF(LOOKUP(I107,DATOS!A:A,DATOS!C:C)=0,J101,(LOOKUP(I107,DATOS!A:A,DATOS!C:C)))</f>
        <v>14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IF(PORTADA!$F$51="A",CONCATENATE(K113,".- ",G113),"")</f>
        <v xml:space="preserve">19.- RÉGIMEN DISCIPLINARIO. </v>
      </c>
      <c r="D113" s="24"/>
      <c r="E113" s="11"/>
      <c r="F113" s="11"/>
      <c r="G113" s="40" t="str">
        <f>IF(J114="FIN","",LOOKUP(I113,DATOS!A:A,DATOS!F:F))</f>
        <v xml:space="preserve">RÉGIMEN DISCIPLINARIO. </v>
      </c>
      <c r="H113" s="40">
        <f>IF(J114="FIN",0,LOOKUP(I113,DATOS!A:A,DATOS!P:P))</f>
        <v>0</v>
      </c>
      <c r="I113" s="35">
        <f>+I107+1</f>
        <v>950</v>
      </c>
      <c r="J113" s="61">
        <f>IF(LOOKUP(I113,DATOS!A:A,DATOS!C:C)=0,J107,(LOOKUP(I113,DATOS!A:A,DATOS!C:C)))</f>
        <v>14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IF(PORTADA!$F$51="A",CONCATENATE(K119,".- ",G119),"")</f>
        <v xml:space="preserve">20.- RÉGIMEN DISCIPLINARIO. </v>
      </c>
      <c r="D119" s="24"/>
      <c r="E119" s="11"/>
      <c r="F119" s="11"/>
      <c r="G119" s="40" t="str">
        <f>IF(J120="FIN","",LOOKUP(I119,DATOS!A:A,DATOS!F:F))</f>
        <v xml:space="preserve">RÉGIMEN DISCIPLINARIO. </v>
      </c>
      <c r="H119" s="40">
        <f>IF(J120="FIN",0,LOOKUP(I119,DATOS!A:A,DATOS!P:P))</f>
        <v>0</v>
      </c>
      <c r="I119" s="35">
        <f>+I113+1</f>
        <v>951</v>
      </c>
      <c r="J119" s="61">
        <f>IF(LOOKUP(I119,DATOS!A:A,DATOS!C:C)=0,J113,(LOOKUP(I119,DATOS!A:A,DATOS!C:C)))</f>
        <v>14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IF(PORTADA!$F$51="A",CONCATENATE(K125,".- ",G125),"")</f>
        <v xml:space="preserve">21.- RÉGIMEN DISCIPLINARIO. </v>
      </c>
      <c r="D125" s="24"/>
      <c r="E125" s="11"/>
      <c r="F125" s="11"/>
      <c r="G125" s="40" t="str">
        <f>IF(J126="FIN","",LOOKUP(I125,DATOS!A:A,DATOS!F:F))</f>
        <v xml:space="preserve">RÉGIMEN DISCIPLINARIO. </v>
      </c>
      <c r="H125" s="40">
        <f>IF(J126="FIN",0,LOOKUP(I125,DATOS!A:A,DATOS!P:P))</f>
        <v>0</v>
      </c>
      <c r="I125" s="35">
        <f>+I119+1</f>
        <v>952</v>
      </c>
      <c r="J125" s="61">
        <f>IF(LOOKUP(I125,DATOS!A:A,DATOS!C:C)=0,J119,(LOOKUP(I125,DATOS!A:A,DATOS!C:C)))</f>
        <v>14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IF(PORTADA!$F$51="A",CONCATENATE(K131,".- ",G131),"")</f>
        <v xml:space="preserve">22.- RÉGIMEN DISCIPLINARIO. </v>
      </c>
      <c r="D131" s="24"/>
      <c r="E131" s="11"/>
      <c r="F131" s="11"/>
      <c r="G131" s="40" t="str">
        <f>IF(J132="FIN","",LOOKUP(I131,DATOS!A:A,DATOS!F:F))</f>
        <v xml:space="preserve">RÉGIMEN DISCIPLINARIO. </v>
      </c>
      <c r="H131" s="40">
        <f>IF(J132="FIN",0,LOOKUP(I131,DATOS!A:A,DATOS!P:P))</f>
        <v>0</v>
      </c>
      <c r="I131" s="35">
        <f>+I125+1</f>
        <v>953</v>
      </c>
      <c r="J131" s="61">
        <f>IF(LOOKUP(I131,DATOS!A:A,DATOS!C:C)=0,J125,(LOOKUP(I131,DATOS!A:A,DATOS!C:C)))</f>
        <v>14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IF(PORTADA!$F$51="A",CONCATENATE(K137,".- ",G137),"")</f>
        <v xml:space="preserve">23.- RÉGIMEN DISCIPLINARIO. </v>
      </c>
      <c r="D137" s="24"/>
      <c r="E137" s="11"/>
      <c r="F137" s="11"/>
      <c r="G137" s="40" t="str">
        <f>IF(J138="FIN","",LOOKUP(I137,DATOS!A:A,DATOS!F:F))</f>
        <v xml:space="preserve">RÉGIMEN DISCIPLINARIO. </v>
      </c>
      <c r="H137" s="40">
        <f>IF(J138="FIN",0,LOOKUP(I137,DATOS!A:A,DATOS!P:P))</f>
        <v>0</v>
      </c>
      <c r="I137" s="35">
        <f>+I131+1</f>
        <v>954</v>
      </c>
      <c r="J137" s="61">
        <f>IF(LOOKUP(I137,DATOS!A:A,DATOS!C:C)=0,J131,(LOOKUP(I137,DATOS!A:A,DATOS!C:C)))</f>
        <v>14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IF(PORTADA!$F$51="A",CONCATENATE(K143,".- ",G143),"")</f>
        <v xml:space="preserve">24.- RÉGIMEN DISCIPLINARIO. </v>
      </c>
      <c r="D143" s="24"/>
      <c r="E143" s="11"/>
      <c r="F143" s="11"/>
      <c r="G143" s="40" t="str">
        <f>IF(J144="FIN","",LOOKUP(I143,DATOS!A:A,DATOS!F:F))</f>
        <v xml:space="preserve">RÉGIMEN DISCIPLINARIO. </v>
      </c>
      <c r="H143" s="40">
        <f>IF(J144="FIN",0,LOOKUP(I143,DATOS!A:A,DATOS!P:P))</f>
        <v>0</v>
      </c>
      <c r="I143" s="35">
        <f>+I137+1</f>
        <v>955</v>
      </c>
      <c r="J143" s="61">
        <f>IF(LOOKUP(I143,DATOS!A:A,DATOS!C:C)=0,J137,(LOOKUP(I143,DATOS!A:A,DATOS!C:C)))</f>
        <v>14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IF(PORTADA!$F$51="A",CONCATENATE(K149,".- ",G149),"")</f>
        <v xml:space="preserve">25.- RÉGIMEN DISCIPLINARIO. </v>
      </c>
      <c r="D149" s="24"/>
      <c r="E149" s="11"/>
      <c r="F149" s="11"/>
      <c r="G149" s="40" t="str">
        <f>IF(J150="FIN","",LOOKUP(I149,DATOS!A:A,DATOS!F:F))</f>
        <v xml:space="preserve">RÉGIMEN DISCIPLINARIO. </v>
      </c>
      <c r="H149" s="40">
        <f>IF(J150="FIN",0,LOOKUP(I149,DATOS!A:A,DATOS!P:P))</f>
        <v>0</v>
      </c>
      <c r="I149" s="35">
        <f>+I143+1</f>
        <v>956</v>
      </c>
      <c r="J149" s="61">
        <f>IF(LOOKUP(I149,DATOS!A:A,DATOS!C:C)=0,J143,(LOOKUP(I149,DATOS!A:A,DATOS!C:C)))</f>
        <v>14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IF(PORTADA!$F$51="A",CONCATENATE(K155,".- ",G155),"")</f>
        <v xml:space="preserve">26.- RÉGIMEN DISCIPLINARIO. </v>
      </c>
      <c r="D155" s="24"/>
      <c r="E155" s="11"/>
      <c r="F155" s="11"/>
      <c r="G155" s="40" t="str">
        <f>IF(J156="FIN","",LOOKUP(I155,DATOS!A:A,DATOS!F:F))</f>
        <v xml:space="preserve">RÉGIMEN DISCIPLINARIO. </v>
      </c>
      <c r="H155" s="40">
        <f>IF(J156="FIN",0,LOOKUP(I155,DATOS!A:A,DATOS!P:P))</f>
        <v>0</v>
      </c>
      <c r="I155" s="35">
        <f>+I149+1</f>
        <v>957</v>
      </c>
      <c r="J155" s="61">
        <f>IF(LOOKUP(I155,DATOS!A:A,DATOS!C:C)=0,J149,(LOOKUP(I155,DATOS!A:A,DATOS!C:C)))</f>
        <v>14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IF(PORTADA!$F$51="A",CONCATENATE(K161,".- ",G161),"")</f>
        <v xml:space="preserve">27.- RÉGIMEN DISCIPLINARIO. </v>
      </c>
      <c r="D161" s="24"/>
      <c r="E161" s="11"/>
      <c r="F161" s="11"/>
      <c r="G161" s="40" t="str">
        <f>IF(J162="FIN","",LOOKUP(I161,DATOS!A:A,DATOS!F:F))</f>
        <v xml:space="preserve">RÉGIMEN DISCIPLINARIO. </v>
      </c>
      <c r="H161" s="40">
        <f>IF(J162="FIN",0,LOOKUP(I161,DATOS!A:A,DATOS!P:P))</f>
        <v>0</v>
      </c>
      <c r="I161" s="35">
        <f>+I155+1</f>
        <v>958</v>
      </c>
      <c r="J161" s="61">
        <f>IF(LOOKUP(I161,DATOS!A:A,DATOS!C:C)=0,J155,(LOOKUP(I161,DATOS!A:A,DATOS!C:C)))</f>
        <v>14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IF(PORTADA!$F$51="A",CONCATENATE(K167,".- ",G167),"")</f>
        <v xml:space="preserve">28.- RÉGIMEN DISCIPLINARIO. </v>
      </c>
      <c r="D167" s="24"/>
      <c r="E167" s="11"/>
      <c r="F167" s="11"/>
      <c r="G167" s="40" t="str">
        <f>IF(J168="FIN","",LOOKUP(I167,DATOS!A:A,DATOS!F:F))</f>
        <v xml:space="preserve">RÉGIMEN DISCIPLINARIO. </v>
      </c>
      <c r="H167" s="40">
        <f>IF(J168="FIN",0,LOOKUP(I167,DATOS!A:A,DATOS!P:P))</f>
        <v>0</v>
      </c>
      <c r="I167" s="35">
        <f>+I161+1</f>
        <v>959</v>
      </c>
      <c r="J167" s="61">
        <f>IF(LOOKUP(I167,DATOS!A:A,DATOS!C:C)=0,J161,(LOOKUP(I167,DATOS!A:A,DATOS!C:C)))</f>
        <v>14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IF(PORTADA!$F$51="A",CONCATENATE(K173,".- ",G173),"")</f>
        <v xml:space="preserve">29.- RÉGIMEN DISCIPLINARIO. </v>
      </c>
      <c r="D173" s="24"/>
      <c r="E173" s="11"/>
      <c r="F173" s="11"/>
      <c r="G173" s="40" t="str">
        <f>IF(J174="FIN","",LOOKUP(I173,DATOS!A:A,DATOS!F:F))</f>
        <v xml:space="preserve">RÉGIMEN DISCIPLINARIO. </v>
      </c>
      <c r="H173" s="40">
        <f>IF(J174="FIN",0,LOOKUP(I173,DATOS!A:A,DATOS!P:P))</f>
        <v>0</v>
      </c>
      <c r="I173" s="35">
        <f>+I167+1</f>
        <v>960</v>
      </c>
      <c r="J173" s="61">
        <f>IF(LOOKUP(I173,DATOS!A:A,DATOS!C:C)=0,J167,(LOOKUP(I173,DATOS!A:A,DATOS!C:C)))</f>
        <v>14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IF(PORTADA!$F$51="A",CONCATENATE(K179,".- ",G179),"")</f>
        <v xml:space="preserve">30.- RÉGIMEN DISCIPLINARIO. </v>
      </c>
      <c r="D179" s="24"/>
      <c r="E179" s="11"/>
      <c r="F179" s="11"/>
      <c r="G179" s="40" t="str">
        <f>IF(J180="FIN","",LOOKUP(I179,DATOS!A:A,DATOS!F:F))</f>
        <v xml:space="preserve">RÉGIMEN DISCIPLINARIO. </v>
      </c>
      <c r="H179" s="40">
        <f>IF(J180="FIN",0,LOOKUP(I179,DATOS!A:A,DATOS!P:P))</f>
        <v>0</v>
      </c>
      <c r="I179" s="35">
        <f>+I173+1</f>
        <v>961</v>
      </c>
      <c r="J179" s="61">
        <f>IF(LOOKUP(I179,DATOS!A:A,DATOS!C:C)=0,J173,(LOOKUP(I179,DATOS!A:A,DATOS!C:C)))</f>
        <v>14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IF(PORTADA!$F$51="A",CONCATENATE(K185,".- ",G185),"")</f>
        <v xml:space="preserve">31.- RÉGIMEN DISCIPLINARIO. </v>
      </c>
      <c r="D185" s="24"/>
      <c r="E185" s="11"/>
      <c r="F185" s="11"/>
      <c r="G185" s="40" t="str">
        <f>IF(J186="FIN","",LOOKUP(I185,DATOS!A:A,DATOS!F:F))</f>
        <v xml:space="preserve">RÉGIMEN DISCIPLINARIO. </v>
      </c>
      <c r="H185" s="40">
        <f>IF(J186="FIN",0,LOOKUP(I185,DATOS!A:A,DATOS!P:P))</f>
        <v>0</v>
      </c>
      <c r="I185" s="35">
        <f>+I179+1</f>
        <v>962</v>
      </c>
      <c r="J185" s="61">
        <f>IF(LOOKUP(I185,DATOS!A:A,DATOS!C:C)=0,J179,(LOOKUP(I185,DATOS!A:A,DATOS!C:C)))</f>
        <v>14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IF(PORTADA!$F$51="A",CONCATENATE(K191,".- ",G191),"")</f>
        <v xml:space="preserve">32.- RÉGIMEN DISCIPLINARIO. </v>
      </c>
      <c r="D191" s="24"/>
      <c r="E191" s="11"/>
      <c r="F191" s="11"/>
      <c r="G191" s="40" t="str">
        <f>IF(J192="FIN","",LOOKUP(I191,DATOS!A:A,DATOS!F:F))</f>
        <v xml:space="preserve">RÉGIMEN DISCIPLINARIO. </v>
      </c>
      <c r="H191" s="40">
        <f>IF(J192="FIN",0,LOOKUP(I191,DATOS!A:A,DATOS!P:P))</f>
        <v>0</v>
      </c>
      <c r="I191" s="35">
        <f>+I185+1</f>
        <v>963</v>
      </c>
      <c r="J191" s="61">
        <f>IF(LOOKUP(I191,DATOS!A:A,DATOS!C:C)=0,J185,(LOOKUP(I191,DATOS!A:A,DATOS!C:C)))</f>
        <v>14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IF(PORTADA!$F$51="A",CONCATENATE(K197,".- ",G197),"")</f>
        <v xml:space="preserve">33.- RÉGIMEN DISCIPLINARIO. </v>
      </c>
      <c r="D197" s="24"/>
      <c r="E197" s="11"/>
      <c r="F197" s="11"/>
      <c r="G197" s="40" t="str">
        <f>IF(J198="FIN","",LOOKUP(I197,DATOS!A:A,DATOS!F:F))</f>
        <v xml:space="preserve">RÉGIMEN DISCIPLINARIO. </v>
      </c>
      <c r="H197" s="40">
        <f>IF(J198="FIN",0,LOOKUP(I197,DATOS!A:A,DATOS!P:P))</f>
        <v>0</v>
      </c>
      <c r="I197" s="35">
        <f>+I191+1</f>
        <v>964</v>
      </c>
      <c r="J197" s="61">
        <f>IF(LOOKUP(I197,DATOS!A:A,DATOS!C:C)=0,J191,(LOOKUP(I197,DATOS!A:A,DATOS!C:C)))</f>
        <v>14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IF(PORTADA!$F$51="A",CONCATENATE(K203,".- ",G203),"")</f>
        <v xml:space="preserve">34.- RÉGIMEN DISCIPLINARIO. </v>
      </c>
      <c r="D203" s="24"/>
      <c r="E203" s="11"/>
      <c r="F203" s="11"/>
      <c r="G203" s="40" t="str">
        <f>IF(J204="FIN","",LOOKUP(I203,DATOS!A:A,DATOS!F:F))</f>
        <v xml:space="preserve">RÉGIMEN DISCIPLINARIO. </v>
      </c>
      <c r="H203" s="40">
        <f>IF(J204="FIN",0,LOOKUP(I203,DATOS!A:A,DATOS!P:P))</f>
        <v>0</v>
      </c>
      <c r="I203" s="35">
        <f>+I197+1</f>
        <v>965</v>
      </c>
      <c r="J203" s="61">
        <f>IF(LOOKUP(I203,DATOS!A:A,DATOS!C:C)=0,J197,(LOOKUP(I203,DATOS!A:A,DATOS!C:C)))</f>
        <v>14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IF(PORTADA!$F$51="A",CONCATENATE(K209,".- ",G209),"")</f>
        <v xml:space="preserve">35.- RÉGIMEN DISCIPLINARIO. </v>
      </c>
      <c r="D209" s="24"/>
      <c r="E209" s="11"/>
      <c r="F209" s="11"/>
      <c r="G209" s="40" t="str">
        <f>IF(J210="FIN","",LOOKUP(I209,DATOS!A:A,DATOS!F:F))</f>
        <v xml:space="preserve">RÉGIMEN DISCIPLINARIO. </v>
      </c>
      <c r="H209" s="40">
        <f>IF(J210="FIN",0,LOOKUP(I209,DATOS!A:A,DATOS!P:P))</f>
        <v>0</v>
      </c>
      <c r="I209" s="35">
        <f>+I203+1</f>
        <v>966</v>
      </c>
      <c r="J209" s="61">
        <f>IF(LOOKUP(I209,DATOS!A:A,DATOS!C:C)=0,J203,(LOOKUP(I209,DATOS!A:A,DATOS!C:C)))</f>
        <v>14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IF(PORTADA!$F$51="A",CONCATENATE(K215,".- ",G215),"")</f>
        <v xml:space="preserve">36.- RÉGIMEN DISCIPLINARIO. </v>
      </c>
      <c r="D215" s="24"/>
      <c r="E215" s="11"/>
      <c r="F215" s="11"/>
      <c r="G215" s="40" t="str">
        <f>IF(J216="FIN","",LOOKUP(I215,DATOS!A:A,DATOS!F:F))</f>
        <v xml:space="preserve">RÉGIMEN DISCIPLINARIO. </v>
      </c>
      <c r="H215" s="40">
        <f>IF(J216="FIN",0,LOOKUP(I215,DATOS!A:A,DATOS!P:P))</f>
        <v>0</v>
      </c>
      <c r="I215" s="35">
        <f>+I209+1</f>
        <v>967</v>
      </c>
      <c r="J215" s="61">
        <f>IF(LOOKUP(I215,DATOS!A:A,DATOS!C:C)=0,J209,(LOOKUP(I215,DATOS!A:A,DATOS!C:C)))</f>
        <v>14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IF(PORTADA!$F$51="A",CONCATENATE(K221,".- ",G221),"")</f>
        <v xml:space="preserve">37.- RÉGIMEN DISCIPLINARIO. </v>
      </c>
      <c r="D221" s="24"/>
      <c r="E221" s="11"/>
      <c r="F221" s="11"/>
      <c r="G221" s="40" t="str">
        <f>IF(J222="FIN","",LOOKUP(I221,DATOS!A:A,DATOS!F:F))</f>
        <v xml:space="preserve">RÉGIMEN DISCIPLINARIO. </v>
      </c>
      <c r="H221" s="40">
        <f>IF(J222="FIN",0,LOOKUP(I221,DATOS!A:A,DATOS!P:P))</f>
        <v>0</v>
      </c>
      <c r="I221" s="35">
        <f>+I215+1</f>
        <v>968</v>
      </c>
      <c r="J221" s="61">
        <f>IF(LOOKUP(I221,DATOS!A:A,DATOS!C:C)=0,J215,(LOOKUP(I221,DATOS!A:A,DATOS!C:C)))</f>
        <v>14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IF(PORTADA!$F$51="A",CONCATENATE(K227,".- ",G227),"")</f>
        <v xml:space="preserve">38.- RÉGIMEN DISCIPLINARIO. </v>
      </c>
      <c r="D227" s="24"/>
      <c r="E227" s="11"/>
      <c r="F227" s="11"/>
      <c r="G227" s="40" t="str">
        <f>IF(J228="FIN","",LOOKUP(I227,DATOS!A:A,DATOS!F:F))</f>
        <v xml:space="preserve">RÉGIMEN DISCIPLINARIO. </v>
      </c>
      <c r="H227" s="40">
        <f>IF(J228="FIN",0,LOOKUP(I227,DATOS!A:A,DATOS!P:P))</f>
        <v>0</v>
      </c>
      <c r="I227" s="35">
        <f>+I221+1</f>
        <v>969</v>
      </c>
      <c r="J227" s="61">
        <f>IF(LOOKUP(I227,DATOS!A:A,DATOS!C:C)=0,J221,(LOOKUP(I227,DATOS!A:A,DATOS!C:C)))</f>
        <v>14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IF(PORTADA!$F$51="A",CONCATENATE(K233,".- ",G233),"")</f>
        <v xml:space="preserve">39.- RÉGIMEN DISCIPLINARIO. </v>
      </c>
      <c r="D233" s="24"/>
      <c r="E233" s="11"/>
      <c r="F233" s="11"/>
      <c r="G233" s="40" t="str">
        <f>IF(J234="FIN","",LOOKUP(I233,DATOS!A:A,DATOS!F:F))</f>
        <v xml:space="preserve">RÉGIMEN DISCIPLINARIO. </v>
      </c>
      <c r="H233" s="40">
        <f>IF(J234="FIN",0,LOOKUP(I233,DATOS!A:A,DATOS!P:P))</f>
        <v>0</v>
      </c>
      <c r="I233" s="35">
        <f>+I227+1</f>
        <v>970</v>
      </c>
      <c r="J233" s="61">
        <f>IF(LOOKUP(I233,DATOS!A:A,DATOS!C:C)=0,J227,(LOOKUP(I233,DATOS!A:A,DATOS!C:C)))</f>
        <v>14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IF(PORTADA!$F$51="A",CONCATENATE(K239,".- ",G239),"")</f>
        <v xml:space="preserve">40.- RÉGIMEN DISCIPLINARIO. </v>
      </c>
      <c r="D239" s="24"/>
      <c r="E239" s="11"/>
      <c r="F239" s="11"/>
      <c r="G239" s="40" t="str">
        <f>IF(J240="FIN","",LOOKUP(I239,DATOS!A:A,DATOS!F:F))</f>
        <v xml:space="preserve">RÉGIMEN DISCIPLINARIO. </v>
      </c>
      <c r="H239" s="40">
        <f>IF(J240="FIN",0,LOOKUP(I239,DATOS!A:A,DATOS!P:P))</f>
        <v>0</v>
      </c>
      <c r="I239" s="35">
        <f>+I233+1</f>
        <v>971</v>
      </c>
      <c r="J239" s="61">
        <f>IF(LOOKUP(I239,DATOS!A:A,DATOS!C:C)=0,J233,(LOOKUP(I239,DATOS!A:A,DATOS!C:C)))</f>
        <v>14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IF(PORTADA!$F$51="A",CONCATENATE(K245,".- ",G245),"")</f>
        <v xml:space="preserve">41.- RÉGIMEN DISCIPLINARIO. </v>
      </c>
      <c r="D245" s="24"/>
      <c r="E245" s="11"/>
      <c r="F245" s="11"/>
      <c r="G245" s="40" t="str">
        <f>IF(J246="FIN","",LOOKUP(I245,DATOS!A:A,DATOS!F:F))</f>
        <v xml:space="preserve">RÉGIMEN DISCIPLINARIO. </v>
      </c>
      <c r="H245" s="40">
        <f>IF(J246="FIN",0,LOOKUP(I245,DATOS!A:A,DATOS!P:P))</f>
        <v>0</v>
      </c>
      <c r="I245" s="35">
        <f>+I239+1</f>
        <v>972</v>
      </c>
      <c r="J245" s="61">
        <f>IF(LOOKUP(I245,DATOS!A:A,DATOS!C:C)=0,J239,(LOOKUP(I245,DATOS!A:A,DATOS!C:C)))</f>
        <v>14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IF(PORTADA!$F$51="A",CONCATENATE(K251,".- ",G251),"")</f>
        <v xml:space="preserve">42.- RÉGIMEN DISCIPLINARIO. </v>
      </c>
      <c r="D251" s="24"/>
      <c r="E251" s="11"/>
      <c r="F251" s="11"/>
      <c r="G251" s="40" t="str">
        <f>IF(J252="FIN","",LOOKUP(I251,DATOS!A:A,DATOS!F:F))</f>
        <v xml:space="preserve">RÉGIMEN DISCIPLINARIO. </v>
      </c>
      <c r="H251" s="40">
        <f>IF(J252="FIN",0,LOOKUP(I251,DATOS!A:A,DATOS!P:P))</f>
        <v>0</v>
      </c>
      <c r="I251" s="35">
        <f>+I245+1</f>
        <v>973</v>
      </c>
      <c r="J251" s="61">
        <f>IF(LOOKUP(I251,DATOS!A:A,DATOS!C:C)=0,J245,(LOOKUP(I251,DATOS!A:A,DATOS!C:C)))</f>
        <v>14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IF(PORTADA!$F$51="A",CONCATENATE(K257,".- ",G257),"")</f>
        <v xml:space="preserve">43.- RÉGIMEN DISCIPLINARIO. </v>
      </c>
      <c r="D257" s="24"/>
      <c r="E257" s="11"/>
      <c r="F257" s="11"/>
      <c r="G257" s="40" t="str">
        <f>IF(J258="FIN","",LOOKUP(I257,DATOS!A:A,DATOS!F:F))</f>
        <v xml:space="preserve">RÉGIMEN DISCIPLINARIO. </v>
      </c>
      <c r="H257" s="40">
        <f>IF(J258="FIN",0,LOOKUP(I257,DATOS!A:A,DATOS!P:P))</f>
        <v>0</v>
      </c>
      <c r="I257" s="35">
        <f>+I251+1</f>
        <v>974</v>
      </c>
      <c r="J257" s="61">
        <f>IF(LOOKUP(I257,DATOS!A:A,DATOS!C:C)=0,J251,(LOOKUP(I257,DATOS!A:A,DATOS!C:C)))</f>
        <v>14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IF(PORTADA!$F$51="A",CONCATENATE(K263,".- ",G263),"")</f>
        <v xml:space="preserve">44.- RÉGIMEN DISCIPLINARIO. </v>
      </c>
      <c r="D263" s="24"/>
      <c r="E263" s="11"/>
      <c r="F263" s="11"/>
      <c r="G263" s="40" t="str">
        <f>IF(J264="FIN","",LOOKUP(I263,DATOS!A:A,DATOS!F:F))</f>
        <v xml:space="preserve">RÉGIMEN DISCIPLINARIO. </v>
      </c>
      <c r="H263" s="40">
        <f>IF(J264="FIN",0,LOOKUP(I263,DATOS!A:A,DATOS!P:P))</f>
        <v>0</v>
      </c>
      <c r="I263" s="35">
        <f>+I257+1</f>
        <v>975</v>
      </c>
      <c r="J263" s="61">
        <f>IF(LOOKUP(I263,DATOS!A:A,DATOS!C:C)=0,J257,(LOOKUP(I263,DATOS!A:A,DATOS!C:C)))</f>
        <v>14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IF(PORTADA!$F$51="A",CONCATENATE(K269,".- ",G269),"")</f>
        <v xml:space="preserve">45.- RÉGIMEN DISCIPLINARIO. </v>
      </c>
      <c r="D269" s="24"/>
      <c r="E269" s="11"/>
      <c r="F269" s="11"/>
      <c r="G269" s="40" t="str">
        <f>IF(J270="FIN","",LOOKUP(I269,DATOS!A:A,DATOS!F:F))</f>
        <v xml:space="preserve">RÉGIMEN DISCIPLINARIO. </v>
      </c>
      <c r="H269" s="40">
        <f>IF(J270="FIN",0,LOOKUP(I269,DATOS!A:A,DATOS!P:P))</f>
        <v>0</v>
      </c>
      <c r="I269" s="35">
        <f>+I263+1</f>
        <v>976</v>
      </c>
      <c r="J269" s="61">
        <f>IF(LOOKUP(I269,DATOS!A:A,DATOS!C:C)=0,J263,(LOOKUP(I269,DATOS!A:A,DATOS!C:C)))</f>
        <v>14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IF(PORTADA!$F$51="A",CONCATENATE(K275,".- ",G275),"")</f>
        <v xml:space="preserve">46.- RÉGIMEN DISCIPLINARIO. </v>
      </c>
      <c r="D275" s="24"/>
      <c r="E275" s="11"/>
      <c r="F275" s="11"/>
      <c r="G275" s="40" t="str">
        <f>IF(J276="FIN","",LOOKUP(I275,DATOS!A:A,DATOS!F:F))</f>
        <v xml:space="preserve">RÉGIMEN DISCIPLINARIO. </v>
      </c>
      <c r="H275" s="40">
        <f>IF(J276="FIN",0,LOOKUP(I275,DATOS!A:A,DATOS!P:P))</f>
        <v>0</v>
      </c>
      <c r="I275" s="35">
        <f>+I269+1</f>
        <v>977</v>
      </c>
      <c r="J275" s="61">
        <f>IF(LOOKUP(I275,DATOS!A:A,DATOS!C:C)=0,J269,(LOOKUP(I275,DATOS!A:A,DATOS!C:C)))</f>
        <v>14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IF(PORTADA!$F$51="A",CONCATENATE(K281,".- ",G281),"")</f>
        <v xml:space="preserve">47.- RÉGIMEN DISCIPLINARIO. </v>
      </c>
      <c r="D281" s="24"/>
      <c r="E281" s="11"/>
      <c r="F281" s="11"/>
      <c r="G281" s="40" t="str">
        <f>IF(J282="FIN","",LOOKUP(I281,DATOS!A:A,DATOS!F:F))</f>
        <v xml:space="preserve">RÉGIMEN DISCIPLINARIO. </v>
      </c>
      <c r="H281" s="40">
        <f>IF(J282="FIN",0,LOOKUP(I281,DATOS!A:A,DATOS!P:P))</f>
        <v>0</v>
      </c>
      <c r="I281" s="35">
        <f>+I275+1</f>
        <v>978</v>
      </c>
      <c r="J281" s="61">
        <f>IF(LOOKUP(I281,DATOS!A:A,DATOS!C:C)=0,J275,(LOOKUP(I281,DATOS!A:A,DATOS!C:C)))</f>
        <v>14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IF(PORTADA!$F$51="A",CONCATENATE(K287,".- ",G287),"")</f>
        <v xml:space="preserve">48.- RÉGIMEN DISCIPLINARIO. </v>
      </c>
      <c r="D287" s="24"/>
      <c r="E287" s="11"/>
      <c r="F287" s="11"/>
      <c r="G287" s="40" t="str">
        <f>IF(J288="FIN","",LOOKUP(I287,DATOS!A:A,DATOS!F:F))</f>
        <v xml:space="preserve">RÉGIMEN DISCIPLINARIO. </v>
      </c>
      <c r="H287" s="40">
        <f>IF(J288="FIN",0,LOOKUP(I287,DATOS!A:A,DATOS!P:P))</f>
        <v>0</v>
      </c>
      <c r="I287" s="35">
        <f>+I281+1</f>
        <v>979</v>
      </c>
      <c r="J287" s="61">
        <f>IF(LOOKUP(I287,DATOS!A:A,DATOS!C:C)=0,J281,(LOOKUP(I287,DATOS!A:A,DATOS!C:C)))</f>
        <v>14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IF(PORTADA!$F$51="A",CONCATENATE(K293,".- ",G293),"")</f>
        <v xml:space="preserve">49.- RÉGIMEN DISCIPLINARIO. </v>
      </c>
      <c r="D293" s="24"/>
      <c r="E293" s="11"/>
      <c r="F293" s="11"/>
      <c r="G293" s="40" t="str">
        <f>IF(J294="FIN","",LOOKUP(I293,DATOS!A:A,DATOS!F:F))</f>
        <v xml:space="preserve">RÉGIMEN DISCIPLINARIO. </v>
      </c>
      <c r="H293" s="40">
        <f>IF(J294="FIN",0,LOOKUP(I293,DATOS!A:A,DATOS!P:P))</f>
        <v>0</v>
      </c>
      <c r="I293" s="35">
        <f>+I287+1</f>
        <v>980</v>
      </c>
      <c r="J293" s="61">
        <f>IF(LOOKUP(I293,DATOS!A:A,DATOS!C:C)=0,J287,(LOOKUP(I293,DATOS!A:A,DATOS!C:C)))</f>
        <v>14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IF(PORTADA!$F$51="A",CONCATENATE(K299,".- ",G299),"")</f>
        <v xml:space="preserve">50.- RÉGIMEN DISCIPLINARIO. </v>
      </c>
      <c r="D299" s="24"/>
      <c r="E299" s="11"/>
      <c r="F299" s="11"/>
      <c r="G299" s="40" t="str">
        <f>IF(J300="FIN","",LOOKUP(I299,DATOS!A:A,DATOS!F:F))</f>
        <v xml:space="preserve">RÉGIMEN DISCIPLINARIO. </v>
      </c>
      <c r="H299" s="40">
        <f>IF(J300="FIN",0,LOOKUP(I299,DATOS!A:A,DATOS!P:P))</f>
        <v>0</v>
      </c>
      <c r="I299" s="35">
        <f>+I293+1</f>
        <v>981</v>
      </c>
      <c r="J299" s="61">
        <f>IF(LOOKUP(I299,DATOS!A:A,DATOS!C:C)=0,J293,(LOOKUP(I299,DATOS!A:A,DATOS!C:C)))</f>
        <v>14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>a) 0</v>
      </c>
      <c r="D300" s="26"/>
      <c r="G300" s="38">
        <f>IF(J300="FIN","",LOOKUP(I299,DATOS!A:A,DATOS!L:L))</f>
        <v>0</v>
      </c>
      <c r="I300" s="35" t="s">
        <v>57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42"/>
      <c r="B301" s="29"/>
      <c r="C301" s="25" t="str">
        <f ca="1">IF(PORTADA!$F$51="A",CONCATENATE(I301," ",G301),"")</f>
        <v>b) 0</v>
      </c>
      <c r="D301" s="26"/>
      <c r="G301" s="38">
        <f>IF(J300="FIN","",LOOKUP(I299,DATOS!A:A,DATOS!M:M))</f>
        <v>0</v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42"/>
      <c r="B302" s="29"/>
      <c r="C302" s="25" t="str">
        <f ca="1">IF(PORTADA!$F$51="A",CONCATENATE(I302," ",G302),"")</f>
        <v>c) 0</v>
      </c>
      <c r="D302" s="26"/>
      <c r="G302" s="38">
        <f>IF(J300="FIN","",LOOKUP(I299,DATOS!A:A,DATOS!N:N))</f>
        <v>0</v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42"/>
      <c r="B303" s="29"/>
      <c r="C303" s="25" t="str">
        <f ca="1">IF(PORTADA!$F$51="A",CONCATENATE(I303," ",G303),"")</f>
        <v>d) 0</v>
      </c>
      <c r="D303" s="26"/>
      <c r="G303" s="38">
        <f>IF(J300="FIN","",LOOKUP(I299,DATOS!A:A,DATOS!O:O))</f>
        <v>0</v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IF(PORTADA!$F$51="A",CONCATENATE(K305,".- ",G305),"")</f>
        <v xml:space="preserve">51.- RÉGIMEN DISCIPLINARIO. </v>
      </c>
      <c r="D305" s="24"/>
      <c r="E305" s="11"/>
      <c r="F305" s="11"/>
      <c r="G305" s="40" t="str">
        <f>IF(J306="FIN","",LOOKUP(I305,DATOS!A:A,DATOS!F:F))</f>
        <v xml:space="preserve">RÉGIMEN DISCIPLINARIO. </v>
      </c>
      <c r="H305" s="40">
        <f>IF(J306="FIN",0,LOOKUP(I305,DATOS!A:A,DATOS!P:P))</f>
        <v>0</v>
      </c>
      <c r="I305" s="35">
        <f>+I299+1</f>
        <v>982</v>
      </c>
      <c r="J305" s="61">
        <f>IF(LOOKUP(I305,DATOS!A:A,DATOS!C:C)=0,J299,(LOOKUP(I305,DATOS!A:A,DATOS!C:C)))</f>
        <v>14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>a) 0</v>
      </c>
      <c r="D306" s="26"/>
      <c r="G306" s="38">
        <f>IF(J306="FIN","",LOOKUP(I305,DATOS!A:A,DATOS!L:L))</f>
        <v>0</v>
      </c>
      <c r="I306" s="35" t="s">
        <v>57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42"/>
      <c r="B307" s="29"/>
      <c r="C307" s="25" t="str">
        <f ca="1">IF(PORTADA!$F$51="A",CONCATENATE(I307," ",G307),"")</f>
        <v>b) 0</v>
      </c>
      <c r="D307" s="26"/>
      <c r="G307" s="38">
        <f>IF(J306="FIN","",LOOKUP(I305,DATOS!A:A,DATOS!M:M))</f>
        <v>0</v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42"/>
      <c r="B308" s="29"/>
      <c r="C308" s="25" t="str">
        <f ca="1">IF(PORTADA!$F$51="A",CONCATENATE(I308," ",G308),"")</f>
        <v>c) 0</v>
      </c>
      <c r="D308" s="26"/>
      <c r="G308" s="38">
        <f>IF(J306="FIN","",LOOKUP(I305,DATOS!A:A,DATOS!N:N))</f>
        <v>0</v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42"/>
      <c r="B309" s="29"/>
      <c r="C309" s="25" t="str">
        <f ca="1">IF(PORTADA!$F$51="A",CONCATENATE(I309," ",G309),"")</f>
        <v>d) 0</v>
      </c>
      <c r="D309" s="26"/>
      <c r="G309" s="38">
        <f>IF(J306="FIN","",LOOKUP(I305,DATOS!A:A,DATOS!O:O))</f>
        <v>0</v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IF(PORTADA!$F$51="A",CONCATENATE(K311,".- ",G311),"")</f>
        <v xml:space="preserve">52.- RÉGIMEN DISCIPLINARIO. </v>
      </c>
      <c r="D311" s="24"/>
      <c r="E311" s="11"/>
      <c r="F311" s="11"/>
      <c r="G311" s="40" t="str">
        <f>IF(J312="FIN","",LOOKUP(I311,DATOS!A:A,DATOS!F:F))</f>
        <v xml:space="preserve">RÉGIMEN DISCIPLINARIO. </v>
      </c>
      <c r="H311" s="40">
        <f>IF(J312="FIN",0,LOOKUP(I311,DATOS!A:A,DATOS!P:P))</f>
        <v>0</v>
      </c>
      <c r="I311" s="35">
        <f>+I305+1</f>
        <v>983</v>
      </c>
      <c r="J311" s="61">
        <f>IF(LOOKUP(I311,DATOS!A:A,DATOS!C:C)=0,J305,(LOOKUP(I311,DATOS!A:A,DATOS!C:C)))</f>
        <v>14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>a) 0</v>
      </c>
      <c r="D312" s="26"/>
      <c r="G312" s="38">
        <f>IF(J312="FIN","",LOOKUP(I311,DATOS!A:A,DATOS!L:L))</f>
        <v>0</v>
      </c>
      <c r="I312" s="35" t="s">
        <v>57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42"/>
      <c r="B313" s="29"/>
      <c r="C313" s="25" t="str">
        <f ca="1">IF(PORTADA!$F$51="A",CONCATENATE(I313," ",G313),"")</f>
        <v>b) 0</v>
      </c>
      <c r="D313" s="26"/>
      <c r="G313" s="38">
        <f>IF(J312="FIN","",LOOKUP(I311,DATOS!A:A,DATOS!M:M))</f>
        <v>0</v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42"/>
      <c r="B314" s="29"/>
      <c r="C314" s="25" t="str">
        <f ca="1">IF(PORTADA!$F$51="A",CONCATENATE(I314," ",G314),"")</f>
        <v>c) 0</v>
      </c>
      <c r="D314" s="26"/>
      <c r="G314" s="38">
        <f>IF(J312="FIN","",LOOKUP(I311,DATOS!A:A,DATOS!N:N))</f>
        <v>0</v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42"/>
      <c r="B315" s="29"/>
      <c r="C315" s="25" t="str">
        <f ca="1">IF(PORTADA!$F$51="A",CONCATENATE(I315," ",G315),"")</f>
        <v>d) 0</v>
      </c>
      <c r="D315" s="26"/>
      <c r="G315" s="38">
        <f>IF(J312="FIN","",LOOKUP(I311,DATOS!A:A,DATOS!O:O))</f>
        <v>0</v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IF(PORTADA!$F$51="A",CONCATENATE(K317,".- ",G317),"")</f>
        <v xml:space="preserve">53.- RÉGIMEN DISCIPLINARIO. </v>
      </c>
      <c r="D317" s="24"/>
      <c r="E317" s="11"/>
      <c r="F317" s="11"/>
      <c r="G317" s="40" t="str">
        <f>IF(J318="FIN","",LOOKUP(I317,DATOS!A:A,DATOS!F:F))</f>
        <v xml:space="preserve">RÉGIMEN DISCIPLINARIO. </v>
      </c>
      <c r="H317" s="40">
        <f>IF(J318="FIN",0,LOOKUP(I317,DATOS!A:A,DATOS!P:P))</f>
        <v>0</v>
      </c>
      <c r="I317" s="35">
        <f>+I311+1</f>
        <v>984</v>
      </c>
      <c r="J317" s="61">
        <f>IF(LOOKUP(I317,DATOS!A:A,DATOS!C:C)=0,J311,(LOOKUP(I317,DATOS!A:A,DATOS!C:C)))</f>
        <v>14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>a) 0</v>
      </c>
      <c r="D318" s="26"/>
      <c r="G318" s="38">
        <f>IF(J318="FIN","",LOOKUP(I317,DATOS!A:A,DATOS!L:L))</f>
        <v>0</v>
      </c>
      <c r="I318" s="35" t="s">
        <v>57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42"/>
      <c r="B319" s="29"/>
      <c r="C319" s="25" t="str">
        <f ca="1">IF(PORTADA!$F$51="A",CONCATENATE(I319," ",G319),"")</f>
        <v>b) 0</v>
      </c>
      <c r="D319" s="26"/>
      <c r="G319" s="38">
        <f>IF(J318="FIN","",LOOKUP(I317,DATOS!A:A,DATOS!M:M))</f>
        <v>0</v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42"/>
      <c r="B320" s="29"/>
      <c r="C320" s="25" t="str">
        <f ca="1">IF(PORTADA!$F$51="A",CONCATENATE(I320," ",G320),"")</f>
        <v>c) 0</v>
      </c>
      <c r="D320" s="26"/>
      <c r="G320" s="38">
        <f>IF(J318="FIN","",LOOKUP(I317,DATOS!A:A,DATOS!N:N))</f>
        <v>0</v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42"/>
      <c r="B321" s="29"/>
      <c r="C321" s="25" t="str">
        <f ca="1">IF(PORTADA!$F$51="A",CONCATENATE(I321," ",G321),"")</f>
        <v>d) 0</v>
      </c>
      <c r="D321" s="26"/>
      <c r="G321" s="38">
        <f>IF(J318="FIN","",LOOKUP(I317,DATOS!A:A,DATOS!O:O))</f>
        <v>0</v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IF(PORTADA!$F$51="A",CONCATENATE(K323,".- ",G323),"")</f>
        <v xml:space="preserve">54.- RÉGIMEN DISCIPLINARIO. </v>
      </c>
      <c r="D323" s="24"/>
      <c r="E323" s="11"/>
      <c r="F323" s="11"/>
      <c r="G323" s="40" t="str">
        <f>IF(J324="FIN","",LOOKUP(I323,DATOS!A:A,DATOS!F:F))</f>
        <v xml:space="preserve">RÉGIMEN DISCIPLINARIO. </v>
      </c>
      <c r="H323" s="40">
        <f>IF(J324="FIN",0,LOOKUP(I323,DATOS!A:A,DATOS!P:P))</f>
        <v>0</v>
      </c>
      <c r="I323" s="35">
        <f>+I317+1</f>
        <v>985</v>
      </c>
      <c r="J323" s="61">
        <f>IF(LOOKUP(I323,DATOS!A:A,DATOS!C:C)=0,J317,(LOOKUP(I323,DATOS!A:A,DATOS!C:C)))</f>
        <v>14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>a) 0</v>
      </c>
      <c r="D324" s="26"/>
      <c r="G324" s="38">
        <f>IF(J324="FIN","",LOOKUP(I323,DATOS!A:A,DATOS!L:L))</f>
        <v>0</v>
      </c>
      <c r="I324" s="35" t="s">
        <v>57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42"/>
      <c r="B325" s="29"/>
      <c r="C325" s="25" t="str">
        <f ca="1">IF(PORTADA!$F$51="A",CONCATENATE(I325," ",G325),"")</f>
        <v>b) 0</v>
      </c>
      <c r="D325" s="26"/>
      <c r="G325" s="38">
        <f>IF(J324="FIN","",LOOKUP(I323,DATOS!A:A,DATOS!M:M))</f>
        <v>0</v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42"/>
      <c r="B326" s="29"/>
      <c r="C326" s="25" t="str">
        <f ca="1">IF(PORTADA!$F$51="A",CONCATENATE(I326," ",G326),"")</f>
        <v>c) 0</v>
      </c>
      <c r="D326" s="26"/>
      <c r="G326" s="38">
        <f>IF(J324="FIN","",LOOKUP(I323,DATOS!A:A,DATOS!N:N))</f>
        <v>0</v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42"/>
      <c r="B327" s="29"/>
      <c r="C327" s="25" t="str">
        <f ca="1">IF(PORTADA!$F$51="A",CONCATENATE(I327," ",G327),"")</f>
        <v>d) 0</v>
      </c>
      <c r="D327" s="26"/>
      <c r="G327" s="38">
        <f>IF(J324="FIN","",LOOKUP(I323,DATOS!A:A,DATOS!O:O))</f>
        <v>0</v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IF(PORTADA!$F$51="A",CONCATENATE(K329,".- ",G329),"")</f>
        <v xml:space="preserve">55.- RÉGIMEN DISCIPLINARIO. </v>
      </c>
      <c r="D329" s="24"/>
      <c r="E329" s="11"/>
      <c r="F329" s="11"/>
      <c r="G329" s="40" t="str">
        <f>IF(J330="FIN","",LOOKUP(I329,DATOS!A:A,DATOS!F:F))</f>
        <v xml:space="preserve">RÉGIMEN DISCIPLINARIO. </v>
      </c>
      <c r="H329" s="40">
        <f>IF(J330="FIN",0,LOOKUP(I329,DATOS!A:A,DATOS!P:P))</f>
        <v>0</v>
      </c>
      <c r="I329" s="35">
        <f>+I323+1</f>
        <v>986</v>
      </c>
      <c r="J329" s="61">
        <f>IF(LOOKUP(I329,DATOS!A:A,DATOS!C:C)=0,J323,(LOOKUP(I329,DATOS!A:A,DATOS!C:C)))</f>
        <v>14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>a) 0</v>
      </c>
      <c r="D330" s="26"/>
      <c r="G330" s="38">
        <f>IF(J330="FIN","",LOOKUP(I329,DATOS!A:A,DATOS!L:L))</f>
        <v>0</v>
      </c>
      <c r="I330" s="35" t="s">
        <v>57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42"/>
      <c r="B331" s="29"/>
      <c r="C331" s="25" t="str">
        <f ca="1">IF(PORTADA!$F$51="A",CONCATENATE(I331," ",G331),"")</f>
        <v>b) 0</v>
      </c>
      <c r="D331" s="26"/>
      <c r="G331" s="38">
        <f>IF(J330="FIN","",LOOKUP(I329,DATOS!A:A,DATOS!M:M))</f>
        <v>0</v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42"/>
      <c r="B332" s="29"/>
      <c r="C332" s="25" t="str">
        <f ca="1">IF(PORTADA!$F$51="A",CONCATENATE(I332," ",G332),"")</f>
        <v>c) 0</v>
      </c>
      <c r="D332" s="26"/>
      <c r="G332" s="38">
        <f>IF(J330="FIN","",LOOKUP(I329,DATOS!A:A,DATOS!N:N))</f>
        <v>0</v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42"/>
      <c r="B333" s="29"/>
      <c r="C333" s="25" t="str">
        <f ca="1">IF(PORTADA!$F$51="A",CONCATENATE(I333," ",G333),"")</f>
        <v>d) 0</v>
      </c>
      <c r="D333" s="26"/>
      <c r="G333" s="38">
        <f>IF(J330="FIN","",LOOKUP(I329,DATOS!A:A,DATOS!O:O))</f>
        <v>0</v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IF(PORTADA!$F$51="A",CONCATENATE(K335,".- ",G335),"")</f>
        <v xml:space="preserve">56.- RÉGIMEN DISCIPLINARIO. </v>
      </c>
      <c r="D335" s="24"/>
      <c r="E335" s="11"/>
      <c r="F335" s="11"/>
      <c r="G335" s="40" t="str">
        <f>IF(J336="FIN","",LOOKUP(I335,DATOS!A:A,DATOS!F:F))</f>
        <v xml:space="preserve">RÉGIMEN DISCIPLINARIO. </v>
      </c>
      <c r="H335" s="40">
        <f>IF(J336="FIN",0,LOOKUP(I335,DATOS!A:A,DATOS!P:P))</f>
        <v>0</v>
      </c>
      <c r="I335" s="35">
        <f>+I329+1</f>
        <v>987</v>
      </c>
      <c r="J335" s="61">
        <f>IF(LOOKUP(I335,DATOS!A:A,DATOS!C:C)=0,J329,(LOOKUP(I335,DATOS!A:A,DATOS!C:C)))</f>
        <v>14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>a) 0</v>
      </c>
      <c r="D336" s="26"/>
      <c r="G336" s="38">
        <f>IF(J336="FIN","",LOOKUP(I335,DATOS!A:A,DATOS!L:L))</f>
        <v>0</v>
      </c>
      <c r="I336" s="35" t="s">
        <v>57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42"/>
      <c r="B337" s="29"/>
      <c r="C337" s="25" t="str">
        <f ca="1">IF(PORTADA!$F$51="A",CONCATENATE(I337," ",G337),"")</f>
        <v>b) 0</v>
      </c>
      <c r="D337" s="26"/>
      <c r="G337" s="38">
        <f>IF(J336="FIN","",LOOKUP(I335,DATOS!A:A,DATOS!M:M))</f>
        <v>0</v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42"/>
      <c r="B338" s="29"/>
      <c r="C338" s="25" t="str">
        <f ca="1">IF(PORTADA!$F$51="A",CONCATENATE(I338," ",G338),"")</f>
        <v>c) 0</v>
      </c>
      <c r="D338" s="26"/>
      <c r="G338" s="38">
        <f>IF(J336="FIN","",LOOKUP(I335,DATOS!A:A,DATOS!N:N))</f>
        <v>0</v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42"/>
      <c r="B339" s="29"/>
      <c r="C339" s="25" t="str">
        <f ca="1">IF(PORTADA!$F$51="A",CONCATENATE(I339," ",G339),"")</f>
        <v>d) 0</v>
      </c>
      <c r="D339" s="26"/>
      <c r="G339" s="38">
        <f>IF(J336="FIN","",LOOKUP(I335,DATOS!A:A,DATOS!O:O))</f>
        <v>0</v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IF(PORTADA!$F$51="A",CONCATENATE(K341,".- ",G341),"")</f>
        <v xml:space="preserve">57.- RÉGIMEN DISCIPLINARIO. </v>
      </c>
      <c r="D341" s="24"/>
      <c r="E341" s="11"/>
      <c r="F341" s="11"/>
      <c r="G341" s="40" t="str">
        <f>IF(J342="FIN","",LOOKUP(I341,DATOS!A:A,DATOS!F:F))</f>
        <v xml:space="preserve">RÉGIMEN DISCIPLINARIO. </v>
      </c>
      <c r="H341" s="40">
        <f>IF(J342="FIN",0,LOOKUP(I341,DATOS!A:A,DATOS!P:P))</f>
        <v>0</v>
      </c>
      <c r="I341" s="35">
        <f>+I335+1</f>
        <v>988</v>
      </c>
      <c r="J341" s="61">
        <f>IF(LOOKUP(I341,DATOS!A:A,DATOS!C:C)=0,J335,(LOOKUP(I341,DATOS!A:A,DATOS!C:C)))</f>
        <v>14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>a) 0</v>
      </c>
      <c r="D342" s="26"/>
      <c r="G342" s="38">
        <f>IF(J342="FIN","",LOOKUP(I341,DATOS!A:A,DATOS!L:L))</f>
        <v>0</v>
      </c>
      <c r="I342" s="35" t="s">
        <v>57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42"/>
      <c r="B343" s="29"/>
      <c r="C343" s="25" t="str">
        <f ca="1">IF(PORTADA!$F$51="A",CONCATENATE(I343," ",G343),"")</f>
        <v>b) 0</v>
      </c>
      <c r="D343" s="26"/>
      <c r="G343" s="38">
        <f>IF(J342="FIN","",LOOKUP(I341,DATOS!A:A,DATOS!M:M))</f>
        <v>0</v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42"/>
      <c r="B344" s="29"/>
      <c r="C344" s="25" t="str">
        <f ca="1">IF(PORTADA!$F$51="A",CONCATENATE(I344," ",G344),"")</f>
        <v>c) 0</v>
      </c>
      <c r="D344" s="26"/>
      <c r="G344" s="38">
        <f>IF(J342="FIN","",LOOKUP(I341,DATOS!A:A,DATOS!N:N))</f>
        <v>0</v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42"/>
      <c r="B345" s="29"/>
      <c r="C345" s="25" t="str">
        <f ca="1">IF(PORTADA!$F$51="A",CONCATENATE(I345," ",G345),"")</f>
        <v>d) 0</v>
      </c>
      <c r="D345" s="26"/>
      <c r="G345" s="38">
        <f>IF(J342="FIN","",LOOKUP(I341,DATOS!A:A,DATOS!O:O))</f>
        <v>0</v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IF(PORTADA!$F$51="A",CONCATENATE(K347,".- ",G347),"")</f>
        <v xml:space="preserve">58.- RÉGIMEN DISCIPLINARIO. </v>
      </c>
      <c r="D347" s="24"/>
      <c r="E347" s="11"/>
      <c r="F347" s="11"/>
      <c r="G347" s="40" t="str">
        <f>IF(J348="FIN","",LOOKUP(I347,DATOS!A:A,DATOS!F:F))</f>
        <v xml:space="preserve">RÉGIMEN DISCIPLINARIO. </v>
      </c>
      <c r="H347" s="40">
        <f>IF(J348="FIN",0,LOOKUP(I347,DATOS!A:A,DATOS!P:P))</f>
        <v>0</v>
      </c>
      <c r="I347" s="35">
        <f>+I341+1</f>
        <v>989</v>
      </c>
      <c r="J347" s="61">
        <f>IF(LOOKUP(I347,DATOS!A:A,DATOS!C:C)=0,J341,(LOOKUP(I347,DATOS!A:A,DATOS!C:C)))</f>
        <v>14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>a) 0</v>
      </c>
      <c r="D348" s="26"/>
      <c r="G348" s="38">
        <f>IF(J348="FIN","",LOOKUP(I347,DATOS!A:A,DATOS!L:L))</f>
        <v>0</v>
      </c>
      <c r="I348" s="35" t="s">
        <v>57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42"/>
      <c r="B349" s="29"/>
      <c r="C349" s="25" t="str">
        <f ca="1">IF(PORTADA!$F$51="A",CONCATENATE(I349," ",G349),"")</f>
        <v>b) 0</v>
      </c>
      <c r="D349" s="26"/>
      <c r="G349" s="38">
        <f>IF(J348="FIN","",LOOKUP(I347,DATOS!A:A,DATOS!M:M))</f>
        <v>0</v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42"/>
      <c r="B350" s="29"/>
      <c r="C350" s="25" t="str">
        <f ca="1">IF(PORTADA!$F$51="A",CONCATENATE(I350," ",G350),"")</f>
        <v>c) 0</v>
      </c>
      <c r="D350" s="26"/>
      <c r="G350" s="38">
        <f>IF(J348="FIN","",LOOKUP(I347,DATOS!A:A,DATOS!N:N))</f>
        <v>0</v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42"/>
      <c r="B351" s="29"/>
      <c r="C351" s="25" t="str">
        <f ca="1">IF(PORTADA!$F$51="A",CONCATENATE(I351," ",G351),"")</f>
        <v>d) 0</v>
      </c>
      <c r="D351" s="26"/>
      <c r="G351" s="38">
        <f>IF(J348="FIN","",LOOKUP(I347,DATOS!A:A,DATOS!O:O))</f>
        <v>0</v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IF(PORTADA!$F$51="A",CONCATENATE(K353,".- ",G353),"")</f>
        <v xml:space="preserve">59.- RÉGIMEN DISCIPLINARIO. </v>
      </c>
      <c r="D353" s="24"/>
      <c r="E353" s="11"/>
      <c r="F353" s="11"/>
      <c r="G353" s="40" t="str">
        <f>IF(J354="FIN","",LOOKUP(I353,DATOS!A:A,DATOS!F:F))</f>
        <v xml:space="preserve">RÉGIMEN DISCIPLINARIO. </v>
      </c>
      <c r="H353" s="40">
        <f>IF(J354="FIN",0,LOOKUP(I353,DATOS!A:A,DATOS!P:P))</f>
        <v>0</v>
      </c>
      <c r="I353" s="35">
        <f>+I347+1</f>
        <v>990</v>
      </c>
      <c r="J353" s="61">
        <f>IF(LOOKUP(I353,DATOS!A:A,DATOS!C:C)=0,J347,(LOOKUP(I353,DATOS!A:A,DATOS!C:C)))</f>
        <v>14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>a) 0</v>
      </c>
      <c r="D354" s="26"/>
      <c r="G354" s="38">
        <f>IF(J354="FIN","",LOOKUP(I353,DATOS!A:A,DATOS!L:L))</f>
        <v>0</v>
      </c>
      <c r="I354" s="35" t="s">
        <v>57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42"/>
      <c r="B355" s="29"/>
      <c r="C355" s="25" t="str">
        <f ca="1">IF(PORTADA!$F$51="A",CONCATENATE(I355," ",G355),"")</f>
        <v>b) 0</v>
      </c>
      <c r="D355" s="26"/>
      <c r="G355" s="38">
        <f>IF(J354="FIN","",LOOKUP(I353,DATOS!A:A,DATOS!M:M))</f>
        <v>0</v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42"/>
      <c r="B356" s="29"/>
      <c r="C356" s="25" t="str">
        <f ca="1">IF(PORTADA!$F$51="A",CONCATENATE(I356," ",G356),"")</f>
        <v>c) 0</v>
      </c>
      <c r="D356" s="26"/>
      <c r="G356" s="38">
        <f>IF(J354="FIN","",LOOKUP(I353,DATOS!A:A,DATOS!N:N))</f>
        <v>0</v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42"/>
      <c r="B357" s="29"/>
      <c r="C357" s="25" t="str">
        <f ca="1">IF(PORTADA!$F$51="A",CONCATENATE(I357," ",G357),"")</f>
        <v>d) 0</v>
      </c>
      <c r="D357" s="26"/>
      <c r="G357" s="38">
        <f>IF(J354="FIN","",LOOKUP(I353,DATOS!A:A,DATOS!O:O))</f>
        <v>0</v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IF(PORTADA!$F$51="A",CONCATENATE(K359,".- ",G359),"")</f>
        <v xml:space="preserve">60.- RÉGIMEN DISCIPLINARIO. </v>
      </c>
      <c r="D359" s="24"/>
      <c r="E359" s="11"/>
      <c r="F359" s="11"/>
      <c r="G359" s="40" t="str">
        <f>IF(J360="FIN","",LOOKUP(I359,DATOS!A:A,DATOS!F:F))</f>
        <v xml:space="preserve">RÉGIMEN DISCIPLINARIO. </v>
      </c>
      <c r="H359" s="40">
        <f>IF(J360="FIN",0,LOOKUP(I359,DATOS!A:A,DATOS!P:P))</f>
        <v>0</v>
      </c>
      <c r="I359" s="35">
        <f>+I353+1</f>
        <v>991</v>
      </c>
      <c r="J359" s="61">
        <f>IF(LOOKUP(I359,DATOS!A:A,DATOS!C:C)=0,J353,(LOOKUP(I359,DATOS!A:A,DATOS!C:C)))</f>
        <v>14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>a) 0</v>
      </c>
      <c r="D360" s="26"/>
      <c r="G360" s="38">
        <f>IF(J360="FIN","",LOOKUP(I359,DATOS!A:A,DATOS!L:L))</f>
        <v>0</v>
      </c>
      <c r="I360" s="35" t="s">
        <v>57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42"/>
      <c r="B361" s="29"/>
      <c r="C361" s="25" t="str">
        <f ca="1">IF(PORTADA!$F$51="A",CONCATENATE(I361," ",G361),"")</f>
        <v>b) 0</v>
      </c>
      <c r="D361" s="26"/>
      <c r="G361" s="38">
        <f>IF(J360="FIN","",LOOKUP(I359,DATOS!A:A,DATOS!M:M))</f>
        <v>0</v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42"/>
      <c r="B362" s="29"/>
      <c r="C362" s="25" t="str">
        <f ca="1">IF(PORTADA!$F$51="A",CONCATENATE(I362," ",G362),"")</f>
        <v>c) 0</v>
      </c>
      <c r="D362" s="26"/>
      <c r="G362" s="38">
        <f>IF(J360="FIN","",LOOKUP(I359,DATOS!A:A,DATOS!N:N))</f>
        <v>0</v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42"/>
      <c r="B363" s="29"/>
      <c r="C363" s="25" t="str">
        <f ca="1">IF(PORTADA!$F$51="A",CONCATENATE(I363," ",G363),"")</f>
        <v>d) 0</v>
      </c>
      <c r="D363" s="26"/>
      <c r="G363" s="38">
        <f>IF(J360="FIN","",LOOKUP(I359,DATOS!A:A,DATOS!O:O))</f>
        <v>0</v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IF(PORTADA!$F$51="A",CONCATENATE(K365,".- ",G365),"")</f>
        <v xml:space="preserve">61.- RÉGIMEN DISCIPLINARIO. </v>
      </c>
      <c r="D365" s="24"/>
      <c r="E365" s="11"/>
      <c r="F365" s="11"/>
      <c r="G365" s="40" t="str">
        <f>IF(J366="FIN","",LOOKUP(I365,DATOS!A:A,DATOS!F:F))</f>
        <v xml:space="preserve">RÉGIMEN DISCIPLINARIO. </v>
      </c>
      <c r="H365" s="40">
        <f>IF(J366="FIN",0,LOOKUP(I365,DATOS!A:A,DATOS!P:P))</f>
        <v>0</v>
      </c>
      <c r="I365" s="35">
        <f>+I359+1</f>
        <v>992</v>
      </c>
      <c r="J365" s="61">
        <f>IF(LOOKUP(I365,DATOS!A:A,DATOS!C:C)=0,J359,(LOOKUP(I365,DATOS!A:A,DATOS!C:C)))</f>
        <v>14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>a) 0</v>
      </c>
      <c r="D366" s="26"/>
      <c r="G366" s="38">
        <f>IF(J366="FIN","",LOOKUP(I365,DATOS!A:A,DATOS!L:L))</f>
        <v>0</v>
      </c>
      <c r="I366" s="35" t="s">
        <v>57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42"/>
      <c r="B367" s="29"/>
      <c r="C367" s="25" t="str">
        <f ca="1">IF(PORTADA!$F$51="A",CONCATENATE(I367," ",G367),"")</f>
        <v>b) 0</v>
      </c>
      <c r="D367" s="26"/>
      <c r="G367" s="38">
        <f>IF(J366="FIN","",LOOKUP(I365,DATOS!A:A,DATOS!M:M))</f>
        <v>0</v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42"/>
      <c r="B368" s="29"/>
      <c r="C368" s="25" t="str">
        <f ca="1">IF(PORTADA!$F$51="A",CONCATENATE(I368," ",G368),"")</f>
        <v>c) 0</v>
      </c>
      <c r="D368" s="26"/>
      <c r="G368" s="38">
        <f>IF(J366="FIN","",LOOKUP(I365,DATOS!A:A,DATOS!N:N))</f>
        <v>0</v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42"/>
      <c r="B369" s="29"/>
      <c r="C369" s="25" t="str">
        <f ca="1">IF(PORTADA!$F$51="A",CONCATENATE(I369," ",G369),"")</f>
        <v>d) 0</v>
      </c>
      <c r="D369" s="26"/>
      <c r="G369" s="38">
        <f>IF(J366="FIN","",LOOKUP(I365,DATOS!A:A,DATOS!O:O))</f>
        <v>0</v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IF(PORTADA!$F$51="A",CONCATENATE(K371,".- ",G371),"")</f>
        <v xml:space="preserve">62.- RÉGIMEN DISCIPLINARIO. </v>
      </c>
      <c r="D371" s="24"/>
      <c r="E371" s="11"/>
      <c r="F371" s="11"/>
      <c r="G371" s="40" t="str">
        <f>IF(J372="FIN","",LOOKUP(I371,DATOS!A:A,DATOS!F:F))</f>
        <v xml:space="preserve">RÉGIMEN DISCIPLINARIO. </v>
      </c>
      <c r="H371" s="40">
        <f>IF(J372="FIN",0,LOOKUP(I371,DATOS!A:A,DATOS!P:P))</f>
        <v>0</v>
      </c>
      <c r="I371" s="35">
        <f>+I365+1</f>
        <v>993</v>
      </c>
      <c r="J371" s="61">
        <f>IF(LOOKUP(I371,DATOS!A:A,DATOS!C:C)=0,J365,(LOOKUP(I371,DATOS!A:A,DATOS!C:C)))</f>
        <v>14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>a) 0</v>
      </c>
      <c r="D372" s="26"/>
      <c r="G372" s="38">
        <f>IF(J372="FIN","",LOOKUP(I371,DATOS!A:A,DATOS!L:L))</f>
        <v>0</v>
      </c>
      <c r="I372" s="35" t="s">
        <v>57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42"/>
      <c r="B373" s="29"/>
      <c r="C373" s="25" t="str">
        <f ca="1">IF(PORTADA!$F$51="A",CONCATENATE(I373," ",G373),"")</f>
        <v>b) 0</v>
      </c>
      <c r="D373" s="26"/>
      <c r="G373" s="38">
        <f>IF(J372="FIN","",LOOKUP(I371,DATOS!A:A,DATOS!M:M))</f>
        <v>0</v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42"/>
      <c r="B374" s="29"/>
      <c r="C374" s="25" t="str">
        <f ca="1">IF(PORTADA!$F$51="A",CONCATENATE(I374," ",G374),"")</f>
        <v>c) 0</v>
      </c>
      <c r="D374" s="26"/>
      <c r="G374" s="38">
        <f>IF(J372="FIN","",LOOKUP(I371,DATOS!A:A,DATOS!N:N))</f>
        <v>0</v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42"/>
      <c r="B375" s="29"/>
      <c r="C375" s="25" t="str">
        <f ca="1">IF(PORTADA!$F$51="A",CONCATENATE(I375," ",G375),"")</f>
        <v>d) 0</v>
      </c>
      <c r="D375" s="26"/>
      <c r="G375" s="38">
        <f>IF(J372="FIN","",LOOKUP(I371,DATOS!A:A,DATOS!O:O))</f>
        <v>0</v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IF(PORTADA!$F$51="A",CONCATENATE(K377,".- ",G377),"")</f>
        <v xml:space="preserve">63.- RÉGIMEN DISCIPLINARIO. </v>
      </c>
      <c r="D377" s="24"/>
      <c r="E377" s="11"/>
      <c r="F377" s="11"/>
      <c r="G377" s="40" t="str">
        <f>IF(J378="FIN","",LOOKUP(I377,DATOS!A:A,DATOS!F:F))</f>
        <v xml:space="preserve">RÉGIMEN DISCIPLINARIO. </v>
      </c>
      <c r="H377" s="40">
        <f>IF(J378="FIN",0,LOOKUP(I377,DATOS!A:A,DATOS!P:P))</f>
        <v>0</v>
      </c>
      <c r="I377" s="35">
        <f>+I371+1</f>
        <v>994</v>
      </c>
      <c r="J377" s="61">
        <f>IF(LOOKUP(I377,DATOS!A:A,DATOS!C:C)=0,J371,(LOOKUP(I377,DATOS!A:A,DATOS!C:C)))</f>
        <v>14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>a) 0</v>
      </c>
      <c r="D378" s="26"/>
      <c r="G378" s="38">
        <f>IF(J378="FIN","",LOOKUP(I377,DATOS!A:A,DATOS!L:L))</f>
        <v>0</v>
      </c>
      <c r="I378" s="35" t="s">
        <v>57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42"/>
      <c r="B379" s="29"/>
      <c r="C379" s="25" t="str">
        <f ca="1">IF(PORTADA!$F$51="A",CONCATENATE(I379," ",G379),"")</f>
        <v>b) 0</v>
      </c>
      <c r="D379" s="26"/>
      <c r="G379" s="38">
        <f>IF(J378="FIN","",LOOKUP(I377,DATOS!A:A,DATOS!M:M))</f>
        <v>0</v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42"/>
      <c r="B380" s="29"/>
      <c r="C380" s="25" t="str">
        <f ca="1">IF(PORTADA!$F$51="A",CONCATENATE(I380," ",G380),"")</f>
        <v>c) 0</v>
      </c>
      <c r="D380" s="26"/>
      <c r="G380" s="38">
        <f>IF(J378="FIN","",LOOKUP(I377,DATOS!A:A,DATOS!N:N))</f>
        <v>0</v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42"/>
      <c r="B381" s="29"/>
      <c r="C381" s="25" t="str">
        <f ca="1">IF(PORTADA!$F$51="A",CONCATENATE(I381," ",G381),"")</f>
        <v>d) 0</v>
      </c>
      <c r="D381" s="26"/>
      <c r="G381" s="38">
        <f>IF(J378="FIN","",LOOKUP(I377,DATOS!A:A,DATOS!O:O))</f>
        <v>0</v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IF(PORTADA!$F$51="A",CONCATENATE(K383,".- ",G383),"")</f>
        <v xml:space="preserve">64.- RÉGIMEN DISCIPLINARIO. </v>
      </c>
      <c r="D383" s="24"/>
      <c r="E383" s="11"/>
      <c r="F383" s="11"/>
      <c r="G383" s="40" t="str">
        <f>IF(J384="FIN","",LOOKUP(I383,DATOS!A:A,DATOS!F:F))</f>
        <v xml:space="preserve">RÉGIMEN DISCIPLINARIO. </v>
      </c>
      <c r="H383" s="40">
        <f>IF(J384="FIN",0,LOOKUP(I383,DATOS!A:A,DATOS!P:P))</f>
        <v>0</v>
      </c>
      <c r="I383" s="35">
        <f>+I377+1</f>
        <v>995</v>
      </c>
      <c r="J383" s="61">
        <f>IF(LOOKUP(I383,DATOS!A:A,DATOS!C:C)=0,J377,(LOOKUP(I383,DATOS!A:A,DATOS!C:C)))</f>
        <v>14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>a) 0</v>
      </c>
      <c r="D384" s="26"/>
      <c r="G384" s="38">
        <f>IF(J384="FIN","",LOOKUP(I383,DATOS!A:A,DATOS!L:L))</f>
        <v>0</v>
      </c>
      <c r="I384" s="35" t="s">
        <v>57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42"/>
      <c r="B385" s="29"/>
      <c r="C385" s="25" t="str">
        <f ca="1">IF(PORTADA!$F$51="A",CONCATENATE(I385," ",G385),"")</f>
        <v>b) 0</v>
      </c>
      <c r="D385" s="26"/>
      <c r="G385" s="38">
        <f>IF(J384="FIN","",LOOKUP(I383,DATOS!A:A,DATOS!M:M))</f>
        <v>0</v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42"/>
      <c r="B386" s="29"/>
      <c r="C386" s="25" t="str">
        <f ca="1">IF(PORTADA!$F$51="A",CONCATENATE(I386," ",G386),"")</f>
        <v>c) 0</v>
      </c>
      <c r="D386" s="26"/>
      <c r="G386" s="38">
        <f>IF(J384="FIN","",LOOKUP(I383,DATOS!A:A,DATOS!N:N))</f>
        <v>0</v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42"/>
      <c r="B387" s="29"/>
      <c r="C387" s="25" t="str">
        <f ca="1">IF(PORTADA!$F$51="A",CONCATENATE(I387," ",G387),"")</f>
        <v>d) 0</v>
      </c>
      <c r="D387" s="26"/>
      <c r="G387" s="38">
        <f>IF(J384="FIN","",LOOKUP(I383,DATOS!A:A,DATOS!O:O))</f>
        <v>0</v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IF(PORTADA!$F$51="A",CONCATENATE(K389,".- ",G389),"")</f>
        <v xml:space="preserve">65.- RÉGIMEN DISCIPLINARIO. </v>
      </c>
      <c r="D389" s="24"/>
      <c r="E389" s="11"/>
      <c r="F389" s="11"/>
      <c r="G389" s="40" t="str">
        <f>IF(J390="FIN","",LOOKUP(I389,DATOS!A:A,DATOS!F:F))</f>
        <v xml:space="preserve">RÉGIMEN DISCIPLINARIO. </v>
      </c>
      <c r="H389" s="40">
        <f>IF(J390="FIN",0,LOOKUP(I389,DATOS!A:A,DATOS!P:P))</f>
        <v>0</v>
      </c>
      <c r="I389" s="35">
        <f>+I383+1</f>
        <v>996</v>
      </c>
      <c r="J389" s="61">
        <f>IF(LOOKUP(I389,DATOS!A:A,DATOS!C:C)=0,J383,(LOOKUP(I389,DATOS!A:A,DATOS!C:C)))</f>
        <v>14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>a) 0</v>
      </c>
      <c r="D390" s="26"/>
      <c r="G390" s="38">
        <f>IF(J390="FIN","",LOOKUP(I389,DATOS!A:A,DATOS!L:L))</f>
        <v>0</v>
      </c>
      <c r="I390" s="35" t="s">
        <v>57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42"/>
      <c r="B391" s="29"/>
      <c r="C391" s="25" t="str">
        <f ca="1">IF(PORTADA!$F$51="A",CONCATENATE(I391," ",G391),"")</f>
        <v>b) 0</v>
      </c>
      <c r="D391" s="26"/>
      <c r="G391" s="38">
        <f>IF(J390="FIN","",LOOKUP(I389,DATOS!A:A,DATOS!M:M))</f>
        <v>0</v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42"/>
      <c r="B392" s="29"/>
      <c r="C392" s="25" t="str">
        <f ca="1">IF(PORTADA!$F$51="A",CONCATENATE(I392," ",G392),"")</f>
        <v>c) 0</v>
      </c>
      <c r="D392" s="26"/>
      <c r="G392" s="38">
        <f>IF(J390="FIN","",LOOKUP(I389,DATOS!A:A,DATOS!N:N))</f>
        <v>0</v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42"/>
      <c r="B393" s="29"/>
      <c r="C393" s="25" t="str">
        <f ca="1">IF(PORTADA!$F$51="A",CONCATENATE(I393," ",G393),"")</f>
        <v>d) 0</v>
      </c>
      <c r="D393" s="26"/>
      <c r="G393" s="38">
        <f>IF(J390="FIN","",LOOKUP(I389,DATOS!A:A,DATOS!O:O))</f>
        <v>0</v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IF(PORTADA!$F$51="A",CONCATENATE(K395,".- ",G395),"")</f>
        <v xml:space="preserve">66.- RÉGIMEN DISCIPLINARIO. </v>
      </c>
      <c r="D395" s="24"/>
      <c r="E395" s="11"/>
      <c r="F395" s="11"/>
      <c r="G395" s="40" t="str">
        <f>IF(J396="FIN","",LOOKUP(I395,DATOS!A:A,DATOS!F:F))</f>
        <v xml:space="preserve">RÉGIMEN DISCIPLINARIO. </v>
      </c>
      <c r="H395" s="40">
        <f>IF(J396="FIN",0,LOOKUP(I395,DATOS!A:A,DATOS!P:P))</f>
        <v>0</v>
      </c>
      <c r="I395" s="35">
        <f>+I389+1</f>
        <v>997</v>
      </c>
      <c r="J395" s="61">
        <f>IF(LOOKUP(I395,DATOS!A:A,DATOS!C:C)=0,J389,(LOOKUP(I395,DATOS!A:A,DATOS!C:C)))</f>
        <v>14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>a) 0</v>
      </c>
      <c r="D396" s="26"/>
      <c r="G396" s="38">
        <f>IF(J396="FIN","",LOOKUP(I395,DATOS!A:A,DATOS!L:L))</f>
        <v>0</v>
      </c>
      <c r="I396" s="35" t="s">
        <v>57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42"/>
      <c r="B397" s="29"/>
      <c r="C397" s="25" t="str">
        <f ca="1">IF(PORTADA!$F$51="A",CONCATENATE(I397," ",G397),"")</f>
        <v>b) 0</v>
      </c>
      <c r="D397" s="26"/>
      <c r="G397" s="38">
        <f>IF(J396="FIN","",LOOKUP(I395,DATOS!A:A,DATOS!M:M))</f>
        <v>0</v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42"/>
      <c r="B398" s="29"/>
      <c r="C398" s="25" t="str">
        <f ca="1">IF(PORTADA!$F$51="A",CONCATENATE(I398," ",G398),"")</f>
        <v>c) 0</v>
      </c>
      <c r="D398" s="26"/>
      <c r="G398" s="38">
        <f>IF(J396="FIN","",LOOKUP(I395,DATOS!A:A,DATOS!N:N))</f>
        <v>0</v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42"/>
      <c r="B399" s="29"/>
      <c r="C399" s="25" t="str">
        <f ca="1">IF(PORTADA!$F$51="A",CONCATENATE(I399," ",G399),"")</f>
        <v>d) 0</v>
      </c>
      <c r="D399" s="26"/>
      <c r="G399" s="38">
        <f>IF(J396="FIN","",LOOKUP(I395,DATOS!A:A,DATOS!O:O))</f>
        <v>0</v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IF(PORTADA!$F$51="A",CONCATENATE(K401,".- ",G401),"")</f>
        <v xml:space="preserve">67.- RÉGIMEN DISCIPLINARIO. </v>
      </c>
      <c r="D401" s="24"/>
      <c r="E401" s="11"/>
      <c r="F401" s="11"/>
      <c r="G401" s="40" t="str">
        <f>IF(J402="FIN","",LOOKUP(I401,DATOS!A:A,DATOS!F:F))</f>
        <v xml:space="preserve">RÉGIMEN DISCIPLINARIO. </v>
      </c>
      <c r="H401" s="40">
        <f>IF(J402="FIN",0,LOOKUP(I401,DATOS!A:A,DATOS!P:P))</f>
        <v>0</v>
      </c>
      <c r="I401" s="35">
        <f>+I395+1</f>
        <v>998</v>
      </c>
      <c r="J401" s="61">
        <f>IF(LOOKUP(I401,DATOS!A:A,DATOS!C:C)=0,J395,(LOOKUP(I401,DATOS!A:A,DATOS!C:C)))</f>
        <v>14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>a) 0</v>
      </c>
      <c r="D402" s="26"/>
      <c r="G402" s="38">
        <f>IF(J402="FIN","",LOOKUP(I401,DATOS!A:A,DATOS!L:L))</f>
        <v>0</v>
      </c>
      <c r="I402" s="35" t="s">
        <v>57</v>
      </c>
      <c r="J402" s="41" t="str">
        <f>IF(J396="FIN","FIN",IF(J401=J395,"","FIN"))</f>
        <v/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42"/>
      <c r="B403" s="29"/>
      <c r="C403" s="25" t="str">
        <f ca="1">IF(PORTADA!$F$51="A",CONCATENATE(I403," ",G403),"")</f>
        <v>b) 0</v>
      </c>
      <c r="D403" s="26"/>
      <c r="G403" s="38">
        <f>IF(J402="FIN","",LOOKUP(I401,DATOS!A:A,DATOS!M:M))</f>
        <v>0</v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42"/>
      <c r="B404" s="29"/>
      <c r="C404" s="25" t="str">
        <f ca="1">IF(PORTADA!$F$51="A",CONCATENATE(I404," ",G404),"")</f>
        <v>c) 0</v>
      </c>
      <c r="D404" s="26"/>
      <c r="G404" s="38">
        <f>IF(J402="FIN","",LOOKUP(I401,DATOS!A:A,DATOS!N:N))</f>
        <v>0</v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42"/>
      <c r="B405" s="29"/>
      <c r="C405" s="25" t="str">
        <f ca="1">IF(PORTADA!$F$51="A",CONCATENATE(I405," ",G405),"")</f>
        <v>d) 0</v>
      </c>
      <c r="D405" s="26"/>
      <c r="G405" s="38">
        <f>IF(J402="FIN","",LOOKUP(I401,DATOS!A:A,DATOS!O:O))</f>
        <v>0</v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IF(PORTADA!$F$51="A",CONCATENATE(K407,".- ",G407),"")</f>
        <v xml:space="preserve">68.- RÉGIMEN DISCIPLINARIO. </v>
      </c>
      <c r="D407" s="24"/>
      <c r="E407" s="11"/>
      <c r="F407" s="11"/>
      <c r="G407" s="40" t="str">
        <f>IF(J408="FIN","",LOOKUP(I407,DATOS!A:A,DATOS!F:F))</f>
        <v xml:space="preserve">RÉGIMEN DISCIPLINARIO. </v>
      </c>
      <c r="H407" s="40">
        <f>IF(J408="FIN",0,LOOKUP(I407,DATOS!A:A,DATOS!P:P))</f>
        <v>0</v>
      </c>
      <c r="I407" s="35">
        <f>+I401+1</f>
        <v>999</v>
      </c>
      <c r="J407" s="61">
        <f>IF(LOOKUP(I407,DATOS!A:A,DATOS!C:C)=0,J401,(LOOKUP(I407,DATOS!A:A,DATOS!C:C)))</f>
        <v>14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>a) 0</v>
      </c>
      <c r="D408" s="26"/>
      <c r="G408" s="38">
        <f>IF(J408="FIN","",LOOKUP(I407,DATOS!A:A,DATOS!L:L))</f>
        <v>0</v>
      </c>
      <c r="I408" s="35" t="s">
        <v>57</v>
      </c>
      <c r="J408" s="41" t="str">
        <f>IF(J402="FIN","FIN",IF(J407=J401,"","FIN"))</f>
        <v/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42"/>
      <c r="B409" s="29"/>
      <c r="C409" s="25" t="str">
        <f ca="1">IF(PORTADA!$F$51="A",CONCATENATE(I409," ",G409),"")</f>
        <v>b) 0</v>
      </c>
      <c r="D409" s="26"/>
      <c r="G409" s="38">
        <f>IF(J408="FIN","",LOOKUP(I407,DATOS!A:A,DATOS!M:M))</f>
        <v>0</v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42"/>
      <c r="B410" s="29"/>
      <c r="C410" s="25" t="str">
        <f ca="1">IF(PORTADA!$F$51="A",CONCATENATE(I410," ",G410),"")</f>
        <v>c) 0</v>
      </c>
      <c r="D410" s="26"/>
      <c r="G410" s="38">
        <f>IF(J408="FIN","",LOOKUP(I407,DATOS!A:A,DATOS!N:N))</f>
        <v>0</v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42"/>
      <c r="B411" s="29"/>
      <c r="C411" s="25" t="str">
        <f ca="1">IF(PORTADA!$F$51="A",CONCATENATE(I411," ",G411),"")</f>
        <v>d) 0</v>
      </c>
      <c r="D411" s="26"/>
      <c r="G411" s="38">
        <f>IF(J408="FIN","",LOOKUP(I407,DATOS!A:A,DATOS!O:O))</f>
        <v>0</v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IF(PORTADA!$F$51="A",CONCATENATE(K413,".- ",G413),"")</f>
        <v xml:space="preserve">69.- RÉGIMEN DISCIPLINARIO. </v>
      </c>
      <c r="D413" s="24"/>
      <c r="E413" s="11"/>
      <c r="F413" s="11"/>
      <c r="G413" s="40" t="str">
        <f>IF(J414="FIN","",LOOKUP(I413,DATOS!A:A,DATOS!F:F))</f>
        <v xml:space="preserve">RÉGIMEN DISCIPLINARIO. </v>
      </c>
      <c r="H413" s="40">
        <f>IF(J414="FIN",0,LOOKUP(I413,DATOS!A:A,DATOS!P:P))</f>
        <v>0</v>
      </c>
      <c r="I413" s="35">
        <f>+I407+1</f>
        <v>1000</v>
      </c>
      <c r="J413" s="61">
        <f>IF(LOOKUP(I413,DATOS!A:A,DATOS!C:C)=0,J407,(LOOKUP(I413,DATOS!A:A,DATOS!C:C)))</f>
        <v>14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>a) 0</v>
      </c>
      <c r="D414" s="26"/>
      <c r="G414" s="38">
        <f>IF(J414="FIN","",LOOKUP(I413,DATOS!A:A,DATOS!L:L))</f>
        <v>0</v>
      </c>
      <c r="I414" s="35" t="s">
        <v>57</v>
      </c>
      <c r="J414" s="41" t="str">
        <f>IF(J408="FIN","FIN",IF(J413=J407,"","FIN"))</f>
        <v/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42"/>
      <c r="B415" s="29"/>
      <c r="C415" s="25" t="str">
        <f ca="1">IF(PORTADA!$F$51="A",CONCATENATE(I415," ",G415),"")</f>
        <v>b) 0</v>
      </c>
      <c r="D415" s="26"/>
      <c r="G415" s="38">
        <f>IF(J414="FIN","",LOOKUP(I413,DATOS!A:A,DATOS!M:M))</f>
        <v>0</v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42"/>
      <c r="B416" s="29"/>
      <c r="C416" s="25" t="str">
        <f ca="1">IF(PORTADA!$F$51="A",CONCATENATE(I416," ",G416),"")</f>
        <v>c) 0</v>
      </c>
      <c r="D416" s="26"/>
      <c r="G416" s="38">
        <f>IF(J414="FIN","",LOOKUP(I413,DATOS!A:A,DATOS!N:N))</f>
        <v>0</v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42"/>
      <c r="B417" s="29"/>
      <c r="C417" s="25" t="str">
        <f ca="1">IF(PORTADA!$F$51="A",CONCATENATE(I417," ",G417),"")</f>
        <v>d) 0</v>
      </c>
      <c r="D417" s="26"/>
      <c r="G417" s="38">
        <f>IF(J414="FIN","",LOOKUP(I413,DATOS!A:A,DATOS!O:O))</f>
        <v>0</v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IF(PORTADA!$F$51="A",CONCATENATE(K419,".- ",G419),"")</f>
        <v xml:space="preserve">70.- RÉGIMEN DISCIPLINARIO. </v>
      </c>
      <c r="D419" s="24"/>
      <c r="E419" s="11"/>
      <c r="F419" s="11"/>
      <c r="G419" s="40" t="str">
        <f>IF(J420="FIN","",LOOKUP(I419,DATOS!A:A,DATOS!F:F))</f>
        <v xml:space="preserve">RÉGIMEN DISCIPLINARIO. </v>
      </c>
      <c r="H419" s="40">
        <f>IF(J420="FIN",0,LOOKUP(I419,DATOS!A:A,DATOS!P:P))</f>
        <v>0</v>
      </c>
      <c r="I419" s="35">
        <f>+I413+1</f>
        <v>1001</v>
      </c>
      <c r="J419" s="61">
        <f>IF(LOOKUP(I419,DATOS!A:A,DATOS!C:C)=0,J413,(LOOKUP(I419,DATOS!A:A,DATOS!C:C)))</f>
        <v>14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>a) 0</v>
      </c>
      <c r="D420" s="26"/>
      <c r="G420" s="38">
        <f>IF(J420="FIN","",LOOKUP(I419,DATOS!A:A,DATOS!L:L))</f>
        <v>0</v>
      </c>
      <c r="I420" s="35" t="s">
        <v>57</v>
      </c>
      <c r="J420" s="41" t="str">
        <f>IF(J414="FIN","FIN",IF(J419=J413,"","FIN"))</f>
        <v/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42"/>
      <c r="B421" s="29"/>
      <c r="C421" s="25" t="str">
        <f ca="1">IF(PORTADA!$F$51="A",CONCATENATE(I421," ",G421),"")</f>
        <v>b) 0</v>
      </c>
      <c r="D421" s="26"/>
      <c r="G421" s="38">
        <f>IF(J420="FIN","",LOOKUP(I419,DATOS!A:A,DATOS!M:M))</f>
        <v>0</v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42"/>
      <c r="B422" s="29"/>
      <c r="C422" s="25" t="str">
        <f ca="1">IF(PORTADA!$F$51="A",CONCATENATE(I422," ",G422),"")</f>
        <v>c) 0</v>
      </c>
      <c r="D422" s="26"/>
      <c r="G422" s="38">
        <f>IF(J420="FIN","",LOOKUP(I419,DATOS!A:A,DATOS!N:N))</f>
        <v>0</v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42"/>
      <c r="B423" s="29"/>
      <c r="C423" s="25" t="str">
        <f ca="1">IF(PORTADA!$F$51="A",CONCATENATE(I423," ",G423),"")</f>
        <v>d) 0</v>
      </c>
      <c r="D423" s="26"/>
      <c r="G423" s="38">
        <f>IF(J420="FIN","",LOOKUP(I419,DATOS!A:A,DATOS!O:O))</f>
        <v>0</v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IF(PORTADA!$F$51="A",CONCATENATE(K425,".- ",G425),"")</f>
        <v xml:space="preserve">71.- RÉGIMEN DISCIPLINARIO. </v>
      </c>
      <c r="D425" s="24"/>
      <c r="E425" s="11"/>
      <c r="F425" s="11"/>
      <c r="G425" s="40" t="str">
        <f>IF(J426="FIN","",LOOKUP(I425,DATOS!A:A,DATOS!F:F))</f>
        <v xml:space="preserve">RÉGIMEN DISCIPLINARIO. </v>
      </c>
      <c r="H425" s="40">
        <f>IF(J426="FIN",0,LOOKUP(I425,DATOS!A:A,DATOS!P:P))</f>
        <v>0</v>
      </c>
      <c r="I425" s="35">
        <f>+I419+1</f>
        <v>1002</v>
      </c>
      <c r="J425" s="61">
        <f>IF(LOOKUP(I425,DATOS!A:A,DATOS!C:C)=0,J419,(LOOKUP(I425,DATOS!A:A,DATOS!C:C)))</f>
        <v>14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>a) 0</v>
      </c>
      <c r="D426" s="26"/>
      <c r="G426" s="38">
        <f>IF(J426="FIN","",LOOKUP(I425,DATOS!A:A,DATOS!L:L))</f>
        <v>0</v>
      </c>
      <c r="I426" s="35" t="s">
        <v>57</v>
      </c>
      <c r="J426" s="41" t="str">
        <f>IF(J420="FIN","FIN",IF(J425=J419,"","FIN"))</f>
        <v/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42"/>
      <c r="B427" s="29"/>
      <c r="C427" s="25" t="str">
        <f ca="1">IF(PORTADA!$F$51="A",CONCATENATE(I427," ",G427),"")</f>
        <v>b) 0</v>
      </c>
      <c r="D427" s="26"/>
      <c r="G427" s="38">
        <f>IF(J426="FIN","",LOOKUP(I425,DATOS!A:A,DATOS!M:M))</f>
        <v>0</v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42"/>
      <c r="B428" s="29"/>
      <c r="C428" s="25" t="str">
        <f ca="1">IF(PORTADA!$F$51="A",CONCATENATE(I428," ",G428),"")</f>
        <v>c) 0</v>
      </c>
      <c r="D428" s="26"/>
      <c r="G428" s="38">
        <f>IF(J426="FIN","",LOOKUP(I425,DATOS!A:A,DATOS!N:N))</f>
        <v>0</v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42"/>
      <c r="B429" s="29"/>
      <c r="C429" s="25" t="str">
        <f ca="1">IF(PORTADA!$F$51="A",CONCATENATE(I429," ",G429),"")</f>
        <v>d) 0</v>
      </c>
      <c r="D429" s="26"/>
      <c r="G429" s="38">
        <f>IF(J426="FIN","",LOOKUP(I425,DATOS!A:A,DATOS!O:O))</f>
        <v>0</v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IF(PORTADA!$F$51="A",CONCATENATE(K431,".- ",G431),"")</f>
        <v xml:space="preserve">72.- RÉGIMEN DISCIPLINARIO. </v>
      </c>
      <c r="D431" s="24"/>
      <c r="E431" s="11"/>
      <c r="F431" s="11"/>
      <c r="G431" s="40" t="str">
        <f>IF(J432="FIN","",LOOKUP(I431,DATOS!A:A,DATOS!F:F))</f>
        <v xml:space="preserve">RÉGIMEN DISCIPLINARIO. </v>
      </c>
      <c r="H431" s="40">
        <f>IF(J432="FIN",0,LOOKUP(I431,DATOS!A:A,DATOS!P:P))</f>
        <v>0</v>
      </c>
      <c r="I431" s="35">
        <f>+I425+1</f>
        <v>1003</v>
      </c>
      <c r="J431" s="61">
        <f>IF(LOOKUP(I431,DATOS!A:A,DATOS!C:C)=0,J425,(LOOKUP(I431,DATOS!A:A,DATOS!C:C)))</f>
        <v>14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>a) 0</v>
      </c>
      <c r="D432" s="26"/>
      <c r="G432" s="38">
        <f>IF(J432="FIN","",LOOKUP(I431,DATOS!A:A,DATOS!L:L))</f>
        <v>0</v>
      </c>
      <c r="I432" s="35" t="s">
        <v>57</v>
      </c>
      <c r="J432" s="41" t="str">
        <f>IF(J426="FIN","FIN",IF(J431=J425,"","FIN"))</f>
        <v/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42"/>
      <c r="B433" s="29"/>
      <c r="C433" s="25" t="str">
        <f ca="1">IF(PORTADA!$F$51="A",CONCATENATE(I433," ",G433),"")</f>
        <v>b) 0</v>
      </c>
      <c r="D433" s="26"/>
      <c r="G433" s="38">
        <f>IF(J432="FIN","",LOOKUP(I431,DATOS!A:A,DATOS!M:M))</f>
        <v>0</v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42"/>
      <c r="B434" s="29"/>
      <c r="C434" s="25" t="str">
        <f ca="1">IF(PORTADA!$F$51="A",CONCATENATE(I434," ",G434),"")</f>
        <v>c) 0</v>
      </c>
      <c r="D434" s="26"/>
      <c r="G434" s="38">
        <f>IF(J432="FIN","",LOOKUP(I431,DATOS!A:A,DATOS!N:N))</f>
        <v>0</v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42"/>
      <c r="B435" s="29"/>
      <c r="C435" s="25" t="str">
        <f ca="1">IF(PORTADA!$F$51="A",CONCATENATE(I435," ",G435),"")</f>
        <v>d) 0</v>
      </c>
      <c r="D435" s="26"/>
      <c r="G435" s="38">
        <f>IF(J432="FIN","",LOOKUP(I431,DATOS!A:A,DATOS!O:O))</f>
        <v>0</v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IF(PORTADA!$F$51="A",CONCATENATE(K437,".- ",G437),"")</f>
        <v xml:space="preserve">73.- RÉGIMEN DISCIPLINARIO. </v>
      </c>
      <c r="D437" s="24"/>
      <c r="E437" s="11"/>
      <c r="F437" s="11"/>
      <c r="G437" s="40" t="str">
        <f>IF(J438="FIN","",LOOKUP(I437,DATOS!A:A,DATOS!F:F))</f>
        <v xml:space="preserve">RÉGIMEN DISCIPLINARIO. </v>
      </c>
      <c r="H437" s="40">
        <f>IF(J438="FIN",0,LOOKUP(I437,DATOS!A:A,DATOS!P:P))</f>
        <v>0</v>
      </c>
      <c r="I437" s="35">
        <f>+I431+1</f>
        <v>1004</v>
      </c>
      <c r="J437" s="61">
        <f>IF(LOOKUP(I437,DATOS!A:A,DATOS!C:C)=0,J431,(LOOKUP(I437,DATOS!A:A,DATOS!C:C)))</f>
        <v>14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>a) 0</v>
      </c>
      <c r="D438" s="26"/>
      <c r="G438" s="38">
        <f>IF(J438="FIN","",LOOKUP(I437,DATOS!A:A,DATOS!L:L))</f>
        <v>0</v>
      </c>
      <c r="I438" s="35" t="s">
        <v>57</v>
      </c>
      <c r="J438" s="41" t="str">
        <f>IF(J432="FIN","FIN",IF(J437=J431,"","FIN"))</f>
        <v/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42"/>
      <c r="B439" s="29"/>
      <c r="C439" s="25" t="str">
        <f ca="1">IF(PORTADA!$F$51="A",CONCATENATE(I439," ",G439),"")</f>
        <v>b) 0</v>
      </c>
      <c r="D439" s="26"/>
      <c r="G439" s="38">
        <f>IF(J438="FIN","",LOOKUP(I437,DATOS!A:A,DATOS!M:M))</f>
        <v>0</v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42"/>
      <c r="B440" s="29"/>
      <c r="C440" s="25" t="str">
        <f ca="1">IF(PORTADA!$F$51="A",CONCATENATE(I440," ",G440),"")</f>
        <v>c) 0</v>
      </c>
      <c r="D440" s="26"/>
      <c r="G440" s="38">
        <f>IF(J438="FIN","",LOOKUP(I437,DATOS!A:A,DATOS!N:N))</f>
        <v>0</v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42"/>
      <c r="B441" s="29"/>
      <c r="C441" s="25" t="str">
        <f ca="1">IF(PORTADA!$F$51="A",CONCATENATE(I441," ",G441),"")</f>
        <v>d) 0</v>
      </c>
      <c r="D441" s="26"/>
      <c r="G441" s="38">
        <f>IF(J438="FIN","",LOOKUP(I437,DATOS!A:A,DATOS!O:O))</f>
        <v>0</v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IF(PORTADA!$F$51="A",CONCATENATE(K443,".-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1005</v>
      </c>
      <c r="J443" s="61">
        <f>IF(LOOKUP(I443,DATOS!A:A,DATOS!C:C)=0,J437,(LOOKUP(I443,DATOS!A:A,DATOS!C:C)))</f>
        <v>15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57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42"/>
      <c r="B445" s="29"/>
      <c r="C445" s="25" t="str">
        <f ca="1">IF(PORTADA!$F$51="A",CONCATENATE(I445,"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42"/>
      <c r="B446" s="29"/>
      <c r="C446" s="25" t="str">
        <f ca="1">IF(PORTADA!$F$51="A",CONCATENATE(I446,"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42"/>
      <c r="B447" s="29"/>
      <c r="C447" s="25" t="str">
        <f ca="1">IF(PORTADA!$F$51="A",CONCATENATE(I447,"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IF(PORTADA!$F$51="A",CONCATENATE(K449,".-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1006</v>
      </c>
      <c r="J449" s="61">
        <f>IF(LOOKUP(I449,DATOS!A:A,DATOS!C:C)=0,J443,(LOOKUP(I449,DATOS!A:A,DATOS!C:C)))</f>
        <v>15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57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42"/>
      <c r="B451" s="29"/>
      <c r="C451" s="25" t="str">
        <f ca="1">IF(PORTADA!$F$51="A",CONCATENATE(I451,"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42"/>
      <c r="B452" s="29"/>
      <c r="C452" s="25" t="str">
        <f ca="1">IF(PORTADA!$F$51="A",CONCATENATE(I452,"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42"/>
      <c r="B453" s="29"/>
      <c r="C453" s="25" t="str">
        <f ca="1">IF(PORTADA!$F$51="A",CONCATENATE(I453,"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IF(PORTADA!$F$51="A",CONCATENATE(K455,".-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1007</v>
      </c>
      <c r="J455" s="61">
        <f>IF(LOOKUP(I455,DATOS!A:A,DATOS!C:C)=0,J449,(LOOKUP(I455,DATOS!A:A,DATOS!C:C)))</f>
        <v>15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57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42"/>
      <c r="B457" s="29"/>
      <c r="C457" s="25" t="str">
        <f ca="1">IF(PORTADA!$F$51="A",CONCATENATE(I457,"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42"/>
      <c r="B458" s="29"/>
      <c r="C458" s="25" t="str">
        <f ca="1">IF(PORTADA!$F$51="A",CONCATENATE(I458,"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42"/>
      <c r="B459" s="29"/>
      <c r="C459" s="25" t="str">
        <f ca="1">IF(PORTADA!$F$51="A",CONCATENATE(I459,"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IF(PORTADA!$F$51="A",CONCATENATE(K461,".-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1008</v>
      </c>
      <c r="J461" s="61">
        <f>IF(LOOKUP(I461,DATOS!A:A,DATOS!C:C)=0,J455,(LOOKUP(I461,DATOS!A:A,DATOS!C:C)))</f>
        <v>15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57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42"/>
      <c r="B463" s="29"/>
      <c r="C463" s="25" t="str">
        <f ca="1">IF(PORTADA!$F$51="A",CONCATENATE(I463,"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42"/>
      <c r="B464" s="29"/>
      <c r="C464" s="25" t="str">
        <f ca="1">IF(PORTADA!$F$51="A",CONCATENATE(I464,"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42"/>
      <c r="B465" s="29"/>
      <c r="C465" s="25" t="str">
        <f ca="1">IF(PORTADA!$F$51="A",CONCATENATE(I465,"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IF(PORTADA!$F$51="A",CONCATENATE(K467,".-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1009</v>
      </c>
      <c r="J467" s="61">
        <f>IF(LOOKUP(I467,DATOS!A:A,DATOS!C:C)=0,J461,(LOOKUP(I467,DATOS!A:A,DATOS!C:C)))</f>
        <v>15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57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42"/>
      <c r="B469" s="29"/>
      <c r="C469" s="25" t="str">
        <f ca="1">IF(PORTADA!$F$51="A",CONCATENATE(I469,"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42"/>
      <c r="B470" s="29"/>
      <c r="C470" s="25" t="str">
        <f ca="1">IF(PORTADA!$F$51="A",CONCATENATE(I470,"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42"/>
      <c r="B471" s="29"/>
      <c r="C471" s="25" t="str">
        <f ca="1">IF(PORTADA!$F$51="A",CONCATENATE(I471,"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IF(PORTADA!$F$51="A",CONCATENATE(K473,".-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1010</v>
      </c>
      <c r="J473" s="61">
        <f>IF(LOOKUP(I473,DATOS!A:A,DATOS!C:C)=0,J467,(LOOKUP(I473,DATOS!A:A,DATOS!C:C)))</f>
        <v>15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57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42"/>
      <c r="B475" s="29"/>
      <c r="C475" s="25" t="str">
        <f ca="1">IF(PORTADA!$F$51="A",CONCATENATE(I475,"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42"/>
      <c r="B476" s="29"/>
      <c r="C476" s="25" t="str">
        <f ca="1">IF(PORTADA!$F$51="A",CONCATENATE(I476,"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42"/>
      <c r="B477" s="29"/>
      <c r="C477" s="25" t="str">
        <f ca="1">IF(PORTADA!$F$51="A",CONCATENATE(I477,"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IF(PORTADA!$F$51="A",CONCATENATE(K479,".-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1011</v>
      </c>
      <c r="J479" s="61">
        <f>IF(LOOKUP(I479,DATOS!A:A,DATOS!C:C)=0,J473,(LOOKUP(I479,DATOS!A:A,DATOS!C:C)))</f>
        <v>15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57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42"/>
      <c r="B481" s="29"/>
      <c r="C481" s="25" t="str">
        <f ca="1">IF(PORTADA!$F$51="A",CONCATENATE(I481,"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42"/>
      <c r="B482" s="29"/>
      <c r="C482" s="25" t="str">
        <f ca="1">IF(PORTADA!$F$51="A",CONCATENATE(I482,"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42"/>
      <c r="B483" s="29"/>
      <c r="C483" s="25" t="str">
        <f ca="1">IF(PORTADA!$F$51="A",CONCATENATE(I483,"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IF(PORTADA!$F$51="A",CONCATENATE(K485,".-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1012</v>
      </c>
      <c r="J485" s="61">
        <f>IF(LOOKUP(I485,DATOS!A:A,DATOS!C:C)=0,J479,(LOOKUP(I485,DATOS!A:A,DATOS!C:C)))</f>
        <v>15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57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42"/>
      <c r="B487" s="29"/>
      <c r="C487" s="25" t="str">
        <f ca="1">IF(PORTADA!$F$51="A",CONCATENATE(I487,"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42"/>
      <c r="B488" s="29"/>
      <c r="C488" s="25" t="str">
        <f ca="1">IF(PORTADA!$F$51="A",CONCATENATE(I488,"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42"/>
      <c r="B489" s="29"/>
      <c r="C489" s="25" t="str">
        <f ca="1">IF(PORTADA!$F$51="A",CONCATENATE(I489,"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IF(PORTADA!$F$51="A",CONCATENATE(K491,".-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1013</v>
      </c>
      <c r="J491" s="61">
        <f>IF(LOOKUP(I491,DATOS!A:A,DATOS!C:C)=0,J485,(LOOKUP(I491,DATOS!A:A,DATOS!C:C)))</f>
        <v>15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57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42"/>
      <c r="B493" s="29"/>
      <c r="C493" s="25" t="str">
        <f ca="1">IF(PORTADA!$F$51="A",CONCATENATE(I493,"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42"/>
      <c r="B494" s="29"/>
      <c r="C494" s="25" t="str">
        <f ca="1">IF(PORTADA!$F$51="A",CONCATENATE(I494,"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42"/>
      <c r="B495" s="29"/>
      <c r="C495" s="25" t="str">
        <f ca="1">IF(PORTADA!$F$51="A",CONCATENATE(I495,"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IF(PORTADA!$F$51="A",CONCATENATE(K497,".-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1014</v>
      </c>
      <c r="J497" s="61">
        <f>IF(LOOKUP(I497,DATOS!A:A,DATOS!C:C)=0,J491,(LOOKUP(I497,DATOS!A:A,DATOS!C:C)))</f>
        <v>15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57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42"/>
      <c r="B499" s="29"/>
      <c r="C499" s="25" t="str">
        <f ca="1">IF(PORTADA!$F$51="A",CONCATENATE(I499,"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42"/>
      <c r="B500" s="29"/>
      <c r="C500" s="25" t="str">
        <f ca="1">IF(PORTADA!$F$51="A",CONCATENATE(I500,"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42"/>
      <c r="B501" s="29"/>
      <c r="C501" s="25" t="str">
        <f ca="1">IF(PORTADA!$F$51="A",CONCATENATE(I501,"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IF(PORTADA!$F$51="A",CONCATENATE(K503,".-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1015</v>
      </c>
      <c r="J503" s="61">
        <f>IF(LOOKUP(I503,DATOS!A:A,DATOS!C:C)=0,J497,(LOOKUP(I503,DATOS!A:A,DATOS!C:C)))</f>
        <v>15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57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42"/>
      <c r="B505" s="29"/>
      <c r="C505" s="25" t="str">
        <f ca="1">IF(PORTADA!$F$51="A",CONCATENATE(I505,"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42"/>
      <c r="B506" s="29"/>
      <c r="C506" s="25" t="str">
        <f ca="1">IF(PORTADA!$F$51="A",CONCATENATE(I506,"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42"/>
      <c r="B507" s="29"/>
      <c r="C507" s="25" t="str">
        <f ca="1">IF(PORTADA!$F$51="A",CONCATENATE(I507,"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IF(PORTADA!$F$51="A",CONCATENATE(K509,".-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1016</v>
      </c>
      <c r="J509" s="61">
        <f>IF(LOOKUP(I509,DATOS!A:A,DATOS!C:C)=0,J503,(LOOKUP(I509,DATOS!A:A,DATOS!C:C)))</f>
        <v>15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57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42"/>
      <c r="B511" s="29"/>
      <c r="C511" s="25" t="str">
        <f ca="1">IF(PORTADA!$F$51="A",CONCATENATE(I511,"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42"/>
      <c r="B512" s="29"/>
      <c r="C512" s="25" t="str">
        <f ca="1">IF(PORTADA!$F$51="A",CONCATENATE(I512,"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42"/>
      <c r="B513" s="29"/>
      <c r="C513" s="25" t="str">
        <f ca="1">IF(PORTADA!$F$51="A",CONCATENATE(I513,"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IF(PORTADA!$F$51="A",CONCATENATE(K515,".-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1017</v>
      </c>
      <c r="J515" s="61">
        <f>IF(LOOKUP(I515,DATOS!A:A,DATOS!C:C)=0,J509,(LOOKUP(I515,DATOS!A:A,DATOS!C:C)))</f>
        <v>15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57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42"/>
      <c r="B517" s="29"/>
      <c r="C517" s="25" t="str">
        <f ca="1">IF(PORTADA!$F$51="A",CONCATENATE(I517,"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42"/>
      <c r="B518" s="29"/>
      <c r="C518" s="25" t="str">
        <f ca="1">IF(PORTADA!$F$51="A",CONCATENATE(I518,"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42"/>
      <c r="B519" s="29"/>
      <c r="C519" s="25" t="str">
        <f ca="1">IF(PORTADA!$F$51="A",CONCATENATE(I519,"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IF(PORTADA!$F$51="A",CONCATENATE(K521,".-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1018</v>
      </c>
      <c r="J521" s="61">
        <f>IF(LOOKUP(I521,DATOS!A:A,DATOS!C:C)=0,J515,(LOOKUP(I521,DATOS!A:A,DATOS!C:C)))</f>
        <v>15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57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42"/>
      <c r="B523" s="29"/>
      <c r="C523" s="25" t="str">
        <f ca="1">IF(PORTADA!$F$51="A",CONCATENATE(I523,"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42"/>
      <c r="B524" s="29"/>
      <c r="C524" s="25" t="str">
        <f ca="1">IF(PORTADA!$F$51="A",CONCATENATE(I524,"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42"/>
      <c r="B525" s="29"/>
      <c r="C525" s="25" t="str">
        <f ca="1">IF(PORTADA!$F$51="A",CONCATENATE(I525,"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IF(PORTADA!$F$51="A",CONCATENATE(K527,".-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1019</v>
      </c>
      <c r="J527" s="61">
        <f>IF(LOOKUP(I527,DATOS!A:A,DATOS!C:C)=0,J521,(LOOKUP(I527,DATOS!A:A,DATOS!C:C)))</f>
        <v>15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57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42"/>
      <c r="B529" s="29"/>
      <c r="C529" s="25" t="str">
        <f ca="1">IF(PORTADA!$F$51="A",CONCATENATE(I529,"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42"/>
      <c r="B530" s="29"/>
      <c r="C530" s="25" t="str">
        <f ca="1">IF(PORTADA!$F$51="A",CONCATENATE(I530,"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42"/>
      <c r="B531" s="29"/>
      <c r="C531" s="25" t="str">
        <f ca="1">IF(PORTADA!$F$51="A",CONCATENATE(I531,"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IF(PORTADA!$F$51="A",CONCATENATE(K533,".-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1020</v>
      </c>
      <c r="J533" s="61">
        <f>IF(LOOKUP(I533,DATOS!A:A,DATOS!C:C)=0,J527,(LOOKUP(I533,DATOS!A:A,DATOS!C:C)))</f>
        <v>15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57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42"/>
      <c r="B535" s="29"/>
      <c r="C535" s="25" t="str">
        <f ca="1">IF(PORTADA!$F$51="A",CONCATENATE(I535,"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42"/>
      <c r="B536" s="29"/>
      <c r="C536" s="25" t="str">
        <f ca="1">IF(PORTADA!$F$51="A",CONCATENATE(I536,"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42"/>
      <c r="B537" s="29"/>
      <c r="C537" s="25" t="str">
        <f ca="1">IF(PORTADA!$F$51="A",CONCATENATE(I537,"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1021</v>
      </c>
      <c r="J539" s="61">
        <f>IF(LOOKUP(I539,DATOS!A:A,DATOS!C:C)=0,J533,(LOOKUP(I539,DATOS!A:A,DATOS!C:C)))</f>
        <v>15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1022</v>
      </c>
      <c r="J545" s="61">
        <f>IF(LOOKUP(I545,DATOS!A:A,DATOS!C:C)=0,J539,(LOOKUP(I545,DATOS!A:A,DATOS!C:C)))</f>
        <v>15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1023</v>
      </c>
      <c r="J551" s="61">
        <f>IF(LOOKUP(I551,DATOS!A:A,DATOS!C:C)=0,J545,(LOOKUP(I551,DATOS!A:A,DATOS!C:C)))</f>
        <v>15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1024</v>
      </c>
      <c r="J557" s="61">
        <f>IF(LOOKUP(I557,DATOS!A:A,DATOS!C:C)=0,J551,(LOOKUP(I557,DATOS!A:A,DATOS!C:C)))</f>
        <v>15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1025</v>
      </c>
      <c r="J563" s="61">
        <f>IF(LOOKUP(I563,DATOS!A:A,DATOS!C:C)=0,J557,(LOOKUP(I563,DATOS!A:A,DATOS!C:C)))</f>
        <v>15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1026</v>
      </c>
      <c r="J569" s="61">
        <f>IF(LOOKUP(I569,DATOS!A:A,DATOS!C:C)=0,J563,(LOOKUP(I569,DATOS!A:A,DATOS!C:C)))</f>
        <v>15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1027</v>
      </c>
      <c r="J575" s="61">
        <f>IF(LOOKUP(I575,DATOS!A:A,DATOS!C:C)=0,J569,(LOOKUP(I575,DATOS!A:A,DATOS!C:C)))</f>
        <v>15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1028</v>
      </c>
      <c r="J581" s="61">
        <f>IF(LOOKUP(I581,DATOS!A:A,DATOS!C:C)=0,J575,(LOOKUP(I581,DATOS!A:A,DATOS!C:C)))</f>
        <v>15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1029</v>
      </c>
      <c r="J587" s="61">
        <f>IF(LOOKUP(I587,DATOS!A:A,DATOS!C:C)=0,J581,(LOOKUP(I587,DATOS!A:A,DATOS!C:C)))</f>
        <v>15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1030</v>
      </c>
      <c r="J593" s="61">
        <f>IF(LOOKUP(I593,DATOS!A:A,DATOS!C:C)=0,J587,(LOOKUP(I593,DATOS!A:A,DATOS!C:C)))</f>
        <v>15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1031</v>
      </c>
      <c r="J599" s="61">
        <f>IF(LOOKUP(I599,DATOS!A:A,DATOS!C:C)=0,J593,(LOOKUP(I599,DATOS!A:A,DATOS!C:C)))</f>
        <v>15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0ojAR5mkcriFB2QFpqVDQA/Mh/Mk7VX5s1SjFJp5O6C5ezPJn1HFCd7yeEPJbWC6KMpLr3ORTYf6SBn+7TqGsA==" saltValue="uLshd2TtO/ERXFuk6NLs0g==" spinCount="100000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690" priority="28" stopIfTrue="1" operator="lessThan">
      <formula>2</formula>
    </cfRule>
    <cfRule type="cellIs" dxfId="689" priority="29" stopIfTrue="1" operator="equal">
      <formula>2</formula>
    </cfRule>
    <cfRule type="cellIs" dxfId="68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687" priority="1" stopIfTrue="1" operator="lessThan">
      <formula>2</formula>
    </cfRule>
    <cfRule type="cellIs" dxfId="686" priority="2" stopIfTrue="1" operator="equal">
      <formula>2</formula>
    </cfRule>
    <cfRule type="cellIs" dxfId="68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684" priority="25" stopIfTrue="1" operator="lessThan">
      <formula>2</formula>
    </cfRule>
    <cfRule type="cellIs" dxfId="683" priority="26" stopIfTrue="1" operator="equal">
      <formula>2</formula>
    </cfRule>
    <cfRule type="cellIs" dxfId="68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681" priority="22" stopIfTrue="1" operator="lessThan">
      <formula>2</formula>
    </cfRule>
    <cfRule type="cellIs" dxfId="680" priority="23" stopIfTrue="1" operator="equal">
      <formula>2</formula>
    </cfRule>
    <cfRule type="cellIs" dxfId="67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678" priority="19" stopIfTrue="1" operator="lessThan">
      <formula>2</formula>
    </cfRule>
    <cfRule type="cellIs" dxfId="677" priority="20" stopIfTrue="1" operator="equal">
      <formula>2</formula>
    </cfRule>
    <cfRule type="cellIs" dxfId="67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675" priority="16" stopIfTrue="1" operator="lessThan">
      <formula>2</formula>
    </cfRule>
    <cfRule type="cellIs" dxfId="674" priority="17" stopIfTrue="1" operator="equal">
      <formula>2</formula>
    </cfRule>
    <cfRule type="cellIs" dxfId="67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672" priority="13" stopIfTrue="1" operator="lessThan">
      <formula>2</formula>
    </cfRule>
    <cfRule type="cellIs" dxfId="671" priority="14" stopIfTrue="1" operator="equal">
      <formula>2</formula>
    </cfRule>
    <cfRule type="cellIs" dxfId="67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669" priority="10" stopIfTrue="1" operator="lessThan">
      <formula>2</formula>
    </cfRule>
    <cfRule type="cellIs" dxfId="668" priority="11" stopIfTrue="1" operator="equal">
      <formula>2</formula>
    </cfRule>
    <cfRule type="cellIs" dxfId="66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666" priority="7" stopIfTrue="1" operator="lessThan">
      <formula>2</formula>
    </cfRule>
    <cfRule type="cellIs" dxfId="665" priority="8" stopIfTrue="1" operator="equal">
      <formula>2</formula>
    </cfRule>
    <cfRule type="cellIs" dxfId="66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663" priority="4" stopIfTrue="1" operator="lessThan">
      <formula>2</formula>
    </cfRule>
    <cfRule type="cellIs" dxfId="662" priority="5" stopIfTrue="1" operator="equal">
      <formula>2</formula>
    </cfRule>
    <cfRule type="cellIs" dxfId="661" priority="6" stopIfTrue="1" operator="greaterThan">
      <formula>2</formula>
    </cfRule>
  </conditionalFormatting>
  <dataValidations count="2">
    <dataValidation allowBlank="1" showDropDown="1" showInputMessage="1" showErrorMessage="1" sqref="E2"/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AI819"/>
  <sheetViews>
    <sheetView zoomScale="90" zoomScaleNormal="90" workbookViewId="0">
      <pane ySplit="2" topLeftCell="A128" activePane="bottomLeft" state="frozen"/>
      <selection pane="bottomLeft" activeCell="B145" sqref="B145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119" t="s">
        <v>4</v>
      </c>
      <c r="B1" s="1"/>
      <c r="C1" s="2" t="str">
        <f ca="1">IF(PORTADA!$F$51="A",G1,PORTADA!$F$52)</f>
        <v>Código Penal Militar I</v>
      </c>
      <c r="D1" s="3"/>
      <c r="E1" s="4" t="e">
        <f>ROUND(Q2/K2*10,2)</f>
        <v>#DIV/0!</v>
      </c>
      <c r="F1" s="4"/>
      <c r="G1" s="38" t="str">
        <f>LOOKUP(I5,DATOS!A:A,DATOS!E:E)</f>
        <v>Código Penal Militar I</v>
      </c>
      <c r="I1" s="39">
        <v>15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>Código Penal Militar 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IF(PORTADA!$F$51="A",CONCATENATE(K5,".- ",G5),"")</f>
        <v xml:space="preserve">1.- CÓDIGO PENAL MILITAR. </v>
      </c>
      <c r="D5" s="24"/>
      <c r="E5" s="11"/>
      <c r="F5" s="11"/>
      <c r="G5" s="40" t="str">
        <f>LOOKUP(I5,DATOS!A:A,DATOS!F:F)</f>
        <v xml:space="preserve">CÓDIGO PENAL MILITAR. </v>
      </c>
      <c r="H5" s="40">
        <f>LOOKUP(I5,DATOS!A:A,DATOS!P:P)</f>
        <v>0</v>
      </c>
      <c r="I5" s="35">
        <f>LOOKUP(I1,DATOS!C:C,DATOS!A:A)</f>
        <v>1005</v>
      </c>
      <c r="J5" s="61">
        <f>LOOKUP(I5,DATOS!A:A,DATOS!C:C)</f>
        <v>15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IF(PORTADA!$F$51="A",CONCATENATE(K11,".- ",G11),"")</f>
        <v xml:space="preserve">2.- CÓDIGO PENAL MILITAR. </v>
      </c>
      <c r="D11" s="24"/>
      <c r="E11" s="11"/>
      <c r="F11" s="11"/>
      <c r="G11" s="40" t="str">
        <f>IF(J12="FIN","",LOOKUP(I11,DATOS!A:A,DATOS!F:F))</f>
        <v xml:space="preserve">CÓDIGO PENAL MILITAR. </v>
      </c>
      <c r="H11" s="40">
        <f>IF(J12="FIN",0,LOOKUP(I11,DATOS!A:A,DATOS!P:P))</f>
        <v>0</v>
      </c>
      <c r="I11" s="35">
        <f>+I5+1</f>
        <v>1006</v>
      </c>
      <c r="J11" s="61">
        <f>IF(LOOKUP(I11,DATOS!A:A,DATOS!C:C)=0,J5,(LOOKUP(I11,DATOS!A:A,DATOS!C:C)))</f>
        <v>15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IF(PORTADA!$F$51="A",CONCATENATE(K17,".- ",G17),"")</f>
        <v xml:space="preserve">3.- CÓDIGO PENAL MILITAR. </v>
      </c>
      <c r="D17" s="24"/>
      <c r="E17" s="11"/>
      <c r="F17" s="11"/>
      <c r="G17" s="40" t="str">
        <f>IF(J18="FIN","",LOOKUP(I17,DATOS!A:A,DATOS!F:F))</f>
        <v xml:space="preserve">CÓDIGO PENAL MILITAR. </v>
      </c>
      <c r="H17" s="40">
        <f>IF(J18="FIN",0,LOOKUP(I17,DATOS!A:A,DATOS!P:P))</f>
        <v>0</v>
      </c>
      <c r="I17" s="35">
        <f>+I11+1</f>
        <v>1007</v>
      </c>
      <c r="J17" s="61">
        <f>IF(LOOKUP(I17,DATOS!A:A,DATOS!C:C)=0,J11,(LOOKUP(I17,DATOS!A:A,DATOS!C:C)))</f>
        <v>15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IF(PORTADA!$F$51="A",CONCATENATE(K23,".- ",G23),"")</f>
        <v xml:space="preserve">4.- CÓDIGO PENAL MILITAR. </v>
      </c>
      <c r="D23" s="24"/>
      <c r="E23" s="11"/>
      <c r="F23" s="11"/>
      <c r="G23" s="40" t="str">
        <f>IF(J24="FIN","",LOOKUP(I23,DATOS!A:A,DATOS!F:F))</f>
        <v xml:space="preserve">CÓDIGO PENAL MILITAR. </v>
      </c>
      <c r="H23" s="40">
        <f>IF(J24="FIN",0,LOOKUP(I23,DATOS!A:A,DATOS!P:P))</f>
        <v>0</v>
      </c>
      <c r="I23" s="35">
        <f>+I17+1</f>
        <v>1008</v>
      </c>
      <c r="J23" s="61">
        <f>IF(LOOKUP(I23,DATOS!A:A,DATOS!C:C)=0,J17,(LOOKUP(I23,DATOS!A:A,DATOS!C:C)))</f>
        <v>15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IF(PORTADA!$F$51="A",CONCATENATE(K29,".- ",G29),"")</f>
        <v xml:space="preserve">5.- CÓDIGO PENAL MILITAR. </v>
      </c>
      <c r="D29" s="24"/>
      <c r="E29" s="11"/>
      <c r="F29" s="11"/>
      <c r="G29" s="40" t="str">
        <f>IF(J30="FIN","",LOOKUP(I29,DATOS!A:A,DATOS!F:F))</f>
        <v xml:space="preserve">CÓDIGO PENAL MILITAR. </v>
      </c>
      <c r="H29" s="40">
        <f>IF(J30="FIN",0,LOOKUP(I29,DATOS!A:A,DATOS!P:P))</f>
        <v>0</v>
      </c>
      <c r="I29" s="35">
        <f>+I23+1</f>
        <v>1009</v>
      </c>
      <c r="J29" s="61">
        <f>IF(LOOKUP(I29,DATOS!A:A,DATOS!C:C)=0,J23,(LOOKUP(I29,DATOS!A:A,DATOS!C:C)))</f>
        <v>15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IF(PORTADA!$F$51="A",CONCATENATE(K35,".- ",G35),"")</f>
        <v xml:space="preserve">6.- CÓDIGO PENAL MILITAR. </v>
      </c>
      <c r="D35" s="24"/>
      <c r="E35" s="11"/>
      <c r="F35" s="11"/>
      <c r="G35" s="40" t="str">
        <f>IF(J36="FIN","",LOOKUP(I35,DATOS!A:A,DATOS!F:F))</f>
        <v xml:space="preserve">CÓDIGO PENAL MILITAR. </v>
      </c>
      <c r="H35" s="40">
        <f>IF(J36="FIN",0,LOOKUP(I35,DATOS!A:A,DATOS!P:P))</f>
        <v>0</v>
      </c>
      <c r="I35" s="35">
        <f>+I29+1</f>
        <v>1010</v>
      </c>
      <c r="J35" s="61">
        <f>IF(LOOKUP(I35,DATOS!A:A,DATOS!C:C)=0,J29,(LOOKUP(I35,DATOS!A:A,DATOS!C:C)))</f>
        <v>15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IF(PORTADA!$F$51="A",CONCATENATE(K41,".- ",G41),"")</f>
        <v xml:space="preserve">7.- CÓDIGO PENAL MILITAR. </v>
      </c>
      <c r="D41" s="24"/>
      <c r="E41" s="11"/>
      <c r="F41" s="11"/>
      <c r="G41" s="40" t="str">
        <f>IF(J42="FIN","",LOOKUP(I41,DATOS!A:A,DATOS!F:F))</f>
        <v xml:space="preserve">CÓDIGO PENAL MILITAR. </v>
      </c>
      <c r="H41" s="40">
        <f>IF(J42="FIN",0,LOOKUP(I41,DATOS!A:A,DATOS!P:P))</f>
        <v>0</v>
      </c>
      <c r="I41" s="35">
        <f>+I35+1</f>
        <v>1011</v>
      </c>
      <c r="J41" s="61">
        <f>IF(LOOKUP(I41,DATOS!A:A,DATOS!C:C)=0,J35,(LOOKUP(I41,DATOS!A:A,DATOS!C:C)))</f>
        <v>15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IF(PORTADA!$F$51="A",CONCATENATE(K47,".- ",G47),"")</f>
        <v xml:space="preserve">8.- CÓDIGO PENAL MILITAR. </v>
      </c>
      <c r="D47" s="24"/>
      <c r="E47" s="11"/>
      <c r="F47" s="11"/>
      <c r="G47" s="40" t="str">
        <f>IF(J48="FIN","",LOOKUP(I47,DATOS!A:A,DATOS!F:F))</f>
        <v xml:space="preserve">CÓDIGO PENAL MILITAR. </v>
      </c>
      <c r="H47" s="40">
        <f>IF(J48="FIN",0,LOOKUP(I47,DATOS!A:A,DATOS!P:P))</f>
        <v>0</v>
      </c>
      <c r="I47" s="35">
        <f>+I41+1</f>
        <v>1012</v>
      </c>
      <c r="J47" s="61">
        <f>IF(LOOKUP(I47,DATOS!A:A,DATOS!C:C)=0,J41,(LOOKUP(I47,DATOS!A:A,DATOS!C:C)))</f>
        <v>15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IF(PORTADA!$F$51="A",CONCATENATE(K53,".- ",G53),"")</f>
        <v xml:space="preserve">9.- CÓDIGO PENAL MILITAR. </v>
      </c>
      <c r="D53" s="24"/>
      <c r="E53" s="11"/>
      <c r="F53" s="11"/>
      <c r="G53" s="40" t="str">
        <f>IF(J54="FIN","",LOOKUP(I53,DATOS!A:A,DATOS!F:F))</f>
        <v xml:space="preserve">CÓDIGO PENAL MILITAR. </v>
      </c>
      <c r="H53" s="40">
        <f>IF(J54="FIN",0,LOOKUP(I53,DATOS!A:A,DATOS!P:P))</f>
        <v>0</v>
      </c>
      <c r="I53" s="35">
        <f>+I47+1</f>
        <v>1013</v>
      </c>
      <c r="J53" s="61">
        <f>IF(LOOKUP(I53,DATOS!A:A,DATOS!C:C)=0,J47,(LOOKUP(I53,DATOS!A:A,DATOS!C:C)))</f>
        <v>15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IF(PORTADA!$F$51="A",CONCATENATE(K59,".- ",G59),"")</f>
        <v xml:space="preserve">10.- CÓDIGO PENAL MILITAR. </v>
      </c>
      <c r="D59" s="24"/>
      <c r="E59" s="11"/>
      <c r="F59" s="11"/>
      <c r="G59" s="40" t="str">
        <f>IF(J60="FIN","",LOOKUP(I59,DATOS!A:A,DATOS!F:F))</f>
        <v xml:space="preserve">CÓDIGO PENAL MILITAR. </v>
      </c>
      <c r="H59" s="40">
        <f>IF(J60="FIN",0,LOOKUP(I59,DATOS!A:A,DATOS!P:P))</f>
        <v>0</v>
      </c>
      <c r="I59" s="35">
        <f>+I53+1</f>
        <v>1014</v>
      </c>
      <c r="J59" s="61">
        <f>IF(LOOKUP(I59,DATOS!A:A,DATOS!C:C)=0,J53,(LOOKUP(I59,DATOS!A:A,DATOS!C:C)))</f>
        <v>15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IF(PORTADA!$F$51="A",CONCATENATE(K65,".- ",G65),"")</f>
        <v xml:space="preserve">11.- CÓDIGO PENAL MILITAR. </v>
      </c>
      <c r="D65" s="24"/>
      <c r="E65" s="11"/>
      <c r="F65" s="11"/>
      <c r="G65" s="40" t="str">
        <f>IF(J66="FIN","",LOOKUP(I65,DATOS!A:A,DATOS!F:F))</f>
        <v xml:space="preserve">CÓDIGO PENAL MILITAR. </v>
      </c>
      <c r="H65" s="40">
        <f>IF(J66="FIN",0,LOOKUP(I65,DATOS!A:A,DATOS!P:P))</f>
        <v>0</v>
      </c>
      <c r="I65" s="35">
        <f>+I59+1</f>
        <v>1015</v>
      </c>
      <c r="J65" s="61">
        <f>IF(LOOKUP(I65,DATOS!A:A,DATOS!C:C)=0,J59,(LOOKUP(I65,DATOS!A:A,DATOS!C:C)))</f>
        <v>15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IF(PORTADA!$F$51="A",CONCATENATE(K71,".- ",G71),"")</f>
        <v xml:space="preserve">12.- CÓDIGO PENAL MILITAR. </v>
      </c>
      <c r="D71" s="24"/>
      <c r="E71" s="11"/>
      <c r="F71" s="11"/>
      <c r="G71" s="40" t="str">
        <f>IF(J72="FIN","",LOOKUP(I71,DATOS!A:A,DATOS!F:F))</f>
        <v xml:space="preserve">CÓDIGO PENAL MILITAR. </v>
      </c>
      <c r="H71" s="40">
        <f>IF(J72="FIN",0,LOOKUP(I71,DATOS!A:A,DATOS!P:P))</f>
        <v>0</v>
      </c>
      <c r="I71" s="35">
        <f>+I65+1</f>
        <v>1016</v>
      </c>
      <c r="J71" s="61">
        <f>IF(LOOKUP(I71,DATOS!A:A,DATOS!C:C)=0,J65,(LOOKUP(I71,DATOS!A:A,DATOS!C:C)))</f>
        <v>15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IF(PORTADA!$F$51="A",CONCATENATE(K77,".- ",G77),"")</f>
        <v xml:space="preserve">13.- CÓDIGO PENAL MILITAR. </v>
      </c>
      <c r="D77" s="24"/>
      <c r="E77" s="11"/>
      <c r="F77" s="11"/>
      <c r="G77" s="40" t="str">
        <f>IF(J78="FIN","",LOOKUP(I77,DATOS!A:A,DATOS!F:F))</f>
        <v xml:space="preserve">CÓDIGO PENAL MILITAR. </v>
      </c>
      <c r="H77" s="40">
        <f>IF(J78="FIN",0,LOOKUP(I77,DATOS!A:A,DATOS!P:P))</f>
        <v>0</v>
      </c>
      <c r="I77" s="35">
        <f>+I71+1</f>
        <v>1017</v>
      </c>
      <c r="J77" s="61">
        <f>IF(LOOKUP(I77,DATOS!A:A,DATOS!C:C)=0,J71,(LOOKUP(I77,DATOS!A:A,DATOS!C:C)))</f>
        <v>15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IF(PORTADA!$F$51="A",CONCATENATE(K83,".- ",G83),"")</f>
        <v xml:space="preserve">14.- CÓDIGO PENAL MILITAR. </v>
      </c>
      <c r="D83" s="24"/>
      <c r="E83" s="11"/>
      <c r="F83" s="11"/>
      <c r="G83" s="40" t="str">
        <f>IF(J84="FIN","",LOOKUP(I83,DATOS!A:A,DATOS!F:F))</f>
        <v xml:space="preserve">CÓDIGO PENAL MILITAR. </v>
      </c>
      <c r="H83" s="40">
        <f>IF(J84="FIN",0,LOOKUP(I83,DATOS!A:A,DATOS!P:P))</f>
        <v>0</v>
      </c>
      <c r="I83" s="35">
        <f>+I77+1</f>
        <v>1018</v>
      </c>
      <c r="J83" s="61">
        <f>IF(LOOKUP(I83,DATOS!A:A,DATOS!C:C)=0,J77,(LOOKUP(I83,DATOS!A:A,DATOS!C:C)))</f>
        <v>15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IF(PORTADA!$F$51="A",CONCATENATE(K89,".- ",G89),"")</f>
        <v xml:space="preserve">15.- CÓDIGO PENAL MILITAR. </v>
      </c>
      <c r="D89" s="24"/>
      <c r="E89" s="11"/>
      <c r="F89" s="11"/>
      <c r="G89" s="40" t="str">
        <f>IF(J90="FIN","",LOOKUP(I89,DATOS!A:A,DATOS!F:F))</f>
        <v xml:space="preserve">CÓDIGO PENAL MILITAR. </v>
      </c>
      <c r="H89" s="40">
        <f>IF(J90="FIN",0,LOOKUP(I89,DATOS!A:A,DATOS!P:P))</f>
        <v>0</v>
      </c>
      <c r="I89" s="35">
        <f>+I83+1</f>
        <v>1019</v>
      </c>
      <c r="J89" s="61">
        <f>IF(LOOKUP(I89,DATOS!A:A,DATOS!C:C)=0,J83,(LOOKUP(I89,DATOS!A:A,DATOS!C:C)))</f>
        <v>15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IF(PORTADA!$F$51="A",CONCATENATE(K95,".- ",G95),"")</f>
        <v xml:space="preserve">16.- CÓDIGO PENAL MILITAR. </v>
      </c>
      <c r="D95" s="24"/>
      <c r="E95" s="11"/>
      <c r="F95" s="11"/>
      <c r="G95" s="40" t="str">
        <f>IF(J96="FIN","",LOOKUP(I95,DATOS!A:A,DATOS!F:F))</f>
        <v xml:space="preserve">CÓDIGO PENAL MILITAR. </v>
      </c>
      <c r="H95" s="40">
        <f>IF(J96="FIN",0,LOOKUP(I95,DATOS!A:A,DATOS!P:P))</f>
        <v>0</v>
      </c>
      <c r="I95" s="35">
        <f>+I89+1</f>
        <v>1020</v>
      </c>
      <c r="J95" s="61">
        <f>IF(LOOKUP(I95,DATOS!A:A,DATOS!C:C)=0,J89,(LOOKUP(I95,DATOS!A:A,DATOS!C:C)))</f>
        <v>15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IF(PORTADA!$F$51="A",CONCATENATE(K101,".- ",G101),"")</f>
        <v xml:space="preserve">17.- CÓDIGO PENAL MILITAR. </v>
      </c>
      <c r="D101" s="24"/>
      <c r="E101" s="11"/>
      <c r="F101" s="11"/>
      <c r="G101" s="40" t="str">
        <f>IF(J102="FIN","",LOOKUP(I101,DATOS!A:A,DATOS!F:F))</f>
        <v xml:space="preserve">CÓDIGO PENAL MILITAR. </v>
      </c>
      <c r="H101" s="40">
        <f>IF(J102="FIN",0,LOOKUP(I101,DATOS!A:A,DATOS!P:P))</f>
        <v>0</v>
      </c>
      <c r="I101" s="35">
        <f>+I95+1</f>
        <v>1021</v>
      </c>
      <c r="J101" s="61">
        <f>IF(LOOKUP(I101,DATOS!A:A,DATOS!C:C)=0,J95,(LOOKUP(I101,DATOS!A:A,DATOS!C:C)))</f>
        <v>15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IF(PORTADA!$F$51="A",CONCATENATE(K107,".- ",G107),"")</f>
        <v xml:space="preserve">18.- CÓDIGO PENAL MILITAR. </v>
      </c>
      <c r="D107" s="24"/>
      <c r="E107" s="11"/>
      <c r="F107" s="11"/>
      <c r="G107" s="40" t="str">
        <f>IF(J108="FIN","",LOOKUP(I107,DATOS!A:A,DATOS!F:F))</f>
        <v xml:space="preserve">CÓDIGO PENAL MILITAR. </v>
      </c>
      <c r="H107" s="40">
        <f>IF(J108="FIN",0,LOOKUP(I107,DATOS!A:A,DATOS!P:P))</f>
        <v>0</v>
      </c>
      <c r="I107" s="35">
        <f>+I101+1</f>
        <v>1022</v>
      </c>
      <c r="J107" s="61">
        <f>IF(LOOKUP(I107,DATOS!A:A,DATOS!C:C)=0,J101,(LOOKUP(I107,DATOS!A:A,DATOS!C:C)))</f>
        <v>15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IF(PORTADA!$F$51="A",CONCATENATE(K113,".- ",G113),"")</f>
        <v xml:space="preserve">19.- CÓDIGO PENAL MILITAR. </v>
      </c>
      <c r="D113" s="24"/>
      <c r="E113" s="11"/>
      <c r="F113" s="11"/>
      <c r="G113" s="40" t="str">
        <f>IF(J114="FIN","",LOOKUP(I113,DATOS!A:A,DATOS!F:F))</f>
        <v xml:space="preserve">CÓDIGO PENAL MILITAR. </v>
      </c>
      <c r="H113" s="40">
        <f>IF(J114="FIN",0,LOOKUP(I113,DATOS!A:A,DATOS!P:P))</f>
        <v>0</v>
      </c>
      <c r="I113" s="35">
        <f>+I107+1</f>
        <v>1023</v>
      </c>
      <c r="J113" s="61">
        <f>IF(LOOKUP(I113,DATOS!A:A,DATOS!C:C)=0,J107,(LOOKUP(I113,DATOS!A:A,DATOS!C:C)))</f>
        <v>15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IF(PORTADA!$F$51="A",CONCATENATE(K119,".- ",G119),"")</f>
        <v xml:space="preserve">20.- CÓDIGO PENAL MILITAR. </v>
      </c>
      <c r="D119" s="24"/>
      <c r="E119" s="11"/>
      <c r="F119" s="11"/>
      <c r="G119" s="40" t="str">
        <f>IF(J120="FIN","",LOOKUP(I119,DATOS!A:A,DATOS!F:F))</f>
        <v xml:space="preserve">CÓDIGO PENAL MILITAR. </v>
      </c>
      <c r="H119" s="40">
        <f>IF(J120="FIN",0,LOOKUP(I119,DATOS!A:A,DATOS!P:P))</f>
        <v>0</v>
      </c>
      <c r="I119" s="35">
        <f>+I113+1</f>
        <v>1024</v>
      </c>
      <c r="J119" s="61">
        <f>IF(LOOKUP(I119,DATOS!A:A,DATOS!C:C)=0,J113,(LOOKUP(I119,DATOS!A:A,DATOS!C:C)))</f>
        <v>15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IF(PORTADA!$F$51="A",CONCATENATE(K125,".- ",G125),"")</f>
        <v xml:space="preserve">21.- CÓDIGO PENAL MILITAR. </v>
      </c>
      <c r="D125" s="24"/>
      <c r="E125" s="11"/>
      <c r="F125" s="11"/>
      <c r="G125" s="40" t="str">
        <f>IF(J126="FIN","",LOOKUP(I125,DATOS!A:A,DATOS!F:F))</f>
        <v xml:space="preserve">CÓDIGO PENAL MILITAR. </v>
      </c>
      <c r="H125" s="40">
        <f>IF(J126="FIN",0,LOOKUP(I125,DATOS!A:A,DATOS!P:P))</f>
        <v>0</v>
      </c>
      <c r="I125" s="35">
        <f>+I119+1</f>
        <v>1025</v>
      </c>
      <c r="J125" s="61">
        <f>IF(LOOKUP(I125,DATOS!A:A,DATOS!C:C)=0,J119,(LOOKUP(I125,DATOS!A:A,DATOS!C:C)))</f>
        <v>15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IF(PORTADA!$F$51="A",CONCATENATE(K131,".- ",G131),"")</f>
        <v xml:space="preserve">22.- CÓDIGO PENAL MILITAR. </v>
      </c>
      <c r="D131" s="24"/>
      <c r="E131" s="11"/>
      <c r="F131" s="11"/>
      <c r="G131" s="40" t="str">
        <f>IF(J132="FIN","",LOOKUP(I131,DATOS!A:A,DATOS!F:F))</f>
        <v xml:space="preserve">CÓDIGO PENAL MILITAR. </v>
      </c>
      <c r="H131" s="40">
        <f>IF(J132="FIN",0,LOOKUP(I131,DATOS!A:A,DATOS!P:P))</f>
        <v>0</v>
      </c>
      <c r="I131" s="35">
        <f>+I125+1</f>
        <v>1026</v>
      </c>
      <c r="J131" s="61">
        <f>IF(LOOKUP(I131,DATOS!A:A,DATOS!C:C)=0,J125,(LOOKUP(I131,DATOS!A:A,DATOS!C:C)))</f>
        <v>15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IF(PORTADA!$F$51="A",CONCATENATE(K137,".- ",G137),"")</f>
        <v xml:space="preserve">23.- CÓDIGO PENAL MILITAR. </v>
      </c>
      <c r="D137" s="24"/>
      <c r="E137" s="11"/>
      <c r="F137" s="11"/>
      <c r="G137" s="40" t="str">
        <f>IF(J138="FIN","",LOOKUP(I137,DATOS!A:A,DATOS!F:F))</f>
        <v xml:space="preserve">CÓDIGO PENAL MILITAR. </v>
      </c>
      <c r="H137" s="40">
        <f>IF(J138="FIN",0,LOOKUP(I137,DATOS!A:A,DATOS!P:P))</f>
        <v>0</v>
      </c>
      <c r="I137" s="35">
        <f>+I131+1</f>
        <v>1027</v>
      </c>
      <c r="J137" s="61">
        <f>IF(LOOKUP(I137,DATOS!A:A,DATOS!C:C)=0,J131,(LOOKUP(I137,DATOS!A:A,DATOS!C:C)))</f>
        <v>15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IF(PORTADA!$F$51="A",CONCATENATE(K143,".- ",G143),"")</f>
        <v xml:space="preserve">24.- CÓDIGO PENAL MILITAR. </v>
      </c>
      <c r="D143" s="24"/>
      <c r="E143" s="11"/>
      <c r="F143" s="11"/>
      <c r="G143" s="40" t="str">
        <f>IF(J144="FIN","",LOOKUP(I143,DATOS!A:A,DATOS!F:F))</f>
        <v xml:space="preserve">CÓDIGO PENAL MILITAR. </v>
      </c>
      <c r="H143" s="40">
        <f>IF(J144="FIN",0,LOOKUP(I143,DATOS!A:A,DATOS!P:P))</f>
        <v>0</v>
      </c>
      <c r="I143" s="35">
        <f>+I137+1</f>
        <v>1028</v>
      </c>
      <c r="J143" s="61">
        <f>IF(LOOKUP(I143,DATOS!A:A,DATOS!C:C)=0,J137,(LOOKUP(I143,DATOS!A:A,DATOS!C:C)))</f>
        <v>15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IF(PORTADA!$F$51="A",CONCATENATE(K149,".- ",G149),"")</f>
        <v xml:space="preserve">25.- CÓDIGO PENAL MILITAR. </v>
      </c>
      <c r="D149" s="24"/>
      <c r="E149" s="11"/>
      <c r="F149" s="11"/>
      <c r="G149" s="40" t="str">
        <f>IF(J150="FIN","",LOOKUP(I149,DATOS!A:A,DATOS!F:F))</f>
        <v xml:space="preserve">CÓDIGO PENAL MILITAR. </v>
      </c>
      <c r="H149" s="40">
        <f>IF(J150="FIN",0,LOOKUP(I149,DATOS!A:A,DATOS!P:P))</f>
        <v>0</v>
      </c>
      <c r="I149" s="35">
        <f>+I143+1</f>
        <v>1029</v>
      </c>
      <c r="J149" s="61">
        <f>IF(LOOKUP(I149,DATOS!A:A,DATOS!C:C)=0,J143,(LOOKUP(I149,DATOS!A:A,DATOS!C:C)))</f>
        <v>15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IF(PORTADA!$F$51="A",CONCATENATE(K155,".- ",G155),"")</f>
        <v xml:space="preserve">26.- CÓDIGO PENAL MILITAR. </v>
      </c>
      <c r="D155" s="24"/>
      <c r="E155" s="11"/>
      <c r="F155" s="11"/>
      <c r="G155" s="40" t="str">
        <f>IF(J156="FIN","",LOOKUP(I155,DATOS!A:A,DATOS!F:F))</f>
        <v xml:space="preserve">CÓDIGO PENAL MILITAR. </v>
      </c>
      <c r="H155" s="40">
        <f>IF(J156="FIN",0,LOOKUP(I155,DATOS!A:A,DATOS!P:P))</f>
        <v>0</v>
      </c>
      <c r="I155" s="35">
        <f>+I149+1</f>
        <v>1030</v>
      </c>
      <c r="J155" s="61">
        <f>IF(LOOKUP(I155,DATOS!A:A,DATOS!C:C)=0,J149,(LOOKUP(I155,DATOS!A:A,DATOS!C:C)))</f>
        <v>15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IF(PORTADA!$F$51="A",CONCATENATE(K161,".- ",G161),"")</f>
        <v xml:space="preserve">27.- CÓDIGO PENAL MILITAR. </v>
      </c>
      <c r="D161" s="24"/>
      <c r="E161" s="11"/>
      <c r="F161" s="11"/>
      <c r="G161" s="40" t="str">
        <f>IF(J162="FIN","",LOOKUP(I161,DATOS!A:A,DATOS!F:F))</f>
        <v xml:space="preserve">CÓDIGO PENAL MILITAR. </v>
      </c>
      <c r="H161" s="40">
        <f>IF(J162="FIN",0,LOOKUP(I161,DATOS!A:A,DATOS!P:P))</f>
        <v>0</v>
      </c>
      <c r="I161" s="35">
        <f>+I155+1</f>
        <v>1031</v>
      </c>
      <c r="J161" s="61">
        <f>IF(LOOKUP(I161,DATOS!A:A,DATOS!C:C)=0,J155,(LOOKUP(I161,DATOS!A:A,DATOS!C:C)))</f>
        <v>15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IF(PORTADA!$F$51="A",CONCATENATE(K167,".- ",G167),"")</f>
        <v xml:space="preserve">28.- CÓDIGO PENAL MILITAR. </v>
      </c>
      <c r="D167" s="24"/>
      <c r="E167" s="11"/>
      <c r="F167" s="11"/>
      <c r="G167" s="40" t="str">
        <f>IF(J168="FIN","",LOOKUP(I167,DATOS!A:A,DATOS!F:F))</f>
        <v xml:space="preserve">CÓDIGO PENAL MILITAR. </v>
      </c>
      <c r="H167" s="40">
        <f>IF(J168="FIN",0,LOOKUP(I167,DATOS!A:A,DATOS!P:P))</f>
        <v>0</v>
      </c>
      <c r="I167" s="35">
        <f>+I161+1</f>
        <v>1032</v>
      </c>
      <c r="J167" s="61">
        <f>IF(LOOKUP(I167,DATOS!A:A,DATOS!C:C)=0,J161,(LOOKUP(I167,DATOS!A:A,DATOS!C:C)))</f>
        <v>15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IF(PORTADA!$F$51="A",CONCATENATE(K173,".- ",G173),"")</f>
        <v xml:space="preserve">29.- CÓDIGO PENAL MILITAR. </v>
      </c>
      <c r="D173" s="24"/>
      <c r="E173" s="11"/>
      <c r="F173" s="11"/>
      <c r="G173" s="40" t="str">
        <f>IF(J174="FIN","",LOOKUP(I173,DATOS!A:A,DATOS!F:F))</f>
        <v xml:space="preserve">CÓDIGO PENAL MILITAR. </v>
      </c>
      <c r="H173" s="40">
        <f>IF(J174="FIN",0,LOOKUP(I173,DATOS!A:A,DATOS!P:P))</f>
        <v>0</v>
      </c>
      <c r="I173" s="35">
        <f>+I167+1</f>
        <v>1033</v>
      </c>
      <c r="J173" s="61">
        <f>IF(LOOKUP(I173,DATOS!A:A,DATOS!C:C)=0,J167,(LOOKUP(I173,DATOS!A:A,DATOS!C:C)))</f>
        <v>15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IF(PORTADA!$F$51="A",CONCATENATE(K179,".- ",G179),"")</f>
        <v xml:space="preserve">30.- CÓDIGO PENAL MILITAR. </v>
      </c>
      <c r="D179" s="24"/>
      <c r="E179" s="11"/>
      <c r="F179" s="11"/>
      <c r="G179" s="40" t="str">
        <f>IF(J180="FIN","",LOOKUP(I179,DATOS!A:A,DATOS!F:F))</f>
        <v xml:space="preserve">CÓDIGO PENAL MILITAR. </v>
      </c>
      <c r="H179" s="40">
        <f>IF(J180="FIN",0,LOOKUP(I179,DATOS!A:A,DATOS!P:P))</f>
        <v>0</v>
      </c>
      <c r="I179" s="35">
        <f>+I173+1</f>
        <v>1034</v>
      </c>
      <c r="J179" s="61">
        <f>IF(LOOKUP(I179,DATOS!A:A,DATOS!C:C)=0,J173,(LOOKUP(I179,DATOS!A:A,DATOS!C:C)))</f>
        <v>15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IF(PORTADA!$F$51="A",CONCATENATE(K185,".- ",G185),"")</f>
        <v xml:space="preserve">31.- CÓDIGO PENAL MILITAR. </v>
      </c>
      <c r="D185" s="24"/>
      <c r="E185" s="11"/>
      <c r="F185" s="11"/>
      <c r="G185" s="40" t="str">
        <f>IF(J186="FIN","",LOOKUP(I185,DATOS!A:A,DATOS!F:F))</f>
        <v xml:space="preserve">CÓDIGO PENAL MILITAR. </v>
      </c>
      <c r="H185" s="40">
        <f>IF(J186="FIN",0,LOOKUP(I185,DATOS!A:A,DATOS!P:P))</f>
        <v>0</v>
      </c>
      <c r="I185" s="35">
        <f>+I179+1</f>
        <v>1035</v>
      </c>
      <c r="J185" s="61">
        <f>IF(LOOKUP(I185,DATOS!A:A,DATOS!C:C)=0,J179,(LOOKUP(I185,DATOS!A:A,DATOS!C:C)))</f>
        <v>15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IF(PORTADA!$F$51="A",CONCATENATE(K191,".- ",G191),"")</f>
        <v xml:space="preserve">32.- CÓDIGO PENAL MILITAR. </v>
      </c>
      <c r="D191" s="24"/>
      <c r="E191" s="11"/>
      <c r="F191" s="11"/>
      <c r="G191" s="40" t="str">
        <f>IF(J192="FIN","",LOOKUP(I191,DATOS!A:A,DATOS!F:F))</f>
        <v xml:space="preserve">CÓDIGO PENAL MILITAR. </v>
      </c>
      <c r="H191" s="40">
        <f>IF(J192="FIN",0,LOOKUP(I191,DATOS!A:A,DATOS!P:P))</f>
        <v>0</v>
      </c>
      <c r="I191" s="35">
        <f>+I185+1</f>
        <v>1036</v>
      </c>
      <c r="J191" s="61">
        <f>IF(LOOKUP(I191,DATOS!A:A,DATOS!C:C)=0,J185,(LOOKUP(I191,DATOS!A:A,DATOS!C:C)))</f>
        <v>15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IF(PORTADA!$F$51="A",CONCATENATE(K197,".- ",G197),"")</f>
        <v xml:space="preserve">33.- CÓDIGO PENAL MILITAR. </v>
      </c>
      <c r="D197" s="24"/>
      <c r="E197" s="11"/>
      <c r="F197" s="11"/>
      <c r="G197" s="40" t="str">
        <f>IF(J198="FIN","",LOOKUP(I197,DATOS!A:A,DATOS!F:F))</f>
        <v xml:space="preserve">CÓDIGO PENAL MILITAR. </v>
      </c>
      <c r="H197" s="40">
        <f>IF(J198="FIN",0,LOOKUP(I197,DATOS!A:A,DATOS!P:P))</f>
        <v>0</v>
      </c>
      <c r="I197" s="35">
        <f>+I191+1</f>
        <v>1037</v>
      </c>
      <c r="J197" s="61">
        <f>IF(LOOKUP(I197,DATOS!A:A,DATOS!C:C)=0,J191,(LOOKUP(I197,DATOS!A:A,DATOS!C:C)))</f>
        <v>15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IF(PORTADA!$F$51="A",CONCATENATE(K203,".- ",G203),"")</f>
        <v xml:space="preserve">34.- CÓDIGO PENAL MILITAR. </v>
      </c>
      <c r="D203" s="24"/>
      <c r="E203" s="11"/>
      <c r="F203" s="11"/>
      <c r="G203" s="40" t="str">
        <f>IF(J204="FIN","",LOOKUP(I203,DATOS!A:A,DATOS!F:F))</f>
        <v xml:space="preserve">CÓDIGO PENAL MILITAR. </v>
      </c>
      <c r="H203" s="40">
        <f>IF(J204="FIN",0,LOOKUP(I203,DATOS!A:A,DATOS!P:P))</f>
        <v>0</v>
      </c>
      <c r="I203" s="35">
        <f>+I197+1</f>
        <v>1038</v>
      </c>
      <c r="J203" s="61">
        <f>IF(LOOKUP(I203,DATOS!A:A,DATOS!C:C)=0,J197,(LOOKUP(I203,DATOS!A:A,DATOS!C:C)))</f>
        <v>15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IF(PORTADA!$F$51="A",CONCATENATE(K209,".- ",G209),"")</f>
        <v xml:space="preserve">35.- CÓDIGO PENAL MILITAR. </v>
      </c>
      <c r="D209" s="24"/>
      <c r="E209" s="11"/>
      <c r="F209" s="11"/>
      <c r="G209" s="40" t="str">
        <f>IF(J210="FIN","",LOOKUP(I209,DATOS!A:A,DATOS!F:F))</f>
        <v xml:space="preserve">CÓDIGO PENAL MILITAR. </v>
      </c>
      <c r="H209" s="40">
        <f>IF(J210="FIN",0,LOOKUP(I209,DATOS!A:A,DATOS!P:P))</f>
        <v>0</v>
      </c>
      <c r="I209" s="35">
        <f>+I203+1</f>
        <v>1039</v>
      </c>
      <c r="J209" s="61">
        <f>IF(LOOKUP(I209,DATOS!A:A,DATOS!C:C)=0,J203,(LOOKUP(I209,DATOS!A:A,DATOS!C:C)))</f>
        <v>15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IF(PORTADA!$F$51="A",CONCATENATE(K215,".- ",G215),"")</f>
        <v xml:space="preserve">36.- CÓDIGO PENAL MILITAR. </v>
      </c>
      <c r="D215" s="24"/>
      <c r="E215" s="11"/>
      <c r="F215" s="11"/>
      <c r="G215" s="40" t="str">
        <f>IF(J216="FIN","",LOOKUP(I215,DATOS!A:A,DATOS!F:F))</f>
        <v xml:space="preserve">CÓDIGO PENAL MILITAR. </v>
      </c>
      <c r="H215" s="40">
        <f>IF(J216="FIN",0,LOOKUP(I215,DATOS!A:A,DATOS!P:P))</f>
        <v>0</v>
      </c>
      <c r="I215" s="35">
        <f>+I209+1</f>
        <v>1040</v>
      </c>
      <c r="J215" s="61">
        <f>IF(LOOKUP(I215,DATOS!A:A,DATOS!C:C)=0,J209,(LOOKUP(I215,DATOS!A:A,DATOS!C:C)))</f>
        <v>15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IF(PORTADA!$F$51="A",CONCATENATE(K221,".- ",G221),"")</f>
        <v xml:space="preserve">37.- CÓDIGO PENAL MILITAR. </v>
      </c>
      <c r="D221" s="24"/>
      <c r="E221" s="11"/>
      <c r="F221" s="11"/>
      <c r="G221" s="40" t="str">
        <f>IF(J222="FIN","",LOOKUP(I221,DATOS!A:A,DATOS!F:F))</f>
        <v xml:space="preserve">CÓDIGO PENAL MILITAR. </v>
      </c>
      <c r="H221" s="40">
        <f>IF(J222="FIN",0,LOOKUP(I221,DATOS!A:A,DATOS!P:P))</f>
        <v>0</v>
      </c>
      <c r="I221" s="35">
        <f>+I215+1</f>
        <v>1041</v>
      </c>
      <c r="J221" s="61">
        <f>IF(LOOKUP(I221,DATOS!A:A,DATOS!C:C)=0,J215,(LOOKUP(I221,DATOS!A:A,DATOS!C:C)))</f>
        <v>15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IF(PORTADA!$F$51="A",CONCATENATE(K227,".- ",G227),"")</f>
        <v xml:space="preserve">38.- CÓDIGO PENAL MILITAR. </v>
      </c>
      <c r="D227" s="24"/>
      <c r="E227" s="11"/>
      <c r="F227" s="11"/>
      <c r="G227" s="40" t="str">
        <f>IF(J228="FIN","",LOOKUP(I227,DATOS!A:A,DATOS!F:F))</f>
        <v xml:space="preserve">CÓDIGO PENAL MILITAR. </v>
      </c>
      <c r="H227" s="40">
        <f>IF(J228="FIN",0,LOOKUP(I227,DATOS!A:A,DATOS!P:P))</f>
        <v>0</v>
      </c>
      <c r="I227" s="35">
        <f>+I221+1</f>
        <v>1042</v>
      </c>
      <c r="J227" s="61">
        <f>IF(LOOKUP(I227,DATOS!A:A,DATOS!C:C)=0,J221,(LOOKUP(I227,DATOS!A:A,DATOS!C:C)))</f>
        <v>15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IF(PORTADA!$F$51="A",CONCATENATE(K233,".- ",G233),"")</f>
        <v xml:space="preserve">39.- CÓDIGO PENAL MILITAR. </v>
      </c>
      <c r="D233" s="24"/>
      <c r="E233" s="11"/>
      <c r="F233" s="11"/>
      <c r="G233" s="40" t="str">
        <f>IF(J234="FIN","",LOOKUP(I233,DATOS!A:A,DATOS!F:F))</f>
        <v xml:space="preserve">CÓDIGO PENAL MILITAR. </v>
      </c>
      <c r="H233" s="40">
        <f>IF(J234="FIN",0,LOOKUP(I233,DATOS!A:A,DATOS!P:P))</f>
        <v>0</v>
      </c>
      <c r="I233" s="35">
        <f>+I227+1</f>
        <v>1043</v>
      </c>
      <c r="J233" s="61">
        <f>IF(LOOKUP(I233,DATOS!A:A,DATOS!C:C)=0,J227,(LOOKUP(I233,DATOS!A:A,DATOS!C:C)))</f>
        <v>15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IF(PORTADA!$F$51="A",CONCATENATE(K239,".- ",G239),"")</f>
        <v xml:space="preserve">40.- CÓDIGO PENAL MILITAR. </v>
      </c>
      <c r="D239" s="24"/>
      <c r="E239" s="11"/>
      <c r="F239" s="11"/>
      <c r="G239" s="40" t="str">
        <f>IF(J240="FIN","",LOOKUP(I239,DATOS!A:A,DATOS!F:F))</f>
        <v xml:space="preserve">CÓDIGO PENAL MILITAR. </v>
      </c>
      <c r="H239" s="40">
        <f>IF(J240="FIN",0,LOOKUP(I239,DATOS!A:A,DATOS!P:P))</f>
        <v>0</v>
      </c>
      <c r="I239" s="35">
        <f>+I233+1</f>
        <v>1044</v>
      </c>
      <c r="J239" s="61">
        <f>IF(LOOKUP(I239,DATOS!A:A,DATOS!C:C)=0,J233,(LOOKUP(I239,DATOS!A:A,DATOS!C:C)))</f>
        <v>15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IF(PORTADA!$F$51="A",CONCATENATE(K245,".- ",G245),"")</f>
        <v xml:space="preserve">41.- CÓDIGO PENAL MILITAR. </v>
      </c>
      <c r="D245" s="24"/>
      <c r="E245" s="11"/>
      <c r="F245" s="11"/>
      <c r="G245" s="40" t="str">
        <f>IF(J246="FIN","",LOOKUP(I245,DATOS!A:A,DATOS!F:F))</f>
        <v xml:space="preserve">CÓDIGO PENAL MILITAR. </v>
      </c>
      <c r="H245" s="40">
        <f>IF(J246="FIN",0,LOOKUP(I245,DATOS!A:A,DATOS!P:P))</f>
        <v>0</v>
      </c>
      <c r="I245" s="35">
        <f>+I239+1</f>
        <v>1045</v>
      </c>
      <c r="J245" s="61">
        <f>IF(LOOKUP(I245,DATOS!A:A,DATOS!C:C)=0,J239,(LOOKUP(I245,DATOS!A:A,DATOS!C:C)))</f>
        <v>15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IF(PORTADA!$F$51="A",CONCATENATE(K251,".- ",G251),"")</f>
        <v xml:space="preserve">42.- CÓDIGO PENAL MILITAR. </v>
      </c>
      <c r="D251" s="24"/>
      <c r="E251" s="11"/>
      <c r="F251" s="11"/>
      <c r="G251" s="40" t="str">
        <f>IF(J252="FIN","",LOOKUP(I251,DATOS!A:A,DATOS!F:F))</f>
        <v xml:space="preserve">CÓDIGO PENAL MILITAR. </v>
      </c>
      <c r="H251" s="40">
        <f>IF(J252="FIN",0,LOOKUP(I251,DATOS!A:A,DATOS!P:P))</f>
        <v>0</v>
      </c>
      <c r="I251" s="35">
        <f>+I245+1</f>
        <v>1046</v>
      </c>
      <c r="J251" s="61">
        <f>IF(LOOKUP(I251,DATOS!A:A,DATOS!C:C)=0,J245,(LOOKUP(I251,DATOS!A:A,DATOS!C:C)))</f>
        <v>15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IF(PORTADA!$F$51="A",CONCATENATE(K257,".- ",G257),"")</f>
        <v xml:space="preserve">43.- CÓDIGO PENAL MILITAR. </v>
      </c>
      <c r="D257" s="24"/>
      <c r="E257" s="11"/>
      <c r="F257" s="11"/>
      <c r="G257" s="40" t="str">
        <f>IF(J258="FIN","",LOOKUP(I257,DATOS!A:A,DATOS!F:F))</f>
        <v xml:space="preserve">CÓDIGO PENAL MILITAR. </v>
      </c>
      <c r="H257" s="40">
        <f>IF(J258="FIN",0,LOOKUP(I257,DATOS!A:A,DATOS!P:P))</f>
        <v>0</v>
      </c>
      <c r="I257" s="35">
        <f>+I251+1</f>
        <v>1047</v>
      </c>
      <c r="J257" s="61">
        <f>IF(LOOKUP(I257,DATOS!A:A,DATOS!C:C)=0,J251,(LOOKUP(I257,DATOS!A:A,DATOS!C:C)))</f>
        <v>15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IF(PORTADA!$F$51="A",CONCATENATE(K263,".- ",G263),"")</f>
        <v xml:space="preserve">44.- CÓDIGO PENAL MILITAR. </v>
      </c>
      <c r="D263" s="24"/>
      <c r="E263" s="11"/>
      <c r="F263" s="11"/>
      <c r="G263" s="40" t="str">
        <f>IF(J264="FIN","",LOOKUP(I263,DATOS!A:A,DATOS!F:F))</f>
        <v xml:space="preserve">CÓDIGO PENAL MILITAR. </v>
      </c>
      <c r="H263" s="40">
        <f>IF(J264="FIN",0,LOOKUP(I263,DATOS!A:A,DATOS!P:P))</f>
        <v>0</v>
      </c>
      <c r="I263" s="35">
        <f>+I257+1</f>
        <v>1048</v>
      </c>
      <c r="J263" s="61">
        <f>IF(LOOKUP(I263,DATOS!A:A,DATOS!C:C)=0,J257,(LOOKUP(I263,DATOS!A:A,DATOS!C:C)))</f>
        <v>15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IF(PORTADA!$F$51="A",CONCATENATE(K269,".- ",G269),"")</f>
        <v xml:space="preserve">45.- CÓDIGO PENAL MILITAR. </v>
      </c>
      <c r="D269" s="24"/>
      <c r="E269" s="11"/>
      <c r="F269" s="11"/>
      <c r="G269" s="40" t="str">
        <f>IF(J270="FIN","",LOOKUP(I269,DATOS!A:A,DATOS!F:F))</f>
        <v xml:space="preserve">CÓDIGO PENAL MILITAR. </v>
      </c>
      <c r="H269" s="40">
        <f>IF(J270="FIN",0,LOOKUP(I269,DATOS!A:A,DATOS!P:P))</f>
        <v>0</v>
      </c>
      <c r="I269" s="35">
        <f>+I263+1</f>
        <v>1049</v>
      </c>
      <c r="J269" s="61">
        <f>IF(LOOKUP(I269,DATOS!A:A,DATOS!C:C)=0,J263,(LOOKUP(I269,DATOS!A:A,DATOS!C:C)))</f>
        <v>15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IF(PORTADA!$F$51="A",CONCATENATE(K275,".- ",G275),"")</f>
        <v xml:space="preserve">46.- CÓDIGO PENAL MILITAR. </v>
      </c>
      <c r="D275" s="24"/>
      <c r="E275" s="11"/>
      <c r="F275" s="11"/>
      <c r="G275" s="40" t="str">
        <f>IF(J276="FIN","",LOOKUP(I275,DATOS!A:A,DATOS!F:F))</f>
        <v xml:space="preserve">CÓDIGO PENAL MILITAR. </v>
      </c>
      <c r="H275" s="40">
        <f>IF(J276="FIN",0,LOOKUP(I275,DATOS!A:A,DATOS!P:P))</f>
        <v>0</v>
      </c>
      <c r="I275" s="35">
        <f>+I269+1</f>
        <v>1050</v>
      </c>
      <c r="J275" s="61">
        <f>IF(LOOKUP(I275,DATOS!A:A,DATOS!C:C)=0,J269,(LOOKUP(I275,DATOS!A:A,DATOS!C:C)))</f>
        <v>15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IF(PORTADA!$F$51="A",CONCATENATE(K281,".- ",G281),"")</f>
        <v xml:space="preserve">47.- CÓDIGO PENAL MILITAR. </v>
      </c>
      <c r="D281" s="24"/>
      <c r="E281" s="11"/>
      <c r="F281" s="11"/>
      <c r="G281" s="40" t="str">
        <f>IF(J282="FIN","",LOOKUP(I281,DATOS!A:A,DATOS!F:F))</f>
        <v xml:space="preserve">CÓDIGO PENAL MILITAR. </v>
      </c>
      <c r="H281" s="40">
        <f>IF(J282="FIN",0,LOOKUP(I281,DATOS!A:A,DATOS!P:P))</f>
        <v>0</v>
      </c>
      <c r="I281" s="35">
        <f>+I275+1</f>
        <v>1051</v>
      </c>
      <c r="J281" s="61">
        <f>IF(LOOKUP(I281,DATOS!A:A,DATOS!C:C)=0,J275,(LOOKUP(I281,DATOS!A:A,DATOS!C:C)))</f>
        <v>15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IF(PORTADA!$F$51="A",CONCATENATE(K287,".- ",G287),"")</f>
        <v xml:space="preserve">48.- CÓDIGO PENAL MILITAR. </v>
      </c>
      <c r="D287" s="24"/>
      <c r="E287" s="11"/>
      <c r="F287" s="11"/>
      <c r="G287" s="40" t="str">
        <f>IF(J288="FIN","",LOOKUP(I287,DATOS!A:A,DATOS!F:F))</f>
        <v xml:space="preserve">CÓDIGO PENAL MILITAR. </v>
      </c>
      <c r="H287" s="40">
        <f>IF(J288="FIN",0,LOOKUP(I287,DATOS!A:A,DATOS!P:P))</f>
        <v>0</v>
      </c>
      <c r="I287" s="35">
        <f>+I281+1</f>
        <v>1052</v>
      </c>
      <c r="J287" s="61">
        <f>IF(LOOKUP(I287,DATOS!A:A,DATOS!C:C)=0,J281,(LOOKUP(I287,DATOS!A:A,DATOS!C:C)))</f>
        <v>15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IF(PORTADA!$F$51="A",CONCATENATE(K293,".- ",G293),"")</f>
        <v xml:space="preserve">49.- CÓDIGO PENAL MILITAR. </v>
      </c>
      <c r="D293" s="24"/>
      <c r="E293" s="11"/>
      <c r="F293" s="11"/>
      <c r="G293" s="40" t="str">
        <f>IF(J294="FIN","",LOOKUP(I293,DATOS!A:A,DATOS!F:F))</f>
        <v xml:space="preserve">CÓDIGO PENAL MILITAR. </v>
      </c>
      <c r="H293" s="40">
        <f>IF(J294="FIN",0,LOOKUP(I293,DATOS!A:A,DATOS!P:P))</f>
        <v>0</v>
      </c>
      <c r="I293" s="35">
        <f>+I287+1</f>
        <v>1053</v>
      </c>
      <c r="J293" s="61">
        <f>IF(LOOKUP(I293,DATOS!A:A,DATOS!C:C)=0,J287,(LOOKUP(I293,DATOS!A:A,DATOS!C:C)))</f>
        <v>15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IF(PORTADA!$F$51="A",CONCATENATE(K299,".- ",G299),"")</f>
        <v xml:space="preserve">50.- CÓDIGO PENAL MILITAR. </v>
      </c>
      <c r="D299" s="24"/>
      <c r="E299" s="11"/>
      <c r="F299" s="11"/>
      <c r="G299" s="40" t="str">
        <f>IF(J300="FIN","",LOOKUP(I299,DATOS!A:A,DATOS!F:F))</f>
        <v xml:space="preserve">CÓDIGO PENAL MILITAR. </v>
      </c>
      <c r="H299" s="40">
        <f>IF(J300="FIN",0,LOOKUP(I299,DATOS!A:A,DATOS!P:P))</f>
        <v>0</v>
      </c>
      <c r="I299" s="35">
        <f>+I293+1</f>
        <v>1054</v>
      </c>
      <c r="J299" s="61">
        <f>IF(LOOKUP(I299,DATOS!A:A,DATOS!C:C)=0,J293,(LOOKUP(I299,DATOS!A:A,DATOS!C:C)))</f>
        <v>15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>a) 0</v>
      </c>
      <c r="D300" s="26"/>
      <c r="G300" s="38">
        <f>IF(J300="FIN","",LOOKUP(I299,DATOS!A:A,DATOS!L:L))</f>
        <v>0</v>
      </c>
      <c r="I300" s="35" t="s">
        <v>57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42"/>
      <c r="B301" s="29"/>
      <c r="C301" s="25" t="str">
        <f ca="1">IF(PORTADA!$F$51="A",CONCATENATE(I301," ",G301),"")</f>
        <v>b) 0</v>
      </c>
      <c r="D301" s="26"/>
      <c r="G301" s="38">
        <f>IF(J300="FIN","",LOOKUP(I299,DATOS!A:A,DATOS!M:M))</f>
        <v>0</v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42"/>
      <c r="B302" s="29"/>
      <c r="C302" s="25" t="str">
        <f ca="1">IF(PORTADA!$F$51="A",CONCATENATE(I302," ",G302),"")</f>
        <v>c) 0</v>
      </c>
      <c r="D302" s="26"/>
      <c r="G302" s="38">
        <f>IF(J300="FIN","",LOOKUP(I299,DATOS!A:A,DATOS!N:N))</f>
        <v>0</v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42"/>
      <c r="B303" s="29"/>
      <c r="C303" s="25" t="str">
        <f ca="1">IF(PORTADA!$F$51="A",CONCATENATE(I303," ",G303),"")</f>
        <v>d) 0</v>
      </c>
      <c r="D303" s="26"/>
      <c r="G303" s="38">
        <f>IF(J300="FIN","",LOOKUP(I299,DATOS!A:A,DATOS!O:O))</f>
        <v>0</v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IF(PORTADA!$F$51="A",CONCATENATE(K305,".- ",G305),"")</f>
        <v xml:space="preserve">51.- CÓDIGO PENAL MILITAR. </v>
      </c>
      <c r="D305" s="24"/>
      <c r="E305" s="11"/>
      <c r="F305" s="11"/>
      <c r="G305" s="40" t="str">
        <f>IF(J306="FIN","",LOOKUP(I305,DATOS!A:A,DATOS!F:F))</f>
        <v xml:space="preserve">CÓDIGO PENAL MILITAR. </v>
      </c>
      <c r="H305" s="40">
        <f>IF(J306="FIN",0,LOOKUP(I305,DATOS!A:A,DATOS!P:P))</f>
        <v>0</v>
      </c>
      <c r="I305" s="35">
        <f>+I299+1</f>
        <v>1055</v>
      </c>
      <c r="J305" s="61">
        <f>IF(LOOKUP(I305,DATOS!A:A,DATOS!C:C)=0,J299,(LOOKUP(I305,DATOS!A:A,DATOS!C:C)))</f>
        <v>15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>a) 0</v>
      </c>
      <c r="D306" s="26"/>
      <c r="G306" s="38">
        <f>IF(J306="FIN","",LOOKUP(I305,DATOS!A:A,DATOS!L:L))</f>
        <v>0</v>
      </c>
      <c r="I306" s="35" t="s">
        <v>57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42"/>
      <c r="B307" s="29"/>
      <c r="C307" s="25" t="str">
        <f ca="1">IF(PORTADA!$F$51="A",CONCATENATE(I307," ",G307),"")</f>
        <v>b) 0</v>
      </c>
      <c r="D307" s="26"/>
      <c r="G307" s="38">
        <f>IF(J306="FIN","",LOOKUP(I305,DATOS!A:A,DATOS!M:M))</f>
        <v>0</v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42"/>
      <c r="B308" s="29"/>
      <c r="C308" s="25" t="str">
        <f ca="1">IF(PORTADA!$F$51="A",CONCATENATE(I308," ",G308),"")</f>
        <v>c) 0</v>
      </c>
      <c r="D308" s="26"/>
      <c r="G308" s="38">
        <f>IF(J306="FIN","",LOOKUP(I305,DATOS!A:A,DATOS!N:N))</f>
        <v>0</v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42"/>
      <c r="B309" s="29"/>
      <c r="C309" s="25" t="str">
        <f ca="1">IF(PORTADA!$F$51="A",CONCATENATE(I309," ",G309),"")</f>
        <v>d) 0</v>
      </c>
      <c r="D309" s="26"/>
      <c r="G309" s="38">
        <f>IF(J306="FIN","",LOOKUP(I305,DATOS!A:A,DATOS!O:O))</f>
        <v>0</v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IF(PORTADA!$F$51="A",CONCATENATE(K311,".- ",G311),"")</f>
        <v xml:space="preserve">52.- CÓDIGO PENAL MILITAR. </v>
      </c>
      <c r="D311" s="24"/>
      <c r="E311" s="11"/>
      <c r="F311" s="11"/>
      <c r="G311" s="40" t="str">
        <f>IF(J312="FIN","",LOOKUP(I311,DATOS!A:A,DATOS!F:F))</f>
        <v xml:space="preserve">CÓDIGO PENAL MILITAR. </v>
      </c>
      <c r="H311" s="40">
        <f>IF(J312="FIN",0,LOOKUP(I311,DATOS!A:A,DATOS!P:P))</f>
        <v>0</v>
      </c>
      <c r="I311" s="35">
        <f>+I305+1</f>
        <v>1056</v>
      </c>
      <c r="J311" s="61">
        <f>IF(LOOKUP(I311,DATOS!A:A,DATOS!C:C)=0,J305,(LOOKUP(I311,DATOS!A:A,DATOS!C:C)))</f>
        <v>15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>a) 0</v>
      </c>
      <c r="D312" s="26"/>
      <c r="G312" s="38">
        <f>IF(J312="FIN","",LOOKUP(I311,DATOS!A:A,DATOS!L:L))</f>
        <v>0</v>
      </c>
      <c r="I312" s="35" t="s">
        <v>57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42"/>
      <c r="B313" s="29"/>
      <c r="C313" s="25" t="str">
        <f ca="1">IF(PORTADA!$F$51="A",CONCATENATE(I313," ",G313),"")</f>
        <v>b) 0</v>
      </c>
      <c r="D313" s="26"/>
      <c r="G313" s="38">
        <f>IF(J312="FIN","",LOOKUP(I311,DATOS!A:A,DATOS!M:M))</f>
        <v>0</v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42"/>
      <c r="B314" s="29"/>
      <c r="C314" s="25" t="str">
        <f ca="1">IF(PORTADA!$F$51="A",CONCATENATE(I314," ",G314),"")</f>
        <v>c) 0</v>
      </c>
      <c r="D314" s="26"/>
      <c r="G314" s="38">
        <f>IF(J312="FIN","",LOOKUP(I311,DATOS!A:A,DATOS!N:N))</f>
        <v>0</v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42"/>
      <c r="B315" s="29"/>
      <c r="C315" s="25" t="str">
        <f ca="1">IF(PORTADA!$F$51="A",CONCATENATE(I315," ",G315),"")</f>
        <v>d) 0</v>
      </c>
      <c r="D315" s="26"/>
      <c r="G315" s="38">
        <f>IF(J312="FIN","",LOOKUP(I311,DATOS!A:A,DATOS!O:O))</f>
        <v>0</v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IF(PORTADA!$F$51="A",CONCATENATE(K317,".- ",G317),"")</f>
        <v xml:space="preserve">53.- CÓDIGO PENAL MILITAR. </v>
      </c>
      <c r="D317" s="24"/>
      <c r="E317" s="11"/>
      <c r="F317" s="11"/>
      <c r="G317" s="40" t="str">
        <f>IF(J318="FIN","",LOOKUP(I317,DATOS!A:A,DATOS!F:F))</f>
        <v xml:space="preserve">CÓDIGO PENAL MILITAR. </v>
      </c>
      <c r="H317" s="40">
        <f>IF(J318="FIN",0,LOOKUP(I317,DATOS!A:A,DATOS!P:P))</f>
        <v>0</v>
      </c>
      <c r="I317" s="35">
        <f>+I311+1</f>
        <v>1057</v>
      </c>
      <c r="J317" s="61">
        <f>IF(LOOKUP(I317,DATOS!A:A,DATOS!C:C)=0,J311,(LOOKUP(I317,DATOS!A:A,DATOS!C:C)))</f>
        <v>15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>a) 0</v>
      </c>
      <c r="D318" s="26"/>
      <c r="G318" s="38">
        <f>IF(J318="FIN","",LOOKUP(I317,DATOS!A:A,DATOS!L:L))</f>
        <v>0</v>
      </c>
      <c r="I318" s="35" t="s">
        <v>57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42"/>
      <c r="B319" s="29"/>
      <c r="C319" s="25" t="str">
        <f ca="1">IF(PORTADA!$F$51="A",CONCATENATE(I319," ",G319),"")</f>
        <v>b) 0</v>
      </c>
      <c r="D319" s="26"/>
      <c r="G319" s="38">
        <f>IF(J318="FIN","",LOOKUP(I317,DATOS!A:A,DATOS!M:M))</f>
        <v>0</v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42"/>
      <c r="B320" s="29"/>
      <c r="C320" s="25" t="str">
        <f ca="1">IF(PORTADA!$F$51="A",CONCATENATE(I320," ",G320),"")</f>
        <v>c) 0</v>
      </c>
      <c r="D320" s="26"/>
      <c r="G320" s="38">
        <f>IF(J318="FIN","",LOOKUP(I317,DATOS!A:A,DATOS!N:N))</f>
        <v>0</v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42"/>
      <c r="B321" s="29"/>
      <c r="C321" s="25" t="str">
        <f ca="1">IF(PORTADA!$F$51="A",CONCATENATE(I321," ",G321),"")</f>
        <v>d) 0</v>
      </c>
      <c r="D321" s="26"/>
      <c r="G321" s="38">
        <f>IF(J318="FIN","",LOOKUP(I317,DATOS!A:A,DATOS!O:O))</f>
        <v>0</v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IF(PORTADA!$F$51="A",CONCATENATE(K323,".- ",G323),"")</f>
        <v xml:space="preserve">54.- CÓDIGO PENAL MILITAR. </v>
      </c>
      <c r="D323" s="24"/>
      <c r="E323" s="11"/>
      <c r="F323" s="11"/>
      <c r="G323" s="40" t="str">
        <f>IF(J324="FIN","",LOOKUP(I323,DATOS!A:A,DATOS!F:F))</f>
        <v xml:space="preserve">CÓDIGO PENAL MILITAR. </v>
      </c>
      <c r="H323" s="40">
        <f>IF(J324="FIN",0,LOOKUP(I323,DATOS!A:A,DATOS!P:P))</f>
        <v>0</v>
      </c>
      <c r="I323" s="35">
        <f>+I317+1</f>
        <v>1058</v>
      </c>
      <c r="J323" s="61">
        <f>IF(LOOKUP(I323,DATOS!A:A,DATOS!C:C)=0,J317,(LOOKUP(I323,DATOS!A:A,DATOS!C:C)))</f>
        <v>15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>a) 0</v>
      </c>
      <c r="D324" s="26"/>
      <c r="G324" s="38">
        <f>IF(J324="FIN","",LOOKUP(I323,DATOS!A:A,DATOS!L:L))</f>
        <v>0</v>
      </c>
      <c r="I324" s="35" t="s">
        <v>57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42"/>
      <c r="B325" s="29"/>
      <c r="C325" s="25" t="str">
        <f ca="1">IF(PORTADA!$F$51="A",CONCATENATE(I325," ",G325),"")</f>
        <v>b) 0</v>
      </c>
      <c r="D325" s="26"/>
      <c r="G325" s="38">
        <f>IF(J324="FIN","",LOOKUP(I323,DATOS!A:A,DATOS!M:M))</f>
        <v>0</v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42"/>
      <c r="B326" s="29"/>
      <c r="C326" s="25" t="str">
        <f ca="1">IF(PORTADA!$F$51="A",CONCATENATE(I326," ",G326),"")</f>
        <v>c) 0</v>
      </c>
      <c r="D326" s="26"/>
      <c r="G326" s="38">
        <f>IF(J324="FIN","",LOOKUP(I323,DATOS!A:A,DATOS!N:N))</f>
        <v>0</v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42"/>
      <c r="B327" s="29"/>
      <c r="C327" s="25" t="str">
        <f ca="1">IF(PORTADA!$F$51="A",CONCATENATE(I327," ",G327),"")</f>
        <v>d) 0</v>
      </c>
      <c r="D327" s="26"/>
      <c r="G327" s="38">
        <f>IF(J324="FIN","",LOOKUP(I323,DATOS!A:A,DATOS!O:O))</f>
        <v>0</v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IF(PORTADA!$F$51="A",CONCATENATE(K329,".- ",G329),"")</f>
        <v xml:space="preserve">55.- CÓDIGO PENAL MILITAR. </v>
      </c>
      <c r="D329" s="24"/>
      <c r="E329" s="11"/>
      <c r="F329" s="11"/>
      <c r="G329" s="40" t="str">
        <f>IF(J330="FIN","",LOOKUP(I329,DATOS!A:A,DATOS!F:F))</f>
        <v xml:space="preserve">CÓDIGO PENAL MILITAR. </v>
      </c>
      <c r="H329" s="40">
        <f>IF(J330="FIN",0,LOOKUP(I329,DATOS!A:A,DATOS!P:P))</f>
        <v>0</v>
      </c>
      <c r="I329" s="35">
        <f>+I323+1</f>
        <v>1059</v>
      </c>
      <c r="J329" s="61">
        <f>IF(LOOKUP(I329,DATOS!A:A,DATOS!C:C)=0,J323,(LOOKUP(I329,DATOS!A:A,DATOS!C:C)))</f>
        <v>15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>a) 0</v>
      </c>
      <c r="D330" s="26"/>
      <c r="G330" s="38">
        <f>IF(J330="FIN","",LOOKUP(I329,DATOS!A:A,DATOS!L:L))</f>
        <v>0</v>
      </c>
      <c r="I330" s="35" t="s">
        <v>57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42"/>
      <c r="B331" s="29"/>
      <c r="C331" s="25" t="str">
        <f ca="1">IF(PORTADA!$F$51="A",CONCATENATE(I331," ",G331),"")</f>
        <v>b) 0</v>
      </c>
      <c r="D331" s="26"/>
      <c r="G331" s="38">
        <f>IF(J330="FIN","",LOOKUP(I329,DATOS!A:A,DATOS!M:M))</f>
        <v>0</v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42"/>
      <c r="B332" s="29"/>
      <c r="C332" s="25" t="str">
        <f ca="1">IF(PORTADA!$F$51="A",CONCATENATE(I332," ",G332),"")</f>
        <v>c) 0</v>
      </c>
      <c r="D332" s="26"/>
      <c r="G332" s="38">
        <f>IF(J330="FIN","",LOOKUP(I329,DATOS!A:A,DATOS!N:N))</f>
        <v>0</v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42"/>
      <c r="B333" s="29"/>
      <c r="C333" s="25" t="str">
        <f ca="1">IF(PORTADA!$F$51="A",CONCATENATE(I333," ",G333),"")</f>
        <v>d) 0</v>
      </c>
      <c r="D333" s="26"/>
      <c r="G333" s="38">
        <f>IF(J330="FIN","",LOOKUP(I329,DATOS!A:A,DATOS!O:O))</f>
        <v>0</v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IF(PORTADA!$F$51="A",CONCATENATE(K335,".- ",G335),"")</f>
        <v xml:space="preserve">56.- CÓDIGO PENAL MILITAR. </v>
      </c>
      <c r="D335" s="24"/>
      <c r="E335" s="11"/>
      <c r="F335" s="11"/>
      <c r="G335" s="40" t="str">
        <f>IF(J336="FIN","",LOOKUP(I335,DATOS!A:A,DATOS!F:F))</f>
        <v xml:space="preserve">CÓDIGO PENAL MILITAR. </v>
      </c>
      <c r="H335" s="40">
        <f>IF(J336="FIN",0,LOOKUP(I335,DATOS!A:A,DATOS!P:P))</f>
        <v>0</v>
      </c>
      <c r="I335" s="35">
        <f>+I329+1</f>
        <v>1060</v>
      </c>
      <c r="J335" s="61">
        <f>IF(LOOKUP(I335,DATOS!A:A,DATOS!C:C)=0,J329,(LOOKUP(I335,DATOS!A:A,DATOS!C:C)))</f>
        <v>15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>a) 0</v>
      </c>
      <c r="D336" s="26"/>
      <c r="G336" s="38">
        <f>IF(J336="FIN","",LOOKUP(I335,DATOS!A:A,DATOS!L:L))</f>
        <v>0</v>
      </c>
      <c r="I336" s="35" t="s">
        <v>57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42"/>
      <c r="B337" s="29"/>
      <c r="C337" s="25" t="str">
        <f ca="1">IF(PORTADA!$F$51="A",CONCATENATE(I337," ",G337),"")</f>
        <v>b) 0</v>
      </c>
      <c r="D337" s="26"/>
      <c r="G337" s="38">
        <f>IF(J336="FIN","",LOOKUP(I335,DATOS!A:A,DATOS!M:M))</f>
        <v>0</v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42"/>
      <c r="B338" s="29"/>
      <c r="C338" s="25" t="str">
        <f ca="1">IF(PORTADA!$F$51="A",CONCATENATE(I338," ",G338),"")</f>
        <v>c) 0</v>
      </c>
      <c r="D338" s="26"/>
      <c r="G338" s="38">
        <f>IF(J336="FIN","",LOOKUP(I335,DATOS!A:A,DATOS!N:N))</f>
        <v>0</v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42"/>
      <c r="B339" s="29"/>
      <c r="C339" s="25" t="str">
        <f ca="1">IF(PORTADA!$F$51="A",CONCATENATE(I339," ",G339),"")</f>
        <v>d) 0</v>
      </c>
      <c r="D339" s="26"/>
      <c r="G339" s="38">
        <f>IF(J336="FIN","",LOOKUP(I335,DATOS!A:A,DATOS!O:O))</f>
        <v>0</v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IF(PORTADA!$F$51="A",CONCATENATE(K341,".- ",G341),"")</f>
        <v xml:space="preserve">57.- CÓDIGO PENAL MILITAR. </v>
      </c>
      <c r="D341" s="24"/>
      <c r="E341" s="11"/>
      <c r="F341" s="11"/>
      <c r="G341" s="40" t="str">
        <f>IF(J342="FIN","",LOOKUP(I341,DATOS!A:A,DATOS!F:F))</f>
        <v xml:space="preserve">CÓDIGO PENAL MILITAR. </v>
      </c>
      <c r="H341" s="40">
        <f>IF(J342="FIN",0,LOOKUP(I341,DATOS!A:A,DATOS!P:P))</f>
        <v>0</v>
      </c>
      <c r="I341" s="35">
        <f>+I335+1</f>
        <v>1061</v>
      </c>
      <c r="J341" s="61">
        <f>IF(LOOKUP(I341,DATOS!A:A,DATOS!C:C)=0,J335,(LOOKUP(I341,DATOS!A:A,DATOS!C:C)))</f>
        <v>15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>a) 0</v>
      </c>
      <c r="D342" s="26"/>
      <c r="G342" s="38">
        <f>IF(J342="FIN","",LOOKUP(I341,DATOS!A:A,DATOS!L:L))</f>
        <v>0</v>
      </c>
      <c r="I342" s="35" t="s">
        <v>57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42"/>
      <c r="B343" s="29"/>
      <c r="C343" s="25" t="str">
        <f ca="1">IF(PORTADA!$F$51="A",CONCATENATE(I343," ",G343),"")</f>
        <v>b) 0</v>
      </c>
      <c r="D343" s="26"/>
      <c r="G343" s="38">
        <f>IF(J342="FIN","",LOOKUP(I341,DATOS!A:A,DATOS!M:M))</f>
        <v>0</v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42"/>
      <c r="B344" s="29"/>
      <c r="C344" s="25" t="str">
        <f ca="1">IF(PORTADA!$F$51="A",CONCATENATE(I344," ",G344),"")</f>
        <v>c) 0</v>
      </c>
      <c r="D344" s="26"/>
      <c r="G344" s="38">
        <f>IF(J342="FIN","",LOOKUP(I341,DATOS!A:A,DATOS!N:N))</f>
        <v>0</v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42"/>
      <c r="B345" s="29"/>
      <c r="C345" s="25" t="str">
        <f ca="1">IF(PORTADA!$F$51="A",CONCATENATE(I345," ",G345),"")</f>
        <v>d) 0</v>
      </c>
      <c r="D345" s="26"/>
      <c r="G345" s="38">
        <f>IF(J342="FIN","",LOOKUP(I341,DATOS!A:A,DATOS!O:O))</f>
        <v>0</v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IF(PORTADA!$F$51="A",CONCATENATE(K347,".- ",G347),"")</f>
        <v xml:space="preserve">58.- CÓDIGO PENAL MILITAR. </v>
      </c>
      <c r="D347" s="24"/>
      <c r="E347" s="11"/>
      <c r="F347" s="11"/>
      <c r="G347" s="40" t="str">
        <f>IF(J348="FIN","",LOOKUP(I347,DATOS!A:A,DATOS!F:F))</f>
        <v xml:space="preserve">CÓDIGO PENAL MILITAR. </v>
      </c>
      <c r="H347" s="40">
        <f>IF(J348="FIN",0,LOOKUP(I347,DATOS!A:A,DATOS!P:P))</f>
        <v>0</v>
      </c>
      <c r="I347" s="35">
        <f>+I341+1</f>
        <v>1062</v>
      </c>
      <c r="J347" s="61">
        <f>IF(LOOKUP(I347,DATOS!A:A,DATOS!C:C)=0,J341,(LOOKUP(I347,DATOS!A:A,DATOS!C:C)))</f>
        <v>15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>a) 0</v>
      </c>
      <c r="D348" s="26"/>
      <c r="G348" s="38">
        <f>IF(J348="FIN","",LOOKUP(I347,DATOS!A:A,DATOS!L:L))</f>
        <v>0</v>
      </c>
      <c r="I348" s="35" t="s">
        <v>57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42"/>
      <c r="B349" s="29"/>
      <c r="C349" s="25" t="str">
        <f ca="1">IF(PORTADA!$F$51="A",CONCATENATE(I349," ",G349),"")</f>
        <v>b) 0</v>
      </c>
      <c r="D349" s="26"/>
      <c r="G349" s="38">
        <f>IF(J348="FIN","",LOOKUP(I347,DATOS!A:A,DATOS!M:M))</f>
        <v>0</v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42"/>
      <c r="B350" s="29"/>
      <c r="C350" s="25" t="str">
        <f ca="1">IF(PORTADA!$F$51="A",CONCATENATE(I350," ",G350),"")</f>
        <v>c) 0</v>
      </c>
      <c r="D350" s="26"/>
      <c r="G350" s="38">
        <f>IF(J348="FIN","",LOOKUP(I347,DATOS!A:A,DATOS!N:N))</f>
        <v>0</v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42"/>
      <c r="B351" s="29"/>
      <c r="C351" s="25" t="str">
        <f ca="1">IF(PORTADA!$F$51="A",CONCATENATE(I351," ",G351),"")</f>
        <v>d) 0</v>
      </c>
      <c r="D351" s="26"/>
      <c r="G351" s="38">
        <f>IF(J348="FIN","",LOOKUP(I347,DATOS!A:A,DATOS!O:O))</f>
        <v>0</v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IF(PORTADA!$F$51="A",CONCATENATE(K353,".- ",G353),"")</f>
        <v xml:space="preserve">59.- CÓDIGO PENAL MILITAR. </v>
      </c>
      <c r="D353" s="24"/>
      <c r="E353" s="11"/>
      <c r="F353" s="11"/>
      <c r="G353" s="40" t="str">
        <f>IF(J354="FIN","",LOOKUP(I353,DATOS!A:A,DATOS!F:F))</f>
        <v xml:space="preserve">CÓDIGO PENAL MILITAR. </v>
      </c>
      <c r="H353" s="40">
        <f>IF(J354="FIN",0,LOOKUP(I353,DATOS!A:A,DATOS!P:P))</f>
        <v>0</v>
      </c>
      <c r="I353" s="35">
        <f>+I347+1</f>
        <v>1063</v>
      </c>
      <c r="J353" s="61">
        <f>IF(LOOKUP(I353,DATOS!A:A,DATOS!C:C)=0,J347,(LOOKUP(I353,DATOS!A:A,DATOS!C:C)))</f>
        <v>15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>a) 0</v>
      </c>
      <c r="D354" s="26"/>
      <c r="G354" s="38">
        <f>IF(J354="FIN","",LOOKUP(I353,DATOS!A:A,DATOS!L:L))</f>
        <v>0</v>
      </c>
      <c r="I354" s="35" t="s">
        <v>57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42"/>
      <c r="B355" s="29"/>
      <c r="C355" s="25" t="str">
        <f ca="1">IF(PORTADA!$F$51="A",CONCATENATE(I355," ",G355),"")</f>
        <v>b) 0</v>
      </c>
      <c r="D355" s="26"/>
      <c r="G355" s="38">
        <f>IF(J354="FIN","",LOOKUP(I353,DATOS!A:A,DATOS!M:M))</f>
        <v>0</v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42"/>
      <c r="B356" s="29"/>
      <c r="C356" s="25" t="str">
        <f ca="1">IF(PORTADA!$F$51="A",CONCATENATE(I356," ",G356),"")</f>
        <v>c) 0</v>
      </c>
      <c r="D356" s="26"/>
      <c r="G356" s="38">
        <f>IF(J354="FIN","",LOOKUP(I353,DATOS!A:A,DATOS!N:N))</f>
        <v>0</v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42"/>
      <c r="B357" s="29"/>
      <c r="C357" s="25" t="str">
        <f ca="1">IF(PORTADA!$F$51="A",CONCATENATE(I357," ",G357),"")</f>
        <v>d) 0</v>
      </c>
      <c r="D357" s="26"/>
      <c r="G357" s="38">
        <f>IF(J354="FIN","",LOOKUP(I353,DATOS!A:A,DATOS!O:O))</f>
        <v>0</v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IF(PORTADA!$F$51="A",CONCATENATE(K359,".- ",G359),"")</f>
        <v xml:space="preserve">60.- </v>
      </c>
      <c r="D359" s="24"/>
      <c r="E359" s="11"/>
      <c r="F359" s="11"/>
      <c r="G359" s="40" t="str">
        <f>IF(J360="FIN","",LOOKUP(I359,DATOS!A:A,DATOS!F:F))</f>
        <v/>
      </c>
      <c r="H359" s="40">
        <f>IF(J360="FIN",0,LOOKUP(I359,DATOS!A:A,DATOS!P:P))</f>
        <v>0</v>
      </c>
      <c r="I359" s="35">
        <f>+I353+1</f>
        <v>1064</v>
      </c>
      <c r="J359" s="61">
        <f>IF(LOOKUP(I359,DATOS!A:A,DATOS!C:C)=0,J353,(LOOKUP(I359,DATOS!A:A,DATOS!C:C)))</f>
        <v>16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 xml:space="preserve">a) </v>
      </c>
      <c r="D360" s="26"/>
      <c r="G360" s="38" t="str">
        <f>IF(J360="FIN","",LOOKUP(I359,DATOS!A:A,DATOS!L:L))</f>
        <v/>
      </c>
      <c r="I360" s="35" t="s">
        <v>57</v>
      </c>
      <c r="J360" s="41" t="str">
        <f>IF(J354="FIN","FIN",IF(J359=J353,"","FIN"))</f>
        <v>FIN</v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42"/>
      <c r="B361" s="29"/>
      <c r="C361" s="25" t="str">
        <f ca="1">IF(PORTADA!$F$51="A",CONCATENATE(I361," ",G361),"")</f>
        <v xml:space="preserve">b) </v>
      </c>
      <c r="D361" s="26"/>
      <c r="G361" s="38" t="str">
        <f>IF(J360="FIN","",LOOKUP(I359,DATOS!A:A,DATOS!M:M))</f>
        <v/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42"/>
      <c r="B362" s="29"/>
      <c r="C362" s="25" t="str">
        <f ca="1">IF(PORTADA!$F$51="A",CONCATENATE(I362," ",G362),"")</f>
        <v xml:space="preserve">c) </v>
      </c>
      <c r="D362" s="26"/>
      <c r="G362" s="38" t="str">
        <f>IF(J360="FIN","",LOOKUP(I359,DATOS!A:A,DATOS!N:N))</f>
        <v/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42"/>
      <c r="B363" s="29"/>
      <c r="C363" s="25" t="str">
        <f ca="1">IF(PORTADA!$F$51="A",CONCATENATE(I363," ",G363),"")</f>
        <v xml:space="preserve">d) </v>
      </c>
      <c r="D363" s="26"/>
      <c r="G363" s="38" t="str">
        <f>IF(J360="FIN","",LOOKUP(I359,DATOS!A:A,DATOS!O:O))</f>
        <v/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IF(PORTADA!$F$51="A",CONCATENATE(K365,".- ",G365),"")</f>
        <v xml:space="preserve">61.- </v>
      </c>
      <c r="D365" s="24"/>
      <c r="E365" s="11"/>
      <c r="F365" s="11"/>
      <c r="G365" s="40" t="str">
        <f>IF(J366="FIN","",LOOKUP(I365,DATOS!A:A,DATOS!F:F))</f>
        <v/>
      </c>
      <c r="H365" s="40">
        <f>IF(J366="FIN",0,LOOKUP(I365,DATOS!A:A,DATOS!P:P))</f>
        <v>0</v>
      </c>
      <c r="I365" s="35">
        <f>+I359+1</f>
        <v>1065</v>
      </c>
      <c r="J365" s="61">
        <f>IF(LOOKUP(I365,DATOS!A:A,DATOS!C:C)=0,J359,(LOOKUP(I365,DATOS!A:A,DATOS!C:C)))</f>
        <v>16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 xml:space="preserve">a) </v>
      </c>
      <c r="D366" s="26"/>
      <c r="G366" s="38" t="str">
        <f>IF(J366="FIN","",LOOKUP(I365,DATOS!A:A,DATOS!L:L))</f>
        <v/>
      </c>
      <c r="I366" s="35" t="s">
        <v>57</v>
      </c>
      <c r="J366" s="41" t="str">
        <f>IF(J360="FIN","FIN",IF(J365=J359,"","FIN"))</f>
        <v>FIN</v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42"/>
      <c r="B367" s="29"/>
      <c r="C367" s="25" t="str">
        <f ca="1">IF(PORTADA!$F$51="A",CONCATENATE(I367," ",G367),"")</f>
        <v xml:space="preserve">b) </v>
      </c>
      <c r="D367" s="26"/>
      <c r="G367" s="38" t="str">
        <f>IF(J366="FIN","",LOOKUP(I365,DATOS!A:A,DATOS!M:M))</f>
        <v/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42"/>
      <c r="B368" s="29"/>
      <c r="C368" s="25" t="str">
        <f ca="1">IF(PORTADA!$F$51="A",CONCATENATE(I368," ",G368),"")</f>
        <v xml:space="preserve">c) </v>
      </c>
      <c r="D368" s="26"/>
      <c r="G368" s="38" t="str">
        <f>IF(J366="FIN","",LOOKUP(I365,DATOS!A:A,DATOS!N:N))</f>
        <v/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42"/>
      <c r="B369" s="29"/>
      <c r="C369" s="25" t="str">
        <f ca="1">IF(PORTADA!$F$51="A",CONCATENATE(I369," ",G369),"")</f>
        <v xml:space="preserve">d) </v>
      </c>
      <c r="D369" s="26"/>
      <c r="G369" s="38" t="str">
        <f>IF(J366="FIN","",LOOKUP(I365,DATOS!A:A,DATOS!O:O))</f>
        <v/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IF(PORTADA!$F$51="A",CONCATENATE(K371,".- ",G371),"")</f>
        <v xml:space="preserve">62.- </v>
      </c>
      <c r="D371" s="24"/>
      <c r="E371" s="11"/>
      <c r="F371" s="11"/>
      <c r="G371" s="40" t="str">
        <f>IF(J372="FIN","",LOOKUP(I371,DATOS!A:A,DATOS!F:F))</f>
        <v/>
      </c>
      <c r="H371" s="40">
        <f>IF(J372="FIN",0,LOOKUP(I371,DATOS!A:A,DATOS!P:P))</f>
        <v>0</v>
      </c>
      <c r="I371" s="35">
        <f>+I365+1</f>
        <v>1066</v>
      </c>
      <c r="J371" s="61">
        <f>IF(LOOKUP(I371,DATOS!A:A,DATOS!C:C)=0,J365,(LOOKUP(I371,DATOS!A:A,DATOS!C:C)))</f>
        <v>16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 xml:space="preserve">a) </v>
      </c>
      <c r="D372" s="26"/>
      <c r="G372" s="38" t="str">
        <f>IF(J372="FIN","",LOOKUP(I371,DATOS!A:A,DATOS!L:L))</f>
        <v/>
      </c>
      <c r="I372" s="35" t="s">
        <v>57</v>
      </c>
      <c r="J372" s="41" t="str">
        <f>IF(J366="FIN","FIN",IF(J371=J365,"","FIN"))</f>
        <v>FIN</v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42"/>
      <c r="B373" s="29"/>
      <c r="C373" s="25" t="str">
        <f ca="1">IF(PORTADA!$F$51="A",CONCATENATE(I373," ",G373),"")</f>
        <v xml:space="preserve">b) </v>
      </c>
      <c r="D373" s="26"/>
      <c r="G373" s="38" t="str">
        <f>IF(J372="FIN","",LOOKUP(I371,DATOS!A:A,DATOS!M:M))</f>
        <v/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42"/>
      <c r="B374" s="29"/>
      <c r="C374" s="25" t="str">
        <f ca="1">IF(PORTADA!$F$51="A",CONCATENATE(I374," ",G374),"")</f>
        <v xml:space="preserve">c) </v>
      </c>
      <c r="D374" s="26"/>
      <c r="G374" s="38" t="str">
        <f>IF(J372="FIN","",LOOKUP(I371,DATOS!A:A,DATOS!N:N))</f>
        <v/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42"/>
      <c r="B375" s="29"/>
      <c r="C375" s="25" t="str">
        <f ca="1">IF(PORTADA!$F$51="A",CONCATENATE(I375," ",G375),"")</f>
        <v xml:space="preserve">d) </v>
      </c>
      <c r="D375" s="26"/>
      <c r="G375" s="38" t="str">
        <f>IF(J372="FIN","",LOOKUP(I371,DATOS!A:A,DATOS!O:O))</f>
        <v/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IF(PORTADA!$F$51="A",CONCATENATE(K377,".- ",G377),"")</f>
        <v xml:space="preserve">63.- </v>
      </c>
      <c r="D377" s="24"/>
      <c r="E377" s="11"/>
      <c r="F377" s="11"/>
      <c r="G377" s="40" t="str">
        <f>IF(J378="FIN","",LOOKUP(I377,DATOS!A:A,DATOS!F:F))</f>
        <v/>
      </c>
      <c r="H377" s="40">
        <f>IF(J378="FIN",0,LOOKUP(I377,DATOS!A:A,DATOS!P:P))</f>
        <v>0</v>
      </c>
      <c r="I377" s="35">
        <f>+I371+1</f>
        <v>1067</v>
      </c>
      <c r="J377" s="61">
        <f>IF(LOOKUP(I377,DATOS!A:A,DATOS!C:C)=0,J371,(LOOKUP(I377,DATOS!A:A,DATOS!C:C)))</f>
        <v>16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 xml:space="preserve">a) </v>
      </c>
      <c r="D378" s="26"/>
      <c r="G378" s="38" t="str">
        <f>IF(J378="FIN","",LOOKUP(I377,DATOS!A:A,DATOS!L:L))</f>
        <v/>
      </c>
      <c r="I378" s="35" t="s">
        <v>57</v>
      </c>
      <c r="J378" s="41" t="str">
        <f>IF(J372="FIN","FIN",IF(J377=J371,"","FIN"))</f>
        <v>FIN</v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42"/>
      <c r="B379" s="29"/>
      <c r="C379" s="25" t="str">
        <f ca="1">IF(PORTADA!$F$51="A",CONCATENATE(I379," ",G379),"")</f>
        <v xml:space="preserve">b) </v>
      </c>
      <c r="D379" s="26"/>
      <c r="G379" s="38" t="str">
        <f>IF(J378="FIN","",LOOKUP(I377,DATOS!A:A,DATOS!M:M))</f>
        <v/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42"/>
      <c r="B380" s="29"/>
      <c r="C380" s="25" t="str">
        <f ca="1">IF(PORTADA!$F$51="A",CONCATENATE(I380," ",G380),"")</f>
        <v xml:space="preserve">c) </v>
      </c>
      <c r="D380" s="26"/>
      <c r="G380" s="38" t="str">
        <f>IF(J378="FIN","",LOOKUP(I377,DATOS!A:A,DATOS!N:N))</f>
        <v/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42"/>
      <c r="B381" s="29"/>
      <c r="C381" s="25" t="str">
        <f ca="1">IF(PORTADA!$F$51="A",CONCATENATE(I381," ",G381),"")</f>
        <v xml:space="preserve">d) </v>
      </c>
      <c r="D381" s="26"/>
      <c r="G381" s="38" t="str">
        <f>IF(J378="FIN","",LOOKUP(I377,DATOS!A:A,DATOS!O:O))</f>
        <v/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IF(PORTADA!$F$51="A",CONCATENATE(K383,".- ",G383),"")</f>
        <v xml:space="preserve">64.- </v>
      </c>
      <c r="D383" s="24"/>
      <c r="E383" s="11"/>
      <c r="F383" s="11"/>
      <c r="G383" s="40" t="str">
        <f>IF(J384="FIN","",LOOKUP(I383,DATOS!A:A,DATOS!F:F))</f>
        <v/>
      </c>
      <c r="H383" s="40">
        <f>IF(J384="FIN",0,LOOKUP(I383,DATOS!A:A,DATOS!P:P))</f>
        <v>0</v>
      </c>
      <c r="I383" s="35">
        <f>+I377+1</f>
        <v>1068</v>
      </c>
      <c r="J383" s="61">
        <f>IF(LOOKUP(I383,DATOS!A:A,DATOS!C:C)=0,J377,(LOOKUP(I383,DATOS!A:A,DATOS!C:C)))</f>
        <v>16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 xml:space="preserve">a) </v>
      </c>
      <c r="D384" s="26"/>
      <c r="G384" s="38" t="str">
        <f>IF(J384="FIN","",LOOKUP(I383,DATOS!A:A,DATOS!L:L))</f>
        <v/>
      </c>
      <c r="I384" s="35" t="s">
        <v>57</v>
      </c>
      <c r="J384" s="41" t="str">
        <f>IF(J378="FIN","FIN",IF(J383=J377,"","FIN"))</f>
        <v>FIN</v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42"/>
      <c r="B385" s="29"/>
      <c r="C385" s="25" t="str">
        <f ca="1">IF(PORTADA!$F$51="A",CONCATENATE(I385," ",G385),"")</f>
        <v xml:space="preserve">b) </v>
      </c>
      <c r="D385" s="26"/>
      <c r="G385" s="38" t="str">
        <f>IF(J384="FIN","",LOOKUP(I383,DATOS!A:A,DATOS!M:M))</f>
        <v/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42"/>
      <c r="B386" s="29"/>
      <c r="C386" s="25" t="str">
        <f ca="1">IF(PORTADA!$F$51="A",CONCATENATE(I386," ",G386),"")</f>
        <v xml:space="preserve">c) </v>
      </c>
      <c r="D386" s="26"/>
      <c r="G386" s="38" t="str">
        <f>IF(J384="FIN","",LOOKUP(I383,DATOS!A:A,DATOS!N:N))</f>
        <v/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42"/>
      <c r="B387" s="29"/>
      <c r="C387" s="25" t="str">
        <f ca="1">IF(PORTADA!$F$51="A",CONCATENATE(I387," ",G387),"")</f>
        <v xml:space="preserve">d) </v>
      </c>
      <c r="D387" s="26"/>
      <c r="G387" s="38" t="str">
        <f>IF(J384="FIN","",LOOKUP(I383,DATOS!A:A,DATOS!O:O))</f>
        <v/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IF(PORTADA!$F$51="A",CONCATENATE(K389,".- ",G389),"")</f>
        <v xml:space="preserve">65.- </v>
      </c>
      <c r="D389" s="24"/>
      <c r="E389" s="11"/>
      <c r="F389" s="11"/>
      <c r="G389" s="40" t="str">
        <f>IF(J390="FIN","",LOOKUP(I389,DATOS!A:A,DATOS!F:F))</f>
        <v/>
      </c>
      <c r="H389" s="40">
        <f>IF(J390="FIN",0,LOOKUP(I389,DATOS!A:A,DATOS!P:P))</f>
        <v>0</v>
      </c>
      <c r="I389" s="35">
        <f>+I383+1</f>
        <v>1069</v>
      </c>
      <c r="J389" s="61">
        <f>IF(LOOKUP(I389,DATOS!A:A,DATOS!C:C)=0,J383,(LOOKUP(I389,DATOS!A:A,DATOS!C:C)))</f>
        <v>16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 xml:space="preserve">a) </v>
      </c>
      <c r="D390" s="26"/>
      <c r="G390" s="38" t="str">
        <f>IF(J390="FIN","",LOOKUP(I389,DATOS!A:A,DATOS!L:L))</f>
        <v/>
      </c>
      <c r="I390" s="35" t="s">
        <v>57</v>
      </c>
      <c r="J390" s="41" t="str">
        <f>IF(J384="FIN","FIN",IF(J389=J383,"","FIN"))</f>
        <v>FIN</v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42"/>
      <c r="B391" s="29"/>
      <c r="C391" s="25" t="str">
        <f ca="1">IF(PORTADA!$F$51="A",CONCATENATE(I391," ",G391),"")</f>
        <v xml:space="preserve">b) </v>
      </c>
      <c r="D391" s="26"/>
      <c r="G391" s="38" t="str">
        <f>IF(J390="FIN","",LOOKUP(I389,DATOS!A:A,DATOS!M:M))</f>
        <v/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42"/>
      <c r="B392" s="29"/>
      <c r="C392" s="25" t="str">
        <f ca="1">IF(PORTADA!$F$51="A",CONCATENATE(I392," ",G392),"")</f>
        <v xml:space="preserve">c) </v>
      </c>
      <c r="D392" s="26"/>
      <c r="G392" s="38" t="str">
        <f>IF(J390="FIN","",LOOKUP(I389,DATOS!A:A,DATOS!N:N))</f>
        <v/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42"/>
      <c r="B393" s="29"/>
      <c r="C393" s="25" t="str">
        <f ca="1">IF(PORTADA!$F$51="A",CONCATENATE(I393," ",G393),"")</f>
        <v xml:space="preserve">d) </v>
      </c>
      <c r="D393" s="26"/>
      <c r="G393" s="38" t="str">
        <f>IF(J390="FIN","",LOOKUP(I389,DATOS!A:A,DATOS!O:O))</f>
        <v/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IF(PORTADA!$F$51="A",CONCATENATE(K395,".- ",G395),"")</f>
        <v xml:space="preserve">66.- </v>
      </c>
      <c r="D395" s="24"/>
      <c r="E395" s="11"/>
      <c r="F395" s="11"/>
      <c r="G395" s="40" t="str">
        <f>IF(J396="FIN","",LOOKUP(I395,DATOS!A:A,DATOS!F:F))</f>
        <v/>
      </c>
      <c r="H395" s="40">
        <f>IF(J396="FIN",0,LOOKUP(I395,DATOS!A:A,DATOS!P:P))</f>
        <v>0</v>
      </c>
      <c r="I395" s="35">
        <f>+I389+1</f>
        <v>1070</v>
      </c>
      <c r="J395" s="61">
        <f>IF(LOOKUP(I395,DATOS!A:A,DATOS!C:C)=0,J389,(LOOKUP(I395,DATOS!A:A,DATOS!C:C)))</f>
        <v>16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 xml:space="preserve">a) </v>
      </c>
      <c r="D396" s="26"/>
      <c r="G396" s="38" t="str">
        <f>IF(J396="FIN","",LOOKUP(I395,DATOS!A:A,DATOS!L:L))</f>
        <v/>
      </c>
      <c r="I396" s="35" t="s">
        <v>57</v>
      </c>
      <c r="J396" s="41" t="str">
        <f>IF(J390="FIN","FIN",IF(J395=J389,"","FIN"))</f>
        <v>FIN</v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42"/>
      <c r="B397" s="29"/>
      <c r="C397" s="25" t="str">
        <f ca="1">IF(PORTADA!$F$51="A",CONCATENATE(I397," ",G397),"")</f>
        <v xml:space="preserve">b) </v>
      </c>
      <c r="D397" s="26"/>
      <c r="G397" s="38" t="str">
        <f>IF(J396="FIN","",LOOKUP(I395,DATOS!A:A,DATOS!M:M))</f>
        <v/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42"/>
      <c r="B398" s="29"/>
      <c r="C398" s="25" t="str">
        <f ca="1">IF(PORTADA!$F$51="A",CONCATENATE(I398," ",G398),"")</f>
        <v xml:space="preserve">c) </v>
      </c>
      <c r="D398" s="26"/>
      <c r="G398" s="38" t="str">
        <f>IF(J396="FIN","",LOOKUP(I395,DATOS!A:A,DATOS!N:N))</f>
        <v/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42"/>
      <c r="B399" s="29"/>
      <c r="C399" s="25" t="str">
        <f ca="1">IF(PORTADA!$F$51="A",CONCATENATE(I399," ",G399),"")</f>
        <v xml:space="preserve">d) </v>
      </c>
      <c r="D399" s="26"/>
      <c r="G399" s="38" t="str">
        <f>IF(J396="FIN","",LOOKUP(I395,DATOS!A:A,DATOS!O:O))</f>
        <v/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IF(PORTADA!$F$51="A",CONCATENATE(K401,".-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1071</v>
      </c>
      <c r="J401" s="61">
        <f>IF(LOOKUP(I401,DATOS!A:A,DATOS!C:C)=0,J395,(LOOKUP(I401,DATOS!A:A,DATOS!C:C)))</f>
        <v>16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57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42"/>
      <c r="B403" s="29"/>
      <c r="C403" s="25" t="str">
        <f ca="1">IF(PORTADA!$F$51="A",CONCATENATE(I403,"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42"/>
      <c r="B404" s="29"/>
      <c r="C404" s="25" t="str">
        <f ca="1">IF(PORTADA!$F$51="A",CONCATENATE(I404,"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42"/>
      <c r="B405" s="29"/>
      <c r="C405" s="25" t="str">
        <f ca="1">IF(PORTADA!$F$51="A",CONCATENATE(I405,"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IF(PORTADA!$F$51="A",CONCATENATE(K407,".-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1072</v>
      </c>
      <c r="J407" s="61">
        <f>IF(LOOKUP(I407,DATOS!A:A,DATOS!C:C)=0,J401,(LOOKUP(I407,DATOS!A:A,DATOS!C:C)))</f>
        <v>16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57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42"/>
      <c r="B409" s="29"/>
      <c r="C409" s="25" t="str">
        <f ca="1">IF(PORTADA!$F$51="A",CONCATENATE(I409,"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42"/>
      <c r="B410" s="29"/>
      <c r="C410" s="25" t="str">
        <f ca="1">IF(PORTADA!$F$51="A",CONCATENATE(I410,"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42"/>
      <c r="B411" s="29"/>
      <c r="C411" s="25" t="str">
        <f ca="1">IF(PORTADA!$F$51="A",CONCATENATE(I411,"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IF(PORTADA!$F$51="A",CONCATENATE(K413,".-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1073</v>
      </c>
      <c r="J413" s="61">
        <f>IF(LOOKUP(I413,DATOS!A:A,DATOS!C:C)=0,J407,(LOOKUP(I413,DATOS!A:A,DATOS!C:C)))</f>
        <v>16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57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42"/>
      <c r="B415" s="29"/>
      <c r="C415" s="25" t="str">
        <f ca="1">IF(PORTADA!$F$51="A",CONCATENATE(I415,"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42"/>
      <c r="B416" s="29"/>
      <c r="C416" s="25" t="str">
        <f ca="1">IF(PORTADA!$F$51="A",CONCATENATE(I416,"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42"/>
      <c r="B417" s="29"/>
      <c r="C417" s="25" t="str">
        <f ca="1">IF(PORTADA!$F$51="A",CONCATENATE(I417,"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IF(PORTADA!$F$51="A",CONCATENATE(K419,".-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1074</v>
      </c>
      <c r="J419" s="61">
        <f>IF(LOOKUP(I419,DATOS!A:A,DATOS!C:C)=0,J413,(LOOKUP(I419,DATOS!A:A,DATOS!C:C)))</f>
        <v>16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57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42"/>
      <c r="B421" s="29"/>
      <c r="C421" s="25" t="str">
        <f ca="1">IF(PORTADA!$F$51="A",CONCATENATE(I421,"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42"/>
      <c r="B422" s="29"/>
      <c r="C422" s="25" t="str">
        <f ca="1">IF(PORTADA!$F$51="A",CONCATENATE(I422,"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42"/>
      <c r="B423" s="29"/>
      <c r="C423" s="25" t="str">
        <f ca="1">IF(PORTADA!$F$51="A",CONCATENATE(I423,"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IF(PORTADA!$F$51="A",CONCATENATE(K425,".-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1075</v>
      </c>
      <c r="J425" s="61">
        <f>IF(LOOKUP(I425,DATOS!A:A,DATOS!C:C)=0,J419,(LOOKUP(I425,DATOS!A:A,DATOS!C:C)))</f>
        <v>16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57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42"/>
      <c r="B427" s="29"/>
      <c r="C427" s="25" t="str">
        <f ca="1">IF(PORTADA!$F$51="A",CONCATENATE(I427,"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42"/>
      <c r="B428" s="29"/>
      <c r="C428" s="25" t="str">
        <f ca="1">IF(PORTADA!$F$51="A",CONCATENATE(I428,"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42"/>
      <c r="B429" s="29"/>
      <c r="C429" s="25" t="str">
        <f ca="1">IF(PORTADA!$F$51="A",CONCATENATE(I429,"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IF(PORTADA!$F$51="A",CONCATENATE(K431,".-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1076</v>
      </c>
      <c r="J431" s="61">
        <f>IF(LOOKUP(I431,DATOS!A:A,DATOS!C:C)=0,J425,(LOOKUP(I431,DATOS!A:A,DATOS!C:C)))</f>
        <v>16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57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42"/>
      <c r="B433" s="29"/>
      <c r="C433" s="25" t="str">
        <f ca="1">IF(PORTADA!$F$51="A",CONCATENATE(I433,"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42"/>
      <c r="B434" s="29"/>
      <c r="C434" s="25" t="str">
        <f ca="1">IF(PORTADA!$F$51="A",CONCATENATE(I434,"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42"/>
      <c r="B435" s="29"/>
      <c r="C435" s="25" t="str">
        <f ca="1">IF(PORTADA!$F$51="A",CONCATENATE(I435,"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IF(PORTADA!$F$51="A",CONCATENATE(K437,".-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1077</v>
      </c>
      <c r="J437" s="61">
        <f>IF(LOOKUP(I437,DATOS!A:A,DATOS!C:C)=0,J431,(LOOKUP(I437,DATOS!A:A,DATOS!C:C)))</f>
        <v>16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57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42"/>
      <c r="B439" s="29"/>
      <c r="C439" s="25" t="str">
        <f ca="1">IF(PORTADA!$F$51="A",CONCATENATE(I439,"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42"/>
      <c r="B440" s="29"/>
      <c r="C440" s="25" t="str">
        <f ca="1">IF(PORTADA!$F$51="A",CONCATENATE(I440,"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42"/>
      <c r="B441" s="29"/>
      <c r="C441" s="25" t="str">
        <f ca="1">IF(PORTADA!$F$51="A",CONCATENATE(I441,"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IF(PORTADA!$F$51="A",CONCATENATE(K443,".-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1078</v>
      </c>
      <c r="J443" s="61">
        <f>IF(LOOKUP(I443,DATOS!A:A,DATOS!C:C)=0,J437,(LOOKUP(I443,DATOS!A:A,DATOS!C:C)))</f>
        <v>16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57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42"/>
      <c r="B445" s="29"/>
      <c r="C445" s="25" t="str">
        <f ca="1">IF(PORTADA!$F$51="A",CONCATENATE(I445,"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42"/>
      <c r="B446" s="29"/>
      <c r="C446" s="25" t="str">
        <f ca="1">IF(PORTADA!$F$51="A",CONCATENATE(I446,"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42"/>
      <c r="B447" s="29"/>
      <c r="C447" s="25" t="str">
        <f ca="1">IF(PORTADA!$F$51="A",CONCATENATE(I447,"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IF(PORTADA!$F$51="A",CONCATENATE(K449,".-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1079</v>
      </c>
      <c r="J449" s="61">
        <f>IF(LOOKUP(I449,DATOS!A:A,DATOS!C:C)=0,J443,(LOOKUP(I449,DATOS!A:A,DATOS!C:C)))</f>
        <v>16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57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42"/>
      <c r="B451" s="29"/>
      <c r="C451" s="25" t="str">
        <f ca="1">IF(PORTADA!$F$51="A",CONCATENATE(I451,"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42"/>
      <c r="B452" s="29"/>
      <c r="C452" s="25" t="str">
        <f ca="1">IF(PORTADA!$F$51="A",CONCATENATE(I452,"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42"/>
      <c r="B453" s="29"/>
      <c r="C453" s="25" t="str">
        <f ca="1">IF(PORTADA!$F$51="A",CONCATENATE(I453,"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IF(PORTADA!$F$51="A",CONCATENATE(K455,".-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1080</v>
      </c>
      <c r="J455" s="61">
        <f>IF(LOOKUP(I455,DATOS!A:A,DATOS!C:C)=0,J449,(LOOKUP(I455,DATOS!A:A,DATOS!C:C)))</f>
        <v>16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57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42"/>
      <c r="B457" s="29"/>
      <c r="C457" s="25" t="str">
        <f ca="1">IF(PORTADA!$F$51="A",CONCATENATE(I457,"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42"/>
      <c r="B458" s="29"/>
      <c r="C458" s="25" t="str">
        <f ca="1">IF(PORTADA!$F$51="A",CONCATENATE(I458,"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42"/>
      <c r="B459" s="29"/>
      <c r="C459" s="25" t="str">
        <f ca="1">IF(PORTADA!$F$51="A",CONCATENATE(I459,"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IF(PORTADA!$F$51="A",CONCATENATE(K461,".-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1081</v>
      </c>
      <c r="J461" s="61">
        <f>IF(LOOKUP(I461,DATOS!A:A,DATOS!C:C)=0,J455,(LOOKUP(I461,DATOS!A:A,DATOS!C:C)))</f>
        <v>16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57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42"/>
      <c r="B463" s="29"/>
      <c r="C463" s="25" t="str">
        <f ca="1">IF(PORTADA!$F$51="A",CONCATENATE(I463,"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42"/>
      <c r="B464" s="29"/>
      <c r="C464" s="25" t="str">
        <f ca="1">IF(PORTADA!$F$51="A",CONCATENATE(I464,"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42"/>
      <c r="B465" s="29"/>
      <c r="C465" s="25" t="str">
        <f ca="1">IF(PORTADA!$F$51="A",CONCATENATE(I465,"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IF(PORTADA!$F$51="A",CONCATENATE(K467,".-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1082</v>
      </c>
      <c r="J467" s="61">
        <f>IF(LOOKUP(I467,DATOS!A:A,DATOS!C:C)=0,J461,(LOOKUP(I467,DATOS!A:A,DATOS!C:C)))</f>
        <v>16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57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42"/>
      <c r="B469" s="29"/>
      <c r="C469" s="25" t="str">
        <f ca="1">IF(PORTADA!$F$51="A",CONCATENATE(I469,"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42"/>
      <c r="B470" s="29"/>
      <c r="C470" s="25" t="str">
        <f ca="1">IF(PORTADA!$F$51="A",CONCATENATE(I470,"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42"/>
      <c r="B471" s="29"/>
      <c r="C471" s="25" t="str">
        <f ca="1">IF(PORTADA!$F$51="A",CONCATENATE(I471,"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IF(PORTADA!$F$51="A",CONCATENATE(K473,".-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1083</v>
      </c>
      <c r="J473" s="61">
        <f>IF(LOOKUP(I473,DATOS!A:A,DATOS!C:C)=0,J467,(LOOKUP(I473,DATOS!A:A,DATOS!C:C)))</f>
        <v>16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57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42"/>
      <c r="B475" s="29"/>
      <c r="C475" s="25" t="str">
        <f ca="1">IF(PORTADA!$F$51="A",CONCATENATE(I475,"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42"/>
      <c r="B476" s="29"/>
      <c r="C476" s="25" t="str">
        <f ca="1">IF(PORTADA!$F$51="A",CONCATENATE(I476,"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42"/>
      <c r="B477" s="29"/>
      <c r="C477" s="25" t="str">
        <f ca="1">IF(PORTADA!$F$51="A",CONCATENATE(I477,"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IF(PORTADA!$F$51="A",CONCATENATE(K479,".-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1084</v>
      </c>
      <c r="J479" s="61">
        <f>IF(LOOKUP(I479,DATOS!A:A,DATOS!C:C)=0,J473,(LOOKUP(I479,DATOS!A:A,DATOS!C:C)))</f>
        <v>16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57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42"/>
      <c r="B481" s="29"/>
      <c r="C481" s="25" t="str">
        <f ca="1">IF(PORTADA!$F$51="A",CONCATENATE(I481,"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42"/>
      <c r="B482" s="29"/>
      <c r="C482" s="25" t="str">
        <f ca="1">IF(PORTADA!$F$51="A",CONCATENATE(I482,"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42"/>
      <c r="B483" s="29"/>
      <c r="C483" s="25" t="str">
        <f ca="1">IF(PORTADA!$F$51="A",CONCATENATE(I483,"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IF(PORTADA!$F$51="A",CONCATENATE(K485,".-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1085</v>
      </c>
      <c r="J485" s="61">
        <f>IF(LOOKUP(I485,DATOS!A:A,DATOS!C:C)=0,J479,(LOOKUP(I485,DATOS!A:A,DATOS!C:C)))</f>
        <v>16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57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42"/>
      <c r="B487" s="29"/>
      <c r="C487" s="25" t="str">
        <f ca="1">IF(PORTADA!$F$51="A",CONCATENATE(I487,"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42"/>
      <c r="B488" s="29"/>
      <c r="C488" s="25" t="str">
        <f ca="1">IF(PORTADA!$F$51="A",CONCATENATE(I488,"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42"/>
      <c r="B489" s="29"/>
      <c r="C489" s="25" t="str">
        <f ca="1">IF(PORTADA!$F$51="A",CONCATENATE(I489,"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IF(PORTADA!$F$51="A",CONCATENATE(K491,".-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1086</v>
      </c>
      <c r="J491" s="61">
        <f>IF(LOOKUP(I491,DATOS!A:A,DATOS!C:C)=0,J485,(LOOKUP(I491,DATOS!A:A,DATOS!C:C)))</f>
        <v>16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57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42"/>
      <c r="B493" s="29"/>
      <c r="C493" s="25" t="str">
        <f ca="1">IF(PORTADA!$F$51="A",CONCATENATE(I493,"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42"/>
      <c r="B494" s="29"/>
      <c r="C494" s="25" t="str">
        <f ca="1">IF(PORTADA!$F$51="A",CONCATENATE(I494,"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42"/>
      <c r="B495" s="29"/>
      <c r="C495" s="25" t="str">
        <f ca="1">IF(PORTADA!$F$51="A",CONCATENATE(I495,"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IF(PORTADA!$F$51="A",CONCATENATE(K497,".-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1087</v>
      </c>
      <c r="J497" s="61">
        <f>IF(LOOKUP(I497,DATOS!A:A,DATOS!C:C)=0,J491,(LOOKUP(I497,DATOS!A:A,DATOS!C:C)))</f>
        <v>16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57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42"/>
      <c r="B499" s="29"/>
      <c r="C499" s="25" t="str">
        <f ca="1">IF(PORTADA!$F$51="A",CONCATENATE(I499,"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42"/>
      <c r="B500" s="29"/>
      <c r="C500" s="25" t="str">
        <f ca="1">IF(PORTADA!$F$51="A",CONCATENATE(I500,"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42"/>
      <c r="B501" s="29"/>
      <c r="C501" s="25" t="str">
        <f ca="1">IF(PORTADA!$F$51="A",CONCATENATE(I501,"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IF(PORTADA!$F$51="A",CONCATENATE(K503,".-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1088</v>
      </c>
      <c r="J503" s="61">
        <f>IF(LOOKUP(I503,DATOS!A:A,DATOS!C:C)=0,J497,(LOOKUP(I503,DATOS!A:A,DATOS!C:C)))</f>
        <v>16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57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42"/>
      <c r="B505" s="29"/>
      <c r="C505" s="25" t="str">
        <f ca="1">IF(PORTADA!$F$51="A",CONCATENATE(I505,"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42"/>
      <c r="B506" s="29"/>
      <c r="C506" s="25" t="str">
        <f ca="1">IF(PORTADA!$F$51="A",CONCATENATE(I506,"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42"/>
      <c r="B507" s="29"/>
      <c r="C507" s="25" t="str">
        <f ca="1">IF(PORTADA!$F$51="A",CONCATENATE(I507,"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IF(PORTADA!$F$51="A",CONCATENATE(K509,".-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1089</v>
      </c>
      <c r="J509" s="61">
        <f>IF(LOOKUP(I509,DATOS!A:A,DATOS!C:C)=0,J503,(LOOKUP(I509,DATOS!A:A,DATOS!C:C)))</f>
        <v>16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57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42"/>
      <c r="B511" s="29"/>
      <c r="C511" s="25" t="str">
        <f ca="1">IF(PORTADA!$F$51="A",CONCATENATE(I511,"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42"/>
      <c r="B512" s="29"/>
      <c r="C512" s="25" t="str">
        <f ca="1">IF(PORTADA!$F$51="A",CONCATENATE(I512,"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42"/>
      <c r="B513" s="29"/>
      <c r="C513" s="25" t="str">
        <f ca="1">IF(PORTADA!$F$51="A",CONCATENATE(I513,"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IF(PORTADA!$F$51="A",CONCATENATE(K515,".-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1090</v>
      </c>
      <c r="J515" s="61">
        <f>IF(LOOKUP(I515,DATOS!A:A,DATOS!C:C)=0,J509,(LOOKUP(I515,DATOS!A:A,DATOS!C:C)))</f>
        <v>16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57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42"/>
      <c r="B517" s="29"/>
      <c r="C517" s="25" t="str">
        <f ca="1">IF(PORTADA!$F$51="A",CONCATENATE(I517,"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42"/>
      <c r="B518" s="29"/>
      <c r="C518" s="25" t="str">
        <f ca="1">IF(PORTADA!$F$51="A",CONCATENATE(I518,"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42"/>
      <c r="B519" s="29"/>
      <c r="C519" s="25" t="str">
        <f ca="1">IF(PORTADA!$F$51="A",CONCATENATE(I519,"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IF(PORTADA!$F$51="A",CONCATENATE(K521,".-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1091</v>
      </c>
      <c r="J521" s="61">
        <f>IF(LOOKUP(I521,DATOS!A:A,DATOS!C:C)=0,J515,(LOOKUP(I521,DATOS!A:A,DATOS!C:C)))</f>
        <v>16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57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42"/>
      <c r="B523" s="29"/>
      <c r="C523" s="25" t="str">
        <f ca="1">IF(PORTADA!$F$51="A",CONCATENATE(I523,"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42"/>
      <c r="B524" s="29"/>
      <c r="C524" s="25" t="str">
        <f ca="1">IF(PORTADA!$F$51="A",CONCATENATE(I524,"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42"/>
      <c r="B525" s="29"/>
      <c r="C525" s="25" t="str">
        <f ca="1">IF(PORTADA!$F$51="A",CONCATENATE(I525,"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IF(PORTADA!$F$51="A",CONCATENATE(K527,".-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1092</v>
      </c>
      <c r="J527" s="61">
        <f>IF(LOOKUP(I527,DATOS!A:A,DATOS!C:C)=0,J521,(LOOKUP(I527,DATOS!A:A,DATOS!C:C)))</f>
        <v>16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57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42"/>
      <c r="B529" s="29"/>
      <c r="C529" s="25" t="str">
        <f ca="1">IF(PORTADA!$F$51="A",CONCATENATE(I529,"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42"/>
      <c r="B530" s="29"/>
      <c r="C530" s="25" t="str">
        <f ca="1">IF(PORTADA!$F$51="A",CONCATENATE(I530,"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42"/>
      <c r="B531" s="29"/>
      <c r="C531" s="25" t="str">
        <f ca="1">IF(PORTADA!$F$51="A",CONCATENATE(I531,"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IF(PORTADA!$F$51="A",CONCATENATE(K533,".-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1093</v>
      </c>
      <c r="J533" s="61">
        <f>IF(LOOKUP(I533,DATOS!A:A,DATOS!C:C)=0,J527,(LOOKUP(I533,DATOS!A:A,DATOS!C:C)))</f>
        <v>16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57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42"/>
      <c r="B535" s="29"/>
      <c r="C535" s="25" t="str">
        <f ca="1">IF(PORTADA!$F$51="A",CONCATENATE(I535,"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42"/>
      <c r="B536" s="29"/>
      <c r="C536" s="25" t="str">
        <f ca="1">IF(PORTADA!$F$51="A",CONCATENATE(I536,"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42"/>
      <c r="B537" s="29"/>
      <c r="C537" s="25" t="str">
        <f ca="1">IF(PORTADA!$F$51="A",CONCATENATE(I537,"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1094</v>
      </c>
      <c r="J539" s="61">
        <f>IF(LOOKUP(I539,DATOS!A:A,DATOS!C:C)=0,J533,(LOOKUP(I539,DATOS!A:A,DATOS!C:C)))</f>
        <v>16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1095</v>
      </c>
      <c r="J545" s="61">
        <f>IF(LOOKUP(I545,DATOS!A:A,DATOS!C:C)=0,J539,(LOOKUP(I545,DATOS!A:A,DATOS!C:C)))</f>
        <v>16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1096</v>
      </c>
      <c r="J551" s="61">
        <f>IF(LOOKUP(I551,DATOS!A:A,DATOS!C:C)=0,J545,(LOOKUP(I551,DATOS!A:A,DATOS!C:C)))</f>
        <v>16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1097</v>
      </c>
      <c r="J557" s="61">
        <f>IF(LOOKUP(I557,DATOS!A:A,DATOS!C:C)=0,J551,(LOOKUP(I557,DATOS!A:A,DATOS!C:C)))</f>
        <v>16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1098</v>
      </c>
      <c r="J563" s="61">
        <f>IF(LOOKUP(I563,DATOS!A:A,DATOS!C:C)=0,J557,(LOOKUP(I563,DATOS!A:A,DATOS!C:C)))</f>
        <v>16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1099</v>
      </c>
      <c r="J569" s="61">
        <f>IF(LOOKUP(I569,DATOS!A:A,DATOS!C:C)=0,J563,(LOOKUP(I569,DATOS!A:A,DATOS!C:C)))</f>
        <v>16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1100</v>
      </c>
      <c r="J575" s="61">
        <f>IF(LOOKUP(I575,DATOS!A:A,DATOS!C:C)=0,J569,(LOOKUP(I575,DATOS!A:A,DATOS!C:C)))</f>
        <v>16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1101</v>
      </c>
      <c r="J581" s="61">
        <f>IF(LOOKUP(I581,DATOS!A:A,DATOS!C:C)=0,J575,(LOOKUP(I581,DATOS!A:A,DATOS!C:C)))</f>
        <v>16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1102</v>
      </c>
      <c r="J587" s="61">
        <f>IF(LOOKUP(I587,DATOS!A:A,DATOS!C:C)=0,J581,(LOOKUP(I587,DATOS!A:A,DATOS!C:C)))</f>
        <v>16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1103</v>
      </c>
      <c r="J593" s="61">
        <f>IF(LOOKUP(I593,DATOS!A:A,DATOS!C:C)=0,J587,(LOOKUP(I593,DATOS!A:A,DATOS!C:C)))</f>
        <v>16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1104</v>
      </c>
      <c r="J599" s="61">
        <f>IF(LOOKUP(I599,DATOS!A:A,DATOS!C:C)=0,J593,(LOOKUP(I599,DATOS!A:A,DATOS!C:C)))</f>
        <v>16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/bqZ8S0xOczBWoLTVfacSn/AYrZH8GaqrwI75anAmRiODx0pDNTc//0R8ZcfmWvNvQDmOUJ5KxzbZKFPriFDRQ==" saltValue="O7G06N75c6qKsdBHxzAs+g==" spinCount="100000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660" priority="28" stopIfTrue="1" operator="lessThan">
      <formula>2</formula>
    </cfRule>
    <cfRule type="cellIs" dxfId="659" priority="29" stopIfTrue="1" operator="equal">
      <formula>2</formula>
    </cfRule>
    <cfRule type="cellIs" dxfId="65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657" priority="1" stopIfTrue="1" operator="lessThan">
      <formula>2</formula>
    </cfRule>
    <cfRule type="cellIs" dxfId="656" priority="2" stopIfTrue="1" operator="equal">
      <formula>2</formula>
    </cfRule>
    <cfRule type="cellIs" dxfId="65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654" priority="25" stopIfTrue="1" operator="lessThan">
      <formula>2</formula>
    </cfRule>
    <cfRule type="cellIs" dxfId="653" priority="26" stopIfTrue="1" operator="equal">
      <formula>2</formula>
    </cfRule>
    <cfRule type="cellIs" dxfId="65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651" priority="22" stopIfTrue="1" operator="lessThan">
      <formula>2</formula>
    </cfRule>
    <cfRule type="cellIs" dxfId="650" priority="23" stopIfTrue="1" operator="equal">
      <formula>2</formula>
    </cfRule>
    <cfRule type="cellIs" dxfId="64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648" priority="19" stopIfTrue="1" operator="lessThan">
      <formula>2</formula>
    </cfRule>
    <cfRule type="cellIs" dxfId="647" priority="20" stopIfTrue="1" operator="equal">
      <formula>2</formula>
    </cfRule>
    <cfRule type="cellIs" dxfId="64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645" priority="16" stopIfTrue="1" operator="lessThan">
      <formula>2</formula>
    </cfRule>
    <cfRule type="cellIs" dxfId="644" priority="17" stopIfTrue="1" operator="equal">
      <formula>2</formula>
    </cfRule>
    <cfRule type="cellIs" dxfId="64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642" priority="13" stopIfTrue="1" operator="lessThan">
      <formula>2</formula>
    </cfRule>
    <cfRule type="cellIs" dxfId="641" priority="14" stopIfTrue="1" operator="equal">
      <formula>2</formula>
    </cfRule>
    <cfRule type="cellIs" dxfId="64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639" priority="10" stopIfTrue="1" operator="lessThan">
      <formula>2</formula>
    </cfRule>
    <cfRule type="cellIs" dxfId="638" priority="11" stopIfTrue="1" operator="equal">
      <formula>2</formula>
    </cfRule>
    <cfRule type="cellIs" dxfId="63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636" priority="7" stopIfTrue="1" operator="lessThan">
      <formula>2</formula>
    </cfRule>
    <cfRule type="cellIs" dxfId="635" priority="8" stopIfTrue="1" operator="equal">
      <formula>2</formula>
    </cfRule>
    <cfRule type="cellIs" dxfId="63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633" priority="4" stopIfTrue="1" operator="lessThan">
      <formula>2</formula>
    </cfRule>
    <cfRule type="cellIs" dxfId="632" priority="5" stopIfTrue="1" operator="equal">
      <formula>2</formula>
    </cfRule>
    <cfRule type="cellIs" dxfId="63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AI819"/>
  <sheetViews>
    <sheetView zoomScale="90" zoomScaleNormal="90" workbookViewId="0">
      <pane ySplit="2" topLeftCell="A196" activePane="bottomLeft" state="frozen"/>
      <selection pane="bottomLeft" activeCell="B205" sqref="B205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IF(PORTADA!$F$51="A",G1,PORTADA!$F$52)</f>
        <v>Código Penal Militar II</v>
      </c>
      <c r="D1" s="3"/>
      <c r="E1" s="4" t="e">
        <f>ROUND(Q2/K2*10,2)</f>
        <v>#DIV/0!</v>
      </c>
      <c r="F1" s="4"/>
      <c r="G1" s="38" t="str">
        <f>LOOKUP(I5,DATOS!A:A,DATOS!E:E)</f>
        <v>Código Penal Militar II</v>
      </c>
      <c r="I1" s="39">
        <v>16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>Código Penal Militar II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IF(PORTADA!$F$51="A",CONCATENATE(K5,".- ",G5),"")</f>
        <v xml:space="preserve">1.- CÓDIGO PENAL MILITAR. </v>
      </c>
      <c r="D5" s="24"/>
      <c r="E5" s="11"/>
      <c r="F5" s="11"/>
      <c r="G5" s="40" t="str">
        <f>LOOKUP(I5,DATOS!A:A,DATOS!F:F)</f>
        <v xml:space="preserve">CÓDIGO PENAL MILITAR. </v>
      </c>
      <c r="H5" s="40">
        <f>LOOKUP(I5,DATOS!A:A,DATOS!P:P)</f>
        <v>0</v>
      </c>
      <c r="I5" s="35">
        <f>LOOKUP(I1,DATOS!C:C,DATOS!A:A)</f>
        <v>1064</v>
      </c>
      <c r="J5" s="61">
        <f>LOOKUP(I5,DATOS!A:A,DATOS!C:C)</f>
        <v>16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IF(PORTADA!$F$51="A",CONCATENATE(K11,".- ",G11),"")</f>
        <v xml:space="preserve">2.- CÓDIGO PENAL MILITAR. </v>
      </c>
      <c r="D11" s="24"/>
      <c r="E11" s="11"/>
      <c r="F11" s="11"/>
      <c r="G11" s="40" t="str">
        <f>IF(J12="FIN","",LOOKUP(I11,DATOS!A:A,DATOS!F:F))</f>
        <v xml:space="preserve">CÓDIGO PENAL MILITAR. </v>
      </c>
      <c r="H11" s="40">
        <f>IF(J12="FIN",0,LOOKUP(I11,DATOS!A:A,DATOS!P:P))</f>
        <v>0</v>
      </c>
      <c r="I11" s="35">
        <f>+I5+1</f>
        <v>1065</v>
      </c>
      <c r="J11" s="61">
        <f>IF(LOOKUP(I11,DATOS!A:A,DATOS!C:C)=0,J5,(LOOKUP(I11,DATOS!A:A,DATOS!C:C)))</f>
        <v>16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IF(PORTADA!$F$51="A",CONCATENATE(K17,".- ",G17),"")</f>
        <v xml:space="preserve">3.- CÓDIGO PENAL MILITAR. </v>
      </c>
      <c r="D17" s="24"/>
      <c r="E17" s="11"/>
      <c r="F17" s="11"/>
      <c r="G17" s="40" t="str">
        <f>IF(J18="FIN","",LOOKUP(I17,DATOS!A:A,DATOS!F:F))</f>
        <v xml:space="preserve">CÓDIGO PENAL MILITAR. </v>
      </c>
      <c r="H17" s="40">
        <f>IF(J18="FIN",0,LOOKUP(I17,DATOS!A:A,DATOS!P:P))</f>
        <v>0</v>
      </c>
      <c r="I17" s="35">
        <f>+I11+1</f>
        <v>1066</v>
      </c>
      <c r="J17" s="61">
        <f>IF(LOOKUP(I17,DATOS!A:A,DATOS!C:C)=0,J11,(LOOKUP(I17,DATOS!A:A,DATOS!C:C)))</f>
        <v>16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IF(PORTADA!$F$51="A",CONCATENATE(K23,".- ",G23),"")</f>
        <v xml:space="preserve">4.- CÓDIGO PENAL MILITAR. </v>
      </c>
      <c r="D23" s="24"/>
      <c r="E23" s="11"/>
      <c r="F23" s="11"/>
      <c r="G23" s="40" t="str">
        <f>IF(J24="FIN","",LOOKUP(I23,DATOS!A:A,DATOS!F:F))</f>
        <v xml:space="preserve">CÓDIGO PENAL MILITAR. </v>
      </c>
      <c r="H23" s="40">
        <f>IF(J24="FIN",0,LOOKUP(I23,DATOS!A:A,DATOS!P:P))</f>
        <v>0</v>
      </c>
      <c r="I23" s="35">
        <f>+I17+1</f>
        <v>1067</v>
      </c>
      <c r="J23" s="61">
        <f>IF(LOOKUP(I23,DATOS!A:A,DATOS!C:C)=0,J17,(LOOKUP(I23,DATOS!A:A,DATOS!C:C)))</f>
        <v>16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IF(PORTADA!$F$51="A",CONCATENATE(K29,".- ",G29),"")</f>
        <v xml:space="preserve">5.- CÓDIGO PENAL MILITAR. </v>
      </c>
      <c r="D29" s="24"/>
      <c r="E29" s="11"/>
      <c r="F29" s="11"/>
      <c r="G29" s="40" t="str">
        <f>IF(J30="FIN","",LOOKUP(I29,DATOS!A:A,DATOS!F:F))</f>
        <v xml:space="preserve">CÓDIGO PENAL MILITAR. </v>
      </c>
      <c r="H29" s="40">
        <f>IF(J30="FIN",0,LOOKUP(I29,DATOS!A:A,DATOS!P:P))</f>
        <v>0</v>
      </c>
      <c r="I29" s="35">
        <f>+I23+1</f>
        <v>1068</v>
      </c>
      <c r="J29" s="61">
        <f>IF(LOOKUP(I29,DATOS!A:A,DATOS!C:C)=0,J23,(LOOKUP(I29,DATOS!A:A,DATOS!C:C)))</f>
        <v>16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IF(PORTADA!$F$51="A",CONCATENATE(K35,".- ",G35),"")</f>
        <v xml:space="preserve">6.- CÓDIGO PENAL MILITAR. </v>
      </c>
      <c r="D35" s="24"/>
      <c r="E35" s="11"/>
      <c r="F35" s="11"/>
      <c r="G35" s="40" t="str">
        <f>IF(J36="FIN","",LOOKUP(I35,DATOS!A:A,DATOS!F:F))</f>
        <v xml:space="preserve">CÓDIGO PENAL MILITAR. </v>
      </c>
      <c r="H35" s="40">
        <f>IF(J36="FIN",0,LOOKUP(I35,DATOS!A:A,DATOS!P:P))</f>
        <v>0</v>
      </c>
      <c r="I35" s="35">
        <f>+I29+1</f>
        <v>1069</v>
      </c>
      <c r="J35" s="61">
        <f>IF(LOOKUP(I35,DATOS!A:A,DATOS!C:C)=0,J29,(LOOKUP(I35,DATOS!A:A,DATOS!C:C)))</f>
        <v>16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IF(PORTADA!$F$51="A",CONCATENATE(K41,".- ",G41),"")</f>
        <v xml:space="preserve">7.- CÓDIGO PENAL MILITAR. </v>
      </c>
      <c r="D41" s="24"/>
      <c r="E41" s="11"/>
      <c r="F41" s="11"/>
      <c r="G41" s="40" t="str">
        <f>IF(J42="FIN","",LOOKUP(I41,DATOS!A:A,DATOS!F:F))</f>
        <v xml:space="preserve">CÓDIGO PENAL MILITAR. </v>
      </c>
      <c r="H41" s="40">
        <f>IF(J42="FIN",0,LOOKUP(I41,DATOS!A:A,DATOS!P:P))</f>
        <v>0</v>
      </c>
      <c r="I41" s="35">
        <f>+I35+1</f>
        <v>1070</v>
      </c>
      <c r="J41" s="61">
        <f>IF(LOOKUP(I41,DATOS!A:A,DATOS!C:C)=0,J35,(LOOKUP(I41,DATOS!A:A,DATOS!C:C)))</f>
        <v>16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IF(PORTADA!$F$51="A",CONCATENATE(K47,".- ",G47),"")</f>
        <v xml:space="preserve">8.- CÓDIGO PENAL MILITAR. </v>
      </c>
      <c r="D47" s="24"/>
      <c r="E47" s="11"/>
      <c r="F47" s="11"/>
      <c r="G47" s="40" t="str">
        <f>IF(J48="FIN","",LOOKUP(I47,DATOS!A:A,DATOS!F:F))</f>
        <v xml:space="preserve">CÓDIGO PENAL MILITAR. </v>
      </c>
      <c r="H47" s="40">
        <f>IF(J48="FIN",0,LOOKUP(I47,DATOS!A:A,DATOS!P:P))</f>
        <v>0</v>
      </c>
      <c r="I47" s="35">
        <f>+I41+1</f>
        <v>1071</v>
      </c>
      <c r="J47" s="61">
        <f>IF(LOOKUP(I47,DATOS!A:A,DATOS!C:C)=0,J41,(LOOKUP(I47,DATOS!A:A,DATOS!C:C)))</f>
        <v>16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IF(PORTADA!$F$51="A",CONCATENATE(K53,".- ",G53),"")</f>
        <v xml:space="preserve">9.- CÓDIGO PENAL MILITAR. </v>
      </c>
      <c r="D53" s="24"/>
      <c r="E53" s="11"/>
      <c r="F53" s="11"/>
      <c r="G53" s="40" t="str">
        <f>IF(J54="FIN","",LOOKUP(I53,DATOS!A:A,DATOS!F:F))</f>
        <v xml:space="preserve">CÓDIGO PENAL MILITAR. </v>
      </c>
      <c r="H53" s="40">
        <f>IF(J54="FIN",0,LOOKUP(I53,DATOS!A:A,DATOS!P:P))</f>
        <v>0</v>
      </c>
      <c r="I53" s="35">
        <f>+I47+1</f>
        <v>1072</v>
      </c>
      <c r="J53" s="61">
        <f>IF(LOOKUP(I53,DATOS!A:A,DATOS!C:C)=0,J47,(LOOKUP(I53,DATOS!A:A,DATOS!C:C)))</f>
        <v>16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IF(PORTADA!$F$51="A",CONCATENATE(K59,".- ",G59),"")</f>
        <v xml:space="preserve">10.- CÓDIGO PENAL MILITAR. </v>
      </c>
      <c r="D59" s="24"/>
      <c r="E59" s="11"/>
      <c r="F59" s="11"/>
      <c r="G59" s="40" t="str">
        <f>IF(J60="FIN","",LOOKUP(I59,DATOS!A:A,DATOS!F:F))</f>
        <v xml:space="preserve">CÓDIGO PENAL MILITAR. </v>
      </c>
      <c r="H59" s="40">
        <f>IF(J60="FIN",0,LOOKUP(I59,DATOS!A:A,DATOS!P:P))</f>
        <v>0</v>
      </c>
      <c r="I59" s="35">
        <f>+I53+1</f>
        <v>1073</v>
      </c>
      <c r="J59" s="61">
        <f>IF(LOOKUP(I59,DATOS!A:A,DATOS!C:C)=0,J53,(LOOKUP(I59,DATOS!A:A,DATOS!C:C)))</f>
        <v>16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IF(PORTADA!$F$51="A",CONCATENATE(K65,".- ",G65),"")</f>
        <v xml:space="preserve">11.- CÓDIGO PENAL MILITAR. </v>
      </c>
      <c r="D65" s="24"/>
      <c r="E65" s="11"/>
      <c r="F65" s="11"/>
      <c r="G65" s="40" t="str">
        <f>IF(J66="FIN","",LOOKUP(I65,DATOS!A:A,DATOS!F:F))</f>
        <v xml:space="preserve">CÓDIGO PENAL MILITAR. </v>
      </c>
      <c r="H65" s="40">
        <f>IF(J66="FIN",0,LOOKUP(I65,DATOS!A:A,DATOS!P:P))</f>
        <v>0</v>
      </c>
      <c r="I65" s="35">
        <f>+I59+1</f>
        <v>1074</v>
      </c>
      <c r="J65" s="61">
        <f>IF(LOOKUP(I65,DATOS!A:A,DATOS!C:C)=0,J59,(LOOKUP(I65,DATOS!A:A,DATOS!C:C)))</f>
        <v>16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IF(PORTADA!$F$51="A",CONCATENATE(K71,".- ",G71),"")</f>
        <v xml:space="preserve">12.- CÓDIGO PENAL MILITAR. </v>
      </c>
      <c r="D71" s="24"/>
      <c r="E71" s="11"/>
      <c r="F71" s="11"/>
      <c r="G71" s="40" t="str">
        <f>IF(J72="FIN","",LOOKUP(I71,DATOS!A:A,DATOS!F:F))</f>
        <v xml:space="preserve">CÓDIGO PENAL MILITAR. </v>
      </c>
      <c r="H71" s="40">
        <f>IF(J72="FIN",0,LOOKUP(I71,DATOS!A:A,DATOS!P:P))</f>
        <v>0</v>
      </c>
      <c r="I71" s="35">
        <f>+I65+1</f>
        <v>1075</v>
      </c>
      <c r="J71" s="61">
        <f>IF(LOOKUP(I71,DATOS!A:A,DATOS!C:C)=0,J65,(LOOKUP(I71,DATOS!A:A,DATOS!C:C)))</f>
        <v>16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IF(PORTADA!$F$51="A",CONCATENATE(K77,".- ",G77),"")</f>
        <v xml:space="preserve">13.- CÓDIGO PENAL MILITAR. </v>
      </c>
      <c r="D77" s="24"/>
      <c r="E77" s="11"/>
      <c r="F77" s="11"/>
      <c r="G77" s="40" t="str">
        <f>IF(J78="FIN","",LOOKUP(I77,DATOS!A:A,DATOS!F:F))</f>
        <v xml:space="preserve">CÓDIGO PENAL MILITAR. </v>
      </c>
      <c r="H77" s="40">
        <f>IF(J78="FIN",0,LOOKUP(I77,DATOS!A:A,DATOS!P:P))</f>
        <v>0</v>
      </c>
      <c r="I77" s="35">
        <f>+I71+1</f>
        <v>1076</v>
      </c>
      <c r="J77" s="61">
        <f>IF(LOOKUP(I77,DATOS!A:A,DATOS!C:C)=0,J71,(LOOKUP(I77,DATOS!A:A,DATOS!C:C)))</f>
        <v>16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IF(PORTADA!$F$51="A",CONCATENATE(K83,".- ",G83),"")</f>
        <v xml:space="preserve">14.- CÓDIGO PENAL MILITAR. </v>
      </c>
      <c r="D83" s="24"/>
      <c r="E83" s="11"/>
      <c r="F83" s="11"/>
      <c r="G83" s="40" t="str">
        <f>IF(J84="FIN","",LOOKUP(I83,DATOS!A:A,DATOS!F:F))</f>
        <v xml:space="preserve">CÓDIGO PENAL MILITAR. </v>
      </c>
      <c r="H83" s="40">
        <f>IF(J84="FIN",0,LOOKUP(I83,DATOS!A:A,DATOS!P:P))</f>
        <v>0</v>
      </c>
      <c r="I83" s="35">
        <f>+I77+1</f>
        <v>1077</v>
      </c>
      <c r="J83" s="61">
        <f>IF(LOOKUP(I83,DATOS!A:A,DATOS!C:C)=0,J77,(LOOKUP(I83,DATOS!A:A,DATOS!C:C)))</f>
        <v>16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IF(PORTADA!$F$51="A",CONCATENATE(K89,".- ",G89),"")</f>
        <v xml:space="preserve">15.- CÓDIGO PENAL MILITAR. </v>
      </c>
      <c r="D89" s="24"/>
      <c r="E89" s="11"/>
      <c r="F89" s="11"/>
      <c r="G89" s="40" t="str">
        <f>IF(J90="FIN","",LOOKUP(I89,DATOS!A:A,DATOS!F:F))</f>
        <v xml:space="preserve">CÓDIGO PENAL MILITAR. </v>
      </c>
      <c r="H89" s="40">
        <f>IF(J90="FIN",0,LOOKUP(I89,DATOS!A:A,DATOS!P:P))</f>
        <v>0</v>
      </c>
      <c r="I89" s="35">
        <f>+I83+1</f>
        <v>1078</v>
      </c>
      <c r="J89" s="61">
        <f>IF(LOOKUP(I89,DATOS!A:A,DATOS!C:C)=0,J83,(LOOKUP(I89,DATOS!A:A,DATOS!C:C)))</f>
        <v>16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IF(PORTADA!$F$51="A",CONCATENATE(K95,".- ",G95),"")</f>
        <v xml:space="preserve">16.- CÓDIGO PENAL MILITAR. </v>
      </c>
      <c r="D95" s="24"/>
      <c r="E95" s="11"/>
      <c r="F95" s="11"/>
      <c r="G95" s="40" t="str">
        <f>IF(J96="FIN","",LOOKUP(I95,DATOS!A:A,DATOS!F:F))</f>
        <v xml:space="preserve">CÓDIGO PENAL MILITAR. </v>
      </c>
      <c r="H95" s="40">
        <f>IF(J96="FIN",0,LOOKUP(I95,DATOS!A:A,DATOS!P:P))</f>
        <v>0</v>
      </c>
      <c r="I95" s="35">
        <f>+I89+1</f>
        <v>1079</v>
      </c>
      <c r="J95" s="61">
        <f>IF(LOOKUP(I95,DATOS!A:A,DATOS!C:C)=0,J89,(LOOKUP(I95,DATOS!A:A,DATOS!C:C)))</f>
        <v>16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IF(PORTADA!$F$51="A",CONCATENATE(K101,".- ",G101),"")</f>
        <v xml:space="preserve">17.- CÓDIGO PENAL MILITAR. </v>
      </c>
      <c r="D101" s="24"/>
      <c r="E101" s="11"/>
      <c r="F101" s="11"/>
      <c r="G101" s="40" t="str">
        <f>IF(J102="FIN","",LOOKUP(I101,DATOS!A:A,DATOS!F:F))</f>
        <v xml:space="preserve">CÓDIGO PENAL MILITAR. </v>
      </c>
      <c r="H101" s="40">
        <f>IF(J102="FIN",0,LOOKUP(I101,DATOS!A:A,DATOS!P:P))</f>
        <v>0</v>
      </c>
      <c r="I101" s="35">
        <f>+I95+1</f>
        <v>1080</v>
      </c>
      <c r="J101" s="61">
        <f>IF(LOOKUP(I101,DATOS!A:A,DATOS!C:C)=0,J95,(LOOKUP(I101,DATOS!A:A,DATOS!C:C)))</f>
        <v>16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IF(PORTADA!$F$51="A",CONCATENATE(K107,".- ",G107),"")</f>
        <v xml:space="preserve">18.- CÓDIGO PENAL MILITAR. </v>
      </c>
      <c r="D107" s="24"/>
      <c r="E107" s="11"/>
      <c r="F107" s="11"/>
      <c r="G107" s="40" t="str">
        <f>IF(J108="FIN","",LOOKUP(I107,DATOS!A:A,DATOS!F:F))</f>
        <v xml:space="preserve">CÓDIGO PENAL MILITAR. </v>
      </c>
      <c r="H107" s="40">
        <f>IF(J108="FIN",0,LOOKUP(I107,DATOS!A:A,DATOS!P:P))</f>
        <v>0</v>
      </c>
      <c r="I107" s="35">
        <f>+I101+1</f>
        <v>1081</v>
      </c>
      <c r="J107" s="61">
        <f>IF(LOOKUP(I107,DATOS!A:A,DATOS!C:C)=0,J101,(LOOKUP(I107,DATOS!A:A,DATOS!C:C)))</f>
        <v>16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IF(PORTADA!$F$51="A",CONCATENATE(K113,".- ",G113),"")</f>
        <v xml:space="preserve">19.- CÓDIGO PENAL MILITAR. </v>
      </c>
      <c r="D113" s="24"/>
      <c r="E113" s="11"/>
      <c r="F113" s="11"/>
      <c r="G113" s="40" t="str">
        <f>IF(J114="FIN","",LOOKUP(I113,DATOS!A:A,DATOS!F:F))</f>
        <v xml:space="preserve">CÓDIGO PENAL MILITAR. </v>
      </c>
      <c r="H113" s="40">
        <f>IF(J114="FIN",0,LOOKUP(I113,DATOS!A:A,DATOS!P:P))</f>
        <v>0</v>
      </c>
      <c r="I113" s="35">
        <f>+I107+1</f>
        <v>1082</v>
      </c>
      <c r="J113" s="61">
        <f>IF(LOOKUP(I113,DATOS!A:A,DATOS!C:C)=0,J107,(LOOKUP(I113,DATOS!A:A,DATOS!C:C)))</f>
        <v>16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IF(PORTADA!$F$51="A",CONCATENATE(K119,".- ",G119),"")</f>
        <v xml:space="preserve">20.- CÓDIGO PENAL MILITAR. </v>
      </c>
      <c r="D119" s="24"/>
      <c r="E119" s="11"/>
      <c r="F119" s="11"/>
      <c r="G119" s="40" t="str">
        <f>IF(J120="FIN","",LOOKUP(I119,DATOS!A:A,DATOS!F:F))</f>
        <v xml:space="preserve">CÓDIGO PENAL MILITAR. </v>
      </c>
      <c r="H119" s="40">
        <f>IF(J120="FIN",0,LOOKUP(I119,DATOS!A:A,DATOS!P:P))</f>
        <v>0</v>
      </c>
      <c r="I119" s="35">
        <f>+I113+1</f>
        <v>1083</v>
      </c>
      <c r="J119" s="61">
        <f>IF(LOOKUP(I119,DATOS!A:A,DATOS!C:C)=0,J113,(LOOKUP(I119,DATOS!A:A,DATOS!C:C)))</f>
        <v>16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IF(PORTADA!$F$51="A",CONCATENATE(K125,".- ",G125),"")</f>
        <v xml:space="preserve">21.- CÓDIGO PENAL MILITAR. </v>
      </c>
      <c r="D125" s="24"/>
      <c r="E125" s="11"/>
      <c r="F125" s="11"/>
      <c r="G125" s="40" t="str">
        <f>IF(J126="FIN","",LOOKUP(I125,DATOS!A:A,DATOS!F:F))</f>
        <v xml:space="preserve">CÓDIGO PENAL MILITAR. </v>
      </c>
      <c r="H125" s="40">
        <f>IF(J126="FIN",0,LOOKUP(I125,DATOS!A:A,DATOS!P:P))</f>
        <v>0</v>
      </c>
      <c r="I125" s="35">
        <f>+I119+1</f>
        <v>1084</v>
      </c>
      <c r="J125" s="61">
        <f>IF(LOOKUP(I125,DATOS!A:A,DATOS!C:C)=0,J119,(LOOKUP(I125,DATOS!A:A,DATOS!C:C)))</f>
        <v>16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IF(PORTADA!$F$51="A",CONCATENATE(K131,".- ",G131),"")</f>
        <v xml:space="preserve">22.- CÓDIGO PENAL MILITAR. </v>
      </c>
      <c r="D131" s="24"/>
      <c r="E131" s="11"/>
      <c r="F131" s="11"/>
      <c r="G131" s="40" t="str">
        <f>IF(J132="FIN","",LOOKUP(I131,DATOS!A:A,DATOS!F:F))</f>
        <v xml:space="preserve">CÓDIGO PENAL MILITAR. </v>
      </c>
      <c r="H131" s="40">
        <f>IF(J132="FIN",0,LOOKUP(I131,DATOS!A:A,DATOS!P:P))</f>
        <v>0</v>
      </c>
      <c r="I131" s="35">
        <f>+I125+1</f>
        <v>1085</v>
      </c>
      <c r="J131" s="61">
        <f>IF(LOOKUP(I131,DATOS!A:A,DATOS!C:C)=0,J125,(LOOKUP(I131,DATOS!A:A,DATOS!C:C)))</f>
        <v>16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IF(PORTADA!$F$51="A",CONCATENATE(K137,".- ",G137),"")</f>
        <v xml:space="preserve">23.- CÓDIGO PENAL MILITAR. </v>
      </c>
      <c r="D137" s="24"/>
      <c r="E137" s="11"/>
      <c r="F137" s="11"/>
      <c r="G137" s="40" t="str">
        <f>IF(J138="FIN","",LOOKUP(I137,DATOS!A:A,DATOS!F:F))</f>
        <v xml:space="preserve">CÓDIGO PENAL MILITAR. </v>
      </c>
      <c r="H137" s="40">
        <f>IF(J138="FIN",0,LOOKUP(I137,DATOS!A:A,DATOS!P:P))</f>
        <v>0</v>
      </c>
      <c r="I137" s="35">
        <f>+I131+1</f>
        <v>1086</v>
      </c>
      <c r="J137" s="61">
        <f>IF(LOOKUP(I137,DATOS!A:A,DATOS!C:C)=0,J131,(LOOKUP(I137,DATOS!A:A,DATOS!C:C)))</f>
        <v>16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IF(PORTADA!$F$51="A",CONCATENATE(K143,".- ",G143),"")</f>
        <v xml:space="preserve">24.- CÓDIGO PENAL MILITAR. </v>
      </c>
      <c r="D143" s="24"/>
      <c r="E143" s="11"/>
      <c r="F143" s="11"/>
      <c r="G143" s="40" t="str">
        <f>IF(J144="FIN","",LOOKUP(I143,DATOS!A:A,DATOS!F:F))</f>
        <v xml:space="preserve">CÓDIGO PENAL MILITAR. </v>
      </c>
      <c r="H143" s="40">
        <f>IF(J144="FIN",0,LOOKUP(I143,DATOS!A:A,DATOS!P:P))</f>
        <v>0</v>
      </c>
      <c r="I143" s="35">
        <f>+I137+1</f>
        <v>1087</v>
      </c>
      <c r="J143" s="61">
        <f>IF(LOOKUP(I143,DATOS!A:A,DATOS!C:C)=0,J137,(LOOKUP(I143,DATOS!A:A,DATOS!C:C)))</f>
        <v>16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IF(PORTADA!$F$51="A",CONCATENATE(K149,".- ",G149),"")</f>
        <v xml:space="preserve">25.- CÓDIGO PENAL MILITAR. </v>
      </c>
      <c r="D149" s="24"/>
      <c r="E149" s="11"/>
      <c r="F149" s="11"/>
      <c r="G149" s="40" t="str">
        <f>IF(J150="FIN","",LOOKUP(I149,DATOS!A:A,DATOS!F:F))</f>
        <v xml:space="preserve">CÓDIGO PENAL MILITAR. </v>
      </c>
      <c r="H149" s="40">
        <f>IF(J150="FIN",0,LOOKUP(I149,DATOS!A:A,DATOS!P:P))</f>
        <v>0</v>
      </c>
      <c r="I149" s="35">
        <f>+I143+1</f>
        <v>1088</v>
      </c>
      <c r="J149" s="61">
        <f>IF(LOOKUP(I149,DATOS!A:A,DATOS!C:C)=0,J143,(LOOKUP(I149,DATOS!A:A,DATOS!C:C)))</f>
        <v>16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IF(PORTADA!$F$51="A",CONCATENATE(K155,".- ",G155),"")</f>
        <v xml:space="preserve">26.- CÓDIGO PENAL MILITAR. </v>
      </c>
      <c r="D155" s="24"/>
      <c r="E155" s="11"/>
      <c r="F155" s="11"/>
      <c r="G155" s="40" t="str">
        <f>IF(J156="FIN","",LOOKUP(I155,DATOS!A:A,DATOS!F:F))</f>
        <v xml:space="preserve">CÓDIGO PENAL MILITAR. </v>
      </c>
      <c r="H155" s="40">
        <f>IF(J156="FIN",0,LOOKUP(I155,DATOS!A:A,DATOS!P:P))</f>
        <v>0</v>
      </c>
      <c r="I155" s="35">
        <f>+I149+1</f>
        <v>1089</v>
      </c>
      <c r="J155" s="61">
        <f>IF(LOOKUP(I155,DATOS!A:A,DATOS!C:C)=0,J149,(LOOKUP(I155,DATOS!A:A,DATOS!C:C)))</f>
        <v>16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IF(PORTADA!$F$51="A",CONCATENATE(K161,".- ",G161),"")</f>
        <v xml:space="preserve">27.- CÓDIGO PENAL MILITAR. </v>
      </c>
      <c r="D161" s="24"/>
      <c r="E161" s="11"/>
      <c r="F161" s="11"/>
      <c r="G161" s="40" t="str">
        <f>IF(J162="FIN","",LOOKUP(I161,DATOS!A:A,DATOS!F:F))</f>
        <v xml:space="preserve">CÓDIGO PENAL MILITAR. </v>
      </c>
      <c r="H161" s="40">
        <f>IF(J162="FIN",0,LOOKUP(I161,DATOS!A:A,DATOS!P:P))</f>
        <v>0</v>
      </c>
      <c r="I161" s="35">
        <f>+I155+1</f>
        <v>1090</v>
      </c>
      <c r="J161" s="61">
        <f>IF(LOOKUP(I161,DATOS!A:A,DATOS!C:C)=0,J155,(LOOKUP(I161,DATOS!A:A,DATOS!C:C)))</f>
        <v>16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IF(PORTADA!$F$51="A",CONCATENATE(K167,".- ",G167),"")</f>
        <v xml:space="preserve">28.- CÓDIGO PENAL MILITAR. </v>
      </c>
      <c r="D167" s="24"/>
      <c r="E167" s="11"/>
      <c r="F167" s="11"/>
      <c r="G167" s="40" t="str">
        <f>IF(J168="FIN","",LOOKUP(I167,DATOS!A:A,DATOS!F:F))</f>
        <v xml:space="preserve">CÓDIGO PENAL MILITAR. </v>
      </c>
      <c r="H167" s="40">
        <f>IF(J168="FIN",0,LOOKUP(I167,DATOS!A:A,DATOS!P:P))</f>
        <v>0</v>
      </c>
      <c r="I167" s="35">
        <f>+I161+1</f>
        <v>1091</v>
      </c>
      <c r="J167" s="61">
        <f>IF(LOOKUP(I167,DATOS!A:A,DATOS!C:C)=0,J161,(LOOKUP(I167,DATOS!A:A,DATOS!C:C)))</f>
        <v>16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IF(PORTADA!$F$51="A",CONCATENATE(K173,".- ",G173),"")</f>
        <v xml:space="preserve">29.- CÓDIGO PENAL MILITAR. </v>
      </c>
      <c r="D173" s="24"/>
      <c r="E173" s="11"/>
      <c r="F173" s="11"/>
      <c r="G173" s="40" t="str">
        <f>IF(J174="FIN","",LOOKUP(I173,DATOS!A:A,DATOS!F:F))</f>
        <v xml:space="preserve">CÓDIGO PENAL MILITAR. </v>
      </c>
      <c r="H173" s="40">
        <f>IF(J174="FIN",0,LOOKUP(I173,DATOS!A:A,DATOS!P:P))</f>
        <v>0</v>
      </c>
      <c r="I173" s="35">
        <f>+I167+1</f>
        <v>1092</v>
      </c>
      <c r="J173" s="61">
        <f>IF(LOOKUP(I173,DATOS!A:A,DATOS!C:C)=0,J167,(LOOKUP(I173,DATOS!A:A,DATOS!C:C)))</f>
        <v>16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IF(PORTADA!$F$51="A",CONCATENATE(K179,".- ",G179),"")</f>
        <v xml:space="preserve">30.- CÓDIGO PENAL MILITAR. </v>
      </c>
      <c r="D179" s="24"/>
      <c r="E179" s="11"/>
      <c r="F179" s="11"/>
      <c r="G179" s="40" t="str">
        <f>IF(J180="FIN","",LOOKUP(I179,DATOS!A:A,DATOS!F:F))</f>
        <v xml:space="preserve">CÓDIGO PENAL MILITAR. </v>
      </c>
      <c r="H179" s="40">
        <f>IF(J180="FIN",0,LOOKUP(I179,DATOS!A:A,DATOS!P:P))</f>
        <v>0</v>
      </c>
      <c r="I179" s="35">
        <f>+I173+1</f>
        <v>1093</v>
      </c>
      <c r="J179" s="61">
        <f>IF(LOOKUP(I179,DATOS!A:A,DATOS!C:C)=0,J173,(LOOKUP(I179,DATOS!A:A,DATOS!C:C)))</f>
        <v>16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IF(PORTADA!$F$51="A",CONCATENATE(K185,".- ",G185),"")</f>
        <v xml:space="preserve">31.- CÓDIGO PENAL MILITAR. </v>
      </c>
      <c r="D185" s="24"/>
      <c r="E185" s="11"/>
      <c r="F185" s="11"/>
      <c r="G185" s="40" t="str">
        <f>IF(J186="FIN","",LOOKUP(I185,DATOS!A:A,DATOS!F:F))</f>
        <v xml:space="preserve">CÓDIGO PENAL MILITAR. </v>
      </c>
      <c r="H185" s="40">
        <f>IF(J186="FIN",0,LOOKUP(I185,DATOS!A:A,DATOS!P:P))</f>
        <v>0</v>
      </c>
      <c r="I185" s="35">
        <f>+I179+1</f>
        <v>1094</v>
      </c>
      <c r="J185" s="61">
        <f>IF(LOOKUP(I185,DATOS!A:A,DATOS!C:C)=0,J179,(LOOKUP(I185,DATOS!A:A,DATOS!C:C)))</f>
        <v>16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IF(PORTADA!$F$51="A",CONCATENATE(K191,".- ",G191),"")</f>
        <v xml:space="preserve">32.- CÓDIGO PENAL MILITAR. </v>
      </c>
      <c r="D191" s="24"/>
      <c r="E191" s="11"/>
      <c r="F191" s="11"/>
      <c r="G191" s="40" t="str">
        <f>IF(J192="FIN","",LOOKUP(I191,DATOS!A:A,DATOS!F:F))</f>
        <v xml:space="preserve">CÓDIGO PENAL MILITAR. </v>
      </c>
      <c r="H191" s="40">
        <f>IF(J192="FIN",0,LOOKUP(I191,DATOS!A:A,DATOS!P:P))</f>
        <v>0</v>
      </c>
      <c r="I191" s="35">
        <f>+I185+1</f>
        <v>1095</v>
      </c>
      <c r="J191" s="61">
        <f>IF(LOOKUP(I191,DATOS!A:A,DATOS!C:C)=0,J185,(LOOKUP(I191,DATOS!A:A,DATOS!C:C)))</f>
        <v>16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IF(PORTADA!$F$51="A",CONCATENATE(K197,".- ",G197),"")</f>
        <v xml:space="preserve">33.- CÓDIGO PENAL MILITAR. </v>
      </c>
      <c r="D197" s="24"/>
      <c r="E197" s="11"/>
      <c r="F197" s="11"/>
      <c r="G197" s="40" t="str">
        <f>IF(J198="FIN","",LOOKUP(I197,DATOS!A:A,DATOS!F:F))</f>
        <v xml:space="preserve">CÓDIGO PENAL MILITAR. </v>
      </c>
      <c r="H197" s="40">
        <f>IF(J198="FIN",0,LOOKUP(I197,DATOS!A:A,DATOS!P:P))</f>
        <v>0</v>
      </c>
      <c r="I197" s="35">
        <f>+I191+1</f>
        <v>1096</v>
      </c>
      <c r="J197" s="61">
        <f>IF(LOOKUP(I197,DATOS!A:A,DATOS!C:C)=0,J191,(LOOKUP(I197,DATOS!A:A,DATOS!C:C)))</f>
        <v>16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IF(PORTADA!$F$51="A",CONCATENATE(K203,".- ",G203),"")</f>
        <v xml:space="preserve">34.- CÓDIGO PENAL MILITAR. </v>
      </c>
      <c r="D203" s="24"/>
      <c r="E203" s="11"/>
      <c r="F203" s="11"/>
      <c r="G203" s="40" t="str">
        <f>IF(J204="FIN","",LOOKUP(I203,DATOS!A:A,DATOS!F:F))</f>
        <v xml:space="preserve">CÓDIGO PENAL MILITAR. </v>
      </c>
      <c r="H203" s="40">
        <f>IF(J204="FIN",0,LOOKUP(I203,DATOS!A:A,DATOS!P:P))</f>
        <v>0</v>
      </c>
      <c r="I203" s="35">
        <f>+I197+1</f>
        <v>1097</v>
      </c>
      <c r="J203" s="61">
        <f>IF(LOOKUP(I203,DATOS!A:A,DATOS!C:C)=0,J197,(LOOKUP(I203,DATOS!A:A,DATOS!C:C)))</f>
        <v>16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IF(PORTADA!$F$51="A",CONCATENATE(K209,".- ",G209),"")</f>
        <v xml:space="preserve">35.- CÓDIGO PENAL MILITAR. </v>
      </c>
      <c r="D209" s="24"/>
      <c r="E209" s="11"/>
      <c r="F209" s="11"/>
      <c r="G209" s="40" t="str">
        <f>IF(J210="FIN","",LOOKUP(I209,DATOS!A:A,DATOS!F:F))</f>
        <v xml:space="preserve">CÓDIGO PENAL MILITAR. </v>
      </c>
      <c r="H209" s="40">
        <f>IF(J210="FIN",0,LOOKUP(I209,DATOS!A:A,DATOS!P:P))</f>
        <v>0</v>
      </c>
      <c r="I209" s="35">
        <f>+I203+1</f>
        <v>1098</v>
      </c>
      <c r="J209" s="61">
        <f>IF(LOOKUP(I209,DATOS!A:A,DATOS!C:C)=0,J203,(LOOKUP(I209,DATOS!A:A,DATOS!C:C)))</f>
        <v>16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IF(PORTADA!$F$51="A",CONCATENATE(K215,".- ",G215),"")</f>
        <v xml:space="preserve">36.- CÓDIGO PENAL MILITAR. </v>
      </c>
      <c r="D215" s="24"/>
      <c r="E215" s="11"/>
      <c r="F215" s="11"/>
      <c r="G215" s="40" t="str">
        <f>IF(J216="FIN","",LOOKUP(I215,DATOS!A:A,DATOS!F:F))</f>
        <v xml:space="preserve">CÓDIGO PENAL MILITAR. </v>
      </c>
      <c r="H215" s="40">
        <f>IF(J216="FIN",0,LOOKUP(I215,DATOS!A:A,DATOS!P:P))</f>
        <v>0</v>
      </c>
      <c r="I215" s="35">
        <f>+I209+1</f>
        <v>1099</v>
      </c>
      <c r="J215" s="61">
        <f>IF(LOOKUP(I215,DATOS!A:A,DATOS!C:C)=0,J209,(LOOKUP(I215,DATOS!A:A,DATOS!C:C)))</f>
        <v>16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IF(PORTADA!$F$51="A",CONCATENATE(K221,".- ",G221),"")</f>
        <v xml:space="preserve">37.- CÓDIGO PENAL MILITAR. </v>
      </c>
      <c r="D221" s="24"/>
      <c r="E221" s="11"/>
      <c r="F221" s="11"/>
      <c r="G221" s="40" t="str">
        <f>IF(J222="FIN","",LOOKUP(I221,DATOS!A:A,DATOS!F:F))</f>
        <v xml:space="preserve">CÓDIGO PENAL MILITAR. </v>
      </c>
      <c r="H221" s="40">
        <f>IF(J222="FIN",0,LOOKUP(I221,DATOS!A:A,DATOS!P:P))</f>
        <v>0</v>
      </c>
      <c r="I221" s="35">
        <f>+I215+1</f>
        <v>1100</v>
      </c>
      <c r="J221" s="61">
        <f>IF(LOOKUP(I221,DATOS!A:A,DATOS!C:C)=0,J215,(LOOKUP(I221,DATOS!A:A,DATOS!C:C)))</f>
        <v>16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IF(PORTADA!$F$51="A",CONCATENATE(K227,".- ",G227),"")</f>
        <v xml:space="preserve">38.- CÓDIGO PENAL MILITAR. </v>
      </c>
      <c r="D227" s="24"/>
      <c r="E227" s="11"/>
      <c r="F227" s="11"/>
      <c r="G227" s="40" t="str">
        <f>IF(J228="FIN","",LOOKUP(I227,DATOS!A:A,DATOS!F:F))</f>
        <v xml:space="preserve">CÓDIGO PENAL MILITAR. </v>
      </c>
      <c r="H227" s="40">
        <f>IF(J228="FIN",0,LOOKUP(I227,DATOS!A:A,DATOS!P:P))</f>
        <v>0</v>
      </c>
      <c r="I227" s="35">
        <f>+I221+1</f>
        <v>1101</v>
      </c>
      <c r="J227" s="61">
        <f>IF(LOOKUP(I227,DATOS!A:A,DATOS!C:C)=0,J221,(LOOKUP(I227,DATOS!A:A,DATOS!C:C)))</f>
        <v>16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IF(PORTADA!$F$51="A",CONCATENATE(K233,".- ",G233),"")</f>
        <v xml:space="preserve">39.- CÓDIGO PENAL MILITAR. </v>
      </c>
      <c r="D233" s="24"/>
      <c r="E233" s="11"/>
      <c r="F233" s="11"/>
      <c r="G233" s="40" t="str">
        <f>IF(J234="FIN","",LOOKUP(I233,DATOS!A:A,DATOS!F:F))</f>
        <v xml:space="preserve">CÓDIGO PENAL MILITAR. </v>
      </c>
      <c r="H233" s="40">
        <f>IF(J234="FIN",0,LOOKUP(I233,DATOS!A:A,DATOS!P:P))</f>
        <v>0</v>
      </c>
      <c r="I233" s="35">
        <f>+I227+1</f>
        <v>1102</v>
      </c>
      <c r="J233" s="61">
        <f>IF(LOOKUP(I233,DATOS!A:A,DATOS!C:C)=0,J227,(LOOKUP(I233,DATOS!A:A,DATOS!C:C)))</f>
        <v>16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IF(PORTADA!$F$51="A",CONCATENATE(K239,".- ",G239),"")</f>
        <v xml:space="preserve">40.- CÓDIGO PENAL MILITAR. </v>
      </c>
      <c r="D239" s="24"/>
      <c r="E239" s="11"/>
      <c r="F239" s="11"/>
      <c r="G239" s="40" t="str">
        <f>IF(J240="FIN","",LOOKUP(I239,DATOS!A:A,DATOS!F:F))</f>
        <v xml:space="preserve">CÓDIGO PENAL MILITAR. </v>
      </c>
      <c r="H239" s="40">
        <f>IF(J240="FIN",0,LOOKUP(I239,DATOS!A:A,DATOS!P:P))</f>
        <v>0</v>
      </c>
      <c r="I239" s="35">
        <f>+I233+1</f>
        <v>1103</v>
      </c>
      <c r="J239" s="61">
        <f>IF(LOOKUP(I239,DATOS!A:A,DATOS!C:C)=0,J233,(LOOKUP(I239,DATOS!A:A,DATOS!C:C)))</f>
        <v>16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IF(PORTADA!$F$51="A",CONCATENATE(K245,".- ",G245),"")</f>
        <v xml:space="preserve">41.- CÓDIGO PENAL MILITAR. </v>
      </c>
      <c r="D245" s="24"/>
      <c r="E245" s="11"/>
      <c r="F245" s="11"/>
      <c r="G245" s="40" t="str">
        <f>IF(J246="FIN","",LOOKUP(I245,DATOS!A:A,DATOS!F:F))</f>
        <v xml:space="preserve">CÓDIGO PENAL MILITAR. </v>
      </c>
      <c r="H245" s="40">
        <f>IF(J246="FIN",0,LOOKUP(I245,DATOS!A:A,DATOS!P:P))</f>
        <v>0</v>
      </c>
      <c r="I245" s="35">
        <f>+I239+1</f>
        <v>1104</v>
      </c>
      <c r="J245" s="61">
        <f>IF(LOOKUP(I245,DATOS!A:A,DATOS!C:C)=0,J239,(LOOKUP(I245,DATOS!A:A,DATOS!C:C)))</f>
        <v>16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IF(PORTADA!$F$51="A",CONCATENATE(K251,".- ",G251),"")</f>
        <v xml:space="preserve">42.- CÓDIGO PENAL MILITAR. </v>
      </c>
      <c r="D251" s="24"/>
      <c r="E251" s="11"/>
      <c r="F251" s="11"/>
      <c r="G251" s="40" t="str">
        <f>IF(J252="FIN","",LOOKUP(I251,DATOS!A:A,DATOS!F:F))</f>
        <v xml:space="preserve">CÓDIGO PENAL MILITAR. </v>
      </c>
      <c r="H251" s="40">
        <f>IF(J252="FIN",0,LOOKUP(I251,DATOS!A:A,DATOS!P:P))</f>
        <v>0</v>
      </c>
      <c r="I251" s="35">
        <f>+I245+1</f>
        <v>1105</v>
      </c>
      <c r="J251" s="61">
        <f>IF(LOOKUP(I251,DATOS!A:A,DATOS!C:C)=0,J245,(LOOKUP(I251,DATOS!A:A,DATOS!C:C)))</f>
        <v>16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IF(PORTADA!$F$51="A",CONCATENATE(K257,".- ",G257),"")</f>
        <v xml:space="preserve">43.- CÓDIGO PENAL MILITAR. </v>
      </c>
      <c r="D257" s="24"/>
      <c r="E257" s="11"/>
      <c r="F257" s="11"/>
      <c r="G257" s="40" t="str">
        <f>IF(J258="FIN","",LOOKUP(I257,DATOS!A:A,DATOS!F:F))</f>
        <v xml:space="preserve">CÓDIGO PENAL MILITAR. </v>
      </c>
      <c r="H257" s="40">
        <f>IF(J258="FIN",0,LOOKUP(I257,DATOS!A:A,DATOS!P:P))</f>
        <v>0</v>
      </c>
      <c r="I257" s="35">
        <f>+I251+1</f>
        <v>1106</v>
      </c>
      <c r="J257" s="61">
        <f>IF(LOOKUP(I257,DATOS!A:A,DATOS!C:C)=0,J251,(LOOKUP(I257,DATOS!A:A,DATOS!C:C)))</f>
        <v>16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IF(PORTADA!$F$51="A",CONCATENATE(K263,".- ",G263),"")</f>
        <v xml:space="preserve">44.- CÓDIGO PENAL MILITAR. </v>
      </c>
      <c r="D263" s="24"/>
      <c r="E263" s="11"/>
      <c r="F263" s="11"/>
      <c r="G263" s="40" t="str">
        <f>IF(J264="FIN","",LOOKUP(I263,DATOS!A:A,DATOS!F:F))</f>
        <v xml:space="preserve">CÓDIGO PENAL MILITAR. </v>
      </c>
      <c r="H263" s="40">
        <f>IF(J264="FIN",0,LOOKUP(I263,DATOS!A:A,DATOS!P:P))</f>
        <v>0</v>
      </c>
      <c r="I263" s="35">
        <f>+I257+1</f>
        <v>1107</v>
      </c>
      <c r="J263" s="61">
        <f>IF(LOOKUP(I263,DATOS!A:A,DATOS!C:C)=0,J257,(LOOKUP(I263,DATOS!A:A,DATOS!C:C)))</f>
        <v>16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IF(PORTADA!$F$51="A",CONCATENATE(K269,".- ",G269),"")</f>
        <v xml:space="preserve">45.- CÓDIGO PENAL MILITAR. </v>
      </c>
      <c r="D269" s="24"/>
      <c r="E269" s="11"/>
      <c r="F269" s="11"/>
      <c r="G269" s="40" t="str">
        <f>IF(J270="FIN","",LOOKUP(I269,DATOS!A:A,DATOS!F:F))</f>
        <v xml:space="preserve">CÓDIGO PENAL MILITAR. </v>
      </c>
      <c r="H269" s="40">
        <f>IF(J270="FIN",0,LOOKUP(I269,DATOS!A:A,DATOS!P:P))</f>
        <v>0</v>
      </c>
      <c r="I269" s="35">
        <f>+I263+1</f>
        <v>1108</v>
      </c>
      <c r="J269" s="61">
        <f>IF(LOOKUP(I269,DATOS!A:A,DATOS!C:C)=0,J263,(LOOKUP(I269,DATOS!A:A,DATOS!C:C)))</f>
        <v>16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IF(PORTADA!$F$51="A",CONCATENATE(K275,".- ",G275),"")</f>
        <v xml:space="preserve">46.- CÓDIGO PENAL MILITAR. </v>
      </c>
      <c r="D275" s="24"/>
      <c r="E275" s="11"/>
      <c r="F275" s="11"/>
      <c r="G275" s="40" t="str">
        <f>IF(J276="FIN","",LOOKUP(I275,DATOS!A:A,DATOS!F:F))</f>
        <v xml:space="preserve">CÓDIGO PENAL MILITAR. </v>
      </c>
      <c r="H275" s="40">
        <f>IF(J276="FIN",0,LOOKUP(I275,DATOS!A:A,DATOS!P:P))</f>
        <v>0</v>
      </c>
      <c r="I275" s="35">
        <f>+I269+1</f>
        <v>1109</v>
      </c>
      <c r="J275" s="61">
        <f>IF(LOOKUP(I275,DATOS!A:A,DATOS!C:C)=0,J269,(LOOKUP(I275,DATOS!A:A,DATOS!C:C)))</f>
        <v>16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IF(PORTADA!$F$51="A",CONCATENATE(K281,".- ",G281),"")</f>
        <v xml:space="preserve">47.- CÓDIGO PENAL MILITAR. </v>
      </c>
      <c r="D281" s="24"/>
      <c r="E281" s="11"/>
      <c r="F281" s="11"/>
      <c r="G281" s="40" t="str">
        <f>IF(J282="FIN","",LOOKUP(I281,DATOS!A:A,DATOS!F:F))</f>
        <v xml:space="preserve">CÓDIGO PENAL MILITAR. </v>
      </c>
      <c r="H281" s="40">
        <f>IF(J282="FIN",0,LOOKUP(I281,DATOS!A:A,DATOS!P:P))</f>
        <v>0</v>
      </c>
      <c r="I281" s="35">
        <f>+I275+1</f>
        <v>1110</v>
      </c>
      <c r="J281" s="61">
        <f>IF(LOOKUP(I281,DATOS!A:A,DATOS!C:C)=0,J275,(LOOKUP(I281,DATOS!A:A,DATOS!C:C)))</f>
        <v>16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IF(PORTADA!$F$51="A",CONCATENATE(K287,".- ",G287),"")</f>
        <v xml:space="preserve">48.- CÓDIGO PENAL MILITAR. </v>
      </c>
      <c r="D287" s="24"/>
      <c r="E287" s="11"/>
      <c r="F287" s="11"/>
      <c r="G287" s="40" t="str">
        <f>IF(J288="FIN","",LOOKUP(I287,DATOS!A:A,DATOS!F:F))</f>
        <v xml:space="preserve">CÓDIGO PENAL MILITAR. </v>
      </c>
      <c r="H287" s="40">
        <f>IF(J288="FIN",0,LOOKUP(I287,DATOS!A:A,DATOS!P:P))</f>
        <v>0</v>
      </c>
      <c r="I287" s="35">
        <f>+I281+1</f>
        <v>1111</v>
      </c>
      <c r="J287" s="61">
        <f>IF(LOOKUP(I287,DATOS!A:A,DATOS!C:C)=0,J281,(LOOKUP(I287,DATOS!A:A,DATOS!C:C)))</f>
        <v>16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IF(PORTADA!$F$51="A",CONCATENATE(K293,".- ",G293),"")</f>
        <v xml:space="preserve">49.- CÓDIGO PENAL MILITAR. </v>
      </c>
      <c r="D293" s="24"/>
      <c r="E293" s="11"/>
      <c r="F293" s="11"/>
      <c r="G293" s="40" t="str">
        <f>IF(J294="FIN","",LOOKUP(I293,DATOS!A:A,DATOS!F:F))</f>
        <v xml:space="preserve">CÓDIGO PENAL MILITAR. </v>
      </c>
      <c r="H293" s="40">
        <f>IF(J294="FIN",0,LOOKUP(I293,DATOS!A:A,DATOS!P:P))</f>
        <v>0</v>
      </c>
      <c r="I293" s="35">
        <f>+I287+1</f>
        <v>1112</v>
      </c>
      <c r="J293" s="61">
        <f>IF(LOOKUP(I293,DATOS!A:A,DATOS!C:C)=0,J287,(LOOKUP(I293,DATOS!A:A,DATOS!C:C)))</f>
        <v>16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IF(PORTADA!$F$51="A",CONCATENATE(K299,".- ",G299),"")</f>
        <v xml:space="preserve">50.- CÓDIGO PENAL MILITAR. </v>
      </c>
      <c r="D299" s="24"/>
      <c r="E299" s="11"/>
      <c r="F299" s="11"/>
      <c r="G299" s="40" t="str">
        <f>IF(J300="FIN","",LOOKUP(I299,DATOS!A:A,DATOS!F:F))</f>
        <v xml:space="preserve">CÓDIGO PENAL MILITAR. </v>
      </c>
      <c r="H299" s="40">
        <f>IF(J300="FIN",0,LOOKUP(I299,DATOS!A:A,DATOS!P:P))</f>
        <v>0</v>
      </c>
      <c r="I299" s="35">
        <f>+I293+1</f>
        <v>1113</v>
      </c>
      <c r="J299" s="61">
        <f>IF(LOOKUP(I299,DATOS!A:A,DATOS!C:C)=0,J293,(LOOKUP(I299,DATOS!A:A,DATOS!C:C)))</f>
        <v>16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>a) 0</v>
      </c>
      <c r="D300" s="26"/>
      <c r="G300" s="38">
        <f>IF(J300="FIN","",LOOKUP(I299,DATOS!A:A,DATOS!L:L))</f>
        <v>0</v>
      </c>
      <c r="I300" s="35" t="s">
        <v>57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42"/>
      <c r="B301" s="29"/>
      <c r="C301" s="25" t="str">
        <f ca="1">IF(PORTADA!$F$51="A",CONCATENATE(I301," ",G301),"")</f>
        <v>b) 0</v>
      </c>
      <c r="D301" s="26"/>
      <c r="G301" s="38">
        <f>IF(J300="FIN","",LOOKUP(I299,DATOS!A:A,DATOS!M:M))</f>
        <v>0</v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42"/>
      <c r="B302" s="29"/>
      <c r="C302" s="25" t="str">
        <f ca="1">IF(PORTADA!$F$51="A",CONCATENATE(I302," ",G302),"")</f>
        <v>c) 0</v>
      </c>
      <c r="D302" s="26"/>
      <c r="G302" s="38">
        <f>IF(J300="FIN","",LOOKUP(I299,DATOS!A:A,DATOS!N:N))</f>
        <v>0</v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42"/>
      <c r="B303" s="29"/>
      <c r="C303" s="25" t="str">
        <f ca="1">IF(PORTADA!$F$51="A",CONCATENATE(I303," ",G303),"")</f>
        <v>d) 0</v>
      </c>
      <c r="D303" s="26"/>
      <c r="G303" s="38">
        <f>IF(J300="FIN","",LOOKUP(I299,DATOS!A:A,DATOS!O:O))</f>
        <v>0</v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IF(PORTADA!$F$51="A",CONCATENATE(K305,".- ",G305),"")</f>
        <v xml:space="preserve">51.- CÓDIGO PENAL MILITAR. </v>
      </c>
      <c r="D305" s="24"/>
      <c r="E305" s="11"/>
      <c r="F305" s="11"/>
      <c r="G305" s="40" t="str">
        <f>IF(J306="FIN","",LOOKUP(I305,DATOS!A:A,DATOS!F:F))</f>
        <v xml:space="preserve">CÓDIGO PENAL MILITAR. </v>
      </c>
      <c r="H305" s="40">
        <f>IF(J306="FIN",0,LOOKUP(I305,DATOS!A:A,DATOS!P:P))</f>
        <v>0</v>
      </c>
      <c r="I305" s="35">
        <f>+I299+1</f>
        <v>1114</v>
      </c>
      <c r="J305" s="61">
        <f>IF(LOOKUP(I305,DATOS!A:A,DATOS!C:C)=0,J299,(LOOKUP(I305,DATOS!A:A,DATOS!C:C)))</f>
        <v>16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>a) 0</v>
      </c>
      <c r="D306" s="26"/>
      <c r="G306" s="38">
        <f>IF(J306="FIN","",LOOKUP(I305,DATOS!A:A,DATOS!L:L))</f>
        <v>0</v>
      </c>
      <c r="I306" s="35" t="s">
        <v>57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42"/>
      <c r="B307" s="29"/>
      <c r="C307" s="25" t="str">
        <f ca="1">IF(PORTADA!$F$51="A",CONCATENATE(I307," ",G307),"")</f>
        <v>b) 0</v>
      </c>
      <c r="D307" s="26"/>
      <c r="G307" s="38">
        <f>IF(J306="FIN","",LOOKUP(I305,DATOS!A:A,DATOS!M:M))</f>
        <v>0</v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42"/>
      <c r="B308" s="29"/>
      <c r="C308" s="25" t="str">
        <f ca="1">IF(PORTADA!$F$51="A",CONCATENATE(I308," ",G308),"")</f>
        <v>c) 0</v>
      </c>
      <c r="D308" s="26"/>
      <c r="G308" s="38">
        <f>IF(J306="FIN","",LOOKUP(I305,DATOS!A:A,DATOS!N:N))</f>
        <v>0</v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42"/>
      <c r="B309" s="29"/>
      <c r="C309" s="25" t="str">
        <f ca="1">IF(PORTADA!$F$51="A",CONCATENATE(I309," ",G309),"")</f>
        <v>d) 0</v>
      </c>
      <c r="D309" s="26"/>
      <c r="G309" s="38">
        <f>IF(J306="FIN","",LOOKUP(I305,DATOS!A:A,DATOS!O:O))</f>
        <v>0</v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IF(PORTADA!$F$51="A",CONCATENATE(K311,".- ",G311),"")</f>
        <v xml:space="preserve">52.- CÓDIGO PENAL MILITAR. </v>
      </c>
      <c r="D311" s="24"/>
      <c r="E311" s="11"/>
      <c r="F311" s="11"/>
      <c r="G311" s="40" t="str">
        <f>IF(J312="FIN","",LOOKUP(I311,DATOS!A:A,DATOS!F:F))</f>
        <v xml:space="preserve">CÓDIGO PENAL MILITAR. </v>
      </c>
      <c r="H311" s="40">
        <f>IF(J312="FIN",0,LOOKUP(I311,DATOS!A:A,DATOS!P:P))</f>
        <v>0</v>
      </c>
      <c r="I311" s="35">
        <f>+I305+1</f>
        <v>1115</v>
      </c>
      <c r="J311" s="61">
        <f>IF(LOOKUP(I311,DATOS!A:A,DATOS!C:C)=0,J305,(LOOKUP(I311,DATOS!A:A,DATOS!C:C)))</f>
        <v>16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>a) 0</v>
      </c>
      <c r="D312" s="26"/>
      <c r="G312" s="38">
        <f>IF(J312="FIN","",LOOKUP(I311,DATOS!A:A,DATOS!L:L))</f>
        <v>0</v>
      </c>
      <c r="I312" s="35" t="s">
        <v>57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42"/>
      <c r="B313" s="29"/>
      <c r="C313" s="25" t="str">
        <f ca="1">IF(PORTADA!$F$51="A",CONCATENATE(I313," ",G313),"")</f>
        <v>b) 0</v>
      </c>
      <c r="D313" s="26"/>
      <c r="G313" s="38">
        <f>IF(J312="FIN","",LOOKUP(I311,DATOS!A:A,DATOS!M:M))</f>
        <v>0</v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42"/>
      <c r="B314" s="29"/>
      <c r="C314" s="25" t="str">
        <f ca="1">IF(PORTADA!$F$51="A",CONCATENATE(I314," ",G314),"")</f>
        <v>c) 0</v>
      </c>
      <c r="D314" s="26"/>
      <c r="G314" s="38">
        <f>IF(J312="FIN","",LOOKUP(I311,DATOS!A:A,DATOS!N:N))</f>
        <v>0</v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42"/>
      <c r="B315" s="29"/>
      <c r="C315" s="25" t="str">
        <f ca="1">IF(PORTADA!$F$51="A",CONCATENATE(I315," ",G315),"")</f>
        <v>d) 0</v>
      </c>
      <c r="D315" s="26"/>
      <c r="G315" s="38">
        <f>IF(J312="FIN","",LOOKUP(I311,DATOS!A:A,DATOS!O:O))</f>
        <v>0</v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IF(PORTADA!$F$51="A",CONCATENATE(K317,".- ",G317),"")</f>
        <v xml:space="preserve">53.- CÓDIGO PENAL MILITAR. </v>
      </c>
      <c r="D317" s="24"/>
      <c r="E317" s="11"/>
      <c r="F317" s="11"/>
      <c r="G317" s="40" t="str">
        <f>IF(J318="FIN","",LOOKUP(I317,DATOS!A:A,DATOS!F:F))</f>
        <v xml:space="preserve">CÓDIGO PENAL MILITAR. </v>
      </c>
      <c r="H317" s="40">
        <f>IF(J318="FIN",0,LOOKUP(I317,DATOS!A:A,DATOS!P:P))</f>
        <v>0</v>
      </c>
      <c r="I317" s="35">
        <f>+I311+1</f>
        <v>1116</v>
      </c>
      <c r="J317" s="61">
        <f>IF(LOOKUP(I317,DATOS!A:A,DATOS!C:C)=0,J311,(LOOKUP(I317,DATOS!A:A,DATOS!C:C)))</f>
        <v>16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>a) 0</v>
      </c>
      <c r="D318" s="26"/>
      <c r="G318" s="38">
        <f>IF(J318="FIN","",LOOKUP(I317,DATOS!A:A,DATOS!L:L))</f>
        <v>0</v>
      </c>
      <c r="I318" s="35" t="s">
        <v>57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42"/>
      <c r="B319" s="29"/>
      <c r="C319" s="25" t="str">
        <f ca="1">IF(PORTADA!$F$51="A",CONCATENATE(I319," ",G319),"")</f>
        <v>b) 0</v>
      </c>
      <c r="D319" s="26"/>
      <c r="G319" s="38">
        <f>IF(J318="FIN","",LOOKUP(I317,DATOS!A:A,DATOS!M:M))</f>
        <v>0</v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42"/>
      <c r="B320" s="29"/>
      <c r="C320" s="25" t="str">
        <f ca="1">IF(PORTADA!$F$51="A",CONCATENATE(I320," ",G320),"")</f>
        <v>c) 0</v>
      </c>
      <c r="D320" s="26"/>
      <c r="G320" s="38">
        <f>IF(J318="FIN","",LOOKUP(I317,DATOS!A:A,DATOS!N:N))</f>
        <v>0</v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42"/>
      <c r="B321" s="29"/>
      <c r="C321" s="25" t="str">
        <f ca="1">IF(PORTADA!$F$51="A",CONCATENATE(I321," ",G321),"")</f>
        <v>d) 0</v>
      </c>
      <c r="D321" s="26"/>
      <c r="G321" s="38">
        <f>IF(J318="FIN","",LOOKUP(I317,DATOS!A:A,DATOS!O:O))</f>
        <v>0</v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IF(PORTADA!$F$51="A",CONCATENATE(K323,".- ",G323),"")</f>
        <v xml:space="preserve">54.- CÓDIGO PENAL MILITAR. </v>
      </c>
      <c r="D323" s="24"/>
      <c r="E323" s="11"/>
      <c r="F323" s="11"/>
      <c r="G323" s="40" t="str">
        <f>IF(J324="FIN","",LOOKUP(I323,DATOS!A:A,DATOS!F:F))</f>
        <v xml:space="preserve">CÓDIGO PENAL MILITAR. </v>
      </c>
      <c r="H323" s="40">
        <f>IF(J324="FIN",0,LOOKUP(I323,DATOS!A:A,DATOS!P:P))</f>
        <v>0</v>
      </c>
      <c r="I323" s="35">
        <f>+I317+1</f>
        <v>1117</v>
      </c>
      <c r="J323" s="61">
        <f>IF(LOOKUP(I323,DATOS!A:A,DATOS!C:C)=0,J317,(LOOKUP(I323,DATOS!A:A,DATOS!C:C)))</f>
        <v>16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>a) 0</v>
      </c>
      <c r="D324" s="26"/>
      <c r="G324" s="38">
        <f>IF(J324="FIN","",LOOKUP(I323,DATOS!A:A,DATOS!L:L))</f>
        <v>0</v>
      </c>
      <c r="I324" s="35" t="s">
        <v>57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42"/>
      <c r="B325" s="29"/>
      <c r="C325" s="25" t="str">
        <f ca="1">IF(PORTADA!$F$51="A",CONCATENATE(I325," ",G325),"")</f>
        <v>b) 0</v>
      </c>
      <c r="D325" s="26"/>
      <c r="G325" s="38">
        <f>IF(J324="FIN","",LOOKUP(I323,DATOS!A:A,DATOS!M:M))</f>
        <v>0</v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42"/>
      <c r="B326" s="29"/>
      <c r="C326" s="25" t="str">
        <f ca="1">IF(PORTADA!$F$51="A",CONCATENATE(I326," ",G326),"")</f>
        <v>c) 0</v>
      </c>
      <c r="D326" s="26"/>
      <c r="G326" s="38">
        <f>IF(J324="FIN","",LOOKUP(I323,DATOS!A:A,DATOS!N:N))</f>
        <v>0</v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42"/>
      <c r="B327" s="29"/>
      <c r="C327" s="25" t="str">
        <f ca="1">IF(PORTADA!$F$51="A",CONCATENATE(I327," ",G327),"")</f>
        <v>d) 0</v>
      </c>
      <c r="D327" s="26"/>
      <c r="G327" s="38">
        <f>IF(J324="FIN","",LOOKUP(I323,DATOS!A:A,DATOS!O:O))</f>
        <v>0</v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IF(PORTADA!$F$51="A",CONCATENATE(K329,".- ",G329),"")</f>
        <v xml:space="preserve">55.- CÓDIGO PENAL MILITAR. </v>
      </c>
      <c r="D329" s="24"/>
      <c r="E329" s="11"/>
      <c r="F329" s="11"/>
      <c r="G329" s="40" t="str">
        <f>IF(J330="FIN","",LOOKUP(I329,DATOS!A:A,DATOS!F:F))</f>
        <v xml:space="preserve">CÓDIGO PENAL MILITAR. </v>
      </c>
      <c r="H329" s="40">
        <f>IF(J330="FIN",0,LOOKUP(I329,DATOS!A:A,DATOS!P:P))</f>
        <v>0</v>
      </c>
      <c r="I329" s="35">
        <f>+I323+1</f>
        <v>1118</v>
      </c>
      <c r="J329" s="61">
        <f>IF(LOOKUP(I329,DATOS!A:A,DATOS!C:C)=0,J323,(LOOKUP(I329,DATOS!A:A,DATOS!C:C)))</f>
        <v>16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>a) 0</v>
      </c>
      <c r="D330" s="26"/>
      <c r="G330" s="38">
        <f>IF(J330="FIN","",LOOKUP(I329,DATOS!A:A,DATOS!L:L))</f>
        <v>0</v>
      </c>
      <c r="I330" s="35" t="s">
        <v>57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42"/>
      <c r="B331" s="29"/>
      <c r="C331" s="25" t="str">
        <f ca="1">IF(PORTADA!$F$51="A",CONCATENATE(I331," ",G331),"")</f>
        <v>b) 0</v>
      </c>
      <c r="D331" s="26"/>
      <c r="G331" s="38">
        <f>IF(J330="FIN","",LOOKUP(I329,DATOS!A:A,DATOS!M:M))</f>
        <v>0</v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42"/>
      <c r="B332" s="29"/>
      <c r="C332" s="25" t="str">
        <f ca="1">IF(PORTADA!$F$51="A",CONCATENATE(I332," ",G332),"")</f>
        <v>c) 0</v>
      </c>
      <c r="D332" s="26"/>
      <c r="G332" s="38">
        <f>IF(J330="FIN","",LOOKUP(I329,DATOS!A:A,DATOS!N:N))</f>
        <v>0</v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42"/>
      <c r="B333" s="29"/>
      <c r="C333" s="25" t="str">
        <f ca="1">IF(PORTADA!$F$51="A",CONCATENATE(I333," ",G333),"")</f>
        <v>d) 0</v>
      </c>
      <c r="D333" s="26"/>
      <c r="G333" s="38">
        <f>IF(J330="FIN","",LOOKUP(I329,DATOS!A:A,DATOS!O:O))</f>
        <v>0</v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IF(PORTADA!$F$51="A",CONCATENATE(K335,".- ",G335),"")</f>
        <v xml:space="preserve">56.- CÓDIGO PENAL MILITAR. </v>
      </c>
      <c r="D335" s="24"/>
      <c r="E335" s="11"/>
      <c r="F335" s="11"/>
      <c r="G335" s="40" t="str">
        <f>IF(J336="FIN","",LOOKUP(I335,DATOS!A:A,DATOS!F:F))</f>
        <v xml:space="preserve">CÓDIGO PENAL MILITAR. </v>
      </c>
      <c r="H335" s="40">
        <f>IF(J336="FIN",0,LOOKUP(I335,DATOS!A:A,DATOS!P:P))</f>
        <v>0</v>
      </c>
      <c r="I335" s="35">
        <f>+I329+1</f>
        <v>1119</v>
      </c>
      <c r="J335" s="61">
        <f>IF(LOOKUP(I335,DATOS!A:A,DATOS!C:C)=0,J329,(LOOKUP(I335,DATOS!A:A,DATOS!C:C)))</f>
        <v>16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>a) 0</v>
      </c>
      <c r="D336" s="26"/>
      <c r="G336" s="38">
        <f>IF(J336="FIN","",LOOKUP(I335,DATOS!A:A,DATOS!L:L))</f>
        <v>0</v>
      </c>
      <c r="I336" s="35" t="s">
        <v>57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42"/>
      <c r="B337" s="29"/>
      <c r="C337" s="25" t="str">
        <f ca="1">IF(PORTADA!$F$51="A",CONCATENATE(I337," ",G337),"")</f>
        <v>b) 0</v>
      </c>
      <c r="D337" s="26"/>
      <c r="G337" s="38">
        <f>IF(J336="FIN","",LOOKUP(I335,DATOS!A:A,DATOS!M:M))</f>
        <v>0</v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42"/>
      <c r="B338" s="29"/>
      <c r="C338" s="25" t="str">
        <f ca="1">IF(PORTADA!$F$51="A",CONCATENATE(I338," ",G338),"")</f>
        <v>c) 0</v>
      </c>
      <c r="D338" s="26"/>
      <c r="G338" s="38">
        <f>IF(J336="FIN","",LOOKUP(I335,DATOS!A:A,DATOS!N:N))</f>
        <v>0</v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42"/>
      <c r="B339" s="29"/>
      <c r="C339" s="25" t="str">
        <f ca="1">IF(PORTADA!$F$51="A",CONCATENATE(I339," ",G339),"")</f>
        <v>d) 0</v>
      </c>
      <c r="D339" s="26"/>
      <c r="G339" s="38">
        <f>IF(J336="FIN","",LOOKUP(I335,DATOS!A:A,DATOS!O:O))</f>
        <v>0</v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IF(PORTADA!$F$51="A",CONCATENATE(K341,".- ",G341),"")</f>
        <v xml:space="preserve">57.- CÓDIGO PENAL MILITAR. </v>
      </c>
      <c r="D341" s="24"/>
      <c r="E341" s="11"/>
      <c r="F341" s="11"/>
      <c r="G341" s="40" t="str">
        <f>IF(J342="FIN","",LOOKUP(I341,DATOS!A:A,DATOS!F:F))</f>
        <v xml:space="preserve">CÓDIGO PENAL MILITAR. </v>
      </c>
      <c r="H341" s="40">
        <f>IF(J342="FIN",0,LOOKUP(I341,DATOS!A:A,DATOS!P:P))</f>
        <v>0</v>
      </c>
      <c r="I341" s="35">
        <f>+I335+1</f>
        <v>1120</v>
      </c>
      <c r="J341" s="61">
        <f>IF(LOOKUP(I341,DATOS!A:A,DATOS!C:C)=0,J335,(LOOKUP(I341,DATOS!A:A,DATOS!C:C)))</f>
        <v>16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>a) 0</v>
      </c>
      <c r="D342" s="26"/>
      <c r="G342" s="38">
        <f>IF(J342="FIN","",LOOKUP(I341,DATOS!A:A,DATOS!L:L))</f>
        <v>0</v>
      </c>
      <c r="I342" s="35" t="s">
        <v>57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42"/>
      <c r="B343" s="29"/>
      <c r="C343" s="25" t="str">
        <f ca="1">IF(PORTADA!$F$51="A",CONCATENATE(I343," ",G343),"")</f>
        <v>b) 0</v>
      </c>
      <c r="D343" s="26"/>
      <c r="G343" s="38">
        <f>IF(J342="FIN","",LOOKUP(I341,DATOS!A:A,DATOS!M:M))</f>
        <v>0</v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42"/>
      <c r="B344" s="29"/>
      <c r="C344" s="25" t="str">
        <f ca="1">IF(PORTADA!$F$51="A",CONCATENATE(I344," ",G344),"")</f>
        <v>c) 0</v>
      </c>
      <c r="D344" s="26"/>
      <c r="G344" s="38">
        <f>IF(J342="FIN","",LOOKUP(I341,DATOS!A:A,DATOS!N:N))</f>
        <v>0</v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42"/>
      <c r="B345" s="29"/>
      <c r="C345" s="25" t="str">
        <f ca="1">IF(PORTADA!$F$51="A",CONCATENATE(I345," ",G345),"")</f>
        <v>d) 0</v>
      </c>
      <c r="D345" s="26"/>
      <c r="G345" s="38">
        <f>IF(J342="FIN","",LOOKUP(I341,DATOS!A:A,DATOS!O:O))</f>
        <v>0</v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IF(PORTADA!$F$51="A",CONCATENATE(K347,".- ",G347),"")</f>
        <v xml:space="preserve">58.- CÓDIGO PENAL MILITAR. </v>
      </c>
      <c r="D347" s="24"/>
      <c r="E347" s="11"/>
      <c r="F347" s="11"/>
      <c r="G347" s="40" t="str">
        <f>IF(J348="FIN","",LOOKUP(I347,DATOS!A:A,DATOS!F:F))</f>
        <v xml:space="preserve">CÓDIGO PENAL MILITAR. </v>
      </c>
      <c r="H347" s="40">
        <f>IF(J348="FIN",0,LOOKUP(I347,DATOS!A:A,DATOS!P:P))</f>
        <v>0</v>
      </c>
      <c r="I347" s="35">
        <f>+I341+1</f>
        <v>1121</v>
      </c>
      <c r="J347" s="61">
        <f>IF(LOOKUP(I347,DATOS!A:A,DATOS!C:C)=0,J341,(LOOKUP(I347,DATOS!A:A,DATOS!C:C)))</f>
        <v>16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>a) 0</v>
      </c>
      <c r="D348" s="26"/>
      <c r="G348" s="38">
        <f>IF(J348="FIN","",LOOKUP(I347,DATOS!A:A,DATOS!L:L))</f>
        <v>0</v>
      </c>
      <c r="I348" s="35" t="s">
        <v>57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42"/>
      <c r="B349" s="29"/>
      <c r="C349" s="25" t="str">
        <f ca="1">IF(PORTADA!$F$51="A",CONCATENATE(I349," ",G349),"")</f>
        <v>b) 0</v>
      </c>
      <c r="D349" s="26"/>
      <c r="G349" s="38">
        <f>IF(J348="FIN","",LOOKUP(I347,DATOS!A:A,DATOS!M:M))</f>
        <v>0</v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42"/>
      <c r="B350" s="29"/>
      <c r="C350" s="25" t="str">
        <f ca="1">IF(PORTADA!$F$51="A",CONCATENATE(I350," ",G350),"")</f>
        <v>c) 0</v>
      </c>
      <c r="D350" s="26"/>
      <c r="G350" s="38">
        <f>IF(J348="FIN","",LOOKUP(I347,DATOS!A:A,DATOS!N:N))</f>
        <v>0</v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42"/>
      <c r="B351" s="29"/>
      <c r="C351" s="25" t="str">
        <f ca="1">IF(PORTADA!$F$51="A",CONCATENATE(I351," ",G351),"")</f>
        <v>d) 0</v>
      </c>
      <c r="D351" s="26"/>
      <c r="G351" s="38">
        <f>IF(J348="FIN","",LOOKUP(I347,DATOS!A:A,DATOS!O:O))</f>
        <v>0</v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IF(PORTADA!$F$51="A",CONCATENATE(K353,".- ",G353),"")</f>
        <v xml:space="preserve">59.- CÓDIGO PENAL MILITAR. </v>
      </c>
      <c r="D353" s="24"/>
      <c r="E353" s="11"/>
      <c r="F353" s="11"/>
      <c r="G353" s="40" t="str">
        <f>IF(J354="FIN","",LOOKUP(I353,DATOS!A:A,DATOS!F:F))</f>
        <v xml:space="preserve">CÓDIGO PENAL MILITAR. </v>
      </c>
      <c r="H353" s="40">
        <f>IF(J354="FIN",0,LOOKUP(I353,DATOS!A:A,DATOS!P:P))</f>
        <v>0</v>
      </c>
      <c r="I353" s="35">
        <f>+I347+1</f>
        <v>1122</v>
      </c>
      <c r="J353" s="61">
        <f>IF(LOOKUP(I353,DATOS!A:A,DATOS!C:C)=0,J347,(LOOKUP(I353,DATOS!A:A,DATOS!C:C)))</f>
        <v>16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>a) 0</v>
      </c>
      <c r="D354" s="26"/>
      <c r="G354" s="38">
        <f>IF(J354="FIN","",LOOKUP(I353,DATOS!A:A,DATOS!L:L))</f>
        <v>0</v>
      </c>
      <c r="I354" s="35" t="s">
        <v>57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42"/>
      <c r="B355" s="29"/>
      <c r="C355" s="25" t="str">
        <f ca="1">IF(PORTADA!$F$51="A",CONCATENATE(I355," ",G355),"")</f>
        <v>b) 0</v>
      </c>
      <c r="D355" s="26"/>
      <c r="G355" s="38">
        <f>IF(J354="FIN","",LOOKUP(I353,DATOS!A:A,DATOS!M:M))</f>
        <v>0</v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42"/>
      <c r="B356" s="29"/>
      <c r="C356" s="25" t="str">
        <f ca="1">IF(PORTADA!$F$51="A",CONCATENATE(I356," ",G356),"")</f>
        <v>c) 0</v>
      </c>
      <c r="D356" s="26"/>
      <c r="G356" s="38">
        <f>IF(J354="FIN","",LOOKUP(I353,DATOS!A:A,DATOS!N:N))</f>
        <v>0</v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42"/>
      <c r="B357" s="29"/>
      <c r="C357" s="25" t="str">
        <f ca="1">IF(PORTADA!$F$51="A",CONCATENATE(I357," ",G357),"")</f>
        <v>d) 0</v>
      </c>
      <c r="D357" s="26"/>
      <c r="G357" s="38">
        <f>IF(J354="FIN","",LOOKUP(I353,DATOS!A:A,DATOS!O:O))</f>
        <v>0</v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IF(PORTADA!$F$51="A",CONCATENATE(K359,".- ",G359),"")</f>
        <v xml:space="preserve">60.- </v>
      </c>
      <c r="D359" s="24"/>
      <c r="E359" s="11"/>
      <c r="F359" s="11"/>
      <c r="G359" s="40" t="str">
        <f>IF(J360="FIN","",LOOKUP(I359,DATOS!A:A,DATOS!F:F))</f>
        <v/>
      </c>
      <c r="H359" s="40">
        <f>IF(J360="FIN",0,LOOKUP(I359,DATOS!A:A,DATOS!P:P))</f>
        <v>0</v>
      </c>
      <c r="I359" s="35">
        <f>+I353+1</f>
        <v>1123</v>
      </c>
      <c r="J359" s="61">
        <f>IF(LOOKUP(I359,DATOS!A:A,DATOS!C:C)=0,J353,(LOOKUP(I359,DATOS!A:A,DATOS!C:C)))</f>
        <v>17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 xml:space="preserve">a) </v>
      </c>
      <c r="D360" s="26"/>
      <c r="G360" s="38" t="str">
        <f>IF(J360="FIN","",LOOKUP(I359,DATOS!A:A,DATOS!L:L))</f>
        <v/>
      </c>
      <c r="I360" s="35" t="s">
        <v>57</v>
      </c>
      <c r="J360" s="41" t="str">
        <f>IF(J354="FIN","FIN",IF(J359=J353,"","FIN"))</f>
        <v>FIN</v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42"/>
      <c r="B361" s="29"/>
      <c r="C361" s="25" t="str">
        <f ca="1">IF(PORTADA!$F$51="A",CONCATENATE(I361," ",G361),"")</f>
        <v xml:space="preserve">b) </v>
      </c>
      <c r="D361" s="26"/>
      <c r="G361" s="38" t="str">
        <f>IF(J360="FIN","",LOOKUP(I359,DATOS!A:A,DATOS!M:M))</f>
        <v/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42"/>
      <c r="B362" s="29"/>
      <c r="C362" s="25" t="str">
        <f ca="1">IF(PORTADA!$F$51="A",CONCATENATE(I362," ",G362),"")</f>
        <v xml:space="preserve">c) </v>
      </c>
      <c r="D362" s="26"/>
      <c r="G362" s="38" t="str">
        <f>IF(J360="FIN","",LOOKUP(I359,DATOS!A:A,DATOS!N:N))</f>
        <v/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42"/>
      <c r="B363" s="29"/>
      <c r="C363" s="25" t="str">
        <f ca="1">IF(PORTADA!$F$51="A",CONCATENATE(I363," ",G363),"")</f>
        <v xml:space="preserve">d) </v>
      </c>
      <c r="D363" s="26"/>
      <c r="G363" s="38" t="str">
        <f>IF(J360="FIN","",LOOKUP(I359,DATOS!A:A,DATOS!O:O))</f>
        <v/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IF(PORTADA!$F$51="A",CONCATENATE(K365,".- ",G365),"")</f>
        <v xml:space="preserve">61.- </v>
      </c>
      <c r="D365" s="24"/>
      <c r="E365" s="11"/>
      <c r="F365" s="11"/>
      <c r="G365" s="40" t="str">
        <f>IF(J366="FIN","",LOOKUP(I365,DATOS!A:A,DATOS!F:F))</f>
        <v/>
      </c>
      <c r="H365" s="40">
        <f>IF(J366="FIN",0,LOOKUP(I365,DATOS!A:A,DATOS!P:P))</f>
        <v>0</v>
      </c>
      <c r="I365" s="35">
        <f>+I359+1</f>
        <v>1124</v>
      </c>
      <c r="J365" s="61">
        <f>IF(LOOKUP(I365,DATOS!A:A,DATOS!C:C)=0,J359,(LOOKUP(I365,DATOS!A:A,DATOS!C:C)))</f>
        <v>17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 xml:space="preserve">a) </v>
      </c>
      <c r="D366" s="26"/>
      <c r="G366" s="38" t="str">
        <f>IF(J366="FIN","",LOOKUP(I365,DATOS!A:A,DATOS!L:L))</f>
        <v/>
      </c>
      <c r="I366" s="35" t="s">
        <v>57</v>
      </c>
      <c r="J366" s="41" t="str">
        <f>IF(J360="FIN","FIN",IF(J365=J359,"","FIN"))</f>
        <v>FIN</v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42"/>
      <c r="B367" s="29"/>
      <c r="C367" s="25" t="str">
        <f ca="1">IF(PORTADA!$F$51="A",CONCATENATE(I367," ",G367),"")</f>
        <v xml:space="preserve">b) </v>
      </c>
      <c r="D367" s="26"/>
      <c r="G367" s="38" t="str">
        <f>IF(J366="FIN","",LOOKUP(I365,DATOS!A:A,DATOS!M:M))</f>
        <v/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42"/>
      <c r="B368" s="29"/>
      <c r="C368" s="25" t="str">
        <f ca="1">IF(PORTADA!$F$51="A",CONCATENATE(I368," ",G368),"")</f>
        <v xml:space="preserve">c) </v>
      </c>
      <c r="D368" s="26"/>
      <c r="G368" s="38" t="str">
        <f>IF(J366="FIN","",LOOKUP(I365,DATOS!A:A,DATOS!N:N))</f>
        <v/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42"/>
      <c r="B369" s="29"/>
      <c r="C369" s="25" t="str">
        <f ca="1">IF(PORTADA!$F$51="A",CONCATENATE(I369," ",G369),"")</f>
        <v xml:space="preserve">d) </v>
      </c>
      <c r="D369" s="26"/>
      <c r="G369" s="38" t="str">
        <f>IF(J366="FIN","",LOOKUP(I365,DATOS!A:A,DATOS!O:O))</f>
        <v/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IF(PORTADA!$F$51="A",CONCATENATE(K371,".- ",G371),"")</f>
        <v xml:space="preserve">62.- </v>
      </c>
      <c r="D371" s="24"/>
      <c r="E371" s="11"/>
      <c r="F371" s="11"/>
      <c r="G371" s="40" t="str">
        <f>IF(J372="FIN","",LOOKUP(I371,DATOS!A:A,DATOS!F:F))</f>
        <v/>
      </c>
      <c r="H371" s="40">
        <f>IF(J372="FIN",0,LOOKUP(I371,DATOS!A:A,DATOS!P:P))</f>
        <v>0</v>
      </c>
      <c r="I371" s="35">
        <f>+I365+1</f>
        <v>1125</v>
      </c>
      <c r="J371" s="61">
        <f>IF(LOOKUP(I371,DATOS!A:A,DATOS!C:C)=0,J365,(LOOKUP(I371,DATOS!A:A,DATOS!C:C)))</f>
        <v>17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 xml:space="preserve">a) </v>
      </c>
      <c r="D372" s="26"/>
      <c r="G372" s="38" t="str">
        <f>IF(J372="FIN","",LOOKUP(I371,DATOS!A:A,DATOS!L:L))</f>
        <v/>
      </c>
      <c r="I372" s="35" t="s">
        <v>57</v>
      </c>
      <c r="J372" s="41" t="str">
        <f>IF(J366="FIN","FIN",IF(J371=J365,"","FIN"))</f>
        <v>FIN</v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42"/>
      <c r="B373" s="29"/>
      <c r="C373" s="25" t="str">
        <f ca="1">IF(PORTADA!$F$51="A",CONCATENATE(I373," ",G373),"")</f>
        <v xml:space="preserve">b) </v>
      </c>
      <c r="D373" s="26"/>
      <c r="G373" s="38" t="str">
        <f>IF(J372="FIN","",LOOKUP(I371,DATOS!A:A,DATOS!M:M))</f>
        <v/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42"/>
      <c r="B374" s="29"/>
      <c r="C374" s="25" t="str">
        <f ca="1">IF(PORTADA!$F$51="A",CONCATENATE(I374," ",G374),"")</f>
        <v xml:space="preserve">c) </v>
      </c>
      <c r="D374" s="26"/>
      <c r="G374" s="38" t="str">
        <f>IF(J372="FIN","",LOOKUP(I371,DATOS!A:A,DATOS!N:N))</f>
        <v/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42"/>
      <c r="B375" s="29"/>
      <c r="C375" s="25" t="str">
        <f ca="1">IF(PORTADA!$F$51="A",CONCATENATE(I375," ",G375),"")</f>
        <v xml:space="preserve">d) </v>
      </c>
      <c r="D375" s="26"/>
      <c r="G375" s="38" t="str">
        <f>IF(J372="FIN","",LOOKUP(I371,DATOS!A:A,DATOS!O:O))</f>
        <v/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IF(PORTADA!$F$51="A",CONCATENATE(K377,".- ",G377),"")</f>
        <v xml:space="preserve">63.- </v>
      </c>
      <c r="D377" s="24"/>
      <c r="E377" s="11"/>
      <c r="F377" s="11"/>
      <c r="G377" s="40" t="str">
        <f>IF(J378="FIN","",LOOKUP(I377,DATOS!A:A,DATOS!F:F))</f>
        <v/>
      </c>
      <c r="H377" s="40">
        <f>IF(J378="FIN",0,LOOKUP(I377,DATOS!A:A,DATOS!P:P))</f>
        <v>0</v>
      </c>
      <c r="I377" s="35">
        <f>+I371+1</f>
        <v>1126</v>
      </c>
      <c r="J377" s="61">
        <f>IF(LOOKUP(I377,DATOS!A:A,DATOS!C:C)=0,J371,(LOOKUP(I377,DATOS!A:A,DATOS!C:C)))</f>
        <v>17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 xml:space="preserve">a) </v>
      </c>
      <c r="D378" s="26"/>
      <c r="G378" s="38" t="str">
        <f>IF(J378="FIN","",LOOKUP(I377,DATOS!A:A,DATOS!L:L))</f>
        <v/>
      </c>
      <c r="I378" s="35" t="s">
        <v>57</v>
      </c>
      <c r="J378" s="41" t="str">
        <f>IF(J372="FIN","FIN",IF(J377=J371,"","FIN"))</f>
        <v>FIN</v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42"/>
      <c r="B379" s="29"/>
      <c r="C379" s="25" t="str">
        <f ca="1">IF(PORTADA!$F$51="A",CONCATENATE(I379," ",G379),"")</f>
        <v xml:space="preserve">b) </v>
      </c>
      <c r="D379" s="26"/>
      <c r="G379" s="38" t="str">
        <f>IF(J378="FIN","",LOOKUP(I377,DATOS!A:A,DATOS!M:M))</f>
        <v/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42"/>
      <c r="B380" s="29"/>
      <c r="C380" s="25" t="str">
        <f ca="1">IF(PORTADA!$F$51="A",CONCATENATE(I380," ",G380),"")</f>
        <v xml:space="preserve">c) </v>
      </c>
      <c r="D380" s="26"/>
      <c r="G380" s="38" t="str">
        <f>IF(J378="FIN","",LOOKUP(I377,DATOS!A:A,DATOS!N:N))</f>
        <v/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42"/>
      <c r="B381" s="29"/>
      <c r="C381" s="25" t="str">
        <f ca="1">IF(PORTADA!$F$51="A",CONCATENATE(I381," ",G381),"")</f>
        <v xml:space="preserve">d) </v>
      </c>
      <c r="D381" s="26"/>
      <c r="G381" s="38" t="str">
        <f>IF(J378="FIN","",LOOKUP(I377,DATOS!A:A,DATOS!O:O))</f>
        <v/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IF(PORTADA!$F$51="A",CONCATENATE(K383,".- ",G383),"")</f>
        <v xml:space="preserve">64.- </v>
      </c>
      <c r="D383" s="24"/>
      <c r="E383" s="11"/>
      <c r="F383" s="11"/>
      <c r="G383" s="40" t="str">
        <f>IF(J384="FIN","",LOOKUP(I383,DATOS!A:A,DATOS!F:F))</f>
        <v/>
      </c>
      <c r="H383" s="40">
        <f>IF(J384="FIN",0,LOOKUP(I383,DATOS!A:A,DATOS!P:P))</f>
        <v>0</v>
      </c>
      <c r="I383" s="35">
        <f>+I377+1</f>
        <v>1127</v>
      </c>
      <c r="J383" s="61">
        <f>IF(LOOKUP(I383,DATOS!A:A,DATOS!C:C)=0,J377,(LOOKUP(I383,DATOS!A:A,DATOS!C:C)))</f>
        <v>17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 xml:space="preserve">a) </v>
      </c>
      <c r="D384" s="26"/>
      <c r="G384" s="38" t="str">
        <f>IF(J384="FIN","",LOOKUP(I383,DATOS!A:A,DATOS!L:L))</f>
        <v/>
      </c>
      <c r="I384" s="35" t="s">
        <v>57</v>
      </c>
      <c r="J384" s="41" t="str">
        <f>IF(J378="FIN","FIN",IF(J383=J377,"","FIN"))</f>
        <v>FIN</v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42"/>
      <c r="B385" s="29"/>
      <c r="C385" s="25" t="str">
        <f ca="1">IF(PORTADA!$F$51="A",CONCATENATE(I385," ",G385),"")</f>
        <v xml:space="preserve">b) </v>
      </c>
      <c r="D385" s="26"/>
      <c r="G385" s="38" t="str">
        <f>IF(J384="FIN","",LOOKUP(I383,DATOS!A:A,DATOS!M:M))</f>
        <v/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42"/>
      <c r="B386" s="29"/>
      <c r="C386" s="25" t="str">
        <f ca="1">IF(PORTADA!$F$51="A",CONCATENATE(I386," ",G386),"")</f>
        <v xml:space="preserve">c) </v>
      </c>
      <c r="D386" s="26"/>
      <c r="G386" s="38" t="str">
        <f>IF(J384="FIN","",LOOKUP(I383,DATOS!A:A,DATOS!N:N))</f>
        <v/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42"/>
      <c r="B387" s="29"/>
      <c r="C387" s="25" t="str">
        <f ca="1">IF(PORTADA!$F$51="A",CONCATENATE(I387," ",G387),"")</f>
        <v xml:space="preserve">d) </v>
      </c>
      <c r="D387" s="26"/>
      <c r="G387" s="38" t="str">
        <f>IF(J384="FIN","",LOOKUP(I383,DATOS!A:A,DATOS!O:O))</f>
        <v/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IF(PORTADA!$F$51="A",CONCATENATE(K389,".- ",G389),"")</f>
        <v xml:space="preserve">65.- </v>
      </c>
      <c r="D389" s="24"/>
      <c r="E389" s="11"/>
      <c r="F389" s="11"/>
      <c r="G389" s="40" t="str">
        <f>IF(J390="FIN","",LOOKUP(I389,DATOS!A:A,DATOS!F:F))</f>
        <v/>
      </c>
      <c r="H389" s="40">
        <f>IF(J390="FIN",0,LOOKUP(I389,DATOS!A:A,DATOS!P:P))</f>
        <v>0</v>
      </c>
      <c r="I389" s="35">
        <f>+I383+1</f>
        <v>1128</v>
      </c>
      <c r="J389" s="61">
        <f>IF(LOOKUP(I389,DATOS!A:A,DATOS!C:C)=0,J383,(LOOKUP(I389,DATOS!A:A,DATOS!C:C)))</f>
        <v>17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 xml:space="preserve">a) </v>
      </c>
      <c r="D390" s="26"/>
      <c r="G390" s="38" t="str">
        <f>IF(J390="FIN","",LOOKUP(I389,DATOS!A:A,DATOS!L:L))</f>
        <v/>
      </c>
      <c r="I390" s="35" t="s">
        <v>57</v>
      </c>
      <c r="J390" s="41" t="str">
        <f>IF(J384="FIN","FIN",IF(J389=J383,"","FIN"))</f>
        <v>FIN</v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42"/>
      <c r="B391" s="29"/>
      <c r="C391" s="25" t="str">
        <f ca="1">IF(PORTADA!$F$51="A",CONCATENATE(I391," ",G391),"")</f>
        <v xml:space="preserve">b) </v>
      </c>
      <c r="D391" s="26"/>
      <c r="G391" s="38" t="str">
        <f>IF(J390="FIN","",LOOKUP(I389,DATOS!A:A,DATOS!M:M))</f>
        <v/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42"/>
      <c r="B392" s="29"/>
      <c r="C392" s="25" t="str">
        <f ca="1">IF(PORTADA!$F$51="A",CONCATENATE(I392," ",G392),"")</f>
        <v xml:space="preserve">c) </v>
      </c>
      <c r="D392" s="26"/>
      <c r="G392" s="38" t="str">
        <f>IF(J390="FIN","",LOOKUP(I389,DATOS!A:A,DATOS!N:N))</f>
        <v/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42"/>
      <c r="B393" s="29"/>
      <c r="C393" s="25" t="str">
        <f ca="1">IF(PORTADA!$F$51="A",CONCATENATE(I393," ",G393),"")</f>
        <v xml:space="preserve">d) </v>
      </c>
      <c r="D393" s="26"/>
      <c r="G393" s="38" t="str">
        <f>IF(J390="FIN","",LOOKUP(I389,DATOS!A:A,DATOS!O:O))</f>
        <v/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IF(PORTADA!$F$51="A",CONCATENATE(K395,".- ",G395),"")</f>
        <v xml:space="preserve">66.- </v>
      </c>
      <c r="D395" s="24"/>
      <c r="E395" s="11"/>
      <c r="F395" s="11"/>
      <c r="G395" s="40" t="str">
        <f>IF(J396="FIN","",LOOKUP(I395,DATOS!A:A,DATOS!F:F))</f>
        <v/>
      </c>
      <c r="H395" s="40">
        <f>IF(J396="FIN",0,LOOKUP(I395,DATOS!A:A,DATOS!P:P))</f>
        <v>0</v>
      </c>
      <c r="I395" s="35">
        <f>+I389+1</f>
        <v>1129</v>
      </c>
      <c r="J395" s="61">
        <f>IF(LOOKUP(I395,DATOS!A:A,DATOS!C:C)=0,J389,(LOOKUP(I395,DATOS!A:A,DATOS!C:C)))</f>
        <v>17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 xml:space="preserve">a) </v>
      </c>
      <c r="D396" s="26"/>
      <c r="G396" s="38" t="str">
        <f>IF(J396="FIN","",LOOKUP(I395,DATOS!A:A,DATOS!L:L))</f>
        <v/>
      </c>
      <c r="I396" s="35" t="s">
        <v>57</v>
      </c>
      <c r="J396" s="41" t="str">
        <f>IF(J390="FIN","FIN",IF(J395=J389,"","FIN"))</f>
        <v>FIN</v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42"/>
      <c r="B397" s="29"/>
      <c r="C397" s="25" t="str">
        <f ca="1">IF(PORTADA!$F$51="A",CONCATENATE(I397," ",G397),"")</f>
        <v xml:space="preserve">b) </v>
      </c>
      <c r="D397" s="26"/>
      <c r="G397" s="38" t="str">
        <f>IF(J396="FIN","",LOOKUP(I395,DATOS!A:A,DATOS!M:M))</f>
        <v/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42"/>
      <c r="B398" s="29"/>
      <c r="C398" s="25" t="str">
        <f ca="1">IF(PORTADA!$F$51="A",CONCATENATE(I398," ",G398),"")</f>
        <v xml:space="preserve">c) </v>
      </c>
      <c r="D398" s="26"/>
      <c r="G398" s="38" t="str">
        <f>IF(J396="FIN","",LOOKUP(I395,DATOS!A:A,DATOS!N:N))</f>
        <v/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42"/>
      <c r="B399" s="29"/>
      <c r="C399" s="25" t="str">
        <f ca="1">IF(PORTADA!$F$51="A",CONCATENATE(I399," ",G399),"")</f>
        <v xml:space="preserve">d) </v>
      </c>
      <c r="D399" s="26"/>
      <c r="G399" s="38" t="str">
        <f>IF(J396="FIN","",LOOKUP(I395,DATOS!A:A,DATOS!O:O))</f>
        <v/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IF(PORTADA!$F$51="A",CONCATENATE(K401,".-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1130</v>
      </c>
      <c r="J401" s="61">
        <f>IF(LOOKUP(I401,DATOS!A:A,DATOS!C:C)=0,J395,(LOOKUP(I401,DATOS!A:A,DATOS!C:C)))</f>
        <v>17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57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42"/>
      <c r="B403" s="29"/>
      <c r="C403" s="25" t="str">
        <f ca="1">IF(PORTADA!$F$51="A",CONCATENATE(I403,"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42"/>
      <c r="B404" s="29"/>
      <c r="C404" s="25" t="str">
        <f ca="1">IF(PORTADA!$F$51="A",CONCATENATE(I404,"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42"/>
      <c r="B405" s="29"/>
      <c r="C405" s="25" t="str">
        <f ca="1">IF(PORTADA!$F$51="A",CONCATENATE(I405,"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IF(PORTADA!$F$51="A",CONCATENATE(K407,".-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1131</v>
      </c>
      <c r="J407" s="61">
        <f>IF(LOOKUP(I407,DATOS!A:A,DATOS!C:C)=0,J401,(LOOKUP(I407,DATOS!A:A,DATOS!C:C)))</f>
        <v>17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57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42"/>
      <c r="B409" s="29"/>
      <c r="C409" s="25" t="str">
        <f ca="1">IF(PORTADA!$F$51="A",CONCATENATE(I409,"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42"/>
      <c r="B410" s="29"/>
      <c r="C410" s="25" t="str">
        <f ca="1">IF(PORTADA!$F$51="A",CONCATENATE(I410,"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42"/>
      <c r="B411" s="29"/>
      <c r="C411" s="25" t="str">
        <f ca="1">IF(PORTADA!$F$51="A",CONCATENATE(I411,"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IF(PORTADA!$F$51="A",CONCATENATE(K413,".-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1132</v>
      </c>
      <c r="J413" s="61">
        <f>IF(LOOKUP(I413,DATOS!A:A,DATOS!C:C)=0,J407,(LOOKUP(I413,DATOS!A:A,DATOS!C:C)))</f>
        <v>17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57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42"/>
      <c r="B415" s="29"/>
      <c r="C415" s="25" t="str">
        <f ca="1">IF(PORTADA!$F$51="A",CONCATENATE(I415,"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42"/>
      <c r="B416" s="29"/>
      <c r="C416" s="25" t="str">
        <f ca="1">IF(PORTADA!$F$51="A",CONCATENATE(I416,"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42"/>
      <c r="B417" s="29"/>
      <c r="C417" s="25" t="str">
        <f ca="1">IF(PORTADA!$F$51="A",CONCATENATE(I417,"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IF(PORTADA!$F$51="A",CONCATENATE(K419,".-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1133</v>
      </c>
      <c r="J419" s="61">
        <f>IF(LOOKUP(I419,DATOS!A:A,DATOS!C:C)=0,J413,(LOOKUP(I419,DATOS!A:A,DATOS!C:C)))</f>
        <v>17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57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42"/>
      <c r="B421" s="29"/>
      <c r="C421" s="25" t="str">
        <f ca="1">IF(PORTADA!$F$51="A",CONCATENATE(I421,"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42"/>
      <c r="B422" s="29"/>
      <c r="C422" s="25" t="str">
        <f ca="1">IF(PORTADA!$F$51="A",CONCATENATE(I422,"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42"/>
      <c r="B423" s="29"/>
      <c r="C423" s="25" t="str">
        <f ca="1">IF(PORTADA!$F$51="A",CONCATENATE(I423,"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IF(PORTADA!$F$51="A",CONCATENATE(K425,".-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1134</v>
      </c>
      <c r="J425" s="61">
        <f>IF(LOOKUP(I425,DATOS!A:A,DATOS!C:C)=0,J419,(LOOKUP(I425,DATOS!A:A,DATOS!C:C)))</f>
        <v>17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57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42"/>
      <c r="B427" s="29"/>
      <c r="C427" s="25" t="str">
        <f ca="1">IF(PORTADA!$F$51="A",CONCATENATE(I427,"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42"/>
      <c r="B428" s="29"/>
      <c r="C428" s="25" t="str">
        <f ca="1">IF(PORTADA!$F$51="A",CONCATENATE(I428,"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42"/>
      <c r="B429" s="29"/>
      <c r="C429" s="25" t="str">
        <f ca="1">IF(PORTADA!$F$51="A",CONCATENATE(I429,"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IF(PORTADA!$F$51="A",CONCATENATE(K431,".-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1135</v>
      </c>
      <c r="J431" s="61">
        <f>IF(LOOKUP(I431,DATOS!A:A,DATOS!C:C)=0,J425,(LOOKUP(I431,DATOS!A:A,DATOS!C:C)))</f>
        <v>17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57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42"/>
      <c r="B433" s="29"/>
      <c r="C433" s="25" t="str">
        <f ca="1">IF(PORTADA!$F$51="A",CONCATENATE(I433,"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42"/>
      <c r="B434" s="29"/>
      <c r="C434" s="25" t="str">
        <f ca="1">IF(PORTADA!$F$51="A",CONCATENATE(I434,"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42"/>
      <c r="B435" s="29"/>
      <c r="C435" s="25" t="str">
        <f ca="1">IF(PORTADA!$F$51="A",CONCATENATE(I435,"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IF(PORTADA!$F$51="A",CONCATENATE(K437,".-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1136</v>
      </c>
      <c r="J437" s="61">
        <f>IF(LOOKUP(I437,DATOS!A:A,DATOS!C:C)=0,J431,(LOOKUP(I437,DATOS!A:A,DATOS!C:C)))</f>
        <v>17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57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42"/>
      <c r="B439" s="29"/>
      <c r="C439" s="25" t="str">
        <f ca="1">IF(PORTADA!$F$51="A",CONCATENATE(I439,"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42"/>
      <c r="B440" s="29"/>
      <c r="C440" s="25" t="str">
        <f ca="1">IF(PORTADA!$F$51="A",CONCATENATE(I440,"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42"/>
      <c r="B441" s="29"/>
      <c r="C441" s="25" t="str">
        <f ca="1">IF(PORTADA!$F$51="A",CONCATENATE(I441,"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IF(PORTADA!$F$51="A",CONCATENATE(K443,".-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1137</v>
      </c>
      <c r="J443" s="61">
        <f>IF(LOOKUP(I443,DATOS!A:A,DATOS!C:C)=0,J437,(LOOKUP(I443,DATOS!A:A,DATOS!C:C)))</f>
        <v>17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57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42"/>
      <c r="B445" s="29"/>
      <c r="C445" s="25" t="str">
        <f ca="1">IF(PORTADA!$F$51="A",CONCATENATE(I445,"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42"/>
      <c r="B446" s="29"/>
      <c r="C446" s="25" t="str">
        <f ca="1">IF(PORTADA!$F$51="A",CONCATENATE(I446,"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42"/>
      <c r="B447" s="29"/>
      <c r="C447" s="25" t="str">
        <f ca="1">IF(PORTADA!$F$51="A",CONCATENATE(I447,"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IF(PORTADA!$F$51="A",CONCATENATE(K449,".-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1138</v>
      </c>
      <c r="J449" s="61">
        <f>IF(LOOKUP(I449,DATOS!A:A,DATOS!C:C)=0,J443,(LOOKUP(I449,DATOS!A:A,DATOS!C:C)))</f>
        <v>17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57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42"/>
      <c r="B451" s="29"/>
      <c r="C451" s="25" t="str">
        <f ca="1">IF(PORTADA!$F$51="A",CONCATENATE(I451,"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42"/>
      <c r="B452" s="29"/>
      <c r="C452" s="25" t="str">
        <f ca="1">IF(PORTADA!$F$51="A",CONCATENATE(I452,"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42"/>
      <c r="B453" s="29"/>
      <c r="C453" s="25" t="str">
        <f ca="1">IF(PORTADA!$F$51="A",CONCATENATE(I453,"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IF(PORTADA!$F$51="A",CONCATENATE(K455,".-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1139</v>
      </c>
      <c r="J455" s="61">
        <f>IF(LOOKUP(I455,DATOS!A:A,DATOS!C:C)=0,J449,(LOOKUP(I455,DATOS!A:A,DATOS!C:C)))</f>
        <v>17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57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42"/>
      <c r="B457" s="29"/>
      <c r="C457" s="25" t="str">
        <f ca="1">IF(PORTADA!$F$51="A",CONCATENATE(I457,"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42"/>
      <c r="B458" s="29"/>
      <c r="C458" s="25" t="str">
        <f ca="1">IF(PORTADA!$F$51="A",CONCATENATE(I458,"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42"/>
      <c r="B459" s="29"/>
      <c r="C459" s="25" t="str">
        <f ca="1">IF(PORTADA!$F$51="A",CONCATENATE(I459,"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IF(PORTADA!$F$51="A",CONCATENATE(K461,".-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1140</v>
      </c>
      <c r="J461" s="61">
        <f>IF(LOOKUP(I461,DATOS!A:A,DATOS!C:C)=0,J455,(LOOKUP(I461,DATOS!A:A,DATOS!C:C)))</f>
        <v>17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57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42"/>
      <c r="B463" s="29"/>
      <c r="C463" s="25" t="str">
        <f ca="1">IF(PORTADA!$F$51="A",CONCATENATE(I463,"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42"/>
      <c r="B464" s="29"/>
      <c r="C464" s="25" t="str">
        <f ca="1">IF(PORTADA!$F$51="A",CONCATENATE(I464,"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42"/>
      <c r="B465" s="29"/>
      <c r="C465" s="25" t="str">
        <f ca="1">IF(PORTADA!$F$51="A",CONCATENATE(I465,"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IF(PORTADA!$F$51="A",CONCATENATE(K467,".-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1141</v>
      </c>
      <c r="J467" s="61">
        <f>IF(LOOKUP(I467,DATOS!A:A,DATOS!C:C)=0,J461,(LOOKUP(I467,DATOS!A:A,DATOS!C:C)))</f>
        <v>17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57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42"/>
      <c r="B469" s="29"/>
      <c r="C469" s="25" t="str">
        <f ca="1">IF(PORTADA!$F$51="A",CONCATENATE(I469,"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42"/>
      <c r="B470" s="29"/>
      <c r="C470" s="25" t="str">
        <f ca="1">IF(PORTADA!$F$51="A",CONCATENATE(I470,"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42"/>
      <c r="B471" s="29"/>
      <c r="C471" s="25" t="str">
        <f ca="1">IF(PORTADA!$F$51="A",CONCATENATE(I471,"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IF(PORTADA!$F$51="A",CONCATENATE(K473,".-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1142</v>
      </c>
      <c r="J473" s="61">
        <f>IF(LOOKUP(I473,DATOS!A:A,DATOS!C:C)=0,J467,(LOOKUP(I473,DATOS!A:A,DATOS!C:C)))</f>
        <v>17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57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42"/>
      <c r="B475" s="29"/>
      <c r="C475" s="25" t="str">
        <f ca="1">IF(PORTADA!$F$51="A",CONCATENATE(I475,"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42"/>
      <c r="B476" s="29"/>
      <c r="C476" s="25" t="str">
        <f ca="1">IF(PORTADA!$F$51="A",CONCATENATE(I476,"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42"/>
      <c r="B477" s="29"/>
      <c r="C477" s="25" t="str">
        <f ca="1">IF(PORTADA!$F$51="A",CONCATENATE(I477,"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IF(PORTADA!$F$51="A",CONCATENATE(K479,".-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1143</v>
      </c>
      <c r="J479" s="61">
        <f>IF(LOOKUP(I479,DATOS!A:A,DATOS!C:C)=0,J473,(LOOKUP(I479,DATOS!A:A,DATOS!C:C)))</f>
        <v>17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57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42"/>
      <c r="B481" s="29"/>
      <c r="C481" s="25" t="str">
        <f ca="1">IF(PORTADA!$F$51="A",CONCATENATE(I481,"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42"/>
      <c r="B482" s="29"/>
      <c r="C482" s="25" t="str">
        <f ca="1">IF(PORTADA!$F$51="A",CONCATENATE(I482,"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42"/>
      <c r="B483" s="29"/>
      <c r="C483" s="25" t="str">
        <f ca="1">IF(PORTADA!$F$51="A",CONCATENATE(I483,"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IF(PORTADA!$F$51="A",CONCATENATE(K485,".-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1144</v>
      </c>
      <c r="J485" s="61">
        <f>IF(LOOKUP(I485,DATOS!A:A,DATOS!C:C)=0,J479,(LOOKUP(I485,DATOS!A:A,DATOS!C:C)))</f>
        <v>17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57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42"/>
      <c r="B487" s="29"/>
      <c r="C487" s="25" t="str">
        <f ca="1">IF(PORTADA!$F$51="A",CONCATENATE(I487,"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42"/>
      <c r="B488" s="29"/>
      <c r="C488" s="25" t="str">
        <f ca="1">IF(PORTADA!$F$51="A",CONCATENATE(I488,"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42"/>
      <c r="B489" s="29"/>
      <c r="C489" s="25" t="str">
        <f ca="1">IF(PORTADA!$F$51="A",CONCATENATE(I489,"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IF(PORTADA!$F$51="A",CONCATENATE(K491,".-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1145</v>
      </c>
      <c r="J491" s="61">
        <f>IF(LOOKUP(I491,DATOS!A:A,DATOS!C:C)=0,J485,(LOOKUP(I491,DATOS!A:A,DATOS!C:C)))</f>
        <v>17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57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42"/>
      <c r="B493" s="29"/>
      <c r="C493" s="25" t="str">
        <f ca="1">IF(PORTADA!$F$51="A",CONCATENATE(I493,"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42"/>
      <c r="B494" s="29"/>
      <c r="C494" s="25" t="str">
        <f ca="1">IF(PORTADA!$F$51="A",CONCATENATE(I494,"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42"/>
      <c r="B495" s="29"/>
      <c r="C495" s="25" t="str">
        <f ca="1">IF(PORTADA!$F$51="A",CONCATENATE(I495,"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IF(PORTADA!$F$51="A",CONCATENATE(K497,".-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1146</v>
      </c>
      <c r="J497" s="61">
        <f>IF(LOOKUP(I497,DATOS!A:A,DATOS!C:C)=0,J491,(LOOKUP(I497,DATOS!A:A,DATOS!C:C)))</f>
        <v>17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57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42"/>
      <c r="B499" s="29"/>
      <c r="C499" s="25" t="str">
        <f ca="1">IF(PORTADA!$F$51="A",CONCATENATE(I499,"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42"/>
      <c r="B500" s="29"/>
      <c r="C500" s="25" t="str">
        <f ca="1">IF(PORTADA!$F$51="A",CONCATENATE(I500,"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42"/>
      <c r="B501" s="29"/>
      <c r="C501" s="25" t="str">
        <f ca="1">IF(PORTADA!$F$51="A",CONCATENATE(I501,"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IF(PORTADA!$F$51="A",CONCATENATE(K503,".-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1147</v>
      </c>
      <c r="J503" s="61">
        <f>IF(LOOKUP(I503,DATOS!A:A,DATOS!C:C)=0,J497,(LOOKUP(I503,DATOS!A:A,DATOS!C:C)))</f>
        <v>17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57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42"/>
      <c r="B505" s="29"/>
      <c r="C505" s="25" t="str">
        <f ca="1">IF(PORTADA!$F$51="A",CONCATENATE(I505,"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42"/>
      <c r="B506" s="29"/>
      <c r="C506" s="25" t="str">
        <f ca="1">IF(PORTADA!$F$51="A",CONCATENATE(I506,"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42"/>
      <c r="B507" s="29"/>
      <c r="C507" s="25" t="str">
        <f ca="1">IF(PORTADA!$F$51="A",CONCATENATE(I507,"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IF(PORTADA!$F$51="A",CONCATENATE(K509,".-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1148</v>
      </c>
      <c r="J509" s="61">
        <f>IF(LOOKUP(I509,DATOS!A:A,DATOS!C:C)=0,J503,(LOOKUP(I509,DATOS!A:A,DATOS!C:C)))</f>
        <v>17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57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42"/>
      <c r="B511" s="29"/>
      <c r="C511" s="25" t="str">
        <f ca="1">IF(PORTADA!$F$51="A",CONCATENATE(I511,"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42"/>
      <c r="B512" s="29"/>
      <c r="C512" s="25" t="str">
        <f ca="1">IF(PORTADA!$F$51="A",CONCATENATE(I512,"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42"/>
      <c r="B513" s="29"/>
      <c r="C513" s="25" t="str">
        <f ca="1">IF(PORTADA!$F$51="A",CONCATENATE(I513,"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IF(PORTADA!$F$51="A",CONCATENATE(K515,".-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1149</v>
      </c>
      <c r="J515" s="61">
        <f>IF(LOOKUP(I515,DATOS!A:A,DATOS!C:C)=0,J509,(LOOKUP(I515,DATOS!A:A,DATOS!C:C)))</f>
        <v>17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57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42"/>
      <c r="B517" s="29"/>
      <c r="C517" s="25" t="str">
        <f ca="1">IF(PORTADA!$F$51="A",CONCATENATE(I517,"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42"/>
      <c r="B518" s="29"/>
      <c r="C518" s="25" t="str">
        <f ca="1">IF(PORTADA!$F$51="A",CONCATENATE(I518,"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42"/>
      <c r="B519" s="29"/>
      <c r="C519" s="25" t="str">
        <f ca="1">IF(PORTADA!$F$51="A",CONCATENATE(I519,"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IF(PORTADA!$F$51="A",CONCATENATE(K521,".-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1150</v>
      </c>
      <c r="J521" s="61">
        <f>IF(LOOKUP(I521,DATOS!A:A,DATOS!C:C)=0,J515,(LOOKUP(I521,DATOS!A:A,DATOS!C:C)))</f>
        <v>17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57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42"/>
      <c r="B523" s="29"/>
      <c r="C523" s="25" t="str">
        <f ca="1">IF(PORTADA!$F$51="A",CONCATENATE(I523,"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42"/>
      <c r="B524" s="29"/>
      <c r="C524" s="25" t="str">
        <f ca="1">IF(PORTADA!$F$51="A",CONCATENATE(I524,"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42"/>
      <c r="B525" s="29"/>
      <c r="C525" s="25" t="str">
        <f ca="1">IF(PORTADA!$F$51="A",CONCATENATE(I525,"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IF(PORTADA!$F$51="A",CONCATENATE(K527,".-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1151</v>
      </c>
      <c r="J527" s="61">
        <f>IF(LOOKUP(I527,DATOS!A:A,DATOS!C:C)=0,J521,(LOOKUP(I527,DATOS!A:A,DATOS!C:C)))</f>
        <v>17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57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42"/>
      <c r="B529" s="29"/>
      <c r="C529" s="25" t="str">
        <f ca="1">IF(PORTADA!$F$51="A",CONCATENATE(I529,"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42"/>
      <c r="B530" s="29"/>
      <c r="C530" s="25" t="str">
        <f ca="1">IF(PORTADA!$F$51="A",CONCATENATE(I530,"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42"/>
      <c r="B531" s="29"/>
      <c r="C531" s="25" t="str">
        <f ca="1">IF(PORTADA!$F$51="A",CONCATENATE(I531,"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IF(PORTADA!$F$51="A",CONCATENATE(K533,".-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1152</v>
      </c>
      <c r="J533" s="61">
        <f>IF(LOOKUP(I533,DATOS!A:A,DATOS!C:C)=0,J527,(LOOKUP(I533,DATOS!A:A,DATOS!C:C)))</f>
        <v>17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57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42"/>
      <c r="B535" s="29"/>
      <c r="C535" s="25" t="str">
        <f ca="1">IF(PORTADA!$F$51="A",CONCATENATE(I535,"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42"/>
      <c r="B536" s="29"/>
      <c r="C536" s="25" t="str">
        <f ca="1">IF(PORTADA!$F$51="A",CONCATENATE(I536,"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42"/>
      <c r="B537" s="29"/>
      <c r="C537" s="25" t="str">
        <f ca="1">IF(PORTADA!$F$51="A",CONCATENATE(I537,"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1153</v>
      </c>
      <c r="J539" s="61">
        <f>IF(LOOKUP(I539,DATOS!A:A,DATOS!C:C)=0,J533,(LOOKUP(I539,DATOS!A:A,DATOS!C:C)))</f>
        <v>17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1154</v>
      </c>
      <c r="J545" s="61">
        <f>IF(LOOKUP(I545,DATOS!A:A,DATOS!C:C)=0,J539,(LOOKUP(I545,DATOS!A:A,DATOS!C:C)))</f>
        <v>17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1155</v>
      </c>
      <c r="J551" s="61">
        <f>IF(LOOKUP(I551,DATOS!A:A,DATOS!C:C)=0,J545,(LOOKUP(I551,DATOS!A:A,DATOS!C:C)))</f>
        <v>17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1156</v>
      </c>
      <c r="J557" s="61">
        <f>IF(LOOKUP(I557,DATOS!A:A,DATOS!C:C)=0,J551,(LOOKUP(I557,DATOS!A:A,DATOS!C:C)))</f>
        <v>17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1157</v>
      </c>
      <c r="J563" s="61">
        <f>IF(LOOKUP(I563,DATOS!A:A,DATOS!C:C)=0,J557,(LOOKUP(I563,DATOS!A:A,DATOS!C:C)))</f>
        <v>17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1158</v>
      </c>
      <c r="J569" s="61">
        <f>IF(LOOKUP(I569,DATOS!A:A,DATOS!C:C)=0,J563,(LOOKUP(I569,DATOS!A:A,DATOS!C:C)))</f>
        <v>17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1159</v>
      </c>
      <c r="J575" s="61">
        <f>IF(LOOKUP(I575,DATOS!A:A,DATOS!C:C)=0,J569,(LOOKUP(I575,DATOS!A:A,DATOS!C:C)))</f>
        <v>17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1160</v>
      </c>
      <c r="J581" s="61">
        <f>IF(LOOKUP(I581,DATOS!A:A,DATOS!C:C)=0,J575,(LOOKUP(I581,DATOS!A:A,DATOS!C:C)))</f>
        <v>17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1161</v>
      </c>
      <c r="J587" s="61">
        <f>IF(LOOKUP(I587,DATOS!A:A,DATOS!C:C)=0,J581,(LOOKUP(I587,DATOS!A:A,DATOS!C:C)))</f>
        <v>17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1162</v>
      </c>
      <c r="J593" s="61">
        <f>IF(LOOKUP(I593,DATOS!A:A,DATOS!C:C)=0,J587,(LOOKUP(I593,DATOS!A:A,DATOS!C:C)))</f>
        <v>17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1163</v>
      </c>
      <c r="J599" s="61">
        <f>IF(LOOKUP(I599,DATOS!A:A,DATOS!C:C)=0,J593,(LOOKUP(I599,DATOS!A:A,DATOS!C:C)))</f>
        <v>17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F0DY+DVwSyD+WzaT0c8XExD5/+H4ijrz+YhApNvckYOzh3DCoOlCku25utsrZ3o0bPN40+sc0OzFhn3WzHoBvw==" saltValue="BEhPJeQDnEoKN5aTi1pb8Q==" spinCount="100000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630" priority="28" stopIfTrue="1" operator="lessThan">
      <formula>2</formula>
    </cfRule>
    <cfRule type="cellIs" dxfId="629" priority="29" stopIfTrue="1" operator="equal">
      <formula>2</formula>
    </cfRule>
    <cfRule type="cellIs" dxfId="62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627" priority="1" stopIfTrue="1" operator="lessThan">
      <formula>2</formula>
    </cfRule>
    <cfRule type="cellIs" dxfId="626" priority="2" stopIfTrue="1" operator="equal">
      <formula>2</formula>
    </cfRule>
    <cfRule type="cellIs" dxfId="62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624" priority="25" stopIfTrue="1" operator="lessThan">
      <formula>2</formula>
    </cfRule>
    <cfRule type="cellIs" dxfId="623" priority="26" stopIfTrue="1" operator="equal">
      <formula>2</formula>
    </cfRule>
    <cfRule type="cellIs" dxfId="62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621" priority="22" stopIfTrue="1" operator="lessThan">
      <formula>2</formula>
    </cfRule>
    <cfRule type="cellIs" dxfId="620" priority="23" stopIfTrue="1" operator="equal">
      <formula>2</formula>
    </cfRule>
    <cfRule type="cellIs" dxfId="61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618" priority="19" stopIfTrue="1" operator="lessThan">
      <formula>2</formula>
    </cfRule>
    <cfRule type="cellIs" dxfId="617" priority="20" stopIfTrue="1" operator="equal">
      <formula>2</formula>
    </cfRule>
    <cfRule type="cellIs" dxfId="61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615" priority="16" stopIfTrue="1" operator="lessThan">
      <formula>2</formula>
    </cfRule>
    <cfRule type="cellIs" dxfId="614" priority="17" stopIfTrue="1" operator="equal">
      <formula>2</formula>
    </cfRule>
    <cfRule type="cellIs" dxfId="61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612" priority="13" stopIfTrue="1" operator="lessThan">
      <formula>2</formula>
    </cfRule>
    <cfRule type="cellIs" dxfId="611" priority="14" stopIfTrue="1" operator="equal">
      <formula>2</formula>
    </cfRule>
    <cfRule type="cellIs" dxfId="61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609" priority="10" stopIfTrue="1" operator="lessThan">
      <formula>2</formula>
    </cfRule>
    <cfRule type="cellIs" dxfId="608" priority="11" stopIfTrue="1" operator="equal">
      <formula>2</formula>
    </cfRule>
    <cfRule type="cellIs" dxfId="60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606" priority="7" stopIfTrue="1" operator="lessThan">
      <formula>2</formula>
    </cfRule>
    <cfRule type="cellIs" dxfId="605" priority="8" stopIfTrue="1" operator="equal">
      <formula>2</formula>
    </cfRule>
    <cfRule type="cellIs" dxfId="60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603" priority="4" stopIfTrue="1" operator="lessThan">
      <formula>2</formula>
    </cfRule>
    <cfRule type="cellIs" dxfId="602" priority="5" stopIfTrue="1" operator="equal">
      <formula>2</formula>
    </cfRule>
    <cfRule type="cellIs" dxfId="60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AI819"/>
  <sheetViews>
    <sheetView zoomScale="90" zoomScaleNormal="90" workbookViewId="0">
      <pane ySplit="2" topLeftCell="A438" activePane="bottomLeft" state="frozen"/>
      <selection pane="bottomLeft" activeCell="B460" sqref="B460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119" t="s">
        <v>4</v>
      </c>
      <c r="B1" s="1"/>
      <c r="C1" s="2" t="str">
        <f ca="1">IF(PORTADA!$F$51="A",G1,PORTADA!$F$52)</f>
        <v xml:space="preserve">Generalidades I </v>
      </c>
      <c r="D1" s="3"/>
      <c r="E1" s="4" t="e">
        <f>ROUND(Q2/K2*10,2)</f>
        <v>#DIV/0!</v>
      </c>
      <c r="F1" s="4"/>
      <c r="G1" s="38" t="str">
        <f>LOOKUP(I5,DATOS!A:A,DATOS!E:E)</f>
        <v xml:space="preserve">Generalidades I </v>
      </c>
      <c r="I1" s="39">
        <v>17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e">
        <f ca="1">IF(PORTADA!$F$51="A",X2,"")</f>
        <v>#DIV/0!</v>
      </c>
      <c r="D2" s="3"/>
      <c r="E2" s="9"/>
      <c r="F2" s="10"/>
      <c r="I2" s="35" t="str">
        <f ca="1">IF(PORTADA!$F$51="A", LOOKUP(I5,DATOS!A:A,DATOS!E:E),PORTADA!$F$52)</f>
        <v xml:space="preserve">Generalidades I 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1</v>
      </c>
      <c r="N2" s="18">
        <f>SUM(N3:N52)</f>
        <v>0</v>
      </c>
      <c r="O2" s="18">
        <f>L2+M2</f>
        <v>1</v>
      </c>
      <c r="P2" s="18" t="e">
        <f>+O2/K2</f>
        <v>#DIV/0!</v>
      </c>
      <c r="Q2" s="18">
        <f>+L2+N2</f>
        <v>0</v>
      </c>
      <c r="R2" s="18">
        <f>ROUND(Q2/(L2+M2)*10,2)</f>
        <v>0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e">
        <f>IF(E2="X",V2,IF(O2&gt;0,U2,V2))</f>
        <v>#DIV/0!</v>
      </c>
      <c r="X2" s="18" t="e">
        <f ca="1">IF(PORTADA!F51="A",W2,V2)</f>
        <v>#DIV/0!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IF(PORTADA!$F$51="A",CONCATENATE(K5,".- ",G5),"")</f>
        <v xml:space="preserve">1.- GENERALIDADES, INSTRUCCIÓN Y PREPARACIÓN DE LA MISIÓN. </v>
      </c>
      <c r="D5" s="24"/>
      <c r="E5" s="11"/>
      <c r="F5" s="11"/>
      <c r="G5" s="40" t="str">
        <f>LOOKUP(I5,DATOS!A:A,DATOS!F:F)</f>
        <v xml:space="preserve">GENERALIDADES, INSTRUCCIÓN Y PREPARACIÓN DE LA MISIÓN. </v>
      </c>
      <c r="H5" s="40">
        <f>LOOKUP(I5,DATOS!A:A,DATOS!P:P)</f>
        <v>0</v>
      </c>
      <c r="I5" s="35">
        <f>LOOKUP(I1,DATOS!C:C,DATOS!A:A)</f>
        <v>1123</v>
      </c>
      <c r="J5" s="61">
        <f>LOOKUP(I5,DATOS!A:A,DATOS!C:C)</f>
        <v>17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IF(PORTADA!$F$51="A",CONCATENATE(K11,".- ",G11),"")</f>
        <v xml:space="preserve">2.- GENERALIDADES, INSTRUCCIÓN Y PREPARACIÓN DE LA MISIÓN. </v>
      </c>
      <c r="D11" s="24"/>
      <c r="E11" s="11"/>
      <c r="F11" s="11"/>
      <c r="G11" s="40" t="str">
        <f>IF(J12="FIN","",LOOKUP(I11,DATOS!A:A,DATOS!F:F))</f>
        <v xml:space="preserve">GENERALIDADES, INSTRUCCIÓN Y PREPARACIÓN DE LA MISIÓN. </v>
      </c>
      <c r="H11" s="40">
        <f>IF(J12="FIN",0,LOOKUP(I11,DATOS!A:A,DATOS!P:P))</f>
        <v>0</v>
      </c>
      <c r="I11" s="35">
        <f>+I5+1</f>
        <v>1124</v>
      </c>
      <c r="J11" s="61">
        <f>IF(LOOKUP(I11,DATOS!A:A,DATOS!C:C)=0,J5,(LOOKUP(I11,DATOS!A:A,DATOS!C:C)))</f>
        <v>17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IF(PORTADA!$F$51="A",CONCATENATE(K17,".- ",G17),"")</f>
        <v xml:space="preserve">3.- GENERALIDADES, INSTRUCCIÓN Y PREPARACIÓN DE LA MISIÓN. </v>
      </c>
      <c r="D17" s="24"/>
      <c r="E17" s="11"/>
      <c r="F17" s="11"/>
      <c r="G17" s="40" t="str">
        <f>IF(J18="FIN","",LOOKUP(I17,DATOS!A:A,DATOS!F:F))</f>
        <v xml:space="preserve">GENERALIDADES, INSTRUCCIÓN Y PREPARACIÓN DE LA MISIÓN. </v>
      </c>
      <c r="H17" s="40">
        <f>IF(J18="FIN",0,LOOKUP(I17,DATOS!A:A,DATOS!P:P))</f>
        <v>0</v>
      </c>
      <c r="I17" s="35">
        <f>+I11+1</f>
        <v>1125</v>
      </c>
      <c r="J17" s="61">
        <f>IF(LOOKUP(I17,DATOS!A:A,DATOS!C:C)=0,J11,(LOOKUP(I17,DATOS!A:A,DATOS!C:C)))</f>
        <v>17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IF(PORTADA!$F$51="A",CONCATENATE(K23,".- ",G23),"")</f>
        <v xml:space="preserve">4.- GENERALIDADES, INSTRUCCIÓN Y PREPARACIÓN DE LA MISIÓN. </v>
      </c>
      <c r="D23" s="24"/>
      <c r="E23" s="11"/>
      <c r="F23" s="11"/>
      <c r="G23" s="40" t="str">
        <f>IF(J24="FIN","",LOOKUP(I23,DATOS!A:A,DATOS!F:F))</f>
        <v xml:space="preserve">GENERALIDADES, INSTRUCCIÓN Y PREPARACIÓN DE LA MISIÓN. </v>
      </c>
      <c r="H23" s="40">
        <f>IF(J24="FIN",0,LOOKUP(I23,DATOS!A:A,DATOS!P:P))</f>
        <v>0</v>
      </c>
      <c r="I23" s="35">
        <f>+I17+1</f>
        <v>1126</v>
      </c>
      <c r="J23" s="61">
        <f>IF(LOOKUP(I23,DATOS!A:A,DATOS!C:C)=0,J17,(LOOKUP(I23,DATOS!A:A,DATOS!C:C)))</f>
        <v>17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IF(PORTADA!$F$51="A",CONCATENATE(K29,".- ",G29),"")</f>
        <v xml:space="preserve">5.- GENERALIDADES, INSTRUCCIÓN Y PREPARACIÓN DE LA MISIÓN. </v>
      </c>
      <c r="D29" s="24"/>
      <c r="E29" s="11"/>
      <c r="F29" s="11"/>
      <c r="G29" s="40" t="str">
        <f>IF(J30="FIN","",LOOKUP(I29,DATOS!A:A,DATOS!F:F))</f>
        <v xml:space="preserve">GENERALIDADES, INSTRUCCIÓN Y PREPARACIÓN DE LA MISIÓN. </v>
      </c>
      <c r="H29" s="40">
        <f>IF(J30="FIN",0,LOOKUP(I29,DATOS!A:A,DATOS!P:P))</f>
        <v>0</v>
      </c>
      <c r="I29" s="35">
        <f>+I23+1</f>
        <v>1127</v>
      </c>
      <c r="J29" s="61">
        <f>IF(LOOKUP(I29,DATOS!A:A,DATOS!C:C)=0,J23,(LOOKUP(I29,DATOS!A:A,DATOS!C:C)))</f>
        <v>17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IF(PORTADA!$F$51="A",CONCATENATE(K35,".- ",G35),"")</f>
        <v xml:space="preserve">6.- GENERALIDADES, INSTRUCCIÓN Y PREPARACIÓN DE LA MISIÓN. </v>
      </c>
      <c r="D35" s="24"/>
      <c r="E35" s="11"/>
      <c r="F35" s="11"/>
      <c r="G35" s="40" t="str">
        <f>IF(J36="FIN","",LOOKUP(I35,DATOS!A:A,DATOS!F:F))</f>
        <v xml:space="preserve">GENERALIDADES, INSTRUCCIÓN Y PREPARACIÓN DE LA MISIÓN. </v>
      </c>
      <c r="H35" s="40">
        <f>IF(J36="FIN",0,LOOKUP(I35,DATOS!A:A,DATOS!P:P))</f>
        <v>0</v>
      </c>
      <c r="I35" s="35">
        <f>+I29+1</f>
        <v>1128</v>
      </c>
      <c r="J35" s="61">
        <f>IF(LOOKUP(I35,DATOS!A:A,DATOS!C:C)=0,J29,(LOOKUP(I35,DATOS!A:A,DATOS!C:C)))</f>
        <v>17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IF(PORTADA!$F$51="A",CONCATENATE(K41,".- ",G41),"")</f>
        <v xml:space="preserve">7.- GENERALIDADES, INSTRUCCIÓN Y PREPARACIÓN DE LA MISIÓN. </v>
      </c>
      <c r="D41" s="24"/>
      <c r="E41" s="11"/>
      <c r="F41" s="11"/>
      <c r="G41" s="40" t="str">
        <f>IF(J42="FIN","",LOOKUP(I41,DATOS!A:A,DATOS!F:F))</f>
        <v xml:space="preserve">GENERALIDADES, INSTRUCCIÓN Y PREPARACIÓN DE LA MISIÓN. </v>
      </c>
      <c r="H41" s="40">
        <f>IF(J42="FIN",0,LOOKUP(I41,DATOS!A:A,DATOS!P:P))</f>
        <v>0</v>
      </c>
      <c r="I41" s="35">
        <f>+I35+1</f>
        <v>1129</v>
      </c>
      <c r="J41" s="61">
        <f>IF(LOOKUP(I41,DATOS!A:A,DATOS!C:C)=0,J35,(LOOKUP(I41,DATOS!A:A,DATOS!C:C)))</f>
        <v>17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IF(PORTADA!$F$51="A",CONCATENATE(K47,".- ",G47),"")</f>
        <v xml:space="preserve">8.- GENERALIDADES, INSTRUCCIÓN Y PREPARACIÓN DE LA MISIÓN. </v>
      </c>
      <c r="D47" s="24"/>
      <c r="E47" s="11"/>
      <c r="F47" s="11"/>
      <c r="G47" s="40" t="str">
        <f>IF(J48="FIN","",LOOKUP(I47,DATOS!A:A,DATOS!F:F))</f>
        <v xml:space="preserve">GENERALIDADES, INSTRUCCIÓN Y PREPARACIÓN DE LA MISIÓN. </v>
      </c>
      <c r="H47" s="40">
        <f>IF(J48="FIN",0,LOOKUP(I47,DATOS!A:A,DATOS!P:P))</f>
        <v>0</v>
      </c>
      <c r="I47" s="35">
        <f>+I41+1</f>
        <v>1130</v>
      </c>
      <c r="J47" s="61">
        <f>IF(LOOKUP(I47,DATOS!A:A,DATOS!C:C)=0,J41,(LOOKUP(I47,DATOS!A:A,DATOS!C:C)))</f>
        <v>17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IF(PORTADA!$F$51="A",CONCATENATE(K53,".- ",G53),"")</f>
        <v xml:space="preserve">9.- GENERALIDADES, INSTRUCCIÓN Y PREPARACIÓN DE LA MISIÓN. </v>
      </c>
      <c r="D53" s="24"/>
      <c r="E53" s="11"/>
      <c r="F53" s="11"/>
      <c r="G53" s="40" t="str">
        <f>IF(J54="FIN","",LOOKUP(I53,DATOS!A:A,DATOS!F:F))</f>
        <v xml:space="preserve">GENERALIDADES, INSTRUCCIÓN Y PREPARACIÓN DE LA MISIÓN. </v>
      </c>
      <c r="H53" s="40">
        <f>IF(J54="FIN",0,LOOKUP(I53,DATOS!A:A,DATOS!P:P))</f>
        <v>0</v>
      </c>
      <c r="I53" s="35">
        <f>+I47+1</f>
        <v>1131</v>
      </c>
      <c r="J53" s="61">
        <f>IF(LOOKUP(I53,DATOS!A:A,DATOS!C:C)=0,J47,(LOOKUP(I53,DATOS!A:A,DATOS!C:C)))</f>
        <v>17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IF(PORTADA!$F$51="A",CONCATENATE(K59,".- ",G59),"")</f>
        <v xml:space="preserve">10.- GENERALIDADES, INSTRUCCIÓN Y PREPARACIÓN DE LA MISIÓN. </v>
      </c>
      <c r="D59" s="24"/>
      <c r="E59" s="11"/>
      <c r="F59" s="11"/>
      <c r="G59" s="40" t="str">
        <f>IF(J60="FIN","",LOOKUP(I59,DATOS!A:A,DATOS!F:F))</f>
        <v xml:space="preserve">GENERALIDADES, INSTRUCCIÓN Y PREPARACIÓN DE LA MISIÓN. </v>
      </c>
      <c r="H59" s="40">
        <f>IF(J60="FIN",0,LOOKUP(I59,DATOS!A:A,DATOS!P:P))</f>
        <v>0</v>
      </c>
      <c r="I59" s="35">
        <f>+I53+1</f>
        <v>1132</v>
      </c>
      <c r="J59" s="61">
        <f>IF(LOOKUP(I59,DATOS!A:A,DATOS!C:C)=0,J53,(LOOKUP(I59,DATOS!A:A,DATOS!C:C)))</f>
        <v>17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IF(PORTADA!$F$51="A",CONCATENATE(K65,".- ",G65),"")</f>
        <v xml:space="preserve">11.- GENERALIDADES, INSTRUCCIÓN Y PREPARACIÓN DE LA MISIÓN. </v>
      </c>
      <c r="D65" s="24"/>
      <c r="E65" s="11"/>
      <c r="F65" s="11"/>
      <c r="G65" s="40" t="str">
        <f>IF(J66="FIN","",LOOKUP(I65,DATOS!A:A,DATOS!F:F))</f>
        <v xml:space="preserve">GENERALIDADES, INSTRUCCIÓN Y PREPARACIÓN DE LA MISIÓN. </v>
      </c>
      <c r="H65" s="40">
        <f>IF(J66="FIN",0,LOOKUP(I65,DATOS!A:A,DATOS!P:P))</f>
        <v>0</v>
      </c>
      <c r="I65" s="35">
        <f>+I59+1</f>
        <v>1133</v>
      </c>
      <c r="J65" s="61">
        <f>IF(LOOKUP(I65,DATOS!A:A,DATOS!C:C)=0,J59,(LOOKUP(I65,DATOS!A:A,DATOS!C:C)))</f>
        <v>17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IF(PORTADA!$F$51="A",CONCATENATE(K71,".- ",G71),"")</f>
        <v xml:space="preserve">12.- GENERALIDADES, INSTRUCCIÓN Y PREPARACIÓN DE LA MISIÓN. </v>
      </c>
      <c r="D71" s="24"/>
      <c r="E71" s="11"/>
      <c r="F71" s="11"/>
      <c r="G71" s="40" t="str">
        <f>IF(J72="FIN","",LOOKUP(I71,DATOS!A:A,DATOS!F:F))</f>
        <v xml:space="preserve">GENERALIDADES, INSTRUCCIÓN Y PREPARACIÓN DE LA MISIÓN. </v>
      </c>
      <c r="H71" s="40">
        <f>IF(J72="FIN",0,LOOKUP(I71,DATOS!A:A,DATOS!P:P))</f>
        <v>0</v>
      </c>
      <c r="I71" s="35">
        <f>+I65+1</f>
        <v>1134</v>
      </c>
      <c r="J71" s="61">
        <f>IF(LOOKUP(I71,DATOS!A:A,DATOS!C:C)=0,J65,(LOOKUP(I71,DATOS!A:A,DATOS!C:C)))</f>
        <v>17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IF(PORTADA!$F$51="A",CONCATENATE(K77,".- ",G77),"")</f>
        <v xml:space="preserve">13.- GENERALIDADES, INSTRUCCIÓN Y PREPARACIÓN DE LA MISIÓN. </v>
      </c>
      <c r="D77" s="24"/>
      <c r="E77" s="11"/>
      <c r="F77" s="11"/>
      <c r="G77" s="40" t="str">
        <f>IF(J78="FIN","",LOOKUP(I77,DATOS!A:A,DATOS!F:F))</f>
        <v xml:space="preserve">GENERALIDADES, INSTRUCCIÓN Y PREPARACIÓN DE LA MISIÓN. </v>
      </c>
      <c r="H77" s="40">
        <f>IF(J78="FIN",0,LOOKUP(I77,DATOS!A:A,DATOS!P:P))</f>
        <v>0</v>
      </c>
      <c r="I77" s="35">
        <f>+I71+1</f>
        <v>1135</v>
      </c>
      <c r="J77" s="61">
        <f>IF(LOOKUP(I77,DATOS!A:A,DATOS!C:C)=0,J71,(LOOKUP(I77,DATOS!A:A,DATOS!C:C)))</f>
        <v>17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IF(PORTADA!$F$51="A",CONCATENATE(K83,".- ",G83),"")</f>
        <v xml:space="preserve">14.- GENERALIDADES, INSTRUCCIÓN Y PREPARACIÓN DE LA MISIÓN. </v>
      </c>
      <c r="D83" s="24"/>
      <c r="E83" s="11"/>
      <c r="F83" s="11"/>
      <c r="G83" s="40" t="str">
        <f>IF(J84="FIN","",LOOKUP(I83,DATOS!A:A,DATOS!F:F))</f>
        <v xml:space="preserve">GENERALIDADES, INSTRUCCIÓN Y PREPARACIÓN DE LA MISIÓN. </v>
      </c>
      <c r="H83" s="40">
        <f>IF(J84="FIN",0,LOOKUP(I83,DATOS!A:A,DATOS!P:P))</f>
        <v>0</v>
      </c>
      <c r="I83" s="35">
        <f>+I77+1</f>
        <v>1136</v>
      </c>
      <c r="J83" s="61">
        <f>IF(LOOKUP(I83,DATOS!A:A,DATOS!C:C)=0,J77,(LOOKUP(I83,DATOS!A:A,DATOS!C:C)))</f>
        <v>17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IF(PORTADA!$F$51="A",CONCATENATE(K89,".- ",G89),"")</f>
        <v xml:space="preserve">15.- GENERALIDADES, INSTRUCCIÓN Y PREPARACIÓN DE LA MISIÓN. </v>
      </c>
      <c r="D89" s="24"/>
      <c r="E89" s="11"/>
      <c r="F89" s="11"/>
      <c r="G89" s="40" t="str">
        <f>IF(J90="FIN","",LOOKUP(I89,DATOS!A:A,DATOS!F:F))</f>
        <v xml:space="preserve">GENERALIDADES, INSTRUCCIÓN Y PREPARACIÓN DE LA MISIÓN. </v>
      </c>
      <c r="H89" s="40">
        <f>IF(J90="FIN",0,LOOKUP(I89,DATOS!A:A,DATOS!P:P))</f>
        <v>0</v>
      </c>
      <c r="I89" s="35">
        <f>+I83+1</f>
        <v>1137</v>
      </c>
      <c r="J89" s="61">
        <f>IF(LOOKUP(I89,DATOS!A:A,DATOS!C:C)=0,J83,(LOOKUP(I89,DATOS!A:A,DATOS!C:C)))</f>
        <v>17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IF(PORTADA!$F$51="A",CONCATENATE(K95,".- ",G95),"")</f>
        <v xml:space="preserve">16.- GENERALIDADES, INSTRUCCIÓN Y PREPARACIÓN DE LA MISIÓN. </v>
      </c>
      <c r="D95" s="24"/>
      <c r="E95" s="11"/>
      <c r="F95" s="11"/>
      <c r="G95" s="40" t="str">
        <f>IF(J96="FIN","",LOOKUP(I95,DATOS!A:A,DATOS!F:F))</f>
        <v xml:space="preserve">GENERALIDADES, INSTRUCCIÓN Y PREPARACIÓN DE LA MISIÓN. </v>
      </c>
      <c r="H95" s="40">
        <f>IF(J96="FIN",0,LOOKUP(I95,DATOS!A:A,DATOS!P:P))</f>
        <v>0</v>
      </c>
      <c r="I95" s="35">
        <f>+I89+1</f>
        <v>1138</v>
      </c>
      <c r="J95" s="61">
        <f>IF(LOOKUP(I95,DATOS!A:A,DATOS!C:C)=0,J89,(LOOKUP(I95,DATOS!A:A,DATOS!C:C)))</f>
        <v>17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IF(PORTADA!$F$51="A",CONCATENATE(K101,".- ",G101),"")</f>
        <v xml:space="preserve">17.- GENERALIDADES, INSTRUCCIÓN Y PREPARACIÓN DE LA MISIÓN. </v>
      </c>
      <c r="D101" s="24"/>
      <c r="E101" s="11"/>
      <c r="F101" s="11"/>
      <c r="G101" s="40" t="str">
        <f>IF(J102="FIN","",LOOKUP(I101,DATOS!A:A,DATOS!F:F))</f>
        <v xml:space="preserve">GENERALIDADES, INSTRUCCIÓN Y PREPARACIÓN DE LA MISIÓN. </v>
      </c>
      <c r="H101" s="40">
        <f>IF(J102="FIN",0,LOOKUP(I101,DATOS!A:A,DATOS!P:P))</f>
        <v>0</v>
      </c>
      <c r="I101" s="35">
        <f>+I95+1</f>
        <v>1139</v>
      </c>
      <c r="J101" s="61">
        <f>IF(LOOKUP(I101,DATOS!A:A,DATOS!C:C)=0,J95,(LOOKUP(I101,DATOS!A:A,DATOS!C:C)))</f>
        <v>17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IF(PORTADA!$F$51="A",CONCATENATE(K107,".- ",G107),"")</f>
        <v xml:space="preserve">18.- GENERALIDADES, INSTRUCCIÓN Y PREPARACIÓN DE LA MISIÓN. </v>
      </c>
      <c r="D107" s="24"/>
      <c r="E107" s="11"/>
      <c r="F107" s="11"/>
      <c r="G107" s="40" t="str">
        <f>IF(J108="FIN","",LOOKUP(I107,DATOS!A:A,DATOS!F:F))</f>
        <v xml:space="preserve">GENERALIDADES, INSTRUCCIÓN Y PREPARACIÓN DE LA MISIÓN. </v>
      </c>
      <c r="H107" s="40">
        <f>IF(J108="FIN",0,LOOKUP(I107,DATOS!A:A,DATOS!P:P))</f>
        <v>0</v>
      </c>
      <c r="I107" s="35">
        <f>+I101+1</f>
        <v>1140</v>
      </c>
      <c r="J107" s="61">
        <f>IF(LOOKUP(I107,DATOS!A:A,DATOS!C:C)=0,J101,(LOOKUP(I107,DATOS!A:A,DATOS!C:C)))</f>
        <v>17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IF(PORTADA!$F$51="A",CONCATENATE(K113,".- ",G113),"")</f>
        <v xml:space="preserve">19.- GENERALIDADES, INSTRUCCIÓN Y PREPARACIÓN DE LA MISIÓN. </v>
      </c>
      <c r="D113" s="24"/>
      <c r="E113" s="11"/>
      <c r="F113" s="11"/>
      <c r="G113" s="40" t="str">
        <f>IF(J114="FIN","",LOOKUP(I113,DATOS!A:A,DATOS!F:F))</f>
        <v xml:space="preserve">GENERALIDADES, INSTRUCCIÓN Y PREPARACIÓN DE LA MISIÓN. </v>
      </c>
      <c r="H113" s="40">
        <f>IF(J114="FIN",0,LOOKUP(I113,DATOS!A:A,DATOS!P:P))</f>
        <v>0</v>
      </c>
      <c r="I113" s="35">
        <f>+I107+1</f>
        <v>1141</v>
      </c>
      <c r="J113" s="61">
        <f>IF(LOOKUP(I113,DATOS!A:A,DATOS!C:C)=0,J107,(LOOKUP(I113,DATOS!A:A,DATOS!C:C)))</f>
        <v>17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IF(PORTADA!$F$51="A",CONCATENATE(K119,".- ",G119),"")</f>
        <v xml:space="preserve">20.- GENERALIDADES, INSTRUCCIÓN Y PREPARACIÓN DE LA MISIÓN. </v>
      </c>
      <c r="D119" s="24"/>
      <c r="E119" s="11"/>
      <c r="F119" s="11"/>
      <c r="G119" s="40" t="str">
        <f>IF(J120="FIN","",LOOKUP(I119,DATOS!A:A,DATOS!F:F))</f>
        <v xml:space="preserve">GENERALIDADES, INSTRUCCIÓN Y PREPARACIÓN DE LA MISIÓN. </v>
      </c>
      <c r="H119" s="40">
        <f>IF(J120="FIN",0,LOOKUP(I119,DATOS!A:A,DATOS!P:P))</f>
        <v>0</v>
      </c>
      <c r="I119" s="35">
        <f>+I113+1</f>
        <v>1142</v>
      </c>
      <c r="J119" s="61">
        <f>IF(LOOKUP(I119,DATOS!A:A,DATOS!C:C)=0,J113,(LOOKUP(I119,DATOS!A:A,DATOS!C:C)))</f>
        <v>17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IF(PORTADA!$F$51="A",CONCATENATE(K125,".- ",G125),"")</f>
        <v xml:space="preserve">21.- GENERALIDADES, INSTRUCCIÓN Y PREPARACIÓN DE LA MISIÓN. </v>
      </c>
      <c r="D125" s="24"/>
      <c r="E125" s="11"/>
      <c r="F125" s="11"/>
      <c r="G125" s="40" t="str">
        <f>IF(J126="FIN","",LOOKUP(I125,DATOS!A:A,DATOS!F:F))</f>
        <v xml:space="preserve">GENERALIDADES, INSTRUCCIÓN Y PREPARACIÓN DE LA MISIÓN. </v>
      </c>
      <c r="H125" s="40">
        <f>IF(J126="FIN",0,LOOKUP(I125,DATOS!A:A,DATOS!P:P))</f>
        <v>0</v>
      </c>
      <c r="I125" s="35">
        <f>+I119+1</f>
        <v>1143</v>
      </c>
      <c r="J125" s="61">
        <f>IF(LOOKUP(I125,DATOS!A:A,DATOS!C:C)=0,J119,(LOOKUP(I125,DATOS!A:A,DATOS!C:C)))</f>
        <v>17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IF(PORTADA!$F$51="A",CONCATENATE(K131,".- ",G131),"")</f>
        <v xml:space="preserve">22.- GENERALIDADES, INSTRUCCIÓN Y PREPARACIÓN DE LA MISIÓN. </v>
      </c>
      <c r="D131" s="24"/>
      <c r="E131" s="11"/>
      <c r="F131" s="11"/>
      <c r="G131" s="40" t="str">
        <f>IF(J132="FIN","",LOOKUP(I131,DATOS!A:A,DATOS!F:F))</f>
        <v xml:space="preserve">GENERALIDADES, INSTRUCCIÓN Y PREPARACIÓN DE LA MISIÓN. </v>
      </c>
      <c r="H131" s="40">
        <f>IF(J132="FIN",0,LOOKUP(I131,DATOS!A:A,DATOS!P:P))</f>
        <v>0</v>
      </c>
      <c r="I131" s="35">
        <f>+I125+1</f>
        <v>1144</v>
      </c>
      <c r="J131" s="61">
        <f>IF(LOOKUP(I131,DATOS!A:A,DATOS!C:C)=0,J125,(LOOKUP(I131,DATOS!A:A,DATOS!C:C)))</f>
        <v>17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IF(PORTADA!$F$51="A",CONCATENATE(K137,".- ",G137),"")</f>
        <v xml:space="preserve">23.- GENERALIDADES, INSTRUCCIÓN Y PREPARACIÓN DE LA MISIÓN. </v>
      </c>
      <c r="D137" s="24"/>
      <c r="E137" s="11"/>
      <c r="F137" s="11"/>
      <c r="G137" s="40" t="str">
        <f>IF(J138="FIN","",LOOKUP(I137,DATOS!A:A,DATOS!F:F))</f>
        <v xml:space="preserve">GENERALIDADES, INSTRUCCIÓN Y PREPARACIÓN DE LA MISIÓN. </v>
      </c>
      <c r="H137" s="40">
        <f>IF(J138="FIN",0,LOOKUP(I137,DATOS!A:A,DATOS!P:P))</f>
        <v>0</v>
      </c>
      <c r="I137" s="35">
        <f>+I131+1</f>
        <v>1145</v>
      </c>
      <c r="J137" s="61">
        <f>IF(LOOKUP(I137,DATOS!A:A,DATOS!C:C)=0,J131,(LOOKUP(I137,DATOS!A:A,DATOS!C:C)))</f>
        <v>17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IF(PORTADA!$F$51="A",CONCATENATE(K143,".- ",G143),"")</f>
        <v xml:space="preserve">24.- GENERALIDADES, INSTRUCCIÓN Y PREPARACIÓN DE LA MISIÓN. </v>
      </c>
      <c r="D143" s="24"/>
      <c r="E143" s="11"/>
      <c r="F143" s="11"/>
      <c r="G143" s="40" t="str">
        <f>IF(J144="FIN","",LOOKUP(I143,DATOS!A:A,DATOS!F:F))</f>
        <v xml:space="preserve">GENERALIDADES, INSTRUCCIÓN Y PREPARACIÓN DE LA MISIÓN. </v>
      </c>
      <c r="H143" s="40">
        <f>IF(J144="FIN",0,LOOKUP(I143,DATOS!A:A,DATOS!P:P))</f>
        <v>0</v>
      </c>
      <c r="I143" s="35">
        <f>+I137+1</f>
        <v>1146</v>
      </c>
      <c r="J143" s="61">
        <f>IF(LOOKUP(I143,DATOS!A:A,DATOS!C:C)=0,J137,(LOOKUP(I143,DATOS!A:A,DATOS!C:C)))</f>
        <v>17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IF(PORTADA!$F$51="A",CONCATENATE(K149,".- ",G149),"")</f>
        <v xml:space="preserve">25.- GENERALIDADES, INSTRUCCIÓN Y PREPARACIÓN DE LA MISIÓN. </v>
      </c>
      <c r="D149" s="24"/>
      <c r="E149" s="11"/>
      <c r="F149" s="11"/>
      <c r="G149" s="40" t="str">
        <f>IF(J150="FIN","",LOOKUP(I149,DATOS!A:A,DATOS!F:F))</f>
        <v xml:space="preserve">GENERALIDADES, INSTRUCCIÓN Y PREPARACIÓN DE LA MISIÓN. </v>
      </c>
      <c r="H149" s="40">
        <f>IF(J150="FIN",0,LOOKUP(I149,DATOS!A:A,DATOS!P:P))</f>
        <v>0</v>
      </c>
      <c r="I149" s="35">
        <f>+I143+1</f>
        <v>1147</v>
      </c>
      <c r="J149" s="61">
        <f>IF(LOOKUP(I149,DATOS!A:A,DATOS!C:C)=0,J143,(LOOKUP(I149,DATOS!A:A,DATOS!C:C)))</f>
        <v>17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IF(PORTADA!$F$51="A",CONCATENATE(K155,".- ",G155),"")</f>
        <v xml:space="preserve">26.- GENERALIDADES, INSTRUCCIÓN Y PREPARACIÓN DE LA MISIÓN. </v>
      </c>
      <c r="D155" s="24"/>
      <c r="E155" s="11"/>
      <c r="F155" s="11"/>
      <c r="G155" s="40" t="str">
        <f>IF(J156="FIN","",LOOKUP(I155,DATOS!A:A,DATOS!F:F))</f>
        <v xml:space="preserve">GENERALIDADES, INSTRUCCIÓN Y PREPARACIÓN DE LA MISIÓN. </v>
      </c>
      <c r="H155" s="40">
        <f>IF(J156="FIN",0,LOOKUP(I155,DATOS!A:A,DATOS!P:P))</f>
        <v>0</v>
      </c>
      <c r="I155" s="35">
        <f>+I149+1</f>
        <v>1148</v>
      </c>
      <c r="J155" s="61">
        <f>IF(LOOKUP(I155,DATOS!A:A,DATOS!C:C)=0,J149,(LOOKUP(I155,DATOS!A:A,DATOS!C:C)))</f>
        <v>17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IF(PORTADA!$F$51="A",CONCATENATE(K161,".- ",G161),"")</f>
        <v xml:space="preserve">27.- GENERALIDADES, INSTRUCCIÓN Y PREPARACIÓN DE LA MISIÓN. </v>
      </c>
      <c r="D161" s="24"/>
      <c r="E161" s="11"/>
      <c r="F161" s="11"/>
      <c r="G161" s="40" t="str">
        <f>IF(J162="FIN","",LOOKUP(I161,DATOS!A:A,DATOS!F:F))</f>
        <v xml:space="preserve">GENERALIDADES, INSTRUCCIÓN Y PREPARACIÓN DE LA MISIÓN. </v>
      </c>
      <c r="H161" s="40">
        <f>IF(J162="FIN",0,LOOKUP(I161,DATOS!A:A,DATOS!P:P))</f>
        <v>0</v>
      </c>
      <c r="I161" s="35">
        <f>+I155+1</f>
        <v>1149</v>
      </c>
      <c r="J161" s="61">
        <f>IF(LOOKUP(I161,DATOS!A:A,DATOS!C:C)=0,J155,(LOOKUP(I161,DATOS!A:A,DATOS!C:C)))</f>
        <v>17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IF(PORTADA!$F$51="A",CONCATENATE(K167,".- ",G167),"")</f>
        <v xml:space="preserve">28.- GENERALIDADES, INSTRUCCIÓN Y PREPARACIÓN DE LA MISIÓN. </v>
      </c>
      <c r="D167" s="24"/>
      <c r="E167" s="11"/>
      <c r="F167" s="11"/>
      <c r="G167" s="40" t="str">
        <f>IF(J168="FIN","",LOOKUP(I167,DATOS!A:A,DATOS!F:F))</f>
        <v xml:space="preserve">GENERALIDADES, INSTRUCCIÓN Y PREPARACIÓN DE LA MISIÓN. </v>
      </c>
      <c r="H167" s="40">
        <f>IF(J168="FIN",0,LOOKUP(I167,DATOS!A:A,DATOS!P:P))</f>
        <v>0</v>
      </c>
      <c r="I167" s="35">
        <f>+I161+1</f>
        <v>1150</v>
      </c>
      <c r="J167" s="61">
        <f>IF(LOOKUP(I167,DATOS!A:A,DATOS!C:C)=0,J161,(LOOKUP(I167,DATOS!A:A,DATOS!C:C)))</f>
        <v>17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IF(PORTADA!$F$51="A",CONCATENATE(K173,".- ",G173),"")</f>
        <v xml:space="preserve">29.- GENERALIDADES, INSTRUCCIÓN Y PREPARACIÓN DE LA MISIÓN. </v>
      </c>
      <c r="D173" s="24"/>
      <c r="E173" s="11"/>
      <c r="F173" s="11"/>
      <c r="G173" s="40" t="str">
        <f>IF(J174="FIN","",LOOKUP(I173,DATOS!A:A,DATOS!F:F))</f>
        <v xml:space="preserve">GENERALIDADES, INSTRUCCIÓN Y PREPARACIÓN DE LA MISIÓN. </v>
      </c>
      <c r="H173" s="40">
        <f>IF(J174="FIN",0,LOOKUP(I173,DATOS!A:A,DATOS!P:P))</f>
        <v>0</v>
      </c>
      <c r="I173" s="35">
        <f>+I167+1</f>
        <v>1151</v>
      </c>
      <c r="J173" s="61">
        <f>IF(LOOKUP(I173,DATOS!A:A,DATOS!C:C)=0,J167,(LOOKUP(I173,DATOS!A:A,DATOS!C:C)))</f>
        <v>17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IF(PORTADA!$F$51="A",CONCATENATE(K179,".- ",G179),"")</f>
        <v xml:space="preserve">30.- GENERALIDADES, INSTRUCCIÓN Y PREPARACIÓN DE LA MISIÓN. </v>
      </c>
      <c r="D179" s="24"/>
      <c r="E179" s="11"/>
      <c r="F179" s="11"/>
      <c r="G179" s="40" t="str">
        <f>IF(J180="FIN","",LOOKUP(I179,DATOS!A:A,DATOS!F:F))</f>
        <v xml:space="preserve">GENERALIDADES, INSTRUCCIÓN Y PREPARACIÓN DE LA MISIÓN. </v>
      </c>
      <c r="H179" s="40">
        <f>IF(J180="FIN",0,LOOKUP(I179,DATOS!A:A,DATOS!P:P))</f>
        <v>0</v>
      </c>
      <c r="I179" s="35">
        <f>+I173+1</f>
        <v>1152</v>
      </c>
      <c r="J179" s="61">
        <f>IF(LOOKUP(I179,DATOS!A:A,DATOS!C:C)=0,J173,(LOOKUP(I179,DATOS!A:A,DATOS!C:C)))</f>
        <v>17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IF(PORTADA!$F$51="A",CONCATENATE(K185,".- ",G185),"")</f>
        <v xml:space="preserve">31.- GENERALIDADES, INSTRUCCIÓN Y PREPARACIÓN DE LA MISIÓN. </v>
      </c>
      <c r="D185" s="24"/>
      <c r="E185" s="11"/>
      <c r="F185" s="11"/>
      <c r="G185" s="40" t="str">
        <f>IF(J186="FIN","",LOOKUP(I185,DATOS!A:A,DATOS!F:F))</f>
        <v xml:space="preserve">GENERALIDADES, INSTRUCCIÓN Y PREPARACIÓN DE LA MISIÓN. </v>
      </c>
      <c r="H185" s="40">
        <f>IF(J186="FIN",0,LOOKUP(I185,DATOS!A:A,DATOS!P:P))</f>
        <v>0</v>
      </c>
      <c r="I185" s="35">
        <f>+I179+1</f>
        <v>1153</v>
      </c>
      <c r="J185" s="61">
        <f>IF(LOOKUP(I185,DATOS!A:A,DATOS!C:C)=0,J179,(LOOKUP(I185,DATOS!A:A,DATOS!C:C)))</f>
        <v>17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IF(PORTADA!$F$51="A",CONCATENATE(K191,".- ",G191),"")</f>
        <v xml:space="preserve">32.- GENERALIDADES, INSTRUCCIÓN Y PREPARACIÓN DE LA MISIÓN. </v>
      </c>
      <c r="D191" s="24"/>
      <c r="E191" s="11"/>
      <c r="F191" s="11"/>
      <c r="G191" s="40" t="str">
        <f>IF(J192="FIN","",LOOKUP(I191,DATOS!A:A,DATOS!F:F))</f>
        <v xml:space="preserve">GENERALIDADES, INSTRUCCIÓN Y PREPARACIÓN DE LA MISIÓN. </v>
      </c>
      <c r="H191" s="40">
        <f>IF(J192="FIN",0,LOOKUP(I191,DATOS!A:A,DATOS!P:P))</f>
        <v>0</v>
      </c>
      <c r="I191" s="35">
        <f>+I185+1</f>
        <v>1154</v>
      </c>
      <c r="J191" s="61">
        <f>IF(LOOKUP(I191,DATOS!A:A,DATOS!C:C)=0,J185,(LOOKUP(I191,DATOS!A:A,DATOS!C:C)))</f>
        <v>17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IF(PORTADA!$F$51="A",CONCATENATE(K197,".- ",G197),"")</f>
        <v xml:space="preserve">33.- GENERALIDADES, INSTRUCCIÓN Y PREPARACIÓN DE LA MISIÓN. </v>
      </c>
      <c r="D197" s="24"/>
      <c r="E197" s="11"/>
      <c r="F197" s="11"/>
      <c r="G197" s="40" t="str">
        <f>IF(J198="FIN","",LOOKUP(I197,DATOS!A:A,DATOS!F:F))</f>
        <v xml:space="preserve">GENERALIDADES, INSTRUCCIÓN Y PREPARACIÓN DE LA MISIÓN. </v>
      </c>
      <c r="H197" s="40">
        <f>IF(J198="FIN",0,LOOKUP(I197,DATOS!A:A,DATOS!P:P))</f>
        <v>0</v>
      </c>
      <c r="I197" s="35">
        <f>+I191+1</f>
        <v>1155</v>
      </c>
      <c r="J197" s="61">
        <f>IF(LOOKUP(I197,DATOS!A:A,DATOS!C:C)=0,J191,(LOOKUP(I197,DATOS!A:A,DATOS!C:C)))</f>
        <v>17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IF(PORTADA!$F$51="A",CONCATENATE(K203,".- ",G203),"")</f>
        <v xml:space="preserve">34.- GENERALIDADES, INSTRUCCIÓN Y PREPARACIÓN DE LA MISIÓN. </v>
      </c>
      <c r="D203" s="24"/>
      <c r="E203" s="11"/>
      <c r="F203" s="11"/>
      <c r="G203" s="40" t="str">
        <f>IF(J204="FIN","",LOOKUP(I203,DATOS!A:A,DATOS!F:F))</f>
        <v xml:space="preserve">GENERALIDADES, INSTRUCCIÓN Y PREPARACIÓN DE LA MISIÓN. </v>
      </c>
      <c r="H203" s="40">
        <f>IF(J204="FIN",0,LOOKUP(I203,DATOS!A:A,DATOS!P:P))</f>
        <v>0</v>
      </c>
      <c r="I203" s="35">
        <f>+I197+1</f>
        <v>1156</v>
      </c>
      <c r="J203" s="61">
        <f>IF(LOOKUP(I203,DATOS!A:A,DATOS!C:C)=0,J197,(LOOKUP(I203,DATOS!A:A,DATOS!C:C)))</f>
        <v>17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IF(PORTADA!$F$51="A",CONCATENATE(K209,".- ",G209),"")</f>
        <v xml:space="preserve">35.- GENERALIDADES, INSTRUCCIÓN Y PREPARACIÓN DE LA MISIÓN. </v>
      </c>
      <c r="D209" s="24"/>
      <c r="E209" s="11"/>
      <c r="F209" s="11"/>
      <c r="G209" s="40" t="str">
        <f>IF(J210="FIN","",LOOKUP(I209,DATOS!A:A,DATOS!F:F))</f>
        <v xml:space="preserve">GENERALIDADES, INSTRUCCIÓN Y PREPARACIÓN DE LA MISIÓN. </v>
      </c>
      <c r="H209" s="40">
        <f>IF(J210="FIN",0,LOOKUP(I209,DATOS!A:A,DATOS!P:P))</f>
        <v>0</v>
      </c>
      <c r="I209" s="35">
        <f>+I203+1</f>
        <v>1157</v>
      </c>
      <c r="J209" s="61">
        <f>IF(LOOKUP(I209,DATOS!A:A,DATOS!C:C)=0,J203,(LOOKUP(I209,DATOS!A:A,DATOS!C:C)))</f>
        <v>17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IF(PORTADA!$F$51="A",CONCATENATE(K215,".- ",G215),"")</f>
        <v xml:space="preserve">36.- GENERALIDADES, INSTRUCCIÓN Y PREPARACIÓN DE LA MISIÓN. </v>
      </c>
      <c r="D215" s="24"/>
      <c r="E215" s="11"/>
      <c r="F215" s="11"/>
      <c r="G215" s="40" t="str">
        <f>IF(J216="FIN","",LOOKUP(I215,DATOS!A:A,DATOS!F:F))</f>
        <v xml:space="preserve">GENERALIDADES, INSTRUCCIÓN Y PREPARACIÓN DE LA MISIÓN. </v>
      </c>
      <c r="H215" s="40">
        <f>IF(J216="FIN",0,LOOKUP(I215,DATOS!A:A,DATOS!P:P))</f>
        <v>0</v>
      </c>
      <c r="I215" s="35">
        <f>+I209+1</f>
        <v>1158</v>
      </c>
      <c r="J215" s="61">
        <f>IF(LOOKUP(I215,DATOS!A:A,DATOS!C:C)=0,J209,(LOOKUP(I215,DATOS!A:A,DATOS!C:C)))</f>
        <v>17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IF(PORTADA!$F$51="A",CONCATENATE(K221,".- ",G221),"")</f>
        <v xml:space="preserve">37.- GENERALIDADES, INSTRUCCIÓN Y PREPARACIÓN DE LA MISIÓN. </v>
      </c>
      <c r="D221" s="24"/>
      <c r="E221" s="11"/>
      <c r="F221" s="11"/>
      <c r="G221" s="40" t="str">
        <f>IF(J222="FIN","",LOOKUP(I221,DATOS!A:A,DATOS!F:F))</f>
        <v xml:space="preserve">GENERALIDADES, INSTRUCCIÓN Y PREPARACIÓN DE LA MISIÓN. </v>
      </c>
      <c r="H221" s="40">
        <f>IF(J222="FIN",0,LOOKUP(I221,DATOS!A:A,DATOS!P:P))</f>
        <v>0</v>
      </c>
      <c r="I221" s="35">
        <f>+I215+1</f>
        <v>1159</v>
      </c>
      <c r="J221" s="61">
        <f>IF(LOOKUP(I221,DATOS!A:A,DATOS!C:C)=0,J215,(LOOKUP(I221,DATOS!A:A,DATOS!C:C)))</f>
        <v>17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IF(PORTADA!$F$51="A",CONCATENATE(K227,".- ",G227),"")</f>
        <v xml:space="preserve">38.- GENERALIDADES, INSTRUCCIÓN Y PREPARACIÓN DE LA MISIÓN. </v>
      </c>
      <c r="D227" s="24"/>
      <c r="E227" s="11"/>
      <c r="F227" s="11"/>
      <c r="G227" s="40" t="str">
        <f>IF(J228="FIN","",LOOKUP(I227,DATOS!A:A,DATOS!F:F))</f>
        <v xml:space="preserve">GENERALIDADES, INSTRUCCIÓN Y PREPARACIÓN DE LA MISIÓN. </v>
      </c>
      <c r="H227" s="40">
        <f>IF(J228="FIN",0,LOOKUP(I227,DATOS!A:A,DATOS!P:P))</f>
        <v>0</v>
      </c>
      <c r="I227" s="35">
        <f>+I221+1</f>
        <v>1160</v>
      </c>
      <c r="J227" s="61">
        <f>IF(LOOKUP(I227,DATOS!A:A,DATOS!C:C)=0,J221,(LOOKUP(I227,DATOS!A:A,DATOS!C:C)))</f>
        <v>17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IF(PORTADA!$F$51="A",CONCATENATE(K233,".- ",G233),"")</f>
        <v xml:space="preserve">39.- GENERALIDADES, INSTRUCCIÓN Y PREPARACIÓN DE LA MISIÓN. </v>
      </c>
      <c r="D233" s="24"/>
      <c r="E233" s="11"/>
      <c r="F233" s="11"/>
      <c r="G233" s="40" t="str">
        <f>IF(J234="FIN","",LOOKUP(I233,DATOS!A:A,DATOS!F:F))</f>
        <v xml:space="preserve">GENERALIDADES, INSTRUCCIÓN Y PREPARACIÓN DE LA MISIÓN. </v>
      </c>
      <c r="H233" s="40">
        <f>IF(J234="FIN",0,LOOKUP(I233,DATOS!A:A,DATOS!P:P))</f>
        <v>0</v>
      </c>
      <c r="I233" s="35">
        <f>+I227+1</f>
        <v>1161</v>
      </c>
      <c r="J233" s="61">
        <f>IF(LOOKUP(I233,DATOS!A:A,DATOS!C:C)=0,J227,(LOOKUP(I233,DATOS!A:A,DATOS!C:C)))</f>
        <v>17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IF(PORTADA!$F$51="A",CONCATENATE(K239,".- ",G239),"")</f>
        <v xml:space="preserve">40.- GENERALIDADES, INSTRUCCIÓN Y PREPARACIÓN DE LA MISIÓN. </v>
      </c>
      <c r="D239" s="24"/>
      <c r="E239" s="11"/>
      <c r="F239" s="11"/>
      <c r="G239" s="40" t="str">
        <f>IF(J240="FIN","",LOOKUP(I239,DATOS!A:A,DATOS!F:F))</f>
        <v xml:space="preserve">GENERALIDADES, INSTRUCCIÓN Y PREPARACIÓN DE LA MISIÓN. </v>
      </c>
      <c r="H239" s="40">
        <f>IF(J240="FIN",0,LOOKUP(I239,DATOS!A:A,DATOS!P:P))</f>
        <v>0</v>
      </c>
      <c r="I239" s="35">
        <f>+I233+1</f>
        <v>1162</v>
      </c>
      <c r="J239" s="61">
        <f>IF(LOOKUP(I239,DATOS!A:A,DATOS!C:C)=0,J233,(LOOKUP(I239,DATOS!A:A,DATOS!C:C)))</f>
        <v>17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IF(PORTADA!$F$51="A",CONCATENATE(K245,".- ",G245),"")</f>
        <v xml:space="preserve">41.- GENERALIDADES, INSTRUCCIÓN Y PREPARACIÓN DE LA MISIÓN. </v>
      </c>
      <c r="D245" s="24"/>
      <c r="E245" s="11"/>
      <c r="F245" s="11"/>
      <c r="G245" s="40" t="str">
        <f>IF(J246="FIN","",LOOKUP(I245,DATOS!A:A,DATOS!F:F))</f>
        <v xml:space="preserve">GENERALIDADES, INSTRUCCIÓN Y PREPARACIÓN DE LA MISIÓN. </v>
      </c>
      <c r="H245" s="40">
        <f>IF(J246="FIN",0,LOOKUP(I245,DATOS!A:A,DATOS!P:P))</f>
        <v>0</v>
      </c>
      <c r="I245" s="35">
        <f>+I239+1</f>
        <v>1163</v>
      </c>
      <c r="J245" s="61">
        <f>IF(LOOKUP(I245,DATOS!A:A,DATOS!C:C)=0,J239,(LOOKUP(I245,DATOS!A:A,DATOS!C:C)))</f>
        <v>17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IF(PORTADA!$F$51="A",CONCATENATE(K251,".- ",G251),"")</f>
        <v xml:space="preserve">42.- GENERALIDADES, INSTRUCCIÓN Y PREPARACIÓN DE LA MISIÓN. </v>
      </c>
      <c r="D251" s="24"/>
      <c r="E251" s="11"/>
      <c r="F251" s="11"/>
      <c r="G251" s="40" t="str">
        <f>IF(J252="FIN","",LOOKUP(I251,DATOS!A:A,DATOS!F:F))</f>
        <v xml:space="preserve">GENERALIDADES, INSTRUCCIÓN Y PREPARACIÓN DE LA MISIÓN. </v>
      </c>
      <c r="H251" s="40">
        <f>IF(J252="FIN",0,LOOKUP(I251,DATOS!A:A,DATOS!P:P))</f>
        <v>0</v>
      </c>
      <c r="I251" s="35">
        <f>+I245+1</f>
        <v>1164</v>
      </c>
      <c r="J251" s="61">
        <f>IF(LOOKUP(I251,DATOS!A:A,DATOS!C:C)=0,J245,(LOOKUP(I251,DATOS!A:A,DATOS!C:C)))</f>
        <v>17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IF(PORTADA!$F$51="A",CONCATENATE(K257,".- ",G257),"")</f>
        <v xml:space="preserve">43.- GENERALIDADES, INSTRUCCIÓN Y PREPARACIÓN DE LA MISIÓN. </v>
      </c>
      <c r="D257" s="24"/>
      <c r="E257" s="11"/>
      <c r="F257" s="11"/>
      <c r="G257" s="40" t="str">
        <f>IF(J258="FIN","",LOOKUP(I257,DATOS!A:A,DATOS!F:F))</f>
        <v xml:space="preserve">GENERALIDADES, INSTRUCCIÓN Y PREPARACIÓN DE LA MISIÓN. </v>
      </c>
      <c r="H257" s="40">
        <f>IF(J258="FIN",0,LOOKUP(I257,DATOS!A:A,DATOS!P:P))</f>
        <v>0</v>
      </c>
      <c r="I257" s="35">
        <f>+I251+1</f>
        <v>1165</v>
      </c>
      <c r="J257" s="61">
        <f>IF(LOOKUP(I257,DATOS!A:A,DATOS!C:C)=0,J251,(LOOKUP(I257,DATOS!A:A,DATOS!C:C)))</f>
        <v>17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IF(PORTADA!$F$51="A",CONCATENATE(K263,".- ",G263),"")</f>
        <v xml:space="preserve">44.- GENERALIDADES, INSTRUCCIÓN Y PREPARACIÓN DE LA MISIÓN. </v>
      </c>
      <c r="D263" s="24"/>
      <c r="E263" s="11"/>
      <c r="F263" s="11"/>
      <c r="G263" s="40" t="str">
        <f>IF(J264="FIN","",LOOKUP(I263,DATOS!A:A,DATOS!F:F))</f>
        <v xml:space="preserve">GENERALIDADES, INSTRUCCIÓN Y PREPARACIÓN DE LA MISIÓN. </v>
      </c>
      <c r="H263" s="40">
        <f>IF(J264="FIN",0,LOOKUP(I263,DATOS!A:A,DATOS!P:P))</f>
        <v>0</v>
      </c>
      <c r="I263" s="35">
        <f>+I257+1</f>
        <v>1166</v>
      </c>
      <c r="J263" s="61">
        <f>IF(LOOKUP(I263,DATOS!A:A,DATOS!C:C)=0,J257,(LOOKUP(I263,DATOS!A:A,DATOS!C:C)))</f>
        <v>17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IF(PORTADA!$F$51="A",CONCATENATE(K269,".- ",G269),"")</f>
        <v xml:space="preserve">45.- GENERALIDADES, INSTRUCCIÓN Y PREPARACIÓN DE LA MISIÓN. </v>
      </c>
      <c r="D269" s="24"/>
      <c r="E269" s="11"/>
      <c r="F269" s="11"/>
      <c r="G269" s="40" t="str">
        <f>IF(J270="FIN","",LOOKUP(I269,DATOS!A:A,DATOS!F:F))</f>
        <v xml:space="preserve">GENERALIDADES, INSTRUCCIÓN Y PREPARACIÓN DE LA MISIÓN. </v>
      </c>
      <c r="H269" s="40">
        <f>IF(J270="FIN",0,LOOKUP(I269,DATOS!A:A,DATOS!P:P))</f>
        <v>0</v>
      </c>
      <c r="I269" s="35">
        <f>+I263+1</f>
        <v>1167</v>
      </c>
      <c r="J269" s="61">
        <f>IF(LOOKUP(I269,DATOS!A:A,DATOS!C:C)=0,J263,(LOOKUP(I269,DATOS!A:A,DATOS!C:C)))</f>
        <v>17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IF(PORTADA!$F$51="A",CONCATENATE(K275,".- ",G275),"")</f>
        <v xml:space="preserve">46.- GENERALIDADES, INSTRUCCIÓN Y PREPARACIÓN DE LA MISIÓN. </v>
      </c>
      <c r="D275" s="24"/>
      <c r="E275" s="11"/>
      <c r="F275" s="11"/>
      <c r="G275" s="40" t="str">
        <f>IF(J276="FIN","",LOOKUP(I275,DATOS!A:A,DATOS!F:F))</f>
        <v xml:space="preserve">GENERALIDADES, INSTRUCCIÓN Y PREPARACIÓN DE LA MISIÓN. </v>
      </c>
      <c r="H275" s="40">
        <f>IF(J276="FIN",0,LOOKUP(I275,DATOS!A:A,DATOS!P:P))</f>
        <v>0</v>
      </c>
      <c r="I275" s="35">
        <f>+I269+1</f>
        <v>1168</v>
      </c>
      <c r="J275" s="61">
        <f>IF(LOOKUP(I275,DATOS!A:A,DATOS!C:C)=0,J269,(LOOKUP(I275,DATOS!A:A,DATOS!C:C)))</f>
        <v>17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IF(PORTADA!$F$51="A",CONCATENATE(K281,".- ",G281),"")</f>
        <v xml:space="preserve">47.- GENERALIDADES, INSTRUCCIÓN Y PREPARACIÓN DE LA MISIÓN. </v>
      </c>
      <c r="D281" s="24"/>
      <c r="E281" s="11"/>
      <c r="F281" s="11"/>
      <c r="G281" s="40" t="str">
        <f>IF(J282="FIN","",LOOKUP(I281,DATOS!A:A,DATOS!F:F))</f>
        <v xml:space="preserve">GENERALIDADES, INSTRUCCIÓN Y PREPARACIÓN DE LA MISIÓN. </v>
      </c>
      <c r="H281" s="40">
        <f>IF(J282="FIN",0,LOOKUP(I281,DATOS!A:A,DATOS!P:P))</f>
        <v>0</v>
      </c>
      <c r="I281" s="35">
        <f>+I275+1</f>
        <v>1169</v>
      </c>
      <c r="J281" s="61">
        <f>IF(LOOKUP(I281,DATOS!A:A,DATOS!C:C)=0,J275,(LOOKUP(I281,DATOS!A:A,DATOS!C:C)))</f>
        <v>17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IF(PORTADA!$F$51="A",CONCATENATE(K287,".- ",G287),"")</f>
        <v xml:space="preserve">48.- GENERALIDADES, INSTRUCCIÓN Y PREPARACIÓN DE LA MISIÓN. </v>
      </c>
      <c r="D287" s="24"/>
      <c r="E287" s="11"/>
      <c r="F287" s="11"/>
      <c r="G287" s="40" t="str">
        <f>IF(J288="FIN","",LOOKUP(I287,DATOS!A:A,DATOS!F:F))</f>
        <v xml:space="preserve">GENERALIDADES, INSTRUCCIÓN Y PREPARACIÓN DE LA MISIÓN. </v>
      </c>
      <c r="H287" s="40">
        <f>IF(J288="FIN",0,LOOKUP(I287,DATOS!A:A,DATOS!P:P))</f>
        <v>0</v>
      </c>
      <c r="I287" s="35">
        <f>+I281+1</f>
        <v>1170</v>
      </c>
      <c r="J287" s="61">
        <f>IF(LOOKUP(I287,DATOS!A:A,DATOS!C:C)=0,J281,(LOOKUP(I287,DATOS!A:A,DATOS!C:C)))</f>
        <v>17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IF(PORTADA!$F$51="A",CONCATENATE(K293,".- ",G293),"")</f>
        <v xml:space="preserve">49.- GENERALIDADES, INSTRUCCIÓN Y PREPARACIÓN DE LA MISIÓN. </v>
      </c>
      <c r="D293" s="24"/>
      <c r="E293" s="11"/>
      <c r="F293" s="11"/>
      <c r="G293" s="40" t="str">
        <f>IF(J294="FIN","",LOOKUP(I293,DATOS!A:A,DATOS!F:F))</f>
        <v xml:space="preserve">GENERALIDADES, INSTRUCCIÓN Y PREPARACIÓN DE LA MISIÓN. </v>
      </c>
      <c r="H293" s="40">
        <f>IF(J294="FIN",0,LOOKUP(I293,DATOS!A:A,DATOS!P:P))</f>
        <v>0</v>
      </c>
      <c r="I293" s="35">
        <f>+I287+1</f>
        <v>1171</v>
      </c>
      <c r="J293" s="61">
        <f>IF(LOOKUP(I293,DATOS!A:A,DATOS!C:C)=0,J287,(LOOKUP(I293,DATOS!A:A,DATOS!C:C)))</f>
        <v>17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IF(PORTADA!$F$51="A",CONCATENATE(K299,".- ",G299),"")</f>
        <v xml:space="preserve">50.- GENERALIDADES, INSTRUCCIÓN Y PREPARACIÓN DE LA MISIÓN. </v>
      </c>
      <c r="D299" s="24"/>
      <c r="E299" s="11"/>
      <c r="F299" s="11"/>
      <c r="G299" s="40" t="str">
        <f>IF(J300="FIN","",LOOKUP(I299,DATOS!A:A,DATOS!F:F))</f>
        <v xml:space="preserve">GENERALIDADES, INSTRUCCIÓN Y PREPARACIÓN DE LA MISIÓN. </v>
      </c>
      <c r="H299" s="40">
        <f>IF(J300="FIN",0,LOOKUP(I299,DATOS!A:A,DATOS!P:P))</f>
        <v>0</v>
      </c>
      <c r="I299" s="35">
        <f>+I293+1</f>
        <v>1172</v>
      </c>
      <c r="J299" s="61">
        <f>IF(LOOKUP(I299,DATOS!A:A,DATOS!C:C)=0,J293,(LOOKUP(I299,DATOS!A:A,DATOS!C:C)))</f>
        <v>17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>a) 0</v>
      </c>
      <c r="D300" s="26"/>
      <c r="G300" s="38">
        <f>IF(J300="FIN","",LOOKUP(I299,DATOS!A:A,DATOS!L:L))</f>
        <v>0</v>
      </c>
      <c r="I300" s="35" t="s">
        <v>57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42"/>
      <c r="B301" s="29"/>
      <c r="C301" s="25" t="str">
        <f ca="1">IF(PORTADA!$F$51="A",CONCATENATE(I301," ",G301),"")</f>
        <v>b) 0</v>
      </c>
      <c r="D301" s="26"/>
      <c r="G301" s="38">
        <f>IF(J300="FIN","",LOOKUP(I299,DATOS!A:A,DATOS!M:M))</f>
        <v>0</v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42"/>
      <c r="B302" s="29"/>
      <c r="C302" s="25" t="str">
        <f ca="1">IF(PORTADA!$F$51="A",CONCATENATE(I302," ",G302),"")</f>
        <v>c) 0</v>
      </c>
      <c r="D302" s="26"/>
      <c r="G302" s="38">
        <f>IF(J300="FIN","",LOOKUP(I299,DATOS!A:A,DATOS!N:N))</f>
        <v>0</v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42"/>
      <c r="B303" s="29"/>
      <c r="C303" s="25" t="str">
        <f ca="1">IF(PORTADA!$F$51="A",CONCATENATE(I303," ",G303),"")</f>
        <v>d) 0</v>
      </c>
      <c r="D303" s="26"/>
      <c r="G303" s="38">
        <f>IF(J300="FIN","",LOOKUP(I299,DATOS!A:A,DATOS!O:O))</f>
        <v>0</v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IF(PORTADA!$F$51="A",CONCATENATE(K305,".- ",G305),"")</f>
        <v xml:space="preserve">51.- GENERALIDADES, INSTRUCCIÓN Y PREPARACIÓN DE LA MISIÓN. </v>
      </c>
      <c r="D305" s="24"/>
      <c r="E305" s="11"/>
      <c r="F305" s="11"/>
      <c r="G305" s="40" t="str">
        <f>IF(J306="FIN","",LOOKUP(I305,DATOS!A:A,DATOS!F:F))</f>
        <v xml:space="preserve">GENERALIDADES, INSTRUCCIÓN Y PREPARACIÓN DE LA MISIÓN. </v>
      </c>
      <c r="H305" s="40">
        <f>IF(J306="FIN",0,LOOKUP(I305,DATOS!A:A,DATOS!P:P))</f>
        <v>0</v>
      </c>
      <c r="I305" s="35">
        <f>+I299+1</f>
        <v>1173</v>
      </c>
      <c r="J305" s="61">
        <f>IF(LOOKUP(I305,DATOS!A:A,DATOS!C:C)=0,J299,(LOOKUP(I305,DATOS!A:A,DATOS!C:C)))</f>
        <v>17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>a) 0</v>
      </c>
      <c r="D306" s="26"/>
      <c r="G306" s="38">
        <f>IF(J306="FIN","",LOOKUP(I305,DATOS!A:A,DATOS!L:L))</f>
        <v>0</v>
      </c>
      <c r="I306" s="35" t="s">
        <v>57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42"/>
      <c r="B307" s="29"/>
      <c r="C307" s="25" t="str">
        <f ca="1">IF(PORTADA!$F$51="A",CONCATENATE(I307," ",G307),"")</f>
        <v>b) 0</v>
      </c>
      <c r="D307" s="26"/>
      <c r="G307" s="38">
        <f>IF(J306="FIN","",LOOKUP(I305,DATOS!A:A,DATOS!M:M))</f>
        <v>0</v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42"/>
      <c r="B308" s="29"/>
      <c r="C308" s="25" t="str">
        <f ca="1">IF(PORTADA!$F$51="A",CONCATENATE(I308," ",G308),"")</f>
        <v>c) 0</v>
      </c>
      <c r="D308" s="26"/>
      <c r="G308" s="38">
        <f>IF(J306="FIN","",LOOKUP(I305,DATOS!A:A,DATOS!N:N))</f>
        <v>0</v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42"/>
      <c r="B309" s="29"/>
      <c r="C309" s="25" t="str">
        <f ca="1">IF(PORTADA!$F$51="A",CONCATENATE(I309," ",G309),"")</f>
        <v>d) 0</v>
      </c>
      <c r="D309" s="26"/>
      <c r="G309" s="38">
        <f>IF(J306="FIN","",LOOKUP(I305,DATOS!A:A,DATOS!O:O))</f>
        <v>0</v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IF(PORTADA!$F$51="A",CONCATENATE(K311,".- ",G311),"")</f>
        <v xml:space="preserve">52.- GENERALIDADES, INSTRUCCIÓN Y PREPARACIÓN DE LA MISIÓN. </v>
      </c>
      <c r="D311" s="24"/>
      <c r="E311" s="11"/>
      <c r="F311" s="11"/>
      <c r="G311" s="40" t="str">
        <f>IF(J312="FIN","",LOOKUP(I311,DATOS!A:A,DATOS!F:F))</f>
        <v xml:space="preserve">GENERALIDADES, INSTRUCCIÓN Y PREPARACIÓN DE LA MISIÓN. </v>
      </c>
      <c r="H311" s="40">
        <f>IF(J312="FIN",0,LOOKUP(I311,DATOS!A:A,DATOS!P:P))</f>
        <v>0</v>
      </c>
      <c r="I311" s="35">
        <f>+I305+1</f>
        <v>1174</v>
      </c>
      <c r="J311" s="61">
        <f>IF(LOOKUP(I311,DATOS!A:A,DATOS!C:C)=0,J305,(LOOKUP(I311,DATOS!A:A,DATOS!C:C)))</f>
        <v>17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>a) 0</v>
      </c>
      <c r="D312" s="26"/>
      <c r="G312" s="38">
        <f>IF(J312="FIN","",LOOKUP(I311,DATOS!A:A,DATOS!L:L))</f>
        <v>0</v>
      </c>
      <c r="I312" s="35" t="s">
        <v>57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42"/>
      <c r="B313" s="29"/>
      <c r="C313" s="25" t="str">
        <f ca="1">IF(PORTADA!$F$51="A",CONCATENATE(I313," ",G313),"")</f>
        <v>b) 0</v>
      </c>
      <c r="D313" s="26"/>
      <c r="G313" s="38">
        <f>IF(J312="FIN","",LOOKUP(I311,DATOS!A:A,DATOS!M:M))</f>
        <v>0</v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42"/>
      <c r="B314" s="29"/>
      <c r="C314" s="25" t="str">
        <f ca="1">IF(PORTADA!$F$51="A",CONCATENATE(I314," ",G314),"")</f>
        <v>c) 0</v>
      </c>
      <c r="D314" s="26"/>
      <c r="G314" s="38">
        <f>IF(J312="FIN","",LOOKUP(I311,DATOS!A:A,DATOS!N:N))</f>
        <v>0</v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42"/>
      <c r="B315" s="29"/>
      <c r="C315" s="25" t="str">
        <f ca="1">IF(PORTADA!$F$51="A",CONCATENATE(I315," ",G315),"")</f>
        <v>d) 0</v>
      </c>
      <c r="D315" s="26"/>
      <c r="G315" s="38">
        <f>IF(J312="FIN","",LOOKUP(I311,DATOS!A:A,DATOS!O:O))</f>
        <v>0</v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IF(PORTADA!$F$51="A",CONCATENATE(K317,".- ",G317),"")</f>
        <v xml:space="preserve">53.- GENERALIDADES, INSTRUCCIÓN Y PREPARACIÓN DE LA MISIÓN. </v>
      </c>
      <c r="D317" s="24"/>
      <c r="E317" s="11"/>
      <c r="F317" s="11"/>
      <c r="G317" s="40" t="str">
        <f>IF(J318="FIN","",LOOKUP(I317,DATOS!A:A,DATOS!F:F))</f>
        <v xml:space="preserve">GENERALIDADES, INSTRUCCIÓN Y PREPARACIÓN DE LA MISIÓN. </v>
      </c>
      <c r="H317" s="40">
        <f>IF(J318="FIN",0,LOOKUP(I317,DATOS!A:A,DATOS!P:P))</f>
        <v>0</v>
      </c>
      <c r="I317" s="35">
        <f>+I311+1</f>
        <v>1175</v>
      </c>
      <c r="J317" s="61">
        <f>IF(LOOKUP(I317,DATOS!A:A,DATOS!C:C)=0,J311,(LOOKUP(I317,DATOS!A:A,DATOS!C:C)))</f>
        <v>17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>a) 0</v>
      </c>
      <c r="D318" s="26"/>
      <c r="G318" s="38">
        <f>IF(J318="FIN","",LOOKUP(I317,DATOS!A:A,DATOS!L:L))</f>
        <v>0</v>
      </c>
      <c r="I318" s="35" t="s">
        <v>57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42"/>
      <c r="B319" s="29"/>
      <c r="C319" s="25" t="str">
        <f ca="1">IF(PORTADA!$F$51="A",CONCATENATE(I319," ",G319),"")</f>
        <v>b) 0</v>
      </c>
      <c r="D319" s="26"/>
      <c r="G319" s="38">
        <f>IF(J318="FIN","",LOOKUP(I317,DATOS!A:A,DATOS!M:M))</f>
        <v>0</v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42"/>
      <c r="B320" s="29"/>
      <c r="C320" s="25" t="str">
        <f ca="1">IF(PORTADA!$F$51="A",CONCATENATE(I320," ",G320),"")</f>
        <v>c) 0</v>
      </c>
      <c r="D320" s="26"/>
      <c r="G320" s="38">
        <f>IF(J318="FIN","",LOOKUP(I317,DATOS!A:A,DATOS!N:N))</f>
        <v>0</v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42"/>
      <c r="B321" s="29"/>
      <c r="C321" s="25" t="str">
        <f ca="1">IF(PORTADA!$F$51="A",CONCATENATE(I321," ",G321),"")</f>
        <v>d) 0</v>
      </c>
      <c r="D321" s="26"/>
      <c r="G321" s="38">
        <f>IF(J318="FIN","",LOOKUP(I317,DATOS!A:A,DATOS!O:O))</f>
        <v>0</v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IF(PORTADA!$F$51="A",CONCATENATE(K323,".- ",G323),"")</f>
        <v xml:space="preserve">54.- GENERALIDADES, INSTRUCCIÓN Y PREPARACIÓN DE LA MISIÓN. </v>
      </c>
      <c r="D323" s="24"/>
      <c r="E323" s="11"/>
      <c r="F323" s="11"/>
      <c r="G323" s="40" t="str">
        <f>IF(J324="FIN","",LOOKUP(I323,DATOS!A:A,DATOS!F:F))</f>
        <v xml:space="preserve">GENERALIDADES, INSTRUCCIÓN Y PREPARACIÓN DE LA MISIÓN. </v>
      </c>
      <c r="H323" s="40">
        <f>IF(J324="FIN",0,LOOKUP(I323,DATOS!A:A,DATOS!P:P))</f>
        <v>0</v>
      </c>
      <c r="I323" s="35">
        <f>+I317+1</f>
        <v>1176</v>
      </c>
      <c r="J323" s="61">
        <f>IF(LOOKUP(I323,DATOS!A:A,DATOS!C:C)=0,J317,(LOOKUP(I323,DATOS!A:A,DATOS!C:C)))</f>
        <v>17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>a) 0</v>
      </c>
      <c r="D324" s="26"/>
      <c r="G324" s="38">
        <f>IF(J324="FIN","",LOOKUP(I323,DATOS!A:A,DATOS!L:L))</f>
        <v>0</v>
      </c>
      <c r="I324" s="35" t="s">
        <v>57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42"/>
      <c r="B325" s="29"/>
      <c r="C325" s="25" t="str">
        <f ca="1">IF(PORTADA!$F$51="A",CONCATENATE(I325," ",G325),"")</f>
        <v>b) 0</v>
      </c>
      <c r="D325" s="26"/>
      <c r="G325" s="38">
        <f>IF(J324="FIN","",LOOKUP(I323,DATOS!A:A,DATOS!M:M))</f>
        <v>0</v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42"/>
      <c r="B326" s="29"/>
      <c r="C326" s="25" t="str">
        <f ca="1">IF(PORTADA!$F$51="A",CONCATENATE(I326," ",G326),"")</f>
        <v>c) 0</v>
      </c>
      <c r="D326" s="26"/>
      <c r="G326" s="38">
        <f>IF(J324="FIN","",LOOKUP(I323,DATOS!A:A,DATOS!N:N))</f>
        <v>0</v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42"/>
      <c r="B327" s="29"/>
      <c r="C327" s="25" t="str">
        <f ca="1">IF(PORTADA!$F$51="A",CONCATENATE(I327," ",G327),"")</f>
        <v>d) 0</v>
      </c>
      <c r="D327" s="26"/>
      <c r="G327" s="38">
        <f>IF(J324="FIN","",LOOKUP(I323,DATOS!A:A,DATOS!O:O))</f>
        <v>0</v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IF(PORTADA!$F$51="A",CONCATENATE(K329,".- ",G329),"")</f>
        <v xml:space="preserve">55.- GENERALIDADES, INSTRUCCIÓN Y PREPARACIÓN DE LA MISIÓN. </v>
      </c>
      <c r="D329" s="24"/>
      <c r="E329" s="11"/>
      <c r="F329" s="11"/>
      <c r="G329" s="40" t="str">
        <f>IF(J330="FIN","",LOOKUP(I329,DATOS!A:A,DATOS!F:F))</f>
        <v xml:space="preserve">GENERALIDADES, INSTRUCCIÓN Y PREPARACIÓN DE LA MISIÓN. </v>
      </c>
      <c r="H329" s="40">
        <f>IF(J330="FIN",0,LOOKUP(I329,DATOS!A:A,DATOS!P:P))</f>
        <v>0</v>
      </c>
      <c r="I329" s="35">
        <f>+I323+1</f>
        <v>1177</v>
      </c>
      <c r="J329" s="61">
        <f>IF(LOOKUP(I329,DATOS!A:A,DATOS!C:C)=0,J323,(LOOKUP(I329,DATOS!A:A,DATOS!C:C)))</f>
        <v>17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>a) 0</v>
      </c>
      <c r="D330" s="26"/>
      <c r="G330" s="38">
        <f>IF(J330="FIN","",LOOKUP(I329,DATOS!A:A,DATOS!L:L))</f>
        <v>0</v>
      </c>
      <c r="I330" s="35" t="s">
        <v>57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42"/>
      <c r="B331" s="29"/>
      <c r="C331" s="25" t="str">
        <f ca="1">IF(PORTADA!$F$51="A",CONCATENATE(I331," ",G331),"")</f>
        <v>b) 0</v>
      </c>
      <c r="D331" s="26"/>
      <c r="G331" s="38">
        <f>IF(J330="FIN","",LOOKUP(I329,DATOS!A:A,DATOS!M:M))</f>
        <v>0</v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42"/>
      <c r="B332" s="29"/>
      <c r="C332" s="25" t="str">
        <f ca="1">IF(PORTADA!$F$51="A",CONCATENATE(I332," ",G332),"")</f>
        <v>c) 0</v>
      </c>
      <c r="D332" s="26"/>
      <c r="G332" s="38">
        <f>IF(J330="FIN","",LOOKUP(I329,DATOS!A:A,DATOS!N:N))</f>
        <v>0</v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42"/>
      <c r="B333" s="29"/>
      <c r="C333" s="25" t="str">
        <f ca="1">IF(PORTADA!$F$51="A",CONCATENATE(I333," ",G333),"")</f>
        <v>d) 0</v>
      </c>
      <c r="D333" s="26"/>
      <c r="G333" s="38">
        <f>IF(J330="FIN","",LOOKUP(I329,DATOS!A:A,DATOS!O:O))</f>
        <v>0</v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IF(PORTADA!$F$51="A",CONCATENATE(K335,".- ",G335),"")</f>
        <v xml:space="preserve">56.- GENERALIDADES, INSTRUCCIÓN Y PREPARACIÓN DE LA MISIÓN. </v>
      </c>
      <c r="D335" s="24"/>
      <c r="E335" s="11"/>
      <c r="F335" s="11"/>
      <c r="G335" s="40" t="str">
        <f>IF(J336="FIN","",LOOKUP(I335,DATOS!A:A,DATOS!F:F))</f>
        <v xml:space="preserve">GENERALIDADES, INSTRUCCIÓN Y PREPARACIÓN DE LA MISIÓN. </v>
      </c>
      <c r="H335" s="40">
        <f>IF(J336="FIN",0,LOOKUP(I335,DATOS!A:A,DATOS!P:P))</f>
        <v>0</v>
      </c>
      <c r="I335" s="35">
        <f>+I329+1</f>
        <v>1178</v>
      </c>
      <c r="J335" s="61">
        <f>IF(LOOKUP(I335,DATOS!A:A,DATOS!C:C)=0,J329,(LOOKUP(I335,DATOS!A:A,DATOS!C:C)))</f>
        <v>17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>a) 0</v>
      </c>
      <c r="D336" s="26"/>
      <c r="G336" s="38">
        <f>IF(J336="FIN","",LOOKUP(I335,DATOS!A:A,DATOS!L:L))</f>
        <v>0</v>
      </c>
      <c r="I336" s="35" t="s">
        <v>57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42"/>
      <c r="B337" s="29"/>
      <c r="C337" s="25" t="str">
        <f ca="1">IF(PORTADA!$F$51="A",CONCATENATE(I337," ",G337),"")</f>
        <v>b) 0</v>
      </c>
      <c r="D337" s="26"/>
      <c r="G337" s="38">
        <f>IF(J336="FIN","",LOOKUP(I335,DATOS!A:A,DATOS!M:M))</f>
        <v>0</v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42"/>
      <c r="B338" s="29"/>
      <c r="C338" s="25" t="str">
        <f ca="1">IF(PORTADA!$F$51="A",CONCATENATE(I338," ",G338),"")</f>
        <v>c) 0</v>
      </c>
      <c r="D338" s="26"/>
      <c r="G338" s="38">
        <f>IF(J336="FIN","",LOOKUP(I335,DATOS!A:A,DATOS!N:N))</f>
        <v>0</v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42"/>
      <c r="B339" s="29"/>
      <c r="C339" s="25" t="str">
        <f ca="1">IF(PORTADA!$F$51="A",CONCATENATE(I339," ",G339),"")</f>
        <v>d) 0</v>
      </c>
      <c r="D339" s="26"/>
      <c r="G339" s="38">
        <f>IF(J336="FIN","",LOOKUP(I335,DATOS!A:A,DATOS!O:O))</f>
        <v>0</v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IF(PORTADA!$F$51="A",CONCATENATE(K341,".- ",G341),"")</f>
        <v xml:space="preserve">57.- GENERALIDADES, INSTRUCCIÓN Y PREPARACIÓN DE LA MISIÓN. </v>
      </c>
      <c r="D341" s="24"/>
      <c r="E341" s="11"/>
      <c r="F341" s="11"/>
      <c r="G341" s="40" t="str">
        <f>IF(J342="FIN","",LOOKUP(I341,DATOS!A:A,DATOS!F:F))</f>
        <v xml:space="preserve">GENERALIDADES, INSTRUCCIÓN Y PREPARACIÓN DE LA MISIÓN. </v>
      </c>
      <c r="H341" s="40">
        <f>IF(J342="FIN",0,LOOKUP(I341,DATOS!A:A,DATOS!P:P))</f>
        <v>0</v>
      </c>
      <c r="I341" s="35">
        <f>+I335+1</f>
        <v>1179</v>
      </c>
      <c r="J341" s="61">
        <f>IF(LOOKUP(I341,DATOS!A:A,DATOS!C:C)=0,J335,(LOOKUP(I341,DATOS!A:A,DATOS!C:C)))</f>
        <v>17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>a) 0</v>
      </c>
      <c r="D342" s="26"/>
      <c r="G342" s="38">
        <f>IF(J342="FIN","",LOOKUP(I341,DATOS!A:A,DATOS!L:L))</f>
        <v>0</v>
      </c>
      <c r="I342" s="35" t="s">
        <v>57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42"/>
      <c r="B343" s="29"/>
      <c r="C343" s="25" t="str">
        <f ca="1">IF(PORTADA!$F$51="A",CONCATENATE(I343," ",G343),"")</f>
        <v>b) 0</v>
      </c>
      <c r="D343" s="26"/>
      <c r="G343" s="38">
        <f>IF(J342="FIN","",LOOKUP(I341,DATOS!A:A,DATOS!M:M))</f>
        <v>0</v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42"/>
      <c r="B344" s="29"/>
      <c r="C344" s="25" t="str">
        <f ca="1">IF(PORTADA!$F$51="A",CONCATENATE(I344," ",G344),"")</f>
        <v>c) 0</v>
      </c>
      <c r="D344" s="26"/>
      <c r="G344" s="38">
        <f>IF(J342="FIN","",LOOKUP(I341,DATOS!A:A,DATOS!N:N))</f>
        <v>0</v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42"/>
      <c r="B345" s="29"/>
      <c r="C345" s="25" t="str">
        <f ca="1">IF(PORTADA!$F$51="A",CONCATENATE(I345," ",G345),"")</f>
        <v>d) 0</v>
      </c>
      <c r="D345" s="26"/>
      <c r="G345" s="38">
        <f>IF(J342="FIN","",LOOKUP(I341,DATOS!A:A,DATOS!O:O))</f>
        <v>0</v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IF(PORTADA!$F$51="A",CONCATENATE(K347,".- ",G347),"")</f>
        <v xml:space="preserve">58.- GENERALIDADES, INSTRUCCIÓN Y PREPARACIÓN DE LA MISIÓN. </v>
      </c>
      <c r="D347" s="24"/>
      <c r="E347" s="11"/>
      <c r="F347" s="11"/>
      <c r="G347" s="40" t="str">
        <f>IF(J348="FIN","",LOOKUP(I347,DATOS!A:A,DATOS!F:F))</f>
        <v xml:space="preserve">GENERALIDADES, INSTRUCCIÓN Y PREPARACIÓN DE LA MISIÓN. </v>
      </c>
      <c r="H347" s="40">
        <f>IF(J348="FIN",0,LOOKUP(I347,DATOS!A:A,DATOS!P:P))</f>
        <v>0</v>
      </c>
      <c r="I347" s="35">
        <f>+I341+1</f>
        <v>1180</v>
      </c>
      <c r="J347" s="61">
        <f>IF(LOOKUP(I347,DATOS!A:A,DATOS!C:C)=0,J341,(LOOKUP(I347,DATOS!A:A,DATOS!C:C)))</f>
        <v>17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>a) 0</v>
      </c>
      <c r="D348" s="26"/>
      <c r="G348" s="38">
        <f>IF(J348="FIN","",LOOKUP(I347,DATOS!A:A,DATOS!L:L))</f>
        <v>0</v>
      </c>
      <c r="I348" s="35" t="s">
        <v>57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42"/>
      <c r="B349" s="29"/>
      <c r="C349" s="25" t="str">
        <f ca="1">IF(PORTADA!$F$51="A",CONCATENATE(I349," ",G349),"")</f>
        <v>b) 0</v>
      </c>
      <c r="D349" s="26"/>
      <c r="G349" s="38">
        <f>IF(J348="FIN","",LOOKUP(I347,DATOS!A:A,DATOS!M:M))</f>
        <v>0</v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42"/>
      <c r="B350" s="29"/>
      <c r="C350" s="25" t="str">
        <f ca="1">IF(PORTADA!$F$51="A",CONCATENATE(I350," ",G350),"")</f>
        <v>c) 0</v>
      </c>
      <c r="D350" s="26"/>
      <c r="G350" s="38">
        <f>IF(J348="FIN","",LOOKUP(I347,DATOS!A:A,DATOS!N:N))</f>
        <v>0</v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42"/>
      <c r="B351" s="29"/>
      <c r="C351" s="25" t="str">
        <f ca="1">IF(PORTADA!$F$51="A",CONCATENATE(I351," ",G351),"")</f>
        <v>d) 0</v>
      </c>
      <c r="D351" s="26"/>
      <c r="G351" s="38">
        <f>IF(J348="FIN","",LOOKUP(I347,DATOS!A:A,DATOS!O:O))</f>
        <v>0</v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IF(PORTADA!$F$51="A",CONCATENATE(K353,".- ",G353),"")</f>
        <v xml:space="preserve">59.- GENERALIDADES, INSTRUCCIÓN Y PREPARACIÓN DE LA MISIÓN. </v>
      </c>
      <c r="D353" s="24"/>
      <c r="E353" s="11"/>
      <c r="F353" s="11"/>
      <c r="G353" s="40" t="str">
        <f>IF(J354="FIN","",LOOKUP(I353,DATOS!A:A,DATOS!F:F))</f>
        <v xml:space="preserve">GENERALIDADES, INSTRUCCIÓN Y PREPARACIÓN DE LA MISIÓN. </v>
      </c>
      <c r="H353" s="40">
        <f>IF(J354="FIN",0,LOOKUP(I353,DATOS!A:A,DATOS!P:P))</f>
        <v>0</v>
      </c>
      <c r="I353" s="35">
        <f>+I347+1</f>
        <v>1181</v>
      </c>
      <c r="J353" s="61">
        <f>IF(LOOKUP(I353,DATOS!A:A,DATOS!C:C)=0,J347,(LOOKUP(I353,DATOS!A:A,DATOS!C:C)))</f>
        <v>17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>a) 0</v>
      </c>
      <c r="D354" s="26"/>
      <c r="G354" s="38">
        <f>IF(J354="FIN","",LOOKUP(I353,DATOS!A:A,DATOS!L:L))</f>
        <v>0</v>
      </c>
      <c r="I354" s="35" t="s">
        <v>57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42"/>
      <c r="B355" s="29"/>
      <c r="C355" s="25" t="str">
        <f ca="1">IF(PORTADA!$F$51="A",CONCATENATE(I355," ",G355),"")</f>
        <v>b) 0</v>
      </c>
      <c r="D355" s="26"/>
      <c r="G355" s="38">
        <f>IF(J354="FIN","",LOOKUP(I353,DATOS!A:A,DATOS!M:M))</f>
        <v>0</v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42"/>
      <c r="B356" s="29"/>
      <c r="C356" s="25" t="str">
        <f ca="1">IF(PORTADA!$F$51="A",CONCATENATE(I356," ",G356),"")</f>
        <v>c) 0</v>
      </c>
      <c r="D356" s="26"/>
      <c r="G356" s="38">
        <f>IF(J354="FIN","",LOOKUP(I353,DATOS!A:A,DATOS!N:N))</f>
        <v>0</v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42"/>
      <c r="B357" s="29"/>
      <c r="C357" s="25" t="str">
        <f ca="1">IF(PORTADA!$F$51="A",CONCATENATE(I357," ",G357),"")</f>
        <v>d) 0</v>
      </c>
      <c r="D357" s="26"/>
      <c r="G357" s="38">
        <f>IF(J354="FIN","",LOOKUP(I353,DATOS!A:A,DATOS!O:O))</f>
        <v>0</v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IF(PORTADA!$F$51="A",CONCATENATE(K359,".- ",G359),"")</f>
        <v xml:space="preserve">60.- GENERALIDADES, INSTRUCCIÓN Y PREPARACIÓN DE LA MISIÓN. </v>
      </c>
      <c r="D359" s="24"/>
      <c r="E359" s="11"/>
      <c r="F359" s="11"/>
      <c r="G359" s="40" t="str">
        <f>IF(J360="FIN","",LOOKUP(I359,DATOS!A:A,DATOS!F:F))</f>
        <v xml:space="preserve">GENERALIDADES, INSTRUCCIÓN Y PREPARACIÓN DE LA MISIÓN. </v>
      </c>
      <c r="H359" s="40">
        <f>IF(J360="FIN",0,LOOKUP(I359,DATOS!A:A,DATOS!P:P))</f>
        <v>0</v>
      </c>
      <c r="I359" s="35">
        <f>+I353+1</f>
        <v>1182</v>
      </c>
      <c r="J359" s="61">
        <f>IF(LOOKUP(I359,DATOS!A:A,DATOS!C:C)=0,J353,(LOOKUP(I359,DATOS!A:A,DATOS!C:C)))</f>
        <v>17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>a) 0</v>
      </c>
      <c r="D360" s="26"/>
      <c r="G360" s="38">
        <f>IF(J360="FIN","",LOOKUP(I359,DATOS!A:A,DATOS!L:L))</f>
        <v>0</v>
      </c>
      <c r="I360" s="35" t="s">
        <v>57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42"/>
      <c r="B361" s="29"/>
      <c r="C361" s="25" t="str">
        <f ca="1">IF(PORTADA!$F$51="A",CONCATENATE(I361," ",G361),"")</f>
        <v>b) 0</v>
      </c>
      <c r="D361" s="26"/>
      <c r="G361" s="38">
        <f>IF(J360="FIN","",LOOKUP(I359,DATOS!A:A,DATOS!M:M))</f>
        <v>0</v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42"/>
      <c r="B362" s="29"/>
      <c r="C362" s="25" t="str">
        <f ca="1">IF(PORTADA!$F$51="A",CONCATENATE(I362," ",G362),"")</f>
        <v>c) 0</v>
      </c>
      <c r="D362" s="26"/>
      <c r="G362" s="38">
        <f>IF(J360="FIN","",LOOKUP(I359,DATOS!A:A,DATOS!N:N))</f>
        <v>0</v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42"/>
      <c r="B363" s="29"/>
      <c r="C363" s="25" t="str">
        <f ca="1">IF(PORTADA!$F$51="A",CONCATENATE(I363," ",G363),"")</f>
        <v>d) 0</v>
      </c>
      <c r="D363" s="26"/>
      <c r="G363" s="38">
        <f>IF(J360="FIN","",LOOKUP(I359,DATOS!A:A,DATOS!O:O))</f>
        <v>0</v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IF(PORTADA!$F$51="A",CONCATENATE(K365,".- ",G365),"")</f>
        <v xml:space="preserve">61.- GENERALIDADES, INSTRUCCIÓN Y PREPARACIÓN DE LA MISIÓN. </v>
      </c>
      <c r="D365" s="24"/>
      <c r="E365" s="11"/>
      <c r="F365" s="11"/>
      <c r="G365" s="40" t="str">
        <f>IF(J366="FIN","",LOOKUP(I365,DATOS!A:A,DATOS!F:F))</f>
        <v xml:space="preserve">GENERALIDADES, INSTRUCCIÓN Y PREPARACIÓN DE LA MISIÓN. </v>
      </c>
      <c r="H365" s="40">
        <f>IF(J366="FIN",0,LOOKUP(I365,DATOS!A:A,DATOS!P:P))</f>
        <v>0</v>
      </c>
      <c r="I365" s="35">
        <f>+I359+1</f>
        <v>1183</v>
      </c>
      <c r="J365" s="61">
        <f>IF(LOOKUP(I365,DATOS!A:A,DATOS!C:C)=0,J359,(LOOKUP(I365,DATOS!A:A,DATOS!C:C)))</f>
        <v>17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>a) 0</v>
      </c>
      <c r="D366" s="26"/>
      <c r="G366" s="38">
        <f>IF(J366="FIN","",LOOKUP(I365,DATOS!A:A,DATOS!L:L))</f>
        <v>0</v>
      </c>
      <c r="I366" s="35" t="s">
        <v>57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42"/>
      <c r="B367" s="29"/>
      <c r="C367" s="25" t="str">
        <f ca="1">IF(PORTADA!$F$51="A",CONCATENATE(I367," ",G367),"")</f>
        <v>b) 0</v>
      </c>
      <c r="D367" s="26"/>
      <c r="G367" s="38">
        <f>IF(J366="FIN","",LOOKUP(I365,DATOS!A:A,DATOS!M:M))</f>
        <v>0</v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42"/>
      <c r="B368" s="29"/>
      <c r="C368" s="25" t="str">
        <f ca="1">IF(PORTADA!$F$51="A",CONCATENATE(I368," ",G368),"")</f>
        <v>c) 0</v>
      </c>
      <c r="D368" s="26"/>
      <c r="G368" s="38">
        <f>IF(J366="FIN","",LOOKUP(I365,DATOS!A:A,DATOS!N:N))</f>
        <v>0</v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42"/>
      <c r="B369" s="29"/>
      <c r="C369" s="25" t="str">
        <f ca="1">IF(PORTADA!$F$51="A",CONCATENATE(I369," ",G369),"")</f>
        <v>d) 0</v>
      </c>
      <c r="D369" s="26"/>
      <c r="G369" s="38">
        <f>IF(J366="FIN","",LOOKUP(I365,DATOS!A:A,DATOS!O:O))</f>
        <v>0</v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IF(PORTADA!$F$51="A",CONCATENATE(K371,".- ",G371),"")</f>
        <v xml:space="preserve">62.- GENERALIDADES, INSTRUCCIÓN Y PREPARACIÓN DE LA MISIÓN. </v>
      </c>
      <c r="D371" s="24"/>
      <c r="E371" s="11"/>
      <c r="F371" s="11"/>
      <c r="G371" s="40" t="str">
        <f>IF(J372="FIN","",LOOKUP(I371,DATOS!A:A,DATOS!F:F))</f>
        <v xml:space="preserve">GENERALIDADES, INSTRUCCIÓN Y PREPARACIÓN DE LA MISIÓN. </v>
      </c>
      <c r="H371" s="40">
        <f>IF(J372="FIN",0,LOOKUP(I371,DATOS!A:A,DATOS!P:P))</f>
        <v>0</v>
      </c>
      <c r="I371" s="35">
        <f>+I365+1</f>
        <v>1184</v>
      </c>
      <c r="J371" s="61">
        <f>IF(LOOKUP(I371,DATOS!A:A,DATOS!C:C)=0,J365,(LOOKUP(I371,DATOS!A:A,DATOS!C:C)))</f>
        <v>17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>a) 0</v>
      </c>
      <c r="D372" s="26"/>
      <c r="G372" s="38">
        <f>IF(J372="FIN","",LOOKUP(I371,DATOS!A:A,DATOS!L:L))</f>
        <v>0</v>
      </c>
      <c r="I372" s="35" t="s">
        <v>57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42"/>
      <c r="B373" s="29"/>
      <c r="C373" s="25" t="str">
        <f ca="1">IF(PORTADA!$F$51="A",CONCATENATE(I373," ",G373),"")</f>
        <v>b) 0</v>
      </c>
      <c r="D373" s="26"/>
      <c r="G373" s="38">
        <f>IF(J372="FIN","",LOOKUP(I371,DATOS!A:A,DATOS!M:M))</f>
        <v>0</v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42"/>
      <c r="B374" s="29"/>
      <c r="C374" s="25" t="str">
        <f ca="1">IF(PORTADA!$F$51="A",CONCATENATE(I374," ",G374),"")</f>
        <v>c) 0</v>
      </c>
      <c r="D374" s="26"/>
      <c r="G374" s="38">
        <f>IF(J372="FIN","",LOOKUP(I371,DATOS!A:A,DATOS!N:N))</f>
        <v>0</v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42"/>
      <c r="B375" s="29"/>
      <c r="C375" s="25" t="str">
        <f ca="1">IF(PORTADA!$F$51="A",CONCATENATE(I375," ",G375),"")</f>
        <v>d) 0</v>
      </c>
      <c r="D375" s="26"/>
      <c r="G375" s="38">
        <f>IF(J372="FIN","",LOOKUP(I371,DATOS!A:A,DATOS!O:O))</f>
        <v>0</v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IF(PORTADA!$F$51="A",CONCATENATE(K377,".- ",G377),"")</f>
        <v xml:space="preserve">63.- GENERALIDADES, INSTRUCCIÓN Y PREPARACIÓN DE LA MISIÓN. </v>
      </c>
      <c r="D377" s="24"/>
      <c r="E377" s="11"/>
      <c r="F377" s="11"/>
      <c r="G377" s="40" t="str">
        <f>IF(J378="FIN","",LOOKUP(I377,DATOS!A:A,DATOS!F:F))</f>
        <v xml:space="preserve">GENERALIDADES, INSTRUCCIÓN Y PREPARACIÓN DE LA MISIÓN. </v>
      </c>
      <c r="H377" s="40">
        <f>IF(J378="FIN",0,LOOKUP(I377,DATOS!A:A,DATOS!P:P))</f>
        <v>0</v>
      </c>
      <c r="I377" s="35">
        <f>+I371+1</f>
        <v>1185</v>
      </c>
      <c r="J377" s="61">
        <f>IF(LOOKUP(I377,DATOS!A:A,DATOS!C:C)=0,J371,(LOOKUP(I377,DATOS!A:A,DATOS!C:C)))</f>
        <v>17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>a) 0</v>
      </c>
      <c r="D378" s="26"/>
      <c r="G378" s="38">
        <f>IF(J378="FIN","",LOOKUP(I377,DATOS!A:A,DATOS!L:L))</f>
        <v>0</v>
      </c>
      <c r="I378" s="35" t="s">
        <v>57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42"/>
      <c r="B379" s="29"/>
      <c r="C379" s="25" t="str">
        <f ca="1">IF(PORTADA!$F$51="A",CONCATENATE(I379," ",G379),"")</f>
        <v>b) 0</v>
      </c>
      <c r="D379" s="26"/>
      <c r="G379" s="38">
        <f>IF(J378="FIN","",LOOKUP(I377,DATOS!A:A,DATOS!M:M))</f>
        <v>0</v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42"/>
      <c r="B380" s="29"/>
      <c r="C380" s="25" t="str">
        <f ca="1">IF(PORTADA!$F$51="A",CONCATENATE(I380," ",G380),"")</f>
        <v>c) 0</v>
      </c>
      <c r="D380" s="26"/>
      <c r="G380" s="38">
        <f>IF(J378="FIN","",LOOKUP(I377,DATOS!A:A,DATOS!N:N))</f>
        <v>0</v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42"/>
      <c r="B381" s="29"/>
      <c r="C381" s="25" t="str">
        <f ca="1">IF(PORTADA!$F$51="A",CONCATENATE(I381," ",G381),"")</f>
        <v>d) 0</v>
      </c>
      <c r="D381" s="26"/>
      <c r="G381" s="38">
        <f>IF(J378="FIN","",LOOKUP(I377,DATOS!A:A,DATOS!O:O))</f>
        <v>0</v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IF(PORTADA!$F$51="A",CONCATENATE(K383,".- ",G383),"")</f>
        <v xml:space="preserve">64.- GENERALIDADES, INSTRUCCIÓN Y PREPARACIÓN DE LA MISIÓN. </v>
      </c>
      <c r="D383" s="24"/>
      <c r="E383" s="11"/>
      <c r="F383" s="11"/>
      <c r="G383" s="40" t="str">
        <f>IF(J384="FIN","",LOOKUP(I383,DATOS!A:A,DATOS!F:F))</f>
        <v xml:space="preserve">GENERALIDADES, INSTRUCCIÓN Y PREPARACIÓN DE LA MISIÓN. </v>
      </c>
      <c r="H383" s="40">
        <f>IF(J384="FIN",0,LOOKUP(I383,DATOS!A:A,DATOS!P:P))</f>
        <v>0</v>
      </c>
      <c r="I383" s="35">
        <f>+I377+1</f>
        <v>1186</v>
      </c>
      <c r="J383" s="61">
        <f>IF(LOOKUP(I383,DATOS!A:A,DATOS!C:C)=0,J377,(LOOKUP(I383,DATOS!A:A,DATOS!C:C)))</f>
        <v>17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>a) 0</v>
      </c>
      <c r="D384" s="26"/>
      <c r="G384" s="38">
        <f>IF(J384="FIN","",LOOKUP(I383,DATOS!A:A,DATOS!L:L))</f>
        <v>0</v>
      </c>
      <c r="I384" s="35" t="s">
        <v>57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42"/>
      <c r="B385" s="29"/>
      <c r="C385" s="25" t="str">
        <f ca="1">IF(PORTADA!$F$51="A",CONCATENATE(I385," ",G385),"")</f>
        <v>b) 0</v>
      </c>
      <c r="D385" s="26"/>
      <c r="G385" s="38">
        <f>IF(J384="FIN","",LOOKUP(I383,DATOS!A:A,DATOS!M:M))</f>
        <v>0</v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42"/>
      <c r="B386" s="29"/>
      <c r="C386" s="25" t="str">
        <f ca="1">IF(PORTADA!$F$51="A",CONCATENATE(I386," ",G386),"")</f>
        <v>c) 0</v>
      </c>
      <c r="D386" s="26"/>
      <c r="G386" s="38">
        <f>IF(J384="FIN","",LOOKUP(I383,DATOS!A:A,DATOS!N:N))</f>
        <v>0</v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42"/>
      <c r="B387" s="29"/>
      <c r="C387" s="25" t="str">
        <f ca="1">IF(PORTADA!$F$51="A",CONCATENATE(I387," ",G387),"")</f>
        <v>d) 0</v>
      </c>
      <c r="D387" s="26"/>
      <c r="G387" s="38">
        <f>IF(J384="FIN","",LOOKUP(I383,DATOS!A:A,DATOS!O:O))</f>
        <v>0</v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IF(PORTADA!$F$51="A",CONCATENATE(K389,".- ",G389),"")</f>
        <v xml:space="preserve">65.- GENERALIDADES, INSTRUCCIÓN Y PREPARACIÓN DE LA MISIÓN. </v>
      </c>
      <c r="D389" s="24"/>
      <c r="E389" s="11"/>
      <c r="F389" s="11"/>
      <c r="G389" s="40" t="str">
        <f>IF(J390="FIN","",LOOKUP(I389,DATOS!A:A,DATOS!F:F))</f>
        <v xml:space="preserve">GENERALIDADES, INSTRUCCIÓN Y PREPARACIÓN DE LA MISIÓN. </v>
      </c>
      <c r="H389" s="40">
        <f>IF(J390="FIN",0,LOOKUP(I389,DATOS!A:A,DATOS!P:P))</f>
        <v>0</v>
      </c>
      <c r="I389" s="35">
        <f>+I383+1</f>
        <v>1187</v>
      </c>
      <c r="J389" s="61">
        <f>IF(LOOKUP(I389,DATOS!A:A,DATOS!C:C)=0,J383,(LOOKUP(I389,DATOS!A:A,DATOS!C:C)))</f>
        <v>17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>a) 0</v>
      </c>
      <c r="D390" s="26"/>
      <c r="G390" s="38">
        <f>IF(J390="FIN","",LOOKUP(I389,DATOS!A:A,DATOS!L:L))</f>
        <v>0</v>
      </c>
      <c r="I390" s="35" t="s">
        <v>57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42"/>
      <c r="B391" s="29"/>
      <c r="C391" s="25" t="str">
        <f ca="1">IF(PORTADA!$F$51="A",CONCATENATE(I391," ",G391),"")</f>
        <v>b) 0</v>
      </c>
      <c r="D391" s="26"/>
      <c r="G391" s="38">
        <f>IF(J390="FIN","",LOOKUP(I389,DATOS!A:A,DATOS!M:M))</f>
        <v>0</v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42"/>
      <c r="B392" s="29"/>
      <c r="C392" s="25" t="str">
        <f ca="1">IF(PORTADA!$F$51="A",CONCATENATE(I392," ",G392),"")</f>
        <v>c) 0</v>
      </c>
      <c r="D392" s="26"/>
      <c r="G392" s="38">
        <f>IF(J390="FIN","",LOOKUP(I389,DATOS!A:A,DATOS!N:N))</f>
        <v>0</v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42"/>
      <c r="B393" s="29"/>
      <c r="C393" s="25" t="str">
        <f ca="1">IF(PORTADA!$F$51="A",CONCATENATE(I393," ",G393),"")</f>
        <v>d) 0</v>
      </c>
      <c r="D393" s="26"/>
      <c r="G393" s="38">
        <f>IF(J390="FIN","",LOOKUP(I389,DATOS!A:A,DATOS!O:O))</f>
        <v>0</v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IF(PORTADA!$F$51="A",CONCATENATE(K395,".- ",G395),"")</f>
        <v xml:space="preserve">66.- GENERALIDADES, INSTRUCCIÓN Y PREPARACIÓN DE LA MISIÓN. </v>
      </c>
      <c r="D395" s="24"/>
      <c r="E395" s="11"/>
      <c r="F395" s="11"/>
      <c r="G395" s="40" t="str">
        <f>IF(J396="FIN","",LOOKUP(I395,DATOS!A:A,DATOS!F:F))</f>
        <v xml:space="preserve">GENERALIDADES, INSTRUCCIÓN Y PREPARACIÓN DE LA MISIÓN. </v>
      </c>
      <c r="H395" s="40">
        <f>IF(J396="FIN",0,LOOKUP(I395,DATOS!A:A,DATOS!P:P))</f>
        <v>0</v>
      </c>
      <c r="I395" s="35">
        <f>+I389+1</f>
        <v>1188</v>
      </c>
      <c r="J395" s="61">
        <f>IF(LOOKUP(I395,DATOS!A:A,DATOS!C:C)=0,J389,(LOOKUP(I395,DATOS!A:A,DATOS!C:C)))</f>
        <v>17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>a) 0</v>
      </c>
      <c r="D396" s="26"/>
      <c r="G396" s="38">
        <f>IF(J396="FIN","",LOOKUP(I395,DATOS!A:A,DATOS!L:L))</f>
        <v>0</v>
      </c>
      <c r="I396" s="35" t="s">
        <v>57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42"/>
      <c r="B397" s="29"/>
      <c r="C397" s="25" t="str">
        <f ca="1">IF(PORTADA!$F$51="A",CONCATENATE(I397," ",G397),"")</f>
        <v>b) 0</v>
      </c>
      <c r="D397" s="26"/>
      <c r="G397" s="38">
        <f>IF(J396="FIN","",LOOKUP(I395,DATOS!A:A,DATOS!M:M))</f>
        <v>0</v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42"/>
      <c r="B398" s="29"/>
      <c r="C398" s="25" t="str">
        <f ca="1">IF(PORTADA!$F$51="A",CONCATENATE(I398," ",G398),"")</f>
        <v>c) 0</v>
      </c>
      <c r="D398" s="26"/>
      <c r="G398" s="38">
        <f>IF(J396="FIN","",LOOKUP(I395,DATOS!A:A,DATOS!N:N))</f>
        <v>0</v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42"/>
      <c r="B399" s="29"/>
      <c r="C399" s="25" t="str">
        <f ca="1">IF(PORTADA!$F$51="A",CONCATENATE(I399," ",G399),"")</f>
        <v>d) 0</v>
      </c>
      <c r="D399" s="26"/>
      <c r="G399" s="38">
        <f>IF(J396="FIN","",LOOKUP(I395,DATOS!A:A,DATOS!O:O))</f>
        <v>0</v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IF(PORTADA!$F$51="A",CONCATENATE(K401,".- ",G401),"")</f>
        <v xml:space="preserve">67.- GENERALIDADES, INSTRUCCIÓN Y PREPARACIÓN DE LA MISIÓN. </v>
      </c>
      <c r="D401" s="24"/>
      <c r="E401" s="11"/>
      <c r="F401" s="11"/>
      <c r="G401" s="40" t="str">
        <f>IF(J402="FIN","",LOOKUP(I401,DATOS!A:A,DATOS!F:F))</f>
        <v xml:space="preserve">GENERALIDADES, INSTRUCCIÓN Y PREPARACIÓN DE LA MISIÓN. </v>
      </c>
      <c r="H401" s="40">
        <f>IF(J402="FIN",0,LOOKUP(I401,DATOS!A:A,DATOS!P:P))</f>
        <v>0</v>
      </c>
      <c r="I401" s="35">
        <f>+I395+1</f>
        <v>1189</v>
      </c>
      <c r="J401" s="61">
        <f>IF(LOOKUP(I401,DATOS!A:A,DATOS!C:C)=0,J395,(LOOKUP(I401,DATOS!A:A,DATOS!C:C)))</f>
        <v>17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>a) 0</v>
      </c>
      <c r="D402" s="26"/>
      <c r="G402" s="38">
        <f>IF(J402="FIN","",LOOKUP(I401,DATOS!A:A,DATOS!L:L))</f>
        <v>0</v>
      </c>
      <c r="I402" s="35" t="s">
        <v>57</v>
      </c>
      <c r="J402" s="41" t="str">
        <f>IF(J396="FIN","FIN",IF(J401=J395,"","FIN"))</f>
        <v/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42"/>
      <c r="B403" s="29"/>
      <c r="C403" s="25" t="str">
        <f ca="1">IF(PORTADA!$F$51="A",CONCATENATE(I403," ",G403),"")</f>
        <v>b) 0</v>
      </c>
      <c r="D403" s="26"/>
      <c r="G403" s="38">
        <f>IF(J402="FIN","",LOOKUP(I401,DATOS!A:A,DATOS!M:M))</f>
        <v>0</v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42"/>
      <c r="B404" s="29"/>
      <c r="C404" s="25" t="str">
        <f ca="1">IF(PORTADA!$F$51="A",CONCATENATE(I404," ",G404),"")</f>
        <v>c) 0</v>
      </c>
      <c r="D404" s="26"/>
      <c r="G404" s="38">
        <f>IF(J402="FIN","",LOOKUP(I401,DATOS!A:A,DATOS!N:N))</f>
        <v>0</v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42"/>
      <c r="B405" s="29"/>
      <c r="C405" s="25" t="str">
        <f ca="1">IF(PORTADA!$F$51="A",CONCATENATE(I405," ",G405),"")</f>
        <v>d) 0</v>
      </c>
      <c r="D405" s="26"/>
      <c r="G405" s="38">
        <f>IF(J402="FIN","",LOOKUP(I401,DATOS!A:A,DATOS!O:O))</f>
        <v>0</v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IF(PORTADA!$F$51="A",CONCATENATE(K407,".- ",G407),"")</f>
        <v xml:space="preserve">68.- GENERALIDADES, INSTRUCCIÓN Y PREPARACIÓN DE LA MISIÓN. </v>
      </c>
      <c r="D407" s="24"/>
      <c r="E407" s="11"/>
      <c r="F407" s="11"/>
      <c r="G407" s="40" t="str">
        <f>IF(J408="FIN","",LOOKUP(I407,DATOS!A:A,DATOS!F:F))</f>
        <v xml:space="preserve">GENERALIDADES, INSTRUCCIÓN Y PREPARACIÓN DE LA MISIÓN. </v>
      </c>
      <c r="H407" s="40">
        <f>IF(J408="FIN",0,LOOKUP(I407,DATOS!A:A,DATOS!P:P))</f>
        <v>0</v>
      </c>
      <c r="I407" s="35">
        <f>+I401+1</f>
        <v>1190</v>
      </c>
      <c r="J407" s="61">
        <f>IF(LOOKUP(I407,DATOS!A:A,DATOS!C:C)=0,J401,(LOOKUP(I407,DATOS!A:A,DATOS!C:C)))</f>
        <v>17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>a) 0</v>
      </c>
      <c r="D408" s="26"/>
      <c r="G408" s="38">
        <f>IF(J408="FIN","",LOOKUP(I407,DATOS!A:A,DATOS!L:L))</f>
        <v>0</v>
      </c>
      <c r="I408" s="35" t="s">
        <v>57</v>
      </c>
      <c r="J408" s="41" t="str">
        <f>IF(J402="FIN","FIN",IF(J407=J401,"","FIN"))</f>
        <v/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42"/>
      <c r="B409" s="29"/>
      <c r="C409" s="25" t="str">
        <f ca="1">IF(PORTADA!$F$51="A",CONCATENATE(I409," ",G409),"")</f>
        <v>b) 0</v>
      </c>
      <c r="D409" s="26"/>
      <c r="G409" s="38">
        <f>IF(J408="FIN","",LOOKUP(I407,DATOS!A:A,DATOS!M:M))</f>
        <v>0</v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42"/>
      <c r="B410" s="29"/>
      <c r="C410" s="25" t="str">
        <f ca="1">IF(PORTADA!$F$51="A",CONCATENATE(I410," ",G410),"")</f>
        <v>c) 0</v>
      </c>
      <c r="D410" s="26"/>
      <c r="G410" s="38">
        <f>IF(J408="FIN","",LOOKUP(I407,DATOS!A:A,DATOS!N:N))</f>
        <v>0</v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42"/>
      <c r="B411" s="29"/>
      <c r="C411" s="25" t="str">
        <f ca="1">IF(PORTADA!$F$51="A",CONCATENATE(I411," ",G411),"")</f>
        <v>d) 0</v>
      </c>
      <c r="D411" s="26"/>
      <c r="G411" s="38">
        <f>IF(J408="FIN","",LOOKUP(I407,DATOS!A:A,DATOS!O:O))</f>
        <v>0</v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IF(PORTADA!$F$51="A",CONCATENATE(K413,".- ",G413),"")</f>
        <v xml:space="preserve">69.- GENERALIDADES, INSTRUCCIÓN Y PREPARACIÓN DE LA MISIÓN. </v>
      </c>
      <c r="D413" s="24"/>
      <c r="E413" s="11"/>
      <c r="F413" s="11"/>
      <c r="G413" s="40" t="str">
        <f>IF(J414="FIN","",LOOKUP(I413,DATOS!A:A,DATOS!F:F))</f>
        <v xml:space="preserve">GENERALIDADES, INSTRUCCIÓN Y PREPARACIÓN DE LA MISIÓN. </v>
      </c>
      <c r="H413" s="40">
        <f>IF(J414="FIN",0,LOOKUP(I413,DATOS!A:A,DATOS!P:P))</f>
        <v>0</v>
      </c>
      <c r="I413" s="35">
        <f>+I407+1</f>
        <v>1191</v>
      </c>
      <c r="J413" s="61">
        <f>IF(LOOKUP(I413,DATOS!A:A,DATOS!C:C)=0,J407,(LOOKUP(I413,DATOS!A:A,DATOS!C:C)))</f>
        <v>17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>a) 0</v>
      </c>
      <c r="D414" s="26"/>
      <c r="G414" s="38">
        <f>IF(J414="FIN","",LOOKUP(I413,DATOS!A:A,DATOS!L:L))</f>
        <v>0</v>
      </c>
      <c r="I414" s="35" t="s">
        <v>57</v>
      </c>
      <c r="J414" s="41" t="str">
        <f>IF(J408="FIN","FIN",IF(J413=J407,"","FIN"))</f>
        <v/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42"/>
      <c r="B415" s="29"/>
      <c r="C415" s="25" t="str">
        <f ca="1">IF(PORTADA!$F$51="A",CONCATENATE(I415," ",G415),"")</f>
        <v>b) 0</v>
      </c>
      <c r="D415" s="26"/>
      <c r="G415" s="38">
        <f>IF(J414="FIN","",LOOKUP(I413,DATOS!A:A,DATOS!M:M))</f>
        <v>0</v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42"/>
      <c r="B416" s="29"/>
      <c r="C416" s="25" t="str">
        <f ca="1">IF(PORTADA!$F$51="A",CONCATENATE(I416," ",G416),"")</f>
        <v>c) 0</v>
      </c>
      <c r="D416" s="26"/>
      <c r="G416" s="38">
        <f>IF(J414="FIN","",LOOKUP(I413,DATOS!A:A,DATOS!N:N))</f>
        <v>0</v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42"/>
      <c r="B417" s="29"/>
      <c r="C417" s="25" t="str">
        <f ca="1">IF(PORTADA!$F$51="A",CONCATENATE(I417," ",G417),"")</f>
        <v>d) 0</v>
      </c>
      <c r="D417" s="26"/>
      <c r="G417" s="38">
        <f>IF(J414="FIN","",LOOKUP(I413,DATOS!A:A,DATOS!O:O))</f>
        <v>0</v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IF(PORTADA!$F$51="A",CONCATENATE(K419,".- ",G419),"")</f>
        <v xml:space="preserve">70.- GENERALIDADES, INSTRUCCIÓN Y PREPARACIÓN DE LA MISIÓN. </v>
      </c>
      <c r="D419" s="24"/>
      <c r="E419" s="11"/>
      <c r="F419" s="11"/>
      <c r="G419" s="40" t="str">
        <f>IF(J420="FIN","",LOOKUP(I419,DATOS!A:A,DATOS!F:F))</f>
        <v xml:space="preserve">GENERALIDADES, INSTRUCCIÓN Y PREPARACIÓN DE LA MISIÓN. </v>
      </c>
      <c r="H419" s="40">
        <f>IF(J420="FIN",0,LOOKUP(I419,DATOS!A:A,DATOS!P:P))</f>
        <v>0</v>
      </c>
      <c r="I419" s="35">
        <f>+I413+1</f>
        <v>1192</v>
      </c>
      <c r="J419" s="61">
        <f>IF(LOOKUP(I419,DATOS!A:A,DATOS!C:C)=0,J413,(LOOKUP(I419,DATOS!A:A,DATOS!C:C)))</f>
        <v>17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>a) 0</v>
      </c>
      <c r="D420" s="26"/>
      <c r="G420" s="38">
        <f>IF(J420="FIN","",LOOKUP(I419,DATOS!A:A,DATOS!L:L))</f>
        <v>0</v>
      </c>
      <c r="I420" s="35" t="s">
        <v>57</v>
      </c>
      <c r="J420" s="41" t="str">
        <f>IF(J414="FIN","FIN",IF(J419=J413,"","FIN"))</f>
        <v/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42"/>
      <c r="B421" s="29"/>
      <c r="C421" s="25" t="str">
        <f ca="1">IF(PORTADA!$F$51="A",CONCATENATE(I421," ",G421),"")</f>
        <v>b) 0</v>
      </c>
      <c r="D421" s="26"/>
      <c r="G421" s="38">
        <f>IF(J420="FIN","",LOOKUP(I419,DATOS!A:A,DATOS!M:M))</f>
        <v>0</v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42"/>
      <c r="B422" s="29"/>
      <c r="C422" s="25" t="str">
        <f ca="1">IF(PORTADA!$F$51="A",CONCATENATE(I422," ",G422),"")</f>
        <v>c) 0</v>
      </c>
      <c r="D422" s="26"/>
      <c r="G422" s="38">
        <f>IF(J420="FIN","",LOOKUP(I419,DATOS!A:A,DATOS!N:N))</f>
        <v>0</v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42"/>
      <c r="B423" s="29"/>
      <c r="C423" s="25" t="str">
        <f ca="1">IF(PORTADA!$F$51="A",CONCATENATE(I423," ",G423),"")</f>
        <v>d) 0</v>
      </c>
      <c r="D423" s="26"/>
      <c r="G423" s="38">
        <f>IF(J420="FIN","",LOOKUP(I419,DATOS!A:A,DATOS!O:O))</f>
        <v>0</v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IF(PORTADA!$F$51="A",CONCATENATE(K425,".- ",G425),"")</f>
        <v xml:space="preserve">71.- GENERALIDADES, INSTRUCCIÓN Y PREPARACIÓN DE LA MISIÓN. </v>
      </c>
      <c r="D425" s="24"/>
      <c r="E425" s="11"/>
      <c r="F425" s="11"/>
      <c r="G425" s="40" t="str">
        <f>IF(J426="FIN","",LOOKUP(I425,DATOS!A:A,DATOS!F:F))</f>
        <v xml:space="preserve">GENERALIDADES, INSTRUCCIÓN Y PREPARACIÓN DE LA MISIÓN. </v>
      </c>
      <c r="H425" s="40">
        <f>IF(J426="FIN",0,LOOKUP(I425,DATOS!A:A,DATOS!P:P))</f>
        <v>0</v>
      </c>
      <c r="I425" s="35">
        <f>+I419+1</f>
        <v>1193</v>
      </c>
      <c r="J425" s="61">
        <f>IF(LOOKUP(I425,DATOS!A:A,DATOS!C:C)=0,J419,(LOOKUP(I425,DATOS!A:A,DATOS!C:C)))</f>
        <v>17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>a) 0</v>
      </c>
      <c r="D426" s="26"/>
      <c r="G426" s="38">
        <f>IF(J426="FIN","",LOOKUP(I425,DATOS!A:A,DATOS!L:L))</f>
        <v>0</v>
      </c>
      <c r="I426" s="35" t="s">
        <v>57</v>
      </c>
      <c r="J426" s="41" t="str">
        <f>IF(J420="FIN","FIN",IF(J425=J419,"","FIN"))</f>
        <v/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42"/>
      <c r="B427" s="29"/>
      <c r="C427" s="25" t="str">
        <f ca="1">IF(PORTADA!$F$51="A",CONCATENATE(I427," ",G427),"")</f>
        <v>b) 0</v>
      </c>
      <c r="D427" s="26"/>
      <c r="G427" s="38">
        <f>IF(J426="FIN","",LOOKUP(I425,DATOS!A:A,DATOS!M:M))</f>
        <v>0</v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42"/>
      <c r="B428" s="29"/>
      <c r="C428" s="25" t="str">
        <f ca="1">IF(PORTADA!$F$51="A",CONCATENATE(I428," ",G428),"")</f>
        <v>c) 0</v>
      </c>
      <c r="D428" s="26"/>
      <c r="G428" s="38">
        <f>IF(J426="FIN","",LOOKUP(I425,DATOS!A:A,DATOS!N:N))</f>
        <v>0</v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42"/>
      <c r="B429" s="29"/>
      <c r="C429" s="25" t="str">
        <f ca="1">IF(PORTADA!$F$51="A",CONCATENATE(I429," ",G429),"")</f>
        <v>d) 0</v>
      </c>
      <c r="D429" s="26"/>
      <c r="G429" s="38">
        <f>IF(J426="FIN","",LOOKUP(I425,DATOS!A:A,DATOS!O:O))</f>
        <v>0</v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IF(PORTADA!$F$51="A",CONCATENATE(K431,".- ",G431),"")</f>
        <v xml:space="preserve">72.- GENERALIDADES, INSTRUCCIÓN Y PREPARACIÓN DE LA MISIÓN. </v>
      </c>
      <c r="D431" s="24"/>
      <c r="E431" s="11"/>
      <c r="F431" s="11"/>
      <c r="G431" s="40" t="str">
        <f>IF(J432="FIN","",LOOKUP(I431,DATOS!A:A,DATOS!F:F))</f>
        <v xml:space="preserve">GENERALIDADES, INSTRUCCIÓN Y PREPARACIÓN DE LA MISIÓN. </v>
      </c>
      <c r="H431" s="40">
        <f>IF(J432="FIN",0,LOOKUP(I431,DATOS!A:A,DATOS!P:P))</f>
        <v>0</v>
      </c>
      <c r="I431" s="35">
        <f>+I425+1</f>
        <v>1194</v>
      </c>
      <c r="J431" s="61">
        <f>IF(LOOKUP(I431,DATOS!A:A,DATOS!C:C)=0,J425,(LOOKUP(I431,DATOS!A:A,DATOS!C:C)))</f>
        <v>17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>a) 0</v>
      </c>
      <c r="D432" s="26"/>
      <c r="G432" s="38">
        <f>IF(J432="FIN","",LOOKUP(I431,DATOS!A:A,DATOS!L:L))</f>
        <v>0</v>
      </c>
      <c r="I432" s="35" t="s">
        <v>57</v>
      </c>
      <c r="J432" s="41" t="str">
        <f>IF(J426="FIN","FIN",IF(J431=J425,"","FIN"))</f>
        <v/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42"/>
      <c r="B433" s="29"/>
      <c r="C433" s="25" t="str">
        <f ca="1">IF(PORTADA!$F$51="A",CONCATENATE(I433," ",G433),"")</f>
        <v>b) 0</v>
      </c>
      <c r="D433" s="26"/>
      <c r="G433" s="38">
        <f>IF(J432="FIN","",LOOKUP(I431,DATOS!A:A,DATOS!M:M))</f>
        <v>0</v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42"/>
      <c r="B434" s="29"/>
      <c r="C434" s="25" t="str">
        <f ca="1">IF(PORTADA!$F$51="A",CONCATENATE(I434," ",G434),"")</f>
        <v>c) 0</v>
      </c>
      <c r="D434" s="26"/>
      <c r="G434" s="38">
        <f>IF(J432="FIN","",LOOKUP(I431,DATOS!A:A,DATOS!N:N))</f>
        <v>0</v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42"/>
      <c r="B435" s="29"/>
      <c r="C435" s="25" t="str">
        <f ca="1">IF(PORTADA!$F$51="A",CONCATENATE(I435," ",G435),"")</f>
        <v>d) 0</v>
      </c>
      <c r="D435" s="26"/>
      <c r="G435" s="38">
        <f>IF(J432="FIN","",LOOKUP(I431,DATOS!A:A,DATOS!O:O))</f>
        <v>0</v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IF(PORTADA!$F$51="A",CONCATENATE(K437,".- ",G437),"")</f>
        <v xml:space="preserve">73.- GENERALIDADES, INSTRUCCIÓN Y PREPARACIÓN DE LA MISIÓN. </v>
      </c>
      <c r="D437" s="24"/>
      <c r="E437" s="11"/>
      <c r="F437" s="11"/>
      <c r="G437" s="40" t="str">
        <f>IF(J438="FIN","",LOOKUP(I437,DATOS!A:A,DATOS!F:F))</f>
        <v xml:space="preserve">GENERALIDADES, INSTRUCCIÓN Y PREPARACIÓN DE LA MISIÓN. </v>
      </c>
      <c r="H437" s="40">
        <f>IF(J438="FIN",0,LOOKUP(I437,DATOS!A:A,DATOS!P:P))</f>
        <v>0</v>
      </c>
      <c r="I437" s="35">
        <f>+I431+1</f>
        <v>1195</v>
      </c>
      <c r="J437" s="61">
        <f>IF(LOOKUP(I437,DATOS!A:A,DATOS!C:C)=0,J431,(LOOKUP(I437,DATOS!A:A,DATOS!C:C)))</f>
        <v>17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>a) 0</v>
      </c>
      <c r="D438" s="26"/>
      <c r="G438" s="38">
        <f>IF(J438="FIN","",LOOKUP(I437,DATOS!A:A,DATOS!L:L))</f>
        <v>0</v>
      </c>
      <c r="I438" s="35" t="s">
        <v>57</v>
      </c>
      <c r="J438" s="41" t="str">
        <f>IF(J432="FIN","FIN",IF(J437=J431,"","FIN"))</f>
        <v/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42"/>
      <c r="B439" s="29"/>
      <c r="C439" s="25" t="str">
        <f ca="1">IF(PORTADA!$F$51="A",CONCATENATE(I439," ",G439),"")</f>
        <v>b) 0</v>
      </c>
      <c r="D439" s="26"/>
      <c r="G439" s="38">
        <f>IF(J438="FIN","",LOOKUP(I437,DATOS!A:A,DATOS!M:M))</f>
        <v>0</v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42"/>
      <c r="B440" s="29"/>
      <c r="C440" s="25" t="str">
        <f ca="1">IF(PORTADA!$F$51="A",CONCATENATE(I440," ",G440),"")</f>
        <v>c) 0</v>
      </c>
      <c r="D440" s="26"/>
      <c r="G440" s="38">
        <f>IF(J438="FIN","",LOOKUP(I437,DATOS!A:A,DATOS!N:N))</f>
        <v>0</v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42"/>
      <c r="B441" s="29"/>
      <c r="C441" s="25" t="str">
        <f ca="1">IF(PORTADA!$F$51="A",CONCATENATE(I441," ",G441),"")</f>
        <v>d) 0</v>
      </c>
      <c r="D441" s="26"/>
      <c r="G441" s="38">
        <f>IF(J438="FIN","",LOOKUP(I437,DATOS!A:A,DATOS!O:O))</f>
        <v>0</v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IF(PORTADA!$F$51="A",CONCATENATE(K443,".- ",G443),"")</f>
        <v xml:space="preserve">74.- GENERALIDADES, INSTRUCCIÓN Y PREPARACIÓN DE LA MISIÓN. </v>
      </c>
      <c r="D443" s="24"/>
      <c r="E443" s="11"/>
      <c r="F443" s="11"/>
      <c r="G443" s="40" t="str">
        <f>IF(J444="FIN","",LOOKUP(I443,DATOS!A:A,DATOS!F:F))</f>
        <v xml:space="preserve">GENERALIDADES, INSTRUCCIÓN Y PREPARACIÓN DE LA MISIÓN. </v>
      </c>
      <c r="H443" s="40">
        <f>IF(J444="FIN",0,LOOKUP(I443,DATOS!A:A,DATOS!P:P))</f>
        <v>0</v>
      </c>
      <c r="I443" s="35">
        <f>+I437+1</f>
        <v>1196</v>
      </c>
      <c r="J443" s="61">
        <f>IF(LOOKUP(I443,DATOS!A:A,DATOS!C:C)=0,J437,(LOOKUP(I443,DATOS!A:A,DATOS!C:C)))</f>
        <v>17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>a) 0</v>
      </c>
      <c r="D444" s="26"/>
      <c r="G444" s="38">
        <f>IF(J444="FIN","",LOOKUP(I443,DATOS!A:A,DATOS!L:L))</f>
        <v>0</v>
      </c>
      <c r="I444" s="35" t="s">
        <v>57</v>
      </c>
      <c r="J444" s="41" t="str">
        <f>IF(J438="FIN","FIN",IF(J443=J437,"","FIN"))</f>
        <v/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42"/>
      <c r="B445" s="29"/>
      <c r="C445" s="25" t="str">
        <f ca="1">IF(PORTADA!$F$51="A",CONCATENATE(I445," ",G445),"")</f>
        <v>b) 0</v>
      </c>
      <c r="D445" s="26"/>
      <c r="G445" s="38">
        <f>IF(J444="FIN","",LOOKUP(I443,DATOS!A:A,DATOS!M:M))</f>
        <v>0</v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42"/>
      <c r="B446" s="29"/>
      <c r="C446" s="25" t="str">
        <f ca="1">IF(PORTADA!$F$51="A",CONCATENATE(I446," ",G446),"")</f>
        <v>c) 0</v>
      </c>
      <c r="D446" s="26"/>
      <c r="G446" s="38">
        <f>IF(J444="FIN","",LOOKUP(I443,DATOS!A:A,DATOS!N:N))</f>
        <v>0</v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42"/>
      <c r="B447" s="29"/>
      <c r="C447" s="25" t="str">
        <f ca="1">IF(PORTADA!$F$51="A",CONCATENATE(I447," ",G447),"")</f>
        <v>d) 0</v>
      </c>
      <c r="D447" s="26"/>
      <c r="G447" s="38">
        <f>IF(J444="FIN","",LOOKUP(I443,DATOS!A:A,DATOS!O:O))</f>
        <v>0</v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IF(PORTADA!$F$51="A",CONCATENATE(K449,".- ",G449),"")</f>
        <v xml:space="preserve">75.- GENERALIDADES, INSTRUCCIÓN Y PREPARACIÓN DE LA MISIÓN. </v>
      </c>
      <c r="D449" s="24"/>
      <c r="E449" s="11"/>
      <c r="F449" s="11"/>
      <c r="G449" s="40" t="str">
        <f>IF(J450="FIN","",LOOKUP(I449,DATOS!A:A,DATOS!F:F))</f>
        <v xml:space="preserve">GENERALIDADES, INSTRUCCIÓN Y PREPARACIÓN DE LA MISIÓN. </v>
      </c>
      <c r="H449" s="40">
        <f>IF(J450="FIN",0,LOOKUP(I449,DATOS!A:A,DATOS!P:P))</f>
        <v>0</v>
      </c>
      <c r="I449" s="35">
        <f>+I443+1</f>
        <v>1197</v>
      </c>
      <c r="J449" s="61">
        <f>IF(LOOKUP(I449,DATOS!A:A,DATOS!C:C)=0,J443,(LOOKUP(I449,DATOS!A:A,DATOS!C:C)))</f>
        <v>17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>a) 0</v>
      </c>
      <c r="D450" s="26"/>
      <c r="G450" s="38">
        <f>IF(J450="FIN","",LOOKUP(I449,DATOS!A:A,DATOS!L:L))</f>
        <v>0</v>
      </c>
      <c r="I450" s="35" t="s">
        <v>57</v>
      </c>
      <c r="J450" s="41" t="str">
        <f>IF(J444="FIN","FIN",IF(J449=J443,"","FIN"))</f>
        <v/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42"/>
      <c r="B451" s="29"/>
      <c r="C451" s="25" t="str">
        <f ca="1">IF(PORTADA!$F$51="A",CONCATENATE(I451," ",G451),"")</f>
        <v>b) 0</v>
      </c>
      <c r="D451" s="26"/>
      <c r="G451" s="38">
        <f>IF(J450="FIN","",LOOKUP(I449,DATOS!A:A,DATOS!M:M))</f>
        <v>0</v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42"/>
      <c r="B452" s="29"/>
      <c r="C452" s="25" t="str">
        <f ca="1">IF(PORTADA!$F$51="A",CONCATENATE(I452," ",G452),"")</f>
        <v>c) 0</v>
      </c>
      <c r="D452" s="26"/>
      <c r="G452" s="38">
        <f>IF(J450="FIN","",LOOKUP(I449,DATOS!A:A,DATOS!N:N))</f>
        <v>0</v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42"/>
      <c r="B453" s="29"/>
      <c r="C453" s="25" t="str">
        <f ca="1">IF(PORTADA!$F$51="A",CONCATENATE(I453," ",G453),"")</f>
        <v>d) 0</v>
      </c>
      <c r="D453" s="26"/>
      <c r="G453" s="38">
        <f>IF(J450="FIN","",LOOKUP(I449,DATOS!A:A,DATOS!O:O))</f>
        <v>0</v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IF(PORTADA!$F$51="A",CONCATENATE(K455,".- ",G455),"")</f>
        <v xml:space="preserve">76.- GENERALIDADES, INSTRUCCIÓN Y PREPARACIÓN DE LA MISIÓN. </v>
      </c>
      <c r="D455" s="24"/>
      <c r="E455" s="11"/>
      <c r="F455" s="11"/>
      <c r="G455" s="40" t="str">
        <f>IF(J456="FIN","",LOOKUP(I455,DATOS!A:A,DATOS!F:F))</f>
        <v xml:space="preserve">GENERALIDADES, INSTRUCCIÓN Y PREPARACIÓN DE LA MISIÓN. </v>
      </c>
      <c r="H455" s="40">
        <f>IF(J456="FIN",0,LOOKUP(I455,DATOS!A:A,DATOS!P:P))</f>
        <v>0</v>
      </c>
      <c r="I455" s="35">
        <f>+I449+1</f>
        <v>1198</v>
      </c>
      <c r="J455" s="61">
        <f>IF(LOOKUP(I455,DATOS!A:A,DATOS!C:C)=0,J449,(LOOKUP(I455,DATOS!A:A,DATOS!C:C)))</f>
        <v>17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>a) 0</v>
      </c>
      <c r="D456" s="26"/>
      <c r="G456" s="38">
        <f>IF(J456="FIN","",LOOKUP(I455,DATOS!A:A,DATOS!L:L))</f>
        <v>0</v>
      </c>
      <c r="I456" s="35" t="s">
        <v>57</v>
      </c>
      <c r="J456" s="41" t="str">
        <f>IF(J450="FIN","FIN",IF(J455=J449,"","FIN"))</f>
        <v/>
      </c>
      <c r="K456" s="20" t="s">
        <v>5</v>
      </c>
      <c r="L456" s="20">
        <f>IF(M456&gt;0,0,P456)</f>
        <v>0</v>
      </c>
      <c r="M456" s="20">
        <f>IF(P457&gt;0,1,0)</f>
        <v>1</v>
      </c>
      <c r="N456" s="20">
        <f>IF(M456=1,-1/COUNTA(Q456:Q459),0)</f>
        <v>-0.25</v>
      </c>
      <c r="O456" s="20">
        <f>COUNTA(B456:B459)</f>
        <v>1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3</v>
      </c>
    </row>
    <row r="457" spans="1:19" x14ac:dyDescent="0.25">
      <c r="A457" s="142"/>
      <c r="B457" s="29"/>
      <c r="C457" s="25" t="str">
        <f ca="1">IF(PORTADA!$F$51="A",CONCATENATE(I457," ",G457),"")</f>
        <v>b) 0</v>
      </c>
      <c r="D457" s="26"/>
      <c r="G457" s="38">
        <f>IF(J456="FIN","",LOOKUP(I455,DATOS!A:A,DATOS!M:M))</f>
        <v>0</v>
      </c>
      <c r="I457" s="35" t="s">
        <v>56</v>
      </c>
      <c r="K457" s="20">
        <f ca="1">IF(PORTADA!$F$51="A",S456,0)</f>
        <v>3</v>
      </c>
      <c r="L457" s="20"/>
      <c r="M457" s="20"/>
      <c r="N457" s="20"/>
      <c r="O457" s="20"/>
      <c r="P457" s="20">
        <f>O456-P456</f>
        <v>1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42"/>
      <c r="B458" s="29"/>
      <c r="C458" s="25" t="str">
        <f ca="1">IF(PORTADA!$F$51="A",CONCATENATE(I458," ",G458),"")</f>
        <v>c) 0</v>
      </c>
      <c r="D458" s="26"/>
      <c r="G458" s="38">
        <f>IF(J456="FIN","",LOOKUP(I455,DATOS!A:A,DATOS!N:N))</f>
        <v>0</v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42"/>
      <c r="B459" s="29" t="s">
        <v>165</v>
      </c>
      <c r="C459" s="25" t="str">
        <f ca="1">IF(PORTADA!$F$51="A",CONCATENATE(I459," ",G459),"")</f>
        <v>d) 0</v>
      </c>
      <c r="D459" s="26"/>
      <c r="G459" s="38">
        <f>IF(J456="FIN","",LOOKUP(I455,DATOS!A:A,DATOS!O:O))</f>
        <v>0</v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xD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IF(PORTADA!$F$51="A",CONCATENATE(K461,".-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1199</v>
      </c>
      <c r="J461" s="61">
        <f>IF(LOOKUP(I461,DATOS!A:A,DATOS!C:C)=0,J455,(LOOKUP(I461,DATOS!A:A,DATOS!C:C)))</f>
        <v>18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57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42"/>
      <c r="B463" s="29"/>
      <c r="C463" s="25" t="str">
        <f ca="1">IF(PORTADA!$F$51="A",CONCATENATE(I463,"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42"/>
      <c r="B464" s="29"/>
      <c r="C464" s="25" t="str">
        <f ca="1">IF(PORTADA!$F$51="A",CONCATENATE(I464,"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42"/>
      <c r="B465" s="29"/>
      <c r="C465" s="25" t="str">
        <f ca="1">IF(PORTADA!$F$51="A",CONCATENATE(I465,"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IF(PORTADA!$F$51="A",CONCATENATE(K467,".-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1200</v>
      </c>
      <c r="J467" s="61">
        <f>IF(LOOKUP(I467,DATOS!A:A,DATOS!C:C)=0,J461,(LOOKUP(I467,DATOS!A:A,DATOS!C:C)))</f>
        <v>18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57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42"/>
      <c r="B469" s="29"/>
      <c r="C469" s="25" t="str">
        <f ca="1">IF(PORTADA!$F$51="A",CONCATENATE(I469,"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42"/>
      <c r="B470" s="29"/>
      <c r="C470" s="25" t="str">
        <f ca="1">IF(PORTADA!$F$51="A",CONCATENATE(I470,"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42"/>
      <c r="B471" s="29"/>
      <c r="C471" s="25" t="str">
        <f ca="1">IF(PORTADA!$F$51="A",CONCATENATE(I471,"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IF(PORTADA!$F$51="A",CONCATENATE(K473,".-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1201</v>
      </c>
      <c r="J473" s="61">
        <f>IF(LOOKUP(I473,DATOS!A:A,DATOS!C:C)=0,J467,(LOOKUP(I473,DATOS!A:A,DATOS!C:C)))</f>
        <v>18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57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42"/>
      <c r="B475" s="29"/>
      <c r="C475" s="25" t="str">
        <f ca="1">IF(PORTADA!$F$51="A",CONCATENATE(I475,"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42"/>
      <c r="B476" s="29"/>
      <c r="C476" s="25" t="str">
        <f ca="1">IF(PORTADA!$F$51="A",CONCATENATE(I476,"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42"/>
      <c r="B477" s="29"/>
      <c r="C477" s="25" t="str">
        <f ca="1">IF(PORTADA!$F$51="A",CONCATENATE(I477,"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IF(PORTADA!$F$51="A",CONCATENATE(K479,".-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1202</v>
      </c>
      <c r="J479" s="61">
        <f>IF(LOOKUP(I479,DATOS!A:A,DATOS!C:C)=0,J473,(LOOKUP(I479,DATOS!A:A,DATOS!C:C)))</f>
        <v>18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57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42"/>
      <c r="B481" s="29"/>
      <c r="C481" s="25" t="str">
        <f ca="1">IF(PORTADA!$F$51="A",CONCATENATE(I481,"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42"/>
      <c r="B482" s="29"/>
      <c r="C482" s="25" t="str">
        <f ca="1">IF(PORTADA!$F$51="A",CONCATENATE(I482,"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42"/>
      <c r="B483" s="29"/>
      <c r="C483" s="25" t="str">
        <f ca="1">IF(PORTADA!$F$51="A",CONCATENATE(I483,"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IF(PORTADA!$F$51="A",CONCATENATE(K485,".-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1203</v>
      </c>
      <c r="J485" s="61">
        <f>IF(LOOKUP(I485,DATOS!A:A,DATOS!C:C)=0,J479,(LOOKUP(I485,DATOS!A:A,DATOS!C:C)))</f>
        <v>18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57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42"/>
      <c r="B487" s="29"/>
      <c r="C487" s="25" t="str">
        <f ca="1">IF(PORTADA!$F$51="A",CONCATENATE(I487,"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42"/>
      <c r="B488" s="29"/>
      <c r="C488" s="25" t="str">
        <f ca="1">IF(PORTADA!$F$51="A",CONCATENATE(I488,"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42"/>
      <c r="B489" s="29"/>
      <c r="C489" s="25" t="str">
        <f ca="1">IF(PORTADA!$F$51="A",CONCATENATE(I489,"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IF(PORTADA!$F$51="A",CONCATENATE(K491,".-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1204</v>
      </c>
      <c r="J491" s="61">
        <f>IF(LOOKUP(I491,DATOS!A:A,DATOS!C:C)=0,J485,(LOOKUP(I491,DATOS!A:A,DATOS!C:C)))</f>
        <v>18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57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42"/>
      <c r="B493" s="29"/>
      <c r="C493" s="25" t="str">
        <f ca="1">IF(PORTADA!$F$51="A",CONCATENATE(I493,"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42"/>
      <c r="B494" s="29"/>
      <c r="C494" s="25" t="str">
        <f ca="1">IF(PORTADA!$F$51="A",CONCATENATE(I494,"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42"/>
      <c r="B495" s="29"/>
      <c r="C495" s="25" t="str">
        <f ca="1">IF(PORTADA!$F$51="A",CONCATENATE(I495,"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IF(PORTADA!$F$51="A",CONCATENATE(K497,".-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1205</v>
      </c>
      <c r="J497" s="61">
        <f>IF(LOOKUP(I497,DATOS!A:A,DATOS!C:C)=0,J491,(LOOKUP(I497,DATOS!A:A,DATOS!C:C)))</f>
        <v>18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57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42"/>
      <c r="B499" s="29"/>
      <c r="C499" s="25" t="str">
        <f ca="1">IF(PORTADA!$F$51="A",CONCATENATE(I499,"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42"/>
      <c r="B500" s="29"/>
      <c r="C500" s="25" t="str">
        <f ca="1">IF(PORTADA!$F$51="A",CONCATENATE(I500,"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42"/>
      <c r="B501" s="29"/>
      <c r="C501" s="25" t="str">
        <f ca="1">IF(PORTADA!$F$51="A",CONCATENATE(I501,"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IF(PORTADA!$F$51="A",CONCATENATE(K503,".-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1206</v>
      </c>
      <c r="J503" s="61">
        <f>IF(LOOKUP(I503,DATOS!A:A,DATOS!C:C)=0,J497,(LOOKUP(I503,DATOS!A:A,DATOS!C:C)))</f>
        <v>18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57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42"/>
      <c r="B505" s="29"/>
      <c r="C505" s="25" t="str">
        <f ca="1">IF(PORTADA!$F$51="A",CONCATENATE(I505,"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42"/>
      <c r="B506" s="29"/>
      <c r="C506" s="25" t="str">
        <f ca="1">IF(PORTADA!$F$51="A",CONCATENATE(I506,"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42"/>
      <c r="B507" s="29"/>
      <c r="C507" s="25" t="str">
        <f ca="1">IF(PORTADA!$F$51="A",CONCATENATE(I507,"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IF(PORTADA!$F$51="A",CONCATENATE(K509,".-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1207</v>
      </c>
      <c r="J509" s="61">
        <f>IF(LOOKUP(I509,DATOS!A:A,DATOS!C:C)=0,J503,(LOOKUP(I509,DATOS!A:A,DATOS!C:C)))</f>
        <v>18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57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42"/>
      <c r="B511" s="29"/>
      <c r="C511" s="25" t="str">
        <f ca="1">IF(PORTADA!$F$51="A",CONCATENATE(I511,"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42"/>
      <c r="B512" s="29"/>
      <c r="C512" s="25" t="str">
        <f ca="1">IF(PORTADA!$F$51="A",CONCATENATE(I512,"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42"/>
      <c r="B513" s="29"/>
      <c r="C513" s="25" t="str">
        <f ca="1">IF(PORTADA!$F$51="A",CONCATENATE(I513,"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IF(PORTADA!$F$51="A",CONCATENATE(K515,".-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1208</v>
      </c>
      <c r="J515" s="61">
        <f>IF(LOOKUP(I515,DATOS!A:A,DATOS!C:C)=0,J509,(LOOKUP(I515,DATOS!A:A,DATOS!C:C)))</f>
        <v>18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57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42"/>
      <c r="B517" s="29"/>
      <c r="C517" s="25" t="str">
        <f ca="1">IF(PORTADA!$F$51="A",CONCATENATE(I517,"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42"/>
      <c r="B518" s="29"/>
      <c r="C518" s="25" t="str">
        <f ca="1">IF(PORTADA!$F$51="A",CONCATENATE(I518,"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42"/>
      <c r="B519" s="29"/>
      <c r="C519" s="25" t="str">
        <f ca="1">IF(PORTADA!$F$51="A",CONCATENATE(I519,"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IF(PORTADA!$F$51="A",CONCATENATE(K521,".-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1209</v>
      </c>
      <c r="J521" s="61">
        <f>IF(LOOKUP(I521,DATOS!A:A,DATOS!C:C)=0,J515,(LOOKUP(I521,DATOS!A:A,DATOS!C:C)))</f>
        <v>18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57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42"/>
      <c r="B523" s="29"/>
      <c r="C523" s="25" t="str">
        <f ca="1">IF(PORTADA!$F$51="A",CONCATENATE(I523,"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42"/>
      <c r="B524" s="29"/>
      <c r="C524" s="25" t="str">
        <f ca="1">IF(PORTADA!$F$51="A",CONCATENATE(I524,"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42"/>
      <c r="B525" s="29"/>
      <c r="C525" s="25" t="str">
        <f ca="1">IF(PORTADA!$F$51="A",CONCATENATE(I525,"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IF(PORTADA!$F$51="A",CONCATENATE(K527,".-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1210</v>
      </c>
      <c r="J527" s="61">
        <f>IF(LOOKUP(I527,DATOS!A:A,DATOS!C:C)=0,J521,(LOOKUP(I527,DATOS!A:A,DATOS!C:C)))</f>
        <v>18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57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42"/>
      <c r="B529" s="29"/>
      <c r="C529" s="25" t="str">
        <f ca="1">IF(PORTADA!$F$51="A",CONCATENATE(I529,"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42"/>
      <c r="B530" s="29"/>
      <c r="C530" s="25" t="str">
        <f ca="1">IF(PORTADA!$F$51="A",CONCATENATE(I530,"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42"/>
      <c r="B531" s="29"/>
      <c r="C531" s="25" t="str">
        <f ca="1">IF(PORTADA!$F$51="A",CONCATENATE(I531,"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IF(PORTADA!$F$51="A",CONCATENATE(K533,".-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1211</v>
      </c>
      <c r="J533" s="61">
        <f>IF(LOOKUP(I533,DATOS!A:A,DATOS!C:C)=0,J527,(LOOKUP(I533,DATOS!A:A,DATOS!C:C)))</f>
        <v>18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57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42"/>
      <c r="B535" s="29"/>
      <c r="C535" s="25" t="str">
        <f ca="1">IF(PORTADA!$F$51="A",CONCATENATE(I535,"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42"/>
      <c r="B536" s="29"/>
      <c r="C536" s="25" t="str">
        <f ca="1">IF(PORTADA!$F$51="A",CONCATENATE(I536,"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42"/>
      <c r="B537" s="29"/>
      <c r="C537" s="25" t="str">
        <f ca="1">IF(PORTADA!$F$51="A",CONCATENATE(I537,"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1212</v>
      </c>
      <c r="J539" s="61">
        <f>IF(LOOKUP(I539,DATOS!A:A,DATOS!C:C)=0,J533,(LOOKUP(I539,DATOS!A:A,DATOS!C:C)))</f>
        <v>18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1213</v>
      </c>
      <c r="J545" s="61">
        <f>IF(LOOKUP(I545,DATOS!A:A,DATOS!C:C)=0,J539,(LOOKUP(I545,DATOS!A:A,DATOS!C:C)))</f>
        <v>18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1214</v>
      </c>
      <c r="J551" s="61">
        <f>IF(LOOKUP(I551,DATOS!A:A,DATOS!C:C)=0,J545,(LOOKUP(I551,DATOS!A:A,DATOS!C:C)))</f>
        <v>18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1215</v>
      </c>
      <c r="J557" s="61">
        <f>IF(LOOKUP(I557,DATOS!A:A,DATOS!C:C)=0,J551,(LOOKUP(I557,DATOS!A:A,DATOS!C:C)))</f>
        <v>18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1216</v>
      </c>
      <c r="J563" s="61">
        <f>IF(LOOKUP(I563,DATOS!A:A,DATOS!C:C)=0,J557,(LOOKUP(I563,DATOS!A:A,DATOS!C:C)))</f>
        <v>18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1217</v>
      </c>
      <c r="J569" s="61">
        <f>IF(LOOKUP(I569,DATOS!A:A,DATOS!C:C)=0,J563,(LOOKUP(I569,DATOS!A:A,DATOS!C:C)))</f>
        <v>18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1218</v>
      </c>
      <c r="J575" s="61">
        <f>IF(LOOKUP(I575,DATOS!A:A,DATOS!C:C)=0,J569,(LOOKUP(I575,DATOS!A:A,DATOS!C:C)))</f>
        <v>18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1219</v>
      </c>
      <c r="J581" s="61">
        <f>IF(LOOKUP(I581,DATOS!A:A,DATOS!C:C)=0,J575,(LOOKUP(I581,DATOS!A:A,DATOS!C:C)))</f>
        <v>18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1220</v>
      </c>
      <c r="J587" s="61">
        <f>IF(LOOKUP(I587,DATOS!A:A,DATOS!C:C)=0,J581,(LOOKUP(I587,DATOS!A:A,DATOS!C:C)))</f>
        <v>18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1221</v>
      </c>
      <c r="J593" s="61">
        <f>IF(LOOKUP(I593,DATOS!A:A,DATOS!C:C)=0,J587,(LOOKUP(I593,DATOS!A:A,DATOS!C:C)))</f>
        <v>18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1222</v>
      </c>
      <c r="J599" s="61">
        <f>IF(LOOKUP(I599,DATOS!A:A,DATOS!C:C)=0,J593,(LOOKUP(I599,DATOS!A:A,DATOS!C:C)))</f>
        <v>18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7mWJ2ctpbl0B4gEDqPeWp3qDeLSMw7X2rts6YFzE55GQ+s3dUQC2eYRYd57nfSFPHni9d8ujoneKHW9zNzGyog==" saltValue="DfjJddIaiJSkHLOU93pCsg==" spinCount="100000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600" priority="28" stopIfTrue="1" operator="lessThan">
      <formula>2</formula>
    </cfRule>
    <cfRule type="cellIs" dxfId="599" priority="29" stopIfTrue="1" operator="equal">
      <formula>2</formula>
    </cfRule>
    <cfRule type="cellIs" dxfId="59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597" priority="1" stopIfTrue="1" operator="lessThan">
      <formula>2</formula>
    </cfRule>
    <cfRule type="cellIs" dxfId="596" priority="2" stopIfTrue="1" operator="equal">
      <formula>2</formula>
    </cfRule>
    <cfRule type="cellIs" dxfId="59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594" priority="25" stopIfTrue="1" operator="lessThan">
      <formula>2</formula>
    </cfRule>
    <cfRule type="cellIs" dxfId="593" priority="26" stopIfTrue="1" operator="equal">
      <formula>2</formula>
    </cfRule>
    <cfRule type="cellIs" dxfId="59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591" priority="22" stopIfTrue="1" operator="lessThan">
      <formula>2</formula>
    </cfRule>
    <cfRule type="cellIs" dxfId="590" priority="23" stopIfTrue="1" operator="equal">
      <formula>2</formula>
    </cfRule>
    <cfRule type="cellIs" dxfId="58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588" priority="19" stopIfTrue="1" operator="lessThan">
      <formula>2</formula>
    </cfRule>
    <cfRule type="cellIs" dxfId="587" priority="20" stopIfTrue="1" operator="equal">
      <formula>2</formula>
    </cfRule>
    <cfRule type="cellIs" dxfId="58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585" priority="16" stopIfTrue="1" operator="lessThan">
      <formula>2</formula>
    </cfRule>
    <cfRule type="cellIs" dxfId="584" priority="17" stopIfTrue="1" operator="equal">
      <formula>2</formula>
    </cfRule>
    <cfRule type="cellIs" dxfId="58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582" priority="13" stopIfTrue="1" operator="lessThan">
      <formula>2</formula>
    </cfRule>
    <cfRule type="cellIs" dxfId="581" priority="14" stopIfTrue="1" operator="equal">
      <formula>2</formula>
    </cfRule>
    <cfRule type="cellIs" dxfId="58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579" priority="10" stopIfTrue="1" operator="lessThan">
      <formula>2</formula>
    </cfRule>
    <cfRule type="cellIs" dxfId="578" priority="11" stopIfTrue="1" operator="equal">
      <formula>2</formula>
    </cfRule>
    <cfRule type="cellIs" dxfId="57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576" priority="7" stopIfTrue="1" operator="lessThan">
      <formula>2</formula>
    </cfRule>
    <cfRule type="cellIs" dxfId="575" priority="8" stopIfTrue="1" operator="equal">
      <formula>2</formula>
    </cfRule>
    <cfRule type="cellIs" dxfId="57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573" priority="4" stopIfTrue="1" operator="lessThan">
      <formula>2</formula>
    </cfRule>
    <cfRule type="cellIs" dxfId="572" priority="5" stopIfTrue="1" operator="equal">
      <formula>2</formula>
    </cfRule>
    <cfRule type="cellIs" dxfId="57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AI819"/>
  <sheetViews>
    <sheetView zoomScale="90" zoomScaleNormal="90" workbookViewId="0">
      <pane ySplit="2" topLeftCell="A3" activePane="bottomLeft" state="frozen"/>
      <selection pane="bottomLeft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IF(PORTADA!$F$51="A",G1,PORTADA!$F$52)</f>
        <v xml:space="preserve">Generalidades II, Topografía </v>
      </c>
      <c r="D1" s="3"/>
      <c r="E1" s="4" t="e">
        <f>ROUND(Q2/K2*10,2)</f>
        <v>#DIV/0!</v>
      </c>
      <c r="F1" s="4"/>
      <c r="G1" s="38" t="str">
        <f>LOOKUP(I5,DATOS!A:A,DATOS!E:E)</f>
        <v xml:space="preserve">Generalidades II, Topografía </v>
      </c>
      <c r="I1" s="39">
        <v>18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 xml:space="preserve">Generalidades II, Topografía 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IF(PORTADA!$F$51="A",CONCATENATE(K5,".- ",G5),"")</f>
        <v xml:space="preserve">1.- GENERALIDADES, INSTRUCCIÓN Y PREPARACIÓN DE LA MISIÓN. </v>
      </c>
      <c r="D5" s="24"/>
      <c r="E5" s="11"/>
      <c r="F5" s="11"/>
      <c r="G5" s="40" t="str">
        <f>LOOKUP(I5,DATOS!A:A,DATOS!F:F)</f>
        <v xml:space="preserve">GENERALIDADES, INSTRUCCIÓN Y PREPARACIÓN DE LA MISIÓN. </v>
      </c>
      <c r="H5" s="40">
        <f>LOOKUP(I5,DATOS!A:A,DATOS!P:P)</f>
        <v>0</v>
      </c>
      <c r="I5" s="35">
        <f>LOOKUP(I1,DATOS!C:C,DATOS!A:A)</f>
        <v>1199</v>
      </c>
      <c r="J5" s="61">
        <f>LOOKUP(I5,DATOS!A:A,DATOS!C:C)</f>
        <v>18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IF(PORTADA!$F$51="A",CONCATENATE(K11,".- ",G11),"")</f>
        <v xml:space="preserve">2.- GENERALIDADES, INSTRUCCIÓN Y PREPARACIÓN DE LA MISIÓN. </v>
      </c>
      <c r="D11" s="24"/>
      <c r="E11" s="11"/>
      <c r="F11" s="11"/>
      <c r="G11" s="40" t="str">
        <f>IF(J12="FIN","",LOOKUP(I11,DATOS!A:A,DATOS!F:F))</f>
        <v xml:space="preserve">GENERALIDADES, INSTRUCCIÓN Y PREPARACIÓN DE LA MISIÓN. </v>
      </c>
      <c r="H11" s="40">
        <f>IF(J12="FIN",0,LOOKUP(I11,DATOS!A:A,DATOS!P:P))</f>
        <v>0</v>
      </c>
      <c r="I11" s="35">
        <f>+I5+1</f>
        <v>1200</v>
      </c>
      <c r="J11" s="61">
        <f>IF(LOOKUP(I11,DATOS!A:A,DATOS!C:C)=0,J5,(LOOKUP(I11,DATOS!A:A,DATOS!C:C)))</f>
        <v>18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IF(PORTADA!$F$51="A",CONCATENATE(K17,".- ",G17),"")</f>
        <v xml:space="preserve">3.- GENERALIDADES, INSTRUCCIÓN Y PREPARACIÓN DE LA MISIÓN. </v>
      </c>
      <c r="D17" s="24"/>
      <c r="E17" s="11"/>
      <c r="F17" s="11"/>
      <c r="G17" s="40" t="str">
        <f>IF(J18="FIN","",LOOKUP(I17,DATOS!A:A,DATOS!F:F))</f>
        <v xml:space="preserve">GENERALIDADES, INSTRUCCIÓN Y PREPARACIÓN DE LA MISIÓN. </v>
      </c>
      <c r="H17" s="40">
        <f>IF(J18="FIN",0,LOOKUP(I17,DATOS!A:A,DATOS!P:P))</f>
        <v>0</v>
      </c>
      <c r="I17" s="35">
        <f>+I11+1</f>
        <v>1201</v>
      </c>
      <c r="J17" s="61">
        <f>IF(LOOKUP(I17,DATOS!A:A,DATOS!C:C)=0,J11,(LOOKUP(I17,DATOS!A:A,DATOS!C:C)))</f>
        <v>18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IF(PORTADA!$F$51="A",CONCATENATE(K23,".- ",G23),"")</f>
        <v xml:space="preserve">4.- GENERALIDADES, INSTRUCCIÓN Y PREPARACIÓN DE LA MISIÓN. </v>
      </c>
      <c r="D23" s="24"/>
      <c r="E23" s="11"/>
      <c r="F23" s="11"/>
      <c r="G23" s="40" t="str">
        <f>IF(J24="FIN","",LOOKUP(I23,DATOS!A:A,DATOS!F:F))</f>
        <v xml:space="preserve">GENERALIDADES, INSTRUCCIÓN Y PREPARACIÓN DE LA MISIÓN. </v>
      </c>
      <c r="H23" s="40">
        <f>IF(J24="FIN",0,LOOKUP(I23,DATOS!A:A,DATOS!P:P))</f>
        <v>0</v>
      </c>
      <c r="I23" s="35">
        <f>+I17+1</f>
        <v>1202</v>
      </c>
      <c r="J23" s="61">
        <f>IF(LOOKUP(I23,DATOS!A:A,DATOS!C:C)=0,J17,(LOOKUP(I23,DATOS!A:A,DATOS!C:C)))</f>
        <v>18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IF(PORTADA!$F$51="A",CONCATENATE(K29,".- ",G29),"")</f>
        <v xml:space="preserve">5.- GENERALIDADES, INSTRUCCIÓN Y PREPARACIÓN DE LA MISIÓN. </v>
      </c>
      <c r="D29" s="24"/>
      <c r="E29" s="11"/>
      <c r="F29" s="11"/>
      <c r="G29" s="40" t="str">
        <f>IF(J30="FIN","",LOOKUP(I29,DATOS!A:A,DATOS!F:F))</f>
        <v xml:space="preserve">GENERALIDADES, INSTRUCCIÓN Y PREPARACIÓN DE LA MISIÓN. </v>
      </c>
      <c r="H29" s="40">
        <f>IF(J30="FIN",0,LOOKUP(I29,DATOS!A:A,DATOS!P:P))</f>
        <v>0</v>
      </c>
      <c r="I29" s="35">
        <f>+I23+1</f>
        <v>1203</v>
      </c>
      <c r="J29" s="61">
        <f>IF(LOOKUP(I29,DATOS!A:A,DATOS!C:C)=0,J23,(LOOKUP(I29,DATOS!A:A,DATOS!C:C)))</f>
        <v>18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IF(PORTADA!$F$51="A",CONCATENATE(K35,".- ",G35),"")</f>
        <v xml:space="preserve">6.- GENERALIDADES, INSTRUCCIÓN Y PREPARACIÓN DE LA MISIÓN. </v>
      </c>
      <c r="D35" s="24"/>
      <c r="E35" s="11"/>
      <c r="F35" s="11"/>
      <c r="G35" s="40" t="str">
        <f>IF(J36="FIN","",LOOKUP(I35,DATOS!A:A,DATOS!F:F))</f>
        <v xml:space="preserve">GENERALIDADES, INSTRUCCIÓN Y PREPARACIÓN DE LA MISIÓN. </v>
      </c>
      <c r="H35" s="40">
        <f>IF(J36="FIN",0,LOOKUP(I35,DATOS!A:A,DATOS!P:P))</f>
        <v>0</v>
      </c>
      <c r="I35" s="35">
        <f>+I29+1</f>
        <v>1204</v>
      </c>
      <c r="J35" s="61">
        <f>IF(LOOKUP(I35,DATOS!A:A,DATOS!C:C)=0,J29,(LOOKUP(I35,DATOS!A:A,DATOS!C:C)))</f>
        <v>18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IF(PORTADA!$F$51="A",CONCATENATE(K41,".- ",G41),"")</f>
        <v xml:space="preserve">7.- GENERALIDADES, INSTRUCCIÓN Y PREPARACIÓN DE LA MISIÓN. </v>
      </c>
      <c r="D41" s="24"/>
      <c r="E41" s="11"/>
      <c r="F41" s="11"/>
      <c r="G41" s="40" t="str">
        <f>IF(J42="FIN","",LOOKUP(I41,DATOS!A:A,DATOS!F:F))</f>
        <v xml:space="preserve">GENERALIDADES, INSTRUCCIÓN Y PREPARACIÓN DE LA MISIÓN. </v>
      </c>
      <c r="H41" s="40">
        <f>IF(J42="FIN",0,LOOKUP(I41,DATOS!A:A,DATOS!P:P))</f>
        <v>0</v>
      </c>
      <c r="I41" s="35">
        <f>+I35+1</f>
        <v>1205</v>
      </c>
      <c r="J41" s="61">
        <f>IF(LOOKUP(I41,DATOS!A:A,DATOS!C:C)=0,J35,(LOOKUP(I41,DATOS!A:A,DATOS!C:C)))</f>
        <v>18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IF(PORTADA!$F$51="A",CONCATENATE(K47,".- ",G47),"")</f>
        <v xml:space="preserve">8.- GENERALIDADES, INSTRUCCIÓN Y PREPARACIÓN DE LA MISIÓN. </v>
      </c>
      <c r="D47" s="24"/>
      <c r="E47" s="11"/>
      <c r="F47" s="11"/>
      <c r="G47" s="40" t="str">
        <f>IF(J48="FIN","",LOOKUP(I47,DATOS!A:A,DATOS!F:F))</f>
        <v xml:space="preserve">GENERALIDADES, INSTRUCCIÓN Y PREPARACIÓN DE LA MISIÓN. </v>
      </c>
      <c r="H47" s="40">
        <f>IF(J48="FIN",0,LOOKUP(I47,DATOS!A:A,DATOS!P:P))</f>
        <v>0</v>
      </c>
      <c r="I47" s="35">
        <f>+I41+1</f>
        <v>1206</v>
      </c>
      <c r="J47" s="61">
        <f>IF(LOOKUP(I47,DATOS!A:A,DATOS!C:C)=0,J41,(LOOKUP(I47,DATOS!A:A,DATOS!C:C)))</f>
        <v>18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IF(PORTADA!$F$51="A",CONCATENATE(K53,".- ",G53),"")</f>
        <v xml:space="preserve">9.- GENERALIDADES, INSTRUCCIÓN Y PREPARACIÓN DE LA MISIÓN. </v>
      </c>
      <c r="D53" s="24"/>
      <c r="E53" s="11"/>
      <c r="F53" s="11"/>
      <c r="G53" s="40" t="str">
        <f>IF(J54="FIN","",LOOKUP(I53,DATOS!A:A,DATOS!F:F))</f>
        <v xml:space="preserve">GENERALIDADES, INSTRUCCIÓN Y PREPARACIÓN DE LA MISIÓN. </v>
      </c>
      <c r="H53" s="40">
        <f>IF(J54="FIN",0,LOOKUP(I53,DATOS!A:A,DATOS!P:P))</f>
        <v>0</v>
      </c>
      <c r="I53" s="35">
        <f>+I47+1</f>
        <v>1207</v>
      </c>
      <c r="J53" s="61">
        <f>IF(LOOKUP(I53,DATOS!A:A,DATOS!C:C)=0,J47,(LOOKUP(I53,DATOS!A:A,DATOS!C:C)))</f>
        <v>18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IF(PORTADA!$F$51="A",CONCATENATE(K59,".- ",G59),"")</f>
        <v xml:space="preserve">10.- GENERALIDADES, INSTRUCCIÓN Y PREPARACIÓN DE LA MISIÓN. </v>
      </c>
      <c r="D59" s="24"/>
      <c r="E59" s="11"/>
      <c r="F59" s="11"/>
      <c r="G59" s="40" t="str">
        <f>IF(J60="FIN","",LOOKUP(I59,DATOS!A:A,DATOS!F:F))</f>
        <v xml:space="preserve">GENERALIDADES, INSTRUCCIÓN Y PREPARACIÓN DE LA MISIÓN. </v>
      </c>
      <c r="H59" s="40">
        <f>IF(J60="FIN",0,LOOKUP(I59,DATOS!A:A,DATOS!P:P))</f>
        <v>0</v>
      </c>
      <c r="I59" s="35">
        <f>+I53+1</f>
        <v>1208</v>
      </c>
      <c r="J59" s="61">
        <f>IF(LOOKUP(I59,DATOS!A:A,DATOS!C:C)=0,J53,(LOOKUP(I59,DATOS!A:A,DATOS!C:C)))</f>
        <v>18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IF(PORTADA!$F$51="A",CONCATENATE(K65,".- ",G65),"")</f>
        <v xml:space="preserve">11.- GENERALIDADES, INSTRUCCIÓN Y PREPARACIÓN DE LA MISIÓN. </v>
      </c>
      <c r="D65" s="24"/>
      <c r="E65" s="11"/>
      <c r="F65" s="11"/>
      <c r="G65" s="40" t="str">
        <f>IF(J66="FIN","",LOOKUP(I65,DATOS!A:A,DATOS!F:F))</f>
        <v xml:space="preserve">GENERALIDADES, INSTRUCCIÓN Y PREPARACIÓN DE LA MISIÓN. </v>
      </c>
      <c r="H65" s="40">
        <f>IF(J66="FIN",0,LOOKUP(I65,DATOS!A:A,DATOS!P:P))</f>
        <v>0</v>
      </c>
      <c r="I65" s="35">
        <f>+I59+1</f>
        <v>1209</v>
      </c>
      <c r="J65" s="61">
        <f>IF(LOOKUP(I65,DATOS!A:A,DATOS!C:C)=0,J59,(LOOKUP(I65,DATOS!A:A,DATOS!C:C)))</f>
        <v>18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IF(PORTADA!$F$51="A",CONCATENATE(K71,".- ",G71),"")</f>
        <v xml:space="preserve">12.- GENERALIDADES, INSTRUCCIÓN Y PREPARACIÓN DE LA MISIÓN. </v>
      </c>
      <c r="D71" s="24"/>
      <c r="E71" s="11"/>
      <c r="F71" s="11"/>
      <c r="G71" s="40" t="str">
        <f>IF(J72="FIN","",LOOKUP(I71,DATOS!A:A,DATOS!F:F))</f>
        <v xml:space="preserve">GENERALIDADES, INSTRUCCIÓN Y PREPARACIÓN DE LA MISIÓN. </v>
      </c>
      <c r="H71" s="40">
        <f>IF(J72="FIN",0,LOOKUP(I71,DATOS!A:A,DATOS!P:P))</f>
        <v>0</v>
      </c>
      <c r="I71" s="35">
        <f>+I65+1</f>
        <v>1210</v>
      </c>
      <c r="J71" s="61">
        <f>IF(LOOKUP(I71,DATOS!A:A,DATOS!C:C)=0,J65,(LOOKUP(I71,DATOS!A:A,DATOS!C:C)))</f>
        <v>18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IF(PORTADA!$F$51="A",CONCATENATE(K77,".- ",G77),"")</f>
        <v xml:space="preserve">13.- GENERALIDADES, INSTRUCCIÓN Y PREPARACIÓN DE LA MISIÓN. </v>
      </c>
      <c r="D77" s="24"/>
      <c r="E77" s="11"/>
      <c r="F77" s="11"/>
      <c r="G77" s="40" t="str">
        <f>IF(J78="FIN","",LOOKUP(I77,DATOS!A:A,DATOS!F:F))</f>
        <v xml:space="preserve">GENERALIDADES, INSTRUCCIÓN Y PREPARACIÓN DE LA MISIÓN. </v>
      </c>
      <c r="H77" s="40">
        <f>IF(J78="FIN",0,LOOKUP(I77,DATOS!A:A,DATOS!P:P))</f>
        <v>0</v>
      </c>
      <c r="I77" s="35">
        <f>+I71+1</f>
        <v>1211</v>
      </c>
      <c r="J77" s="61">
        <f>IF(LOOKUP(I77,DATOS!A:A,DATOS!C:C)=0,J71,(LOOKUP(I77,DATOS!A:A,DATOS!C:C)))</f>
        <v>18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IF(PORTADA!$F$51="A",CONCATENATE(K83,".- ",G83),"")</f>
        <v xml:space="preserve">14.- GENERALIDADES, INSTRUCCIÓN Y PREPARACIÓN DE LA MISIÓN. </v>
      </c>
      <c r="D83" s="24"/>
      <c r="E83" s="11"/>
      <c r="F83" s="11"/>
      <c r="G83" s="40" t="str">
        <f>IF(J84="FIN","",LOOKUP(I83,DATOS!A:A,DATOS!F:F))</f>
        <v xml:space="preserve">GENERALIDADES, INSTRUCCIÓN Y PREPARACIÓN DE LA MISIÓN. </v>
      </c>
      <c r="H83" s="40">
        <f>IF(J84="FIN",0,LOOKUP(I83,DATOS!A:A,DATOS!P:P))</f>
        <v>0</v>
      </c>
      <c r="I83" s="35">
        <f>+I77+1</f>
        <v>1212</v>
      </c>
      <c r="J83" s="61">
        <f>IF(LOOKUP(I83,DATOS!A:A,DATOS!C:C)=0,J77,(LOOKUP(I83,DATOS!A:A,DATOS!C:C)))</f>
        <v>18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IF(PORTADA!$F$51="A",CONCATENATE(K89,".- ",G89),"")</f>
        <v xml:space="preserve">15.- GENERALIDADES, INSTRUCCIÓN Y PREPARACIÓN DE LA MISIÓN. </v>
      </c>
      <c r="D89" s="24"/>
      <c r="E89" s="11"/>
      <c r="F89" s="11"/>
      <c r="G89" s="40" t="str">
        <f>IF(J90="FIN","",LOOKUP(I89,DATOS!A:A,DATOS!F:F))</f>
        <v xml:space="preserve">GENERALIDADES, INSTRUCCIÓN Y PREPARACIÓN DE LA MISIÓN. </v>
      </c>
      <c r="H89" s="40">
        <f>IF(J90="FIN",0,LOOKUP(I89,DATOS!A:A,DATOS!P:P))</f>
        <v>0</v>
      </c>
      <c r="I89" s="35">
        <f>+I83+1</f>
        <v>1213</v>
      </c>
      <c r="J89" s="61">
        <f>IF(LOOKUP(I89,DATOS!A:A,DATOS!C:C)=0,J83,(LOOKUP(I89,DATOS!A:A,DATOS!C:C)))</f>
        <v>18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IF(PORTADA!$F$51="A",CONCATENATE(K95,".- ",G95),"")</f>
        <v xml:space="preserve">16.- GENERALIDADES, INSTRUCCIÓN Y PREPARACIÓN DE LA MISIÓN. </v>
      </c>
      <c r="D95" s="24"/>
      <c r="E95" s="11"/>
      <c r="F95" s="11"/>
      <c r="G95" s="40" t="str">
        <f>IF(J96="FIN","",LOOKUP(I95,DATOS!A:A,DATOS!F:F))</f>
        <v xml:space="preserve">GENERALIDADES, INSTRUCCIÓN Y PREPARACIÓN DE LA MISIÓN. </v>
      </c>
      <c r="H95" s="40">
        <f>IF(J96="FIN",0,LOOKUP(I95,DATOS!A:A,DATOS!P:P))</f>
        <v>0</v>
      </c>
      <c r="I95" s="35">
        <f>+I89+1</f>
        <v>1214</v>
      </c>
      <c r="J95" s="61">
        <f>IF(LOOKUP(I95,DATOS!A:A,DATOS!C:C)=0,J89,(LOOKUP(I95,DATOS!A:A,DATOS!C:C)))</f>
        <v>18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IF(PORTADA!$F$51="A",CONCATENATE(K101,".- ",G101),"")</f>
        <v xml:space="preserve">17.- GENERALIDADES, INSTRUCCIÓN Y PREPARACIÓN DE LA MISIÓN. </v>
      </c>
      <c r="D101" s="24"/>
      <c r="E101" s="11"/>
      <c r="F101" s="11"/>
      <c r="G101" s="40" t="str">
        <f>IF(J102="FIN","",LOOKUP(I101,DATOS!A:A,DATOS!F:F))</f>
        <v xml:space="preserve">GENERALIDADES, INSTRUCCIÓN Y PREPARACIÓN DE LA MISIÓN. </v>
      </c>
      <c r="H101" s="40">
        <f>IF(J102="FIN",0,LOOKUP(I101,DATOS!A:A,DATOS!P:P))</f>
        <v>0</v>
      </c>
      <c r="I101" s="35">
        <f>+I95+1</f>
        <v>1215</v>
      </c>
      <c r="J101" s="61">
        <f>IF(LOOKUP(I101,DATOS!A:A,DATOS!C:C)=0,J95,(LOOKUP(I101,DATOS!A:A,DATOS!C:C)))</f>
        <v>18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IF(PORTADA!$F$51="A",CONCATENATE(K107,".- ",G107),"")</f>
        <v xml:space="preserve">18.- GENERALIDADES, INSTRUCCIÓN Y PREPARACIÓN DE LA MISIÓN. </v>
      </c>
      <c r="D107" s="24"/>
      <c r="E107" s="11"/>
      <c r="F107" s="11"/>
      <c r="G107" s="40" t="str">
        <f>IF(J108="FIN","",LOOKUP(I107,DATOS!A:A,DATOS!F:F))</f>
        <v xml:space="preserve">GENERALIDADES, INSTRUCCIÓN Y PREPARACIÓN DE LA MISIÓN. </v>
      </c>
      <c r="H107" s="40">
        <f>IF(J108="FIN",0,LOOKUP(I107,DATOS!A:A,DATOS!P:P))</f>
        <v>0</v>
      </c>
      <c r="I107" s="35">
        <f>+I101+1</f>
        <v>1216</v>
      </c>
      <c r="J107" s="61">
        <f>IF(LOOKUP(I107,DATOS!A:A,DATOS!C:C)=0,J101,(LOOKUP(I107,DATOS!A:A,DATOS!C:C)))</f>
        <v>18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IF(PORTADA!$F$51="A",CONCATENATE(K113,".- ",G113),"")</f>
        <v xml:space="preserve">19.- GENERALIDADES, INSTRUCCIÓN Y PREPARACIÓN DE LA MISIÓN. </v>
      </c>
      <c r="D113" s="24"/>
      <c r="E113" s="11"/>
      <c r="F113" s="11"/>
      <c r="G113" s="40" t="str">
        <f>IF(J114="FIN","",LOOKUP(I113,DATOS!A:A,DATOS!F:F))</f>
        <v xml:space="preserve">GENERALIDADES, INSTRUCCIÓN Y PREPARACIÓN DE LA MISIÓN. </v>
      </c>
      <c r="H113" s="40">
        <f>IF(J114="FIN",0,LOOKUP(I113,DATOS!A:A,DATOS!P:P))</f>
        <v>0</v>
      </c>
      <c r="I113" s="35">
        <f>+I107+1</f>
        <v>1217</v>
      </c>
      <c r="J113" s="61">
        <f>IF(LOOKUP(I113,DATOS!A:A,DATOS!C:C)=0,J107,(LOOKUP(I113,DATOS!A:A,DATOS!C:C)))</f>
        <v>18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IF(PORTADA!$F$51="A",CONCATENATE(K119,".- ",G119),"")</f>
        <v xml:space="preserve">20.- GENERALIDADES, INSTRUCCIÓN Y PREPARACIÓN DE LA MISIÓN. </v>
      </c>
      <c r="D119" s="24"/>
      <c r="E119" s="11"/>
      <c r="F119" s="11"/>
      <c r="G119" s="40" t="str">
        <f>IF(J120="FIN","",LOOKUP(I119,DATOS!A:A,DATOS!F:F))</f>
        <v xml:space="preserve">GENERALIDADES, INSTRUCCIÓN Y PREPARACIÓN DE LA MISIÓN. </v>
      </c>
      <c r="H119" s="40">
        <f>IF(J120="FIN",0,LOOKUP(I119,DATOS!A:A,DATOS!P:P))</f>
        <v>0</v>
      </c>
      <c r="I119" s="35">
        <f>+I113+1</f>
        <v>1218</v>
      </c>
      <c r="J119" s="61">
        <f>IF(LOOKUP(I119,DATOS!A:A,DATOS!C:C)=0,J113,(LOOKUP(I119,DATOS!A:A,DATOS!C:C)))</f>
        <v>18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IF(PORTADA!$F$51="A",CONCATENATE(K125,".- ",G125),"")</f>
        <v xml:space="preserve">21.- GENERALIDADES, INSTRUCCIÓN Y PREPARACIÓN DE LA MISIÓN. </v>
      </c>
      <c r="D125" s="24"/>
      <c r="E125" s="11"/>
      <c r="F125" s="11"/>
      <c r="G125" s="40" t="str">
        <f>IF(J126="FIN","",LOOKUP(I125,DATOS!A:A,DATOS!F:F))</f>
        <v xml:space="preserve">GENERALIDADES, INSTRUCCIÓN Y PREPARACIÓN DE LA MISIÓN. </v>
      </c>
      <c r="H125" s="40">
        <f>IF(J126="FIN",0,LOOKUP(I125,DATOS!A:A,DATOS!P:P))</f>
        <v>0</v>
      </c>
      <c r="I125" s="35">
        <f>+I119+1</f>
        <v>1219</v>
      </c>
      <c r="J125" s="61">
        <f>IF(LOOKUP(I125,DATOS!A:A,DATOS!C:C)=0,J119,(LOOKUP(I125,DATOS!A:A,DATOS!C:C)))</f>
        <v>18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IF(PORTADA!$F$51="A",CONCATENATE(K131,".- ",G131),"")</f>
        <v xml:space="preserve">22.- GENERALIDADES, INSTRUCCIÓN Y PREPARACIÓN DE LA MISIÓN. </v>
      </c>
      <c r="D131" s="24"/>
      <c r="E131" s="11"/>
      <c r="F131" s="11"/>
      <c r="G131" s="40" t="str">
        <f>IF(J132="FIN","",LOOKUP(I131,DATOS!A:A,DATOS!F:F))</f>
        <v xml:space="preserve">GENERALIDADES, INSTRUCCIÓN Y PREPARACIÓN DE LA MISIÓN. </v>
      </c>
      <c r="H131" s="40">
        <f>IF(J132="FIN",0,LOOKUP(I131,DATOS!A:A,DATOS!P:P))</f>
        <v>0</v>
      </c>
      <c r="I131" s="35">
        <f>+I125+1</f>
        <v>1220</v>
      </c>
      <c r="J131" s="61">
        <f>IF(LOOKUP(I131,DATOS!A:A,DATOS!C:C)=0,J125,(LOOKUP(I131,DATOS!A:A,DATOS!C:C)))</f>
        <v>18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IF(PORTADA!$F$51="A",CONCATENATE(K137,".- ",G137),"")</f>
        <v xml:space="preserve">23.- GENERALIDADES, INSTRUCCIÓN Y PREPARACIÓN DE LA MISIÓN. </v>
      </c>
      <c r="D137" s="24"/>
      <c r="E137" s="11"/>
      <c r="F137" s="11"/>
      <c r="G137" s="40" t="str">
        <f>IF(J138="FIN","",LOOKUP(I137,DATOS!A:A,DATOS!F:F))</f>
        <v xml:space="preserve">GENERALIDADES, INSTRUCCIÓN Y PREPARACIÓN DE LA MISIÓN. </v>
      </c>
      <c r="H137" s="40">
        <f>IF(J138="FIN",0,LOOKUP(I137,DATOS!A:A,DATOS!P:P))</f>
        <v>0</v>
      </c>
      <c r="I137" s="35">
        <f>+I131+1</f>
        <v>1221</v>
      </c>
      <c r="J137" s="61">
        <f>IF(LOOKUP(I137,DATOS!A:A,DATOS!C:C)=0,J131,(LOOKUP(I137,DATOS!A:A,DATOS!C:C)))</f>
        <v>18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IF(PORTADA!$F$51="A",CONCATENATE(K143,".- ",G143),"")</f>
        <v xml:space="preserve">24.- GENERALIDADES, INSTRUCCIÓN Y PREPARACIÓN DE LA MISIÓN. </v>
      </c>
      <c r="D143" s="24"/>
      <c r="E143" s="11"/>
      <c r="F143" s="11"/>
      <c r="G143" s="40" t="str">
        <f>IF(J144="FIN","",LOOKUP(I143,DATOS!A:A,DATOS!F:F))</f>
        <v xml:space="preserve">GENERALIDADES, INSTRUCCIÓN Y PREPARACIÓN DE LA MISIÓN. </v>
      </c>
      <c r="H143" s="40">
        <f>IF(J144="FIN",0,LOOKUP(I143,DATOS!A:A,DATOS!P:P))</f>
        <v>0</v>
      </c>
      <c r="I143" s="35">
        <f>+I137+1</f>
        <v>1222</v>
      </c>
      <c r="J143" s="61">
        <f>IF(LOOKUP(I143,DATOS!A:A,DATOS!C:C)=0,J137,(LOOKUP(I143,DATOS!A:A,DATOS!C:C)))</f>
        <v>18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IF(PORTADA!$F$51="A",CONCATENATE(K149,".- ",G149),"")</f>
        <v xml:space="preserve">25.- GENERALIDADES, INSTRUCCIÓN Y PREPARACIÓN DE LA MISIÓN. </v>
      </c>
      <c r="D149" s="24"/>
      <c r="E149" s="11"/>
      <c r="F149" s="11"/>
      <c r="G149" s="40" t="str">
        <f>IF(J150="FIN","",LOOKUP(I149,DATOS!A:A,DATOS!F:F))</f>
        <v xml:space="preserve">GENERALIDADES, INSTRUCCIÓN Y PREPARACIÓN DE LA MISIÓN. </v>
      </c>
      <c r="H149" s="40">
        <f>IF(J150="FIN",0,LOOKUP(I149,DATOS!A:A,DATOS!P:P))</f>
        <v>0</v>
      </c>
      <c r="I149" s="35">
        <f>+I143+1</f>
        <v>1223</v>
      </c>
      <c r="J149" s="61">
        <f>IF(LOOKUP(I149,DATOS!A:A,DATOS!C:C)=0,J143,(LOOKUP(I149,DATOS!A:A,DATOS!C:C)))</f>
        <v>18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IF(PORTADA!$F$51="A",CONCATENATE(K155,".- ",G155),"")</f>
        <v xml:space="preserve">26.- GENERALIDADES, INSTRUCCIÓN Y PREPARACIÓN DE LA MISIÓN. </v>
      </c>
      <c r="D155" s="24"/>
      <c r="E155" s="11"/>
      <c r="F155" s="11"/>
      <c r="G155" s="40" t="str">
        <f>IF(J156="FIN","",LOOKUP(I155,DATOS!A:A,DATOS!F:F))</f>
        <v xml:space="preserve">GENERALIDADES, INSTRUCCIÓN Y PREPARACIÓN DE LA MISIÓN. </v>
      </c>
      <c r="H155" s="40">
        <f>IF(J156="FIN",0,LOOKUP(I155,DATOS!A:A,DATOS!P:P))</f>
        <v>0</v>
      </c>
      <c r="I155" s="35">
        <f>+I149+1</f>
        <v>1224</v>
      </c>
      <c r="J155" s="61">
        <f>IF(LOOKUP(I155,DATOS!A:A,DATOS!C:C)=0,J149,(LOOKUP(I155,DATOS!A:A,DATOS!C:C)))</f>
        <v>18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IF(PORTADA!$F$51="A",CONCATENATE(K161,".- ",G161),"")</f>
        <v xml:space="preserve">27.- GENERALIDADES, INSTRUCCIÓN Y PREPARACIÓN DE LA MISIÓN. </v>
      </c>
      <c r="D161" s="24"/>
      <c r="E161" s="11"/>
      <c r="F161" s="11"/>
      <c r="G161" s="40" t="str">
        <f>IF(J162="FIN","",LOOKUP(I161,DATOS!A:A,DATOS!F:F))</f>
        <v xml:space="preserve">GENERALIDADES, INSTRUCCIÓN Y PREPARACIÓN DE LA MISIÓN. </v>
      </c>
      <c r="H161" s="40">
        <f>IF(J162="FIN",0,LOOKUP(I161,DATOS!A:A,DATOS!P:P))</f>
        <v>0</v>
      </c>
      <c r="I161" s="35">
        <f>+I155+1</f>
        <v>1225</v>
      </c>
      <c r="J161" s="61">
        <f>IF(LOOKUP(I161,DATOS!A:A,DATOS!C:C)=0,J155,(LOOKUP(I161,DATOS!A:A,DATOS!C:C)))</f>
        <v>18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IF(PORTADA!$F$51="A",CONCATENATE(K167,".- ",G167),"")</f>
        <v xml:space="preserve">28.- GENERALIDADES, INSTRUCCIÓN Y PREPARACIÓN DE LA MISIÓN. </v>
      </c>
      <c r="D167" s="24"/>
      <c r="E167" s="11"/>
      <c r="F167" s="11"/>
      <c r="G167" s="40" t="str">
        <f>IF(J168="FIN","",LOOKUP(I167,DATOS!A:A,DATOS!F:F))</f>
        <v xml:space="preserve">GENERALIDADES, INSTRUCCIÓN Y PREPARACIÓN DE LA MISIÓN. </v>
      </c>
      <c r="H167" s="40">
        <f>IF(J168="FIN",0,LOOKUP(I167,DATOS!A:A,DATOS!P:P))</f>
        <v>0</v>
      </c>
      <c r="I167" s="35">
        <f>+I161+1</f>
        <v>1226</v>
      </c>
      <c r="J167" s="61">
        <f>IF(LOOKUP(I167,DATOS!A:A,DATOS!C:C)=0,J161,(LOOKUP(I167,DATOS!A:A,DATOS!C:C)))</f>
        <v>18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IF(PORTADA!$F$51="A",CONCATENATE(K173,".- ",G173),"")</f>
        <v xml:space="preserve">29.- GENERALIDADES, INSTRUCCIÓN Y PREPARACIÓN DE LA MISIÓN. </v>
      </c>
      <c r="D173" s="24"/>
      <c r="E173" s="11"/>
      <c r="F173" s="11"/>
      <c r="G173" s="40" t="str">
        <f>IF(J174="FIN","",LOOKUP(I173,DATOS!A:A,DATOS!F:F))</f>
        <v xml:space="preserve">GENERALIDADES, INSTRUCCIÓN Y PREPARACIÓN DE LA MISIÓN. </v>
      </c>
      <c r="H173" s="40">
        <f>IF(J174="FIN",0,LOOKUP(I173,DATOS!A:A,DATOS!P:P))</f>
        <v>0</v>
      </c>
      <c r="I173" s="35">
        <f>+I167+1</f>
        <v>1227</v>
      </c>
      <c r="J173" s="61">
        <f>IF(LOOKUP(I173,DATOS!A:A,DATOS!C:C)=0,J167,(LOOKUP(I173,DATOS!A:A,DATOS!C:C)))</f>
        <v>18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IF(PORTADA!$F$51="A",CONCATENATE(K179,".- ",G179),"")</f>
        <v xml:space="preserve">30.- GENERALIDADES, INSTRUCCIÓN Y PREPARACIÓN DE LA MISIÓN. </v>
      </c>
      <c r="D179" s="24"/>
      <c r="E179" s="11"/>
      <c r="F179" s="11"/>
      <c r="G179" s="40" t="str">
        <f>IF(J180="FIN","",LOOKUP(I179,DATOS!A:A,DATOS!F:F))</f>
        <v xml:space="preserve">GENERALIDADES, INSTRUCCIÓN Y PREPARACIÓN DE LA MISIÓN. </v>
      </c>
      <c r="H179" s="40">
        <f>IF(J180="FIN",0,LOOKUP(I179,DATOS!A:A,DATOS!P:P))</f>
        <v>0</v>
      </c>
      <c r="I179" s="35">
        <f>+I173+1</f>
        <v>1228</v>
      </c>
      <c r="J179" s="61">
        <f>IF(LOOKUP(I179,DATOS!A:A,DATOS!C:C)=0,J173,(LOOKUP(I179,DATOS!A:A,DATOS!C:C)))</f>
        <v>18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IF(PORTADA!$F$51="A",CONCATENATE(K185,".- ",G185),"")</f>
        <v xml:space="preserve">31.- GENERALIDADES, INSTRUCCIÓN Y PREPARACIÓN DE LA MISIÓN. </v>
      </c>
      <c r="D185" s="24"/>
      <c r="E185" s="11"/>
      <c r="F185" s="11"/>
      <c r="G185" s="40" t="str">
        <f>IF(J186="FIN","",LOOKUP(I185,DATOS!A:A,DATOS!F:F))</f>
        <v xml:space="preserve">GENERALIDADES, INSTRUCCIÓN Y PREPARACIÓN DE LA MISIÓN. </v>
      </c>
      <c r="H185" s="40">
        <f>IF(J186="FIN",0,LOOKUP(I185,DATOS!A:A,DATOS!P:P))</f>
        <v>0</v>
      </c>
      <c r="I185" s="35">
        <f>+I179+1</f>
        <v>1229</v>
      </c>
      <c r="J185" s="61">
        <f>IF(LOOKUP(I185,DATOS!A:A,DATOS!C:C)=0,J179,(LOOKUP(I185,DATOS!A:A,DATOS!C:C)))</f>
        <v>18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IF(PORTADA!$F$51="A",CONCATENATE(K191,".- ",G191),"")</f>
        <v xml:space="preserve">32.- GENERALIDADES, INSTRUCCIÓN Y PREPARACIÓN DE LA MISIÓN. </v>
      </c>
      <c r="D191" s="24"/>
      <c r="E191" s="11"/>
      <c r="F191" s="11"/>
      <c r="G191" s="40" t="str">
        <f>IF(J192="FIN","",LOOKUP(I191,DATOS!A:A,DATOS!F:F))</f>
        <v xml:space="preserve">GENERALIDADES, INSTRUCCIÓN Y PREPARACIÓN DE LA MISIÓN. </v>
      </c>
      <c r="H191" s="40">
        <f>IF(J192="FIN",0,LOOKUP(I191,DATOS!A:A,DATOS!P:P))</f>
        <v>0</v>
      </c>
      <c r="I191" s="35">
        <f>+I185+1</f>
        <v>1230</v>
      </c>
      <c r="J191" s="61">
        <f>IF(LOOKUP(I191,DATOS!A:A,DATOS!C:C)=0,J185,(LOOKUP(I191,DATOS!A:A,DATOS!C:C)))</f>
        <v>18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IF(PORTADA!$F$51="A",CONCATENATE(K197,".- ",G197),"")</f>
        <v xml:space="preserve">33.- GENERALIDADES, INSTRUCCIÓN Y PREPARACIÓN DE LA MISIÓN. </v>
      </c>
      <c r="D197" s="24"/>
      <c r="E197" s="11"/>
      <c r="F197" s="11"/>
      <c r="G197" s="40" t="str">
        <f>IF(J198="FIN","",LOOKUP(I197,DATOS!A:A,DATOS!F:F))</f>
        <v xml:space="preserve">GENERALIDADES, INSTRUCCIÓN Y PREPARACIÓN DE LA MISIÓN. </v>
      </c>
      <c r="H197" s="40">
        <f>IF(J198="FIN",0,LOOKUP(I197,DATOS!A:A,DATOS!P:P))</f>
        <v>0</v>
      </c>
      <c r="I197" s="35">
        <f>+I191+1</f>
        <v>1231</v>
      </c>
      <c r="J197" s="61">
        <f>IF(LOOKUP(I197,DATOS!A:A,DATOS!C:C)=0,J191,(LOOKUP(I197,DATOS!A:A,DATOS!C:C)))</f>
        <v>18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IF(PORTADA!$F$51="A",CONCATENATE(K203,".- ",G203),"")</f>
        <v xml:space="preserve">34.- GENERALIDADES, INSTRUCCIÓN Y PREPARACIÓN DE LA MISIÓN. </v>
      </c>
      <c r="D203" s="24"/>
      <c r="E203" s="11"/>
      <c r="F203" s="11"/>
      <c r="G203" s="40" t="str">
        <f>IF(J204="FIN","",LOOKUP(I203,DATOS!A:A,DATOS!F:F))</f>
        <v xml:space="preserve">GENERALIDADES, INSTRUCCIÓN Y PREPARACIÓN DE LA MISIÓN. </v>
      </c>
      <c r="H203" s="40">
        <f>IF(J204="FIN",0,LOOKUP(I203,DATOS!A:A,DATOS!P:P))</f>
        <v>0</v>
      </c>
      <c r="I203" s="35">
        <f>+I197+1</f>
        <v>1232</v>
      </c>
      <c r="J203" s="61">
        <f>IF(LOOKUP(I203,DATOS!A:A,DATOS!C:C)=0,J197,(LOOKUP(I203,DATOS!A:A,DATOS!C:C)))</f>
        <v>18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IF(PORTADA!$F$51="A",CONCATENATE(K209,".- ",G209),"")</f>
        <v xml:space="preserve">35.- GENERALIDADES, INSTRUCCIÓN Y PREPARACIÓN DE LA MISIÓN. </v>
      </c>
      <c r="D209" s="24"/>
      <c r="E209" s="11"/>
      <c r="F209" s="11"/>
      <c r="G209" s="40" t="str">
        <f>IF(J210="FIN","",LOOKUP(I209,DATOS!A:A,DATOS!F:F))</f>
        <v xml:space="preserve">GENERALIDADES, INSTRUCCIÓN Y PREPARACIÓN DE LA MISIÓN. </v>
      </c>
      <c r="H209" s="40">
        <f>IF(J210="FIN",0,LOOKUP(I209,DATOS!A:A,DATOS!P:P))</f>
        <v>0</v>
      </c>
      <c r="I209" s="35">
        <f>+I203+1</f>
        <v>1233</v>
      </c>
      <c r="J209" s="61">
        <f>IF(LOOKUP(I209,DATOS!A:A,DATOS!C:C)=0,J203,(LOOKUP(I209,DATOS!A:A,DATOS!C:C)))</f>
        <v>18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IF(PORTADA!$F$51="A",CONCATENATE(K215,".- ",G215),"")</f>
        <v xml:space="preserve">36.- GENERALIDADES, INSTRUCCIÓN Y PREPARACIÓN DE LA MISIÓN. </v>
      </c>
      <c r="D215" s="24"/>
      <c r="E215" s="11"/>
      <c r="F215" s="11"/>
      <c r="G215" s="40" t="str">
        <f>IF(J216="FIN","",LOOKUP(I215,DATOS!A:A,DATOS!F:F))</f>
        <v xml:space="preserve">GENERALIDADES, INSTRUCCIÓN Y PREPARACIÓN DE LA MISIÓN. </v>
      </c>
      <c r="H215" s="40">
        <f>IF(J216="FIN",0,LOOKUP(I215,DATOS!A:A,DATOS!P:P))</f>
        <v>0</v>
      </c>
      <c r="I215" s="35">
        <f>+I209+1</f>
        <v>1234</v>
      </c>
      <c r="J215" s="61">
        <f>IF(LOOKUP(I215,DATOS!A:A,DATOS!C:C)=0,J209,(LOOKUP(I215,DATOS!A:A,DATOS!C:C)))</f>
        <v>18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IF(PORTADA!$F$51="A",CONCATENATE(K221,".- ",G221),"")</f>
        <v xml:space="preserve">37.- GENERALIDADES, INSTRUCCIÓN Y PREPARACIÓN DE LA MISIÓN. </v>
      </c>
      <c r="D221" s="24"/>
      <c r="E221" s="11"/>
      <c r="F221" s="11"/>
      <c r="G221" s="40" t="str">
        <f>IF(J222="FIN","",LOOKUP(I221,DATOS!A:A,DATOS!F:F))</f>
        <v xml:space="preserve">GENERALIDADES, INSTRUCCIÓN Y PREPARACIÓN DE LA MISIÓN. </v>
      </c>
      <c r="H221" s="40">
        <f>IF(J222="FIN",0,LOOKUP(I221,DATOS!A:A,DATOS!P:P))</f>
        <v>0</v>
      </c>
      <c r="I221" s="35">
        <f>+I215+1</f>
        <v>1235</v>
      </c>
      <c r="J221" s="61">
        <f>IF(LOOKUP(I221,DATOS!A:A,DATOS!C:C)=0,J215,(LOOKUP(I221,DATOS!A:A,DATOS!C:C)))</f>
        <v>18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IF(PORTADA!$F$51="A",CONCATENATE(K227,".- ",G227),"")</f>
        <v xml:space="preserve">38.- GENERALIDADES, INSTRUCCIÓN Y PREPARACIÓN DE LA MISIÓN. </v>
      </c>
      <c r="D227" s="24"/>
      <c r="E227" s="11"/>
      <c r="F227" s="11"/>
      <c r="G227" s="40" t="str">
        <f>IF(J228="FIN","",LOOKUP(I227,DATOS!A:A,DATOS!F:F))</f>
        <v xml:space="preserve">GENERALIDADES, INSTRUCCIÓN Y PREPARACIÓN DE LA MISIÓN. </v>
      </c>
      <c r="H227" s="40">
        <f>IF(J228="FIN",0,LOOKUP(I227,DATOS!A:A,DATOS!P:P))</f>
        <v>0</v>
      </c>
      <c r="I227" s="35">
        <f>+I221+1</f>
        <v>1236</v>
      </c>
      <c r="J227" s="61">
        <f>IF(LOOKUP(I227,DATOS!A:A,DATOS!C:C)=0,J221,(LOOKUP(I227,DATOS!A:A,DATOS!C:C)))</f>
        <v>18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IF(PORTADA!$F$51="A",CONCATENATE(K233,".- ",G233),"")</f>
        <v xml:space="preserve">39.- GENERALIDADES, INSTRUCCIÓN Y PREPARACIÓN DE LA MISIÓN. </v>
      </c>
      <c r="D233" s="24"/>
      <c r="E233" s="11"/>
      <c r="F233" s="11"/>
      <c r="G233" s="40" t="str">
        <f>IF(J234="FIN","",LOOKUP(I233,DATOS!A:A,DATOS!F:F))</f>
        <v xml:space="preserve">GENERALIDADES, INSTRUCCIÓN Y PREPARACIÓN DE LA MISIÓN. </v>
      </c>
      <c r="H233" s="40">
        <f>IF(J234="FIN",0,LOOKUP(I233,DATOS!A:A,DATOS!P:P))</f>
        <v>0</v>
      </c>
      <c r="I233" s="35">
        <f>+I227+1</f>
        <v>1237</v>
      </c>
      <c r="J233" s="61">
        <f>IF(LOOKUP(I233,DATOS!A:A,DATOS!C:C)=0,J227,(LOOKUP(I233,DATOS!A:A,DATOS!C:C)))</f>
        <v>18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IF(PORTADA!$F$51="A",CONCATENATE(K239,".- ",G239),"")</f>
        <v xml:space="preserve">40.- GENERALIDADES, INSTRUCCIÓN Y PREPARACIÓN DE LA MISIÓN. </v>
      </c>
      <c r="D239" s="24"/>
      <c r="E239" s="11"/>
      <c r="F239" s="11"/>
      <c r="G239" s="40" t="str">
        <f>IF(J240="FIN","",LOOKUP(I239,DATOS!A:A,DATOS!F:F))</f>
        <v xml:space="preserve">GENERALIDADES, INSTRUCCIÓN Y PREPARACIÓN DE LA MISIÓN. </v>
      </c>
      <c r="H239" s="40">
        <f>IF(J240="FIN",0,LOOKUP(I239,DATOS!A:A,DATOS!P:P))</f>
        <v>0</v>
      </c>
      <c r="I239" s="35">
        <f>+I233+1</f>
        <v>1238</v>
      </c>
      <c r="J239" s="61">
        <f>IF(LOOKUP(I239,DATOS!A:A,DATOS!C:C)=0,J233,(LOOKUP(I239,DATOS!A:A,DATOS!C:C)))</f>
        <v>18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IF(PORTADA!$F$51="A",CONCATENATE(K245,".- ",G245),"")</f>
        <v xml:space="preserve">41.- GENERALIDADES, INSTRUCCIÓN Y PREPARACIÓN DE LA MISIÓN. </v>
      </c>
      <c r="D245" s="24"/>
      <c r="E245" s="11"/>
      <c r="F245" s="11"/>
      <c r="G245" s="40" t="str">
        <f>IF(J246="FIN","",LOOKUP(I245,DATOS!A:A,DATOS!F:F))</f>
        <v xml:space="preserve">GENERALIDADES, INSTRUCCIÓN Y PREPARACIÓN DE LA MISIÓN. </v>
      </c>
      <c r="H245" s="40">
        <f>IF(J246="FIN",0,LOOKUP(I245,DATOS!A:A,DATOS!P:P))</f>
        <v>0</v>
      </c>
      <c r="I245" s="35">
        <f>+I239+1</f>
        <v>1239</v>
      </c>
      <c r="J245" s="61">
        <f>IF(LOOKUP(I245,DATOS!A:A,DATOS!C:C)=0,J239,(LOOKUP(I245,DATOS!A:A,DATOS!C:C)))</f>
        <v>18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IF(PORTADA!$F$51="A",CONCATENATE(K251,".- ",G251),"")</f>
        <v xml:space="preserve">42.- GENERALIDADES, INSTRUCCIÓN Y PREPARACIÓN DE LA MISIÓN. </v>
      </c>
      <c r="D251" s="24"/>
      <c r="E251" s="11"/>
      <c r="F251" s="11"/>
      <c r="G251" s="40" t="str">
        <f>IF(J252="FIN","",LOOKUP(I251,DATOS!A:A,DATOS!F:F))</f>
        <v xml:space="preserve">GENERALIDADES, INSTRUCCIÓN Y PREPARACIÓN DE LA MISIÓN. </v>
      </c>
      <c r="H251" s="40">
        <f>IF(J252="FIN",0,LOOKUP(I251,DATOS!A:A,DATOS!P:P))</f>
        <v>0</v>
      </c>
      <c r="I251" s="35">
        <f>+I245+1</f>
        <v>1240</v>
      </c>
      <c r="J251" s="61">
        <f>IF(LOOKUP(I251,DATOS!A:A,DATOS!C:C)=0,J245,(LOOKUP(I251,DATOS!A:A,DATOS!C:C)))</f>
        <v>18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IF(PORTADA!$F$51="A",CONCATENATE(K257,".- ",G257),"")</f>
        <v xml:space="preserve">43.- GENERALIDADES, INSTRUCCIÓN Y PREPARACIÓN DE LA MISIÓN. </v>
      </c>
      <c r="D257" s="24"/>
      <c r="E257" s="11"/>
      <c r="F257" s="11"/>
      <c r="G257" s="40" t="str">
        <f>IF(J258="FIN","",LOOKUP(I257,DATOS!A:A,DATOS!F:F))</f>
        <v xml:space="preserve">GENERALIDADES, INSTRUCCIÓN Y PREPARACIÓN DE LA MISIÓN. </v>
      </c>
      <c r="H257" s="40">
        <f>IF(J258="FIN",0,LOOKUP(I257,DATOS!A:A,DATOS!P:P))</f>
        <v>0</v>
      </c>
      <c r="I257" s="35">
        <f>+I251+1</f>
        <v>1241</v>
      </c>
      <c r="J257" s="61">
        <f>IF(LOOKUP(I257,DATOS!A:A,DATOS!C:C)=0,J251,(LOOKUP(I257,DATOS!A:A,DATOS!C:C)))</f>
        <v>18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IF(PORTADA!$F$51="A",CONCATENATE(K263,".- ",G263),"")</f>
        <v xml:space="preserve">44.- GENERALIDADES, INSTRUCCIÓN Y PREPARACIÓN DE LA MISIÓN. </v>
      </c>
      <c r="D263" s="24"/>
      <c r="E263" s="11"/>
      <c r="F263" s="11"/>
      <c r="G263" s="40" t="str">
        <f>IF(J264="FIN","",LOOKUP(I263,DATOS!A:A,DATOS!F:F))</f>
        <v xml:space="preserve">GENERALIDADES, INSTRUCCIÓN Y PREPARACIÓN DE LA MISIÓN. </v>
      </c>
      <c r="H263" s="40">
        <f>IF(J264="FIN",0,LOOKUP(I263,DATOS!A:A,DATOS!P:P))</f>
        <v>0</v>
      </c>
      <c r="I263" s="35">
        <f>+I257+1</f>
        <v>1242</v>
      </c>
      <c r="J263" s="61">
        <f>IF(LOOKUP(I263,DATOS!A:A,DATOS!C:C)=0,J257,(LOOKUP(I263,DATOS!A:A,DATOS!C:C)))</f>
        <v>18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IF(PORTADA!$F$51="A",CONCATENATE(K269,".- ",G269),"")</f>
        <v xml:space="preserve">45.- GENERALIDADES, INSTRUCCIÓN Y PREPARACIÓN DE LA MISIÓN. </v>
      </c>
      <c r="D269" s="24"/>
      <c r="E269" s="11"/>
      <c r="F269" s="11"/>
      <c r="G269" s="40" t="str">
        <f>IF(J270="FIN","",LOOKUP(I269,DATOS!A:A,DATOS!F:F))</f>
        <v xml:space="preserve">GENERALIDADES, INSTRUCCIÓN Y PREPARACIÓN DE LA MISIÓN. </v>
      </c>
      <c r="H269" s="40">
        <f>IF(J270="FIN",0,LOOKUP(I269,DATOS!A:A,DATOS!P:P))</f>
        <v>0</v>
      </c>
      <c r="I269" s="35">
        <f>+I263+1</f>
        <v>1243</v>
      </c>
      <c r="J269" s="61">
        <f>IF(LOOKUP(I269,DATOS!A:A,DATOS!C:C)=0,J263,(LOOKUP(I269,DATOS!A:A,DATOS!C:C)))</f>
        <v>18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IF(PORTADA!$F$51="A",CONCATENATE(K275,".- ",G275),"")</f>
        <v xml:space="preserve">46.- GENERALIDADES, INSTRUCCIÓN Y PREPARACIÓN DE LA MISIÓN. </v>
      </c>
      <c r="D275" s="24"/>
      <c r="E275" s="11"/>
      <c r="F275" s="11"/>
      <c r="G275" s="40" t="str">
        <f>IF(J276="FIN","",LOOKUP(I275,DATOS!A:A,DATOS!F:F))</f>
        <v xml:space="preserve">GENERALIDADES, INSTRUCCIÓN Y PREPARACIÓN DE LA MISIÓN. </v>
      </c>
      <c r="H275" s="40">
        <f>IF(J276="FIN",0,LOOKUP(I275,DATOS!A:A,DATOS!P:P))</f>
        <v>0</v>
      </c>
      <c r="I275" s="35">
        <f>+I269+1</f>
        <v>1244</v>
      </c>
      <c r="J275" s="61">
        <f>IF(LOOKUP(I275,DATOS!A:A,DATOS!C:C)=0,J269,(LOOKUP(I275,DATOS!A:A,DATOS!C:C)))</f>
        <v>18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IF(PORTADA!$F$51="A",CONCATENATE(K281,".- ",G281),"")</f>
        <v xml:space="preserve">47.- GENERALIDADES, INSTRUCCIÓN Y PREPARACIÓN DE LA MISIÓN. </v>
      </c>
      <c r="D281" s="24"/>
      <c r="E281" s="11"/>
      <c r="F281" s="11"/>
      <c r="G281" s="40" t="str">
        <f>IF(J282="FIN","",LOOKUP(I281,DATOS!A:A,DATOS!F:F))</f>
        <v xml:space="preserve">GENERALIDADES, INSTRUCCIÓN Y PREPARACIÓN DE LA MISIÓN. </v>
      </c>
      <c r="H281" s="40">
        <f>IF(J282="FIN",0,LOOKUP(I281,DATOS!A:A,DATOS!P:P))</f>
        <v>0</v>
      </c>
      <c r="I281" s="35">
        <f>+I275+1</f>
        <v>1245</v>
      </c>
      <c r="J281" s="61">
        <f>IF(LOOKUP(I281,DATOS!A:A,DATOS!C:C)=0,J275,(LOOKUP(I281,DATOS!A:A,DATOS!C:C)))</f>
        <v>18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IF(PORTADA!$F$51="A",CONCATENATE(K287,".- ",G287),"")</f>
        <v xml:space="preserve">48.- GENERALIDADES, INSTRUCCIÓN Y PREPARACIÓN DE LA MISIÓN. </v>
      </c>
      <c r="D287" s="24"/>
      <c r="E287" s="11"/>
      <c r="F287" s="11"/>
      <c r="G287" s="40" t="str">
        <f>IF(J288="FIN","",LOOKUP(I287,DATOS!A:A,DATOS!F:F))</f>
        <v xml:space="preserve">GENERALIDADES, INSTRUCCIÓN Y PREPARACIÓN DE LA MISIÓN. </v>
      </c>
      <c r="H287" s="40">
        <f>IF(J288="FIN",0,LOOKUP(I287,DATOS!A:A,DATOS!P:P))</f>
        <v>0</v>
      </c>
      <c r="I287" s="35">
        <f>+I281+1</f>
        <v>1246</v>
      </c>
      <c r="J287" s="61">
        <f>IF(LOOKUP(I287,DATOS!A:A,DATOS!C:C)=0,J281,(LOOKUP(I287,DATOS!A:A,DATOS!C:C)))</f>
        <v>18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IF(PORTADA!$F$51="A",CONCATENATE(K293,".- ",G293),"")</f>
        <v xml:space="preserve">49.- GENERALIDADES, INSTRUCCIÓN Y PREPARACIÓN DE LA MISIÓN. </v>
      </c>
      <c r="D293" s="24"/>
      <c r="E293" s="11"/>
      <c r="F293" s="11"/>
      <c r="G293" s="40" t="str">
        <f>IF(J294="FIN","",LOOKUP(I293,DATOS!A:A,DATOS!F:F))</f>
        <v xml:space="preserve">GENERALIDADES, INSTRUCCIÓN Y PREPARACIÓN DE LA MISIÓN. </v>
      </c>
      <c r="H293" s="40">
        <f>IF(J294="FIN",0,LOOKUP(I293,DATOS!A:A,DATOS!P:P))</f>
        <v>0</v>
      </c>
      <c r="I293" s="35">
        <f>+I287+1</f>
        <v>1247</v>
      </c>
      <c r="J293" s="61">
        <f>IF(LOOKUP(I293,DATOS!A:A,DATOS!C:C)=0,J287,(LOOKUP(I293,DATOS!A:A,DATOS!C:C)))</f>
        <v>18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IF(PORTADA!$F$51="A",CONCATENATE(K299,".- ",G299),"")</f>
        <v xml:space="preserve">50.- GENERALIDADES, INSTRUCCIÓN Y PREPARACIÓN DE LA MISIÓN. </v>
      </c>
      <c r="D299" s="24"/>
      <c r="E299" s="11"/>
      <c r="F299" s="11"/>
      <c r="G299" s="40" t="str">
        <f>IF(J300="FIN","",LOOKUP(I299,DATOS!A:A,DATOS!F:F))</f>
        <v xml:space="preserve">GENERALIDADES, INSTRUCCIÓN Y PREPARACIÓN DE LA MISIÓN. </v>
      </c>
      <c r="H299" s="40">
        <f>IF(J300="FIN",0,LOOKUP(I299,DATOS!A:A,DATOS!P:P))</f>
        <v>0</v>
      </c>
      <c r="I299" s="35">
        <f>+I293+1</f>
        <v>1248</v>
      </c>
      <c r="J299" s="61">
        <f>IF(LOOKUP(I299,DATOS!A:A,DATOS!C:C)=0,J293,(LOOKUP(I299,DATOS!A:A,DATOS!C:C)))</f>
        <v>18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>a) 0</v>
      </c>
      <c r="D300" s="26"/>
      <c r="G300" s="38">
        <f>IF(J300="FIN","",LOOKUP(I299,DATOS!A:A,DATOS!L:L))</f>
        <v>0</v>
      </c>
      <c r="I300" s="35" t="s">
        <v>57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42"/>
      <c r="B301" s="29"/>
      <c r="C301" s="25" t="str">
        <f ca="1">IF(PORTADA!$F$51="A",CONCATENATE(I301," ",G301),"")</f>
        <v>b) 0</v>
      </c>
      <c r="D301" s="26"/>
      <c r="G301" s="38">
        <f>IF(J300="FIN","",LOOKUP(I299,DATOS!A:A,DATOS!M:M))</f>
        <v>0</v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42"/>
      <c r="B302" s="29"/>
      <c r="C302" s="25" t="str">
        <f ca="1">IF(PORTADA!$F$51="A",CONCATENATE(I302," ",G302),"")</f>
        <v>c) 0</v>
      </c>
      <c r="D302" s="26"/>
      <c r="G302" s="38">
        <f>IF(J300="FIN","",LOOKUP(I299,DATOS!A:A,DATOS!N:N))</f>
        <v>0</v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42"/>
      <c r="B303" s="29"/>
      <c r="C303" s="25" t="str">
        <f ca="1">IF(PORTADA!$F$51="A",CONCATENATE(I303," ",G303),"")</f>
        <v>d) 0</v>
      </c>
      <c r="D303" s="26"/>
      <c r="G303" s="38">
        <f>IF(J300="FIN","",LOOKUP(I299,DATOS!A:A,DATOS!O:O))</f>
        <v>0</v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IF(PORTADA!$F$51="A",CONCATENATE(K305,".- ",G305),"")</f>
        <v xml:space="preserve">51.- GENERALIDADES, INSTRUCCIÓN Y PREPARACIÓN DE LA MISIÓN. </v>
      </c>
      <c r="D305" s="24"/>
      <c r="E305" s="11"/>
      <c r="F305" s="11"/>
      <c r="G305" s="40" t="str">
        <f>IF(J306="FIN","",LOOKUP(I305,DATOS!A:A,DATOS!F:F))</f>
        <v xml:space="preserve">GENERALIDADES, INSTRUCCIÓN Y PREPARACIÓN DE LA MISIÓN. </v>
      </c>
      <c r="H305" s="40">
        <f>IF(J306="FIN",0,LOOKUP(I305,DATOS!A:A,DATOS!P:P))</f>
        <v>0</v>
      </c>
      <c r="I305" s="35">
        <f>+I299+1</f>
        <v>1249</v>
      </c>
      <c r="J305" s="61">
        <f>IF(LOOKUP(I305,DATOS!A:A,DATOS!C:C)=0,J299,(LOOKUP(I305,DATOS!A:A,DATOS!C:C)))</f>
        <v>18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>a) 0</v>
      </c>
      <c r="D306" s="26"/>
      <c r="G306" s="38">
        <f>IF(J306="FIN","",LOOKUP(I305,DATOS!A:A,DATOS!L:L))</f>
        <v>0</v>
      </c>
      <c r="I306" s="35" t="s">
        <v>57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42"/>
      <c r="B307" s="29"/>
      <c r="C307" s="25" t="str">
        <f ca="1">IF(PORTADA!$F$51="A",CONCATENATE(I307," ",G307),"")</f>
        <v>b) 0</v>
      </c>
      <c r="D307" s="26"/>
      <c r="G307" s="38">
        <f>IF(J306="FIN","",LOOKUP(I305,DATOS!A:A,DATOS!M:M))</f>
        <v>0</v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42"/>
      <c r="B308" s="29"/>
      <c r="C308" s="25" t="str">
        <f ca="1">IF(PORTADA!$F$51="A",CONCATENATE(I308," ",G308),"")</f>
        <v>c) 0</v>
      </c>
      <c r="D308" s="26"/>
      <c r="G308" s="38">
        <f>IF(J306="FIN","",LOOKUP(I305,DATOS!A:A,DATOS!N:N))</f>
        <v>0</v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42"/>
      <c r="B309" s="29"/>
      <c r="C309" s="25" t="str">
        <f ca="1">IF(PORTADA!$F$51="A",CONCATENATE(I309," ",G309),"")</f>
        <v>d) 0</v>
      </c>
      <c r="D309" s="26"/>
      <c r="G309" s="38">
        <f>IF(J306="FIN","",LOOKUP(I305,DATOS!A:A,DATOS!O:O))</f>
        <v>0</v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IF(PORTADA!$F$51="A",CONCATENATE(K311,".- ",G311),"")</f>
        <v xml:space="preserve">52.- GENERALIDADES, INSTRUCCIÓN Y PREPARACIÓN DE LA MISIÓN. </v>
      </c>
      <c r="D311" s="24"/>
      <c r="E311" s="11"/>
      <c r="F311" s="11"/>
      <c r="G311" s="40" t="str">
        <f>IF(J312="FIN","",LOOKUP(I311,DATOS!A:A,DATOS!F:F))</f>
        <v xml:space="preserve">GENERALIDADES, INSTRUCCIÓN Y PREPARACIÓN DE LA MISIÓN. </v>
      </c>
      <c r="H311" s="40">
        <f>IF(J312="FIN",0,LOOKUP(I311,DATOS!A:A,DATOS!P:P))</f>
        <v>0</v>
      </c>
      <c r="I311" s="35">
        <f>+I305+1</f>
        <v>1250</v>
      </c>
      <c r="J311" s="61">
        <f>IF(LOOKUP(I311,DATOS!A:A,DATOS!C:C)=0,J305,(LOOKUP(I311,DATOS!A:A,DATOS!C:C)))</f>
        <v>18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>a) 0</v>
      </c>
      <c r="D312" s="26"/>
      <c r="G312" s="38">
        <f>IF(J312="FIN","",LOOKUP(I311,DATOS!A:A,DATOS!L:L))</f>
        <v>0</v>
      </c>
      <c r="I312" s="35" t="s">
        <v>57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42"/>
      <c r="B313" s="29"/>
      <c r="C313" s="25" t="str">
        <f ca="1">IF(PORTADA!$F$51="A",CONCATENATE(I313," ",G313),"")</f>
        <v>b) 0</v>
      </c>
      <c r="D313" s="26"/>
      <c r="G313" s="38">
        <f>IF(J312="FIN","",LOOKUP(I311,DATOS!A:A,DATOS!M:M))</f>
        <v>0</v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42"/>
      <c r="B314" s="29"/>
      <c r="C314" s="25" t="str">
        <f ca="1">IF(PORTADA!$F$51="A",CONCATENATE(I314," ",G314),"")</f>
        <v>c) 0</v>
      </c>
      <c r="D314" s="26"/>
      <c r="G314" s="38">
        <f>IF(J312="FIN","",LOOKUP(I311,DATOS!A:A,DATOS!N:N))</f>
        <v>0</v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42"/>
      <c r="B315" s="29"/>
      <c r="C315" s="25" t="str">
        <f ca="1">IF(PORTADA!$F$51="A",CONCATENATE(I315," ",G315),"")</f>
        <v>d) 0</v>
      </c>
      <c r="D315" s="26"/>
      <c r="G315" s="38">
        <f>IF(J312="FIN","",LOOKUP(I311,DATOS!A:A,DATOS!O:O))</f>
        <v>0</v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IF(PORTADA!$F$51="A",CONCATENATE(K317,".- ",G317),"")</f>
        <v xml:space="preserve">53.- GENERALIDADES, INSTRUCCIÓN Y PREPARACIÓN DE LA MISIÓN. </v>
      </c>
      <c r="D317" s="24"/>
      <c r="E317" s="11"/>
      <c r="F317" s="11"/>
      <c r="G317" s="40" t="str">
        <f>IF(J318="FIN","",LOOKUP(I317,DATOS!A:A,DATOS!F:F))</f>
        <v xml:space="preserve">GENERALIDADES, INSTRUCCIÓN Y PREPARACIÓN DE LA MISIÓN. </v>
      </c>
      <c r="H317" s="40">
        <f>IF(J318="FIN",0,LOOKUP(I317,DATOS!A:A,DATOS!P:P))</f>
        <v>0</v>
      </c>
      <c r="I317" s="35">
        <f>+I311+1</f>
        <v>1251</v>
      </c>
      <c r="J317" s="61">
        <f>IF(LOOKUP(I317,DATOS!A:A,DATOS!C:C)=0,J311,(LOOKUP(I317,DATOS!A:A,DATOS!C:C)))</f>
        <v>18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>a) 0</v>
      </c>
      <c r="D318" s="26"/>
      <c r="G318" s="38">
        <f>IF(J318="FIN","",LOOKUP(I317,DATOS!A:A,DATOS!L:L))</f>
        <v>0</v>
      </c>
      <c r="I318" s="35" t="s">
        <v>57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42"/>
      <c r="B319" s="29"/>
      <c r="C319" s="25" t="str">
        <f ca="1">IF(PORTADA!$F$51="A",CONCATENATE(I319," ",G319),"")</f>
        <v>b) 0</v>
      </c>
      <c r="D319" s="26"/>
      <c r="G319" s="38">
        <f>IF(J318="FIN","",LOOKUP(I317,DATOS!A:A,DATOS!M:M))</f>
        <v>0</v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42"/>
      <c r="B320" s="29"/>
      <c r="C320" s="25" t="str">
        <f ca="1">IF(PORTADA!$F$51="A",CONCATENATE(I320," ",G320),"")</f>
        <v>c) 0</v>
      </c>
      <c r="D320" s="26"/>
      <c r="G320" s="38">
        <f>IF(J318="FIN","",LOOKUP(I317,DATOS!A:A,DATOS!N:N))</f>
        <v>0</v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42"/>
      <c r="B321" s="29"/>
      <c r="C321" s="25" t="str">
        <f ca="1">IF(PORTADA!$F$51="A",CONCATENATE(I321," ",G321),"")</f>
        <v>d) 0</v>
      </c>
      <c r="D321" s="26"/>
      <c r="G321" s="38">
        <f>IF(J318="FIN","",LOOKUP(I317,DATOS!A:A,DATOS!O:O))</f>
        <v>0</v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IF(PORTADA!$F$51="A",CONCATENATE(K323,".- ",G323),"")</f>
        <v xml:space="preserve">54.- GENERALIDADES, INSTRUCCIÓN Y PREPARACIÓN DE LA MISIÓN. </v>
      </c>
      <c r="D323" s="24"/>
      <c r="E323" s="11"/>
      <c r="F323" s="11"/>
      <c r="G323" s="40" t="str">
        <f>IF(J324="FIN","",LOOKUP(I323,DATOS!A:A,DATOS!F:F))</f>
        <v xml:space="preserve">GENERALIDADES, INSTRUCCIÓN Y PREPARACIÓN DE LA MISIÓN. </v>
      </c>
      <c r="H323" s="40">
        <f>IF(J324="FIN",0,LOOKUP(I323,DATOS!A:A,DATOS!P:P))</f>
        <v>0</v>
      </c>
      <c r="I323" s="35">
        <f>+I317+1</f>
        <v>1252</v>
      </c>
      <c r="J323" s="61">
        <f>IF(LOOKUP(I323,DATOS!A:A,DATOS!C:C)=0,J317,(LOOKUP(I323,DATOS!A:A,DATOS!C:C)))</f>
        <v>18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>a) 0</v>
      </c>
      <c r="D324" s="26"/>
      <c r="G324" s="38">
        <f>IF(J324="FIN","",LOOKUP(I323,DATOS!A:A,DATOS!L:L))</f>
        <v>0</v>
      </c>
      <c r="I324" s="35" t="s">
        <v>57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42"/>
      <c r="B325" s="29"/>
      <c r="C325" s="25" t="str">
        <f ca="1">IF(PORTADA!$F$51="A",CONCATENATE(I325," ",G325),"")</f>
        <v>b) 0</v>
      </c>
      <c r="D325" s="26"/>
      <c r="G325" s="38">
        <f>IF(J324="FIN","",LOOKUP(I323,DATOS!A:A,DATOS!M:M))</f>
        <v>0</v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42"/>
      <c r="B326" s="29"/>
      <c r="C326" s="25" t="str">
        <f ca="1">IF(PORTADA!$F$51="A",CONCATENATE(I326," ",G326),"")</f>
        <v>c) 0</v>
      </c>
      <c r="D326" s="26"/>
      <c r="G326" s="38">
        <f>IF(J324="FIN","",LOOKUP(I323,DATOS!A:A,DATOS!N:N))</f>
        <v>0</v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42"/>
      <c r="B327" s="29"/>
      <c r="C327" s="25" t="str">
        <f ca="1">IF(PORTADA!$F$51="A",CONCATENATE(I327," ",G327),"")</f>
        <v>d) 0</v>
      </c>
      <c r="D327" s="26"/>
      <c r="G327" s="38">
        <f>IF(J324="FIN","",LOOKUP(I323,DATOS!A:A,DATOS!O:O))</f>
        <v>0</v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IF(PORTADA!$F$51="A",CONCATENATE(K329,".- ",G329),"")</f>
        <v xml:space="preserve">55.- GENERALIDADES, INSTRUCCIÓN Y PREPARACIÓN DE LA MISIÓN. </v>
      </c>
      <c r="D329" s="24"/>
      <c r="E329" s="11"/>
      <c r="F329" s="11"/>
      <c r="G329" s="40" t="str">
        <f>IF(J330="FIN","",LOOKUP(I329,DATOS!A:A,DATOS!F:F))</f>
        <v xml:space="preserve">GENERALIDADES, INSTRUCCIÓN Y PREPARACIÓN DE LA MISIÓN. </v>
      </c>
      <c r="H329" s="40">
        <f>IF(J330="FIN",0,LOOKUP(I329,DATOS!A:A,DATOS!P:P))</f>
        <v>0</v>
      </c>
      <c r="I329" s="35">
        <f>+I323+1</f>
        <v>1253</v>
      </c>
      <c r="J329" s="61">
        <f>IF(LOOKUP(I329,DATOS!A:A,DATOS!C:C)=0,J323,(LOOKUP(I329,DATOS!A:A,DATOS!C:C)))</f>
        <v>18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>a) 0</v>
      </c>
      <c r="D330" s="26"/>
      <c r="G330" s="38">
        <f>IF(J330="FIN","",LOOKUP(I329,DATOS!A:A,DATOS!L:L))</f>
        <v>0</v>
      </c>
      <c r="I330" s="35" t="s">
        <v>57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42"/>
      <c r="B331" s="29"/>
      <c r="C331" s="25" t="str">
        <f ca="1">IF(PORTADA!$F$51="A",CONCATENATE(I331," ",G331),"")</f>
        <v>b) 0</v>
      </c>
      <c r="D331" s="26"/>
      <c r="G331" s="38">
        <f>IF(J330="FIN","",LOOKUP(I329,DATOS!A:A,DATOS!M:M))</f>
        <v>0</v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42"/>
      <c r="B332" s="29"/>
      <c r="C332" s="25" t="str">
        <f ca="1">IF(PORTADA!$F$51="A",CONCATENATE(I332," ",G332),"")</f>
        <v>c) 0</v>
      </c>
      <c r="D332" s="26"/>
      <c r="G332" s="38">
        <f>IF(J330="FIN","",LOOKUP(I329,DATOS!A:A,DATOS!N:N))</f>
        <v>0</v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42"/>
      <c r="B333" s="29"/>
      <c r="C333" s="25" t="str">
        <f ca="1">IF(PORTADA!$F$51="A",CONCATENATE(I333," ",G333),"")</f>
        <v>d) 0</v>
      </c>
      <c r="D333" s="26"/>
      <c r="G333" s="38">
        <f>IF(J330="FIN","",LOOKUP(I329,DATOS!A:A,DATOS!O:O))</f>
        <v>0</v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IF(PORTADA!$F$51="A",CONCATENATE(K335,".- ",G335),"")</f>
        <v xml:space="preserve">56.- TOPOGRAFÍA. </v>
      </c>
      <c r="D335" s="24"/>
      <c r="E335" s="11"/>
      <c r="F335" s="11"/>
      <c r="G335" s="40" t="str">
        <f>IF(J336="FIN","",LOOKUP(I335,DATOS!A:A,DATOS!F:F))</f>
        <v xml:space="preserve">TOPOGRAFÍA. </v>
      </c>
      <c r="H335" s="40">
        <f>IF(J336="FIN",0,LOOKUP(I335,DATOS!A:A,DATOS!P:P))</f>
        <v>0</v>
      </c>
      <c r="I335" s="35">
        <f>+I329+1</f>
        <v>1254</v>
      </c>
      <c r="J335" s="61">
        <f>IF(LOOKUP(I335,DATOS!A:A,DATOS!C:C)=0,J329,(LOOKUP(I335,DATOS!A:A,DATOS!C:C)))</f>
        <v>18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>a) 0</v>
      </c>
      <c r="D336" s="26"/>
      <c r="G336" s="38">
        <f>IF(J336="FIN","",LOOKUP(I335,DATOS!A:A,DATOS!L:L))</f>
        <v>0</v>
      </c>
      <c r="I336" s="35" t="s">
        <v>57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42"/>
      <c r="B337" s="29"/>
      <c r="C337" s="25" t="str">
        <f ca="1">IF(PORTADA!$F$51="A",CONCATENATE(I337," ",G337),"")</f>
        <v>b) 0</v>
      </c>
      <c r="D337" s="26"/>
      <c r="G337" s="38">
        <f>IF(J336="FIN","",LOOKUP(I335,DATOS!A:A,DATOS!M:M))</f>
        <v>0</v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42"/>
      <c r="B338" s="29"/>
      <c r="C338" s="25" t="str">
        <f ca="1">IF(PORTADA!$F$51="A",CONCATENATE(I338," ",G338),"")</f>
        <v>c) 0</v>
      </c>
      <c r="D338" s="26"/>
      <c r="G338" s="38">
        <f>IF(J336="FIN","",LOOKUP(I335,DATOS!A:A,DATOS!N:N))</f>
        <v>0</v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42"/>
      <c r="B339" s="29"/>
      <c r="C339" s="25" t="str">
        <f ca="1">IF(PORTADA!$F$51="A",CONCATENATE(I339," ",G339),"")</f>
        <v>d) 0</v>
      </c>
      <c r="D339" s="26"/>
      <c r="G339" s="38">
        <f>IF(J336="FIN","",LOOKUP(I335,DATOS!A:A,DATOS!O:O))</f>
        <v>0</v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IF(PORTADA!$F$51="A",CONCATENATE(K341,".- ",G341),"")</f>
        <v xml:space="preserve">57.- TOPOGRAFÍA. </v>
      </c>
      <c r="D341" s="24"/>
      <c r="E341" s="11"/>
      <c r="F341" s="11"/>
      <c r="G341" s="40" t="str">
        <f>IF(J342="FIN","",LOOKUP(I341,DATOS!A:A,DATOS!F:F))</f>
        <v xml:space="preserve">TOPOGRAFÍA. </v>
      </c>
      <c r="H341" s="40">
        <f>IF(J342="FIN",0,LOOKUP(I341,DATOS!A:A,DATOS!P:P))</f>
        <v>0</v>
      </c>
      <c r="I341" s="35">
        <f>+I335+1</f>
        <v>1255</v>
      </c>
      <c r="J341" s="61">
        <f>IF(LOOKUP(I341,DATOS!A:A,DATOS!C:C)=0,J335,(LOOKUP(I341,DATOS!A:A,DATOS!C:C)))</f>
        <v>18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>a) 0</v>
      </c>
      <c r="D342" s="26"/>
      <c r="G342" s="38">
        <f>IF(J342="FIN","",LOOKUP(I341,DATOS!A:A,DATOS!L:L))</f>
        <v>0</v>
      </c>
      <c r="I342" s="35" t="s">
        <v>57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42"/>
      <c r="B343" s="29"/>
      <c r="C343" s="25" t="str">
        <f ca="1">IF(PORTADA!$F$51="A",CONCATENATE(I343," ",G343),"")</f>
        <v>b) 0</v>
      </c>
      <c r="D343" s="26"/>
      <c r="G343" s="38">
        <f>IF(J342="FIN","",LOOKUP(I341,DATOS!A:A,DATOS!M:M))</f>
        <v>0</v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42"/>
      <c r="B344" s="29"/>
      <c r="C344" s="25" t="str">
        <f ca="1">IF(PORTADA!$F$51="A",CONCATENATE(I344," ",G344),"")</f>
        <v>c) 0</v>
      </c>
      <c r="D344" s="26"/>
      <c r="G344" s="38">
        <f>IF(J342="FIN","",LOOKUP(I341,DATOS!A:A,DATOS!N:N))</f>
        <v>0</v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42"/>
      <c r="B345" s="29"/>
      <c r="C345" s="25" t="str">
        <f ca="1">IF(PORTADA!$F$51="A",CONCATENATE(I345," ",G345),"")</f>
        <v>d) 0</v>
      </c>
      <c r="D345" s="26"/>
      <c r="G345" s="38">
        <f>IF(J342="FIN","",LOOKUP(I341,DATOS!A:A,DATOS!O:O))</f>
        <v>0</v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IF(PORTADA!$F$51="A",CONCATENATE(K347,".- ",G347),"")</f>
        <v xml:space="preserve">58.- TOPOGRAFÍA. </v>
      </c>
      <c r="D347" s="24"/>
      <c r="E347" s="11"/>
      <c r="F347" s="11"/>
      <c r="G347" s="40" t="str">
        <f>IF(J348="FIN","",LOOKUP(I347,DATOS!A:A,DATOS!F:F))</f>
        <v xml:space="preserve">TOPOGRAFÍA. </v>
      </c>
      <c r="H347" s="40">
        <f>IF(J348="FIN",0,LOOKUP(I347,DATOS!A:A,DATOS!P:P))</f>
        <v>0</v>
      </c>
      <c r="I347" s="35">
        <f>+I341+1</f>
        <v>1256</v>
      </c>
      <c r="J347" s="61">
        <f>IF(LOOKUP(I347,DATOS!A:A,DATOS!C:C)=0,J341,(LOOKUP(I347,DATOS!A:A,DATOS!C:C)))</f>
        <v>18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>a) 0</v>
      </c>
      <c r="D348" s="26"/>
      <c r="G348" s="38">
        <f>IF(J348="FIN","",LOOKUP(I347,DATOS!A:A,DATOS!L:L))</f>
        <v>0</v>
      </c>
      <c r="I348" s="35" t="s">
        <v>57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42"/>
      <c r="B349" s="29"/>
      <c r="C349" s="25" t="str">
        <f ca="1">IF(PORTADA!$F$51="A",CONCATENATE(I349," ",G349),"")</f>
        <v>b) 0</v>
      </c>
      <c r="D349" s="26"/>
      <c r="G349" s="38">
        <f>IF(J348="FIN","",LOOKUP(I347,DATOS!A:A,DATOS!M:M))</f>
        <v>0</v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42"/>
      <c r="B350" s="29"/>
      <c r="C350" s="25" t="str">
        <f ca="1">IF(PORTADA!$F$51="A",CONCATENATE(I350," ",G350),"")</f>
        <v>c) 0</v>
      </c>
      <c r="D350" s="26"/>
      <c r="G350" s="38">
        <f>IF(J348="FIN","",LOOKUP(I347,DATOS!A:A,DATOS!N:N))</f>
        <v>0</v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42"/>
      <c r="B351" s="29"/>
      <c r="C351" s="25" t="str">
        <f ca="1">IF(PORTADA!$F$51="A",CONCATENATE(I351," ",G351),"")</f>
        <v>d) 0</v>
      </c>
      <c r="D351" s="26"/>
      <c r="G351" s="38">
        <f>IF(J348="FIN","",LOOKUP(I347,DATOS!A:A,DATOS!O:O))</f>
        <v>0</v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IF(PORTADA!$F$51="A",CONCATENATE(K353,".- ",G353),"")</f>
        <v xml:space="preserve">59.- TOPOGRAFÍA. </v>
      </c>
      <c r="D353" s="24"/>
      <c r="E353" s="11"/>
      <c r="F353" s="11"/>
      <c r="G353" s="40" t="str">
        <f>IF(J354="FIN","",LOOKUP(I353,DATOS!A:A,DATOS!F:F))</f>
        <v xml:space="preserve">TOPOGRAFÍA. </v>
      </c>
      <c r="H353" s="40">
        <f>IF(J354="FIN",0,LOOKUP(I353,DATOS!A:A,DATOS!P:P))</f>
        <v>0</v>
      </c>
      <c r="I353" s="35">
        <f>+I347+1</f>
        <v>1257</v>
      </c>
      <c r="J353" s="61">
        <f>IF(LOOKUP(I353,DATOS!A:A,DATOS!C:C)=0,J347,(LOOKUP(I353,DATOS!A:A,DATOS!C:C)))</f>
        <v>18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>a) 0</v>
      </c>
      <c r="D354" s="26"/>
      <c r="G354" s="38">
        <f>IF(J354="FIN","",LOOKUP(I353,DATOS!A:A,DATOS!L:L))</f>
        <v>0</v>
      </c>
      <c r="I354" s="35" t="s">
        <v>57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42"/>
      <c r="B355" s="29"/>
      <c r="C355" s="25" t="str">
        <f ca="1">IF(PORTADA!$F$51="A",CONCATENATE(I355," ",G355),"")</f>
        <v>b) 0</v>
      </c>
      <c r="D355" s="26"/>
      <c r="G355" s="38">
        <f>IF(J354="FIN","",LOOKUP(I353,DATOS!A:A,DATOS!M:M))</f>
        <v>0</v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42"/>
      <c r="B356" s="29"/>
      <c r="C356" s="25" t="str">
        <f ca="1">IF(PORTADA!$F$51="A",CONCATENATE(I356," ",G356),"")</f>
        <v>c) 0</v>
      </c>
      <c r="D356" s="26"/>
      <c r="G356" s="38">
        <f>IF(J354="FIN","",LOOKUP(I353,DATOS!A:A,DATOS!N:N))</f>
        <v>0</v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42"/>
      <c r="B357" s="29"/>
      <c r="C357" s="25" t="str">
        <f ca="1">IF(PORTADA!$F$51="A",CONCATENATE(I357," ",G357),"")</f>
        <v>d) 0</v>
      </c>
      <c r="D357" s="26"/>
      <c r="G357" s="38">
        <f>IF(J354="FIN","",LOOKUP(I353,DATOS!A:A,DATOS!O:O))</f>
        <v>0</v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IF(PORTADA!$F$51="A",CONCATENATE(K359,".- ",G359),"")</f>
        <v xml:space="preserve">60.- TOPOGRAFÍA. </v>
      </c>
      <c r="D359" s="24"/>
      <c r="E359" s="11"/>
      <c r="F359" s="11"/>
      <c r="G359" s="40" t="str">
        <f>IF(J360="FIN","",LOOKUP(I359,DATOS!A:A,DATOS!F:F))</f>
        <v xml:space="preserve">TOPOGRAFÍA. </v>
      </c>
      <c r="H359" s="40">
        <f>IF(J360="FIN",0,LOOKUP(I359,DATOS!A:A,DATOS!P:P))</f>
        <v>0</v>
      </c>
      <c r="I359" s="35">
        <f>+I353+1</f>
        <v>1258</v>
      </c>
      <c r="J359" s="61">
        <f>IF(LOOKUP(I359,DATOS!A:A,DATOS!C:C)=0,J353,(LOOKUP(I359,DATOS!A:A,DATOS!C:C)))</f>
        <v>18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>a) 0</v>
      </c>
      <c r="D360" s="26"/>
      <c r="G360" s="38">
        <f>IF(J360="FIN","",LOOKUP(I359,DATOS!A:A,DATOS!L:L))</f>
        <v>0</v>
      </c>
      <c r="I360" s="35" t="s">
        <v>57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42"/>
      <c r="B361" s="29"/>
      <c r="C361" s="25" t="str">
        <f ca="1">IF(PORTADA!$F$51="A",CONCATENATE(I361," ",G361),"")</f>
        <v>b) 0</v>
      </c>
      <c r="D361" s="26"/>
      <c r="G361" s="38">
        <f>IF(J360="FIN","",LOOKUP(I359,DATOS!A:A,DATOS!M:M))</f>
        <v>0</v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42"/>
      <c r="B362" s="29"/>
      <c r="C362" s="25" t="str">
        <f ca="1">IF(PORTADA!$F$51="A",CONCATENATE(I362," ",G362),"")</f>
        <v>c) 0</v>
      </c>
      <c r="D362" s="26"/>
      <c r="G362" s="38">
        <f>IF(J360="FIN","",LOOKUP(I359,DATOS!A:A,DATOS!N:N))</f>
        <v>0</v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42"/>
      <c r="B363" s="29"/>
      <c r="C363" s="25" t="str">
        <f ca="1">IF(PORTADA!$F$51="A",CONCATENATE(I363," ",G363),"")</f>
        <v>d) 0</v>
      </c>
      <c r="D363" s="26"/>
      <c r="G363" s="38">
        <f>IF(J360="FIN","",LOOKUP(I359,DATOS!A:A,DATOS!O:O))</f>
        <v>0</v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IF(PORTADA!$F$51="A",CONCATENATE(K365,".- ",G365),"")</f>
        <v xml:space="preserve">61.- TOPOGRAFÍA. </v>
      </c>
      <c r="D365" s="24"/>
      <c r="E365" s="11"/>
      <c r="F365" s="11"/>
      <c r="G365" s="40" t="str">
        <f>IF(J366="FIN","",LOOKUP(I365,DATOS!A:A,DATOS!F:F))</f>
        <v xml:space="preserve">TOPOGRAFÍA. </v>
      </c>
      <c r="H365" s="40">
        <f>IF(J366="FIN",0,LOOKUP(I365,DATOS!A:A,DATOS!P:P))</f>
        <v>0</v>
      </c>
      <c r="I365" s="35">
        <f>+I359+1</f>
        <v>1259</v>
      </c>
      <c r="J365" s="61">
        <f>IF(LOOKUP(I365,DATOS!A:A,DATOS!C:C)=0,J359,(LOOKUP(I365,DATOS!A:A,DATOS!C:C)))</f>
        <v>18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>a) 0</v>
      </c>
      <c r="D366" s="26"/>
      <c r="G366" s="38">
        <f>IF(J366="FIN","",LOOKUP(I365,DATOS!A:A,DATOS!L:L))</f>
        <v>0</v>
      </c>
      <c r="I366" s="35" t="s">
        <v>57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42"/>
      <c r="B367" s="29"/>
      <c r="C367" s="25" t="str">
        <f ca="1">IF(PORTADA!$F$51="A",CONCATENATE(I367," ",G367),"")</f>
        <v>b) 0</v>
      </c>
      <c r="D367" s="26"/>
      <c r="G367" s="38">
        <f>IF(J366="FIN","",LOOKUP(I365,DATOS!A:A,DATOS!M:M))</f>
        <v>0</v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42"/>
      <c r="B368" s="29"/>
      <c r="C368" s="25" t="str">
        <f ca="1">IF(PORTADA!$F$51="A",CONCATENATE(I368," ",G368),"")</f>
        <v>c) 0</v>
      </c>
      <c r="D368" s="26"/>
      <c r="G368" s="38">
        <f>IF(J366="FIN","",LOOKUP(I365,DATOS!A:A,DATOS!N:N))</f>
        <v>0</v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42"/>
      <c r="B369" s="29"/>
      <c r="C369" s="25" t="str">
        <f ca="1">IF(PORTADA!$F$51="A",CONCATENATE(I369," ",G369),"")</f>
        <v>d) 0</v>
      </c>
      <c r="D369" s="26"/>
      <c r="G369" s="38">
        <f>IF(J366="FIN","",LOOKUP(I365,DATOS!A:A,DATOS!O:O))</f>
        <v>0</v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IF(PORTADA!$F$51="A",CONCATENATE(K371,".- ",G371),"")</f>
        <v xml:space="preserve">62.- TOPOGRAFÍA. </v>
      </c>
      <c r="D371" s="24"/>
      <c r="E371" s="11"/>
      <c r="F371" s="11"/>
      <c r="G371" s="40" t="str">
        <f>IF(J372="FIN","",LOOKUP(I371,DATOS!A:A,DATOS!F:F))</f>
        <v xml:space="preserve">TOPOGRAFÍA. </v>
      </c>
      <c r="H371" s="40">
        <f>IF(J372="FIN",0,LOOKUP(I371,DATOS!A:A,DATOS!P:P))</f>
        <v>0</v>
      </c>
      <c r="I371" s="35">
        <f>+I365+1</f>
        <v>1260</v>
      </c>
      <c r="J371" s="61">
        <f>IF(LOOKUP(I371,DATOS!A:A,DATOS!C:C)=0,J365,(LOOKUP(I371,DATOS!A:A,DATOS!C:C)))</f>
        <v>18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>a) 0</v>
      </c>
      <c r="D372" s="26"/>
      <c r="G372" s="38">
        <f>IF(J372="FIN","",LOOKUP(I371,DATOS!A:A,DATOS!L:L))</f>
        <v>0</v>
      </c>
      <c r="I372" s="35" t="s">
        <v>57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42"/>
      <c r="B373" s="29"/>
      <c r="C373" s="25" t="str">
        <f ca="1">IF(PORTADA!$F$51="A",CONCATENATE(I373," ",G373),"")</f>
        <v>b) 0</v>
      </c>
      <c r="D373" s="26"/>
      <c r="G373" s="38">
        <f>IF(J372="FIN","",LOOKUP(I371,DATOS!A:A,DATOS!M:M))</f>
        <v>0</v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42"/>
      <c r="B374" s="29"/>
      <c r="C374" s="25" t="str">
        <f ca="1">IF(PORTADA!$F$51="A",CONCATENATE(I374," ",G374),"")</f>
        <v>c) 0</v>
      </c>
      <c r="D374" s="26"/>
      <c r="G374" s="38">
        <f>IF(J372="FIN","",LOOKUP(I371,DATOS!A:A,DATOS!N:N))</f>
        <v>0</v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42"/>
      <c r="B375" s="29"/>
      <c r="C375" s="25" t="str">
        <f ca="1">IF(PORTADA!$F$51="A",CONCATENATE(I375," ",G375),"")</f>
        <v>d) 0</v>
      </c>
      <c r="D375" s="26"/>
      <c r="G375" s="38">
        <f>IF(J372="FIN","",LOOKUP(I371,DATOS!A:A,DATOS!O:O))</f>
        <v>0</v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IF(PORTADA!$F$51="A",CONCATENATE(K377,".- ",G377),"")</f>
        <v xml:space="preserve">63.- TOPOGRAFÍA. </v>
      </c>
      <c r="D377" s="24"/>
      <c r="E377" s="11"/>
      <c r="F377" s="11"/>
      <c r="G377" s="40" t="str">
        <f>IF(J378="FIN","",LOOKUP(I377,DATOS!A:A,DATOS!F:F))</f>
        <v xml:space="preserve">TOPOGRAFÍA. </v>
      </c>
      <c r="H377" s="40">
        <f>IF(J378="FIN",0,LOOKUP(I377,DATOS!A:A,DATOS!P:P))</f>
        <v>0</v>
      </c>
      <c r="I377" s="35">
        <f>+I371+1</f>
        <v>1261</v>
      </c>
      <c r="J377" s="61">
        <f>IF(LOOKUP(I377,DATOS!A:A,DATOS!C:C)=0,J371,(LOOKUP(I377,DATOS!A:A,DATOS!C:C)))</f>
        <v>18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>a) 0</v>
      </c>
      <c r="D378" s="26"/>
      <c r="G378" s="38">
        <f>IF(J378="FIN","",LOOKUP(I377,DATOS!A:A,DATOS!L:L))</f>
        <v>0</v>
      </c>
      <c r="I378" s="35" t="s">
        <v>57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42"/>
      <c r="B379" s="29"/>
      <c r="C379" s="25" t="str">
        <f ca="1">IF(PORTADA!$F$51="A",CONCATENATE(I379," ",G379),"")</f>
        <v>b) 0</v>
      </c>
      <c r="D379" s="26"/>
      <c r="G379" s="38">
        <f>IF(J378="FIN","",LOOKUP(I377,DATOS!A:A,DATOS!M:M))</f>
        <v>0</v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42"/>
      <c r="B380" s="29"/>
      <c r="C380" s="25" t="str">
        <f ca="1">IF(PORTADA!$F$51="A",CONCATENATE(I380," ",G380),"")</f>
        <v>c) 0</v>
      </c>
      <c r="D380" s="26"/>
      <c r="G380" s="38">
        <f>IF(J378="FIN","",LOOKUP(I377,DATOS!A:A,DATOS!N:N))</f>
        <v>0</v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42"/>
      <c r="B381" s="29"/>
      <c r="C381" s="25" t="str">
        <f ca="1">IF(PORTADA!$F$51="A",CONCATENATE(I381," ",G381),"")</f>
        <v>d) 0</v>
      </c>
      <c r="D381" s="26"/>
      <c r="G381" s="38">
        <f>IF(J378="FIN","",LOOKUP(I377,DATOS!A:A,DATOS!O:O))</f>
        <v>0</v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IF(PORTADA!$F$51="A",CONCATENATE(K383,".- ",G383),"")</f>
        <v xml:space="preserve">64.- TOPOGRAFÍA. </v>
      </c>
      <c r="D383" s="24"/>
      <c r="E383" s="11"/>
      <c r="F383" s="11"/>
      <c r="G383" s="40" t="str">
        <f>IF(J384="FIN","",LOOKUP(I383,DATOS!A:A,DATOS!F:F))</f>
        <v xml:space="preserve">TOPOGRAFÍA. </v>
      </c>
      <c r="H383" s="40">
        <f>IF(J384="FIN",0,LOOKUP(I383,DATOS!A:A,DATOS!P:P))</f>
        <v>0</v>
      </c>
      <c r="I383" s="35">
        <f>+I377+1</f>
        <v>1262</v>
      </c>
      <c r="J383" s="61">
        <f>IF(LOOKUP(I383,DATOS!A:A,DATOS!C:C)=0,J377,(LOOKUP(I383,DATOS!A:A,DATOS!C:C)))</f>
        <v>18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>a) 0</v>
      </c>
      <c r="D384" s="26"/>
      <c r="G384" s="38">
        <f>IF(J384="FIN","",LOOKUP(I383,DATOS!A:A,DATOS!L:L))</f>
        <v>0</v>
      </c>
      <c r="I384" s="35" t="s">
        <v>57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42"/>
      <c r="B385" s="29"/>
      <c r="C385" s="25" t="str">
        <f ca="1">IF(PORTADA!$F$51="A",CONCATENATE(I385," ",G385),"")</f>
        <v>b) 0</v>
      </c>
      <c r="D385" s="26"/>
      <c r="G385" s="38">
        <f>IF(J384="FIN","",LOOKUP(I383,DATOS!A:A,DATOS!M:M))</f>
        <v>0</v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42"/>
      <c r="B386" s="29"/>
      <c r="C386" s="25" t="str">
        <f ca="1">IF(PORTADA!$F$51="A",CONCATENATE(I386," ",G386),"")</f>
        <v>c) 0</v>
      </c>
      <c r="D386" s="26"/>
      <c r="G386" s="38">
        <f>IF(J384="FIN","",LOOKUP(I383,DATOS!A:A,DATOS!N:N))</f>
        <v>0</v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42"/>
      <c r="B387" s="29"/>
      <c r="C387" s="25" t="str">
        <f ca="1">IF(PORTADA!$F$51="A",CONCATENATE(I387," ",G387),"")</f>
        <v>d) 0</v>
      </c>
      <c r="D387" s="26"/>
      <c r="G387" s="38">
        <f>IF(J384="FIN","",LOOKUP(I383,DATOS!A:A,DATOS!O:O))</f>
        <v>0</v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IF(PORTADA!$F$51="A",CONCATENATE(K389,".- ",G389),"")</f>
        <v xml:space="preserve">65.- TOPOGRAFÍA. </v>
      </c>
      <c r="D389" s="24"/>
      <c r="E389" s="11"/>
      <c r="F389" s="11"/>
      <c r="G389" s="40" t="str">
        <f>IF(J390="FIN","",LOOKUP(I389,DATOS!A:A,DATOS!F:F))</f>
        <v xml:space="preserve">TOPOGRAFÍA. </v>
      </c>
      <c r="H389" s="40">
        <f>IF(J390="FIN",0,LOOKUP(I389,DATOS!A:A,DATOS!P:P))</f>
        <v>0</v>
      </c>
      <c r="I389" s="35">
        <f>+I383+1</f>
        <v>1263</v>
      </c>
      <c r="J389" s="61">
        <f>IF(LOOKUP(I389,DATOS!A:A,DATOS!C:C)=0,J383,(LOOKUP(I389,DATOS!A:A,DATOS!C:C)))</f>
        <v>18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>a) 0</v>
      </c>
      <c r="D390" s="26"/>
      <c r="G390" s="38">
        <f>IF(J390="FIN","",LOOKUP(I389,DATOS!A:A,DATOS!L:L))</f>
        <v>0</v>
      </c>
      <c r="I390" s="35" t="s">
        <v>57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42"/>
      <c r="B391" s="29"/>
      <c r="C391" s="25" t="str">
        <f ca="1">IF(PORTADA!$F$51="A",CONCATENATE(I391," ",G391),"")</f>
        <v>b) 0</v>
      </c>
      <c r="D391" s="26"/>
      <c r="G391" s="38">
        <f>IF(J390="FIN","",LOOKUP(I389,DATOS!A:A,DATOS!M:M))</f>
        <v>0</v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42"/>
      <c r="B392" s="29"/>
      <c r="C392" s="25" t="str">
        <f ca="1">IF(PORTADA!$F$51="A",CONCATENATE(I392," ",G392),"")</f>
        <v>c) 0</v>
      </c>
      <c r="D392" s="26"/>
      <c r="G392" s="38">
        <f>IF(J390="FIN","",LOOKUP(I389,DATOS!A:A,DATOS!N:N))</f>
        <v>0</v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42"/>
      <c r="B393" s="29"/>
      <c r="C393" s="25" t="str">
        <f ca="1">IF(PORTADA!$F$51="A",CONCATENATE(I393," ",G393),"")</f>
        <v>d) 0</v>
      </c>
      <c r="D393" s="26"/>
      <c r="G393" s="38">
        <f>IF(J390="FIN","",LOOKUP(I389,DATOS!A:A,DATOS!O:O))</f>
        <v>0</v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IF(PORTADA!$F$51="A",CONCATENATE(K395,".- ",G395),"")</f>
        <v xml:space="preserve">66.- TOPOGRAFÍA. </v>
      </c>
      <c r="D395" s="24"/>
      <c r="E395" s="11"/>
      <c r="F395" s="11"/>
      <c r="G395" s="40" t="str">
        <f>IF(J396="FIN","",LOOKUP(I395,DATOS!A:A,DATOS!F:F))</f>
        <v xml:space="preserve">TOPOGRAFÍA. </v>
      </c>
      <c r="H395" s="40">
        <f>IF(J396="FIN",0,LOOKUP(I395,DATOS!A:A,DATOS!P:P))</f>
        <v>0</v>
      </c>
      <c r="I395" s="35">
        <f>+I389+1</f>
        <v>1264</v>
      </c>
      <c r="J395" s="61">
        <f>IF(LOOKUP(I395,DATOS!A:A,DATOS!C:C)=0,J389,(LOOKUP(I395,DATOS!A:A,DATOS!C:C)))</f>
        <v>18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>a) 0</v>
      </c>
      <c r="D396" s="26"/>
      <c r="G396" s="38">
        <f>IF(J396="FIN","",LOOKUP(I395,DATOS!A:A,DATOS!L:L))</f>
        <v>0</v>
      </c>
      <c r="I396" s="35" t="s">
        <v>57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42"/>
      <c r="B397" s="29"/>
      <c r="C397" s="25" t="str">
        <f ca="1">IF(PORTADA!$F$51="A",CONCATENATE(I397," ",G397),"")</f>
        <v>b) 0</v>
      </c>
      <c r="D397" s="26"/>
      <c r="G397" s="38">
        <f>IF(J396="FIN","",LOOKUP(I395,DATOS!A:A,DATOS!M:M))</f>
        <v>0</v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42"/>
      <c r="B398" s="29"/>
      <c r="C398" s="25" t="str">
        <f ca="1">IF(PORTADA!$F$51="A",CONCATENATE(I398," ",G398),"")</f>
        <v>c) 0</v>
      </c>
      <c r="D398" s="26"/>
      <c r="G398" s="38">
        <f>IF(J396="FIN","",LOOKUP(I395,DATOS!A:A,DATOS!N:N))</f>
        <v>0</v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42"/>
      <c r="B399" s="29"/>
      <c r="C399" s="25" t="str">
        <f ca="1">IF(PORTADA!$F$51="A",CONCATENATE(I399," ",G399),"")</f>
        <v>d) 0</v>
      </c>
      <c r="D399" s="26"/>
      <c r="G399" s="38">
        <f>IF(J396="FIN","",LOOKUP(I395,DATOS!A:A,DATOS!O:O))</f>
        <v>0</v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IF(PORTADA!$F$51="A",CONCATENATE(K401,".- ",G401),"")</f>
        <v xml:space="preserve">67.- TOPOGRAFÍA. </v>
      </c>
      <c r="D401" s="24"/>
      <c r="E401" s="11"/>
      <c r="F401" s="11"/>
      <c r="G401" s="40" t="str">
        <f>IF(J402="FIN","",LOOKUP(I401,DATOS!A:A,DATOS!F:F))</f>
        <v xml:space="preserve">TOPOGRAFÍA. </v>
      </c>
      <c r="H401" s="40">
        <f>IF(J402="FIN",0,LOOKUP(I401,DATOS!A:A,DATOS!P:P))</f>
        <v>0</v>
      </c>
      <c r="I401" s="35">
        <f>+I395+1</f>
        <v>1265</v>
      </c>
      <c r="J401" s="61">
        <f>IF(LOOKUP(I401,DATOS!A:A,DATOS!C:C)=0,J395,(LOOKUP(I401,DATOS!A:A,DATOS!C:C)))</f>
        <v>18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>a) 0</v>
      </c>
      <c r="D402" s="26"/>
      <c r="G402" s="38">
        <f>IF(J402="FIN","",LOOKUP(I401,DATOS!A:A,DATOS!L:L))</f>
        <v>0</v>
      </c>
      <c r="I402" s="35" t="s">
        <v>57</v>
      </c>
      <c r="J402" s="41" t="str">
        <f>IF(J396="FIN","FIN",IF(J401=J395,"","FIN"))</f>
        <v/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42"/>
      <c r="B403" s="29"/>
      <c r="C403" s="25" t="str">
        <f ca="1">IF(PORTADA!$F$51="A",CONCATENATE(I403," ",G403),"")</f>
        <v>b) 0</v>
      </c>
      <c r="D403" s="26"/>
      <c r="G403" s="38">
        <f>IF(J402="FIN","",LOOKUP(I401,DATOS!A:A,DATOS!M:M))</f>
        <v>0</v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42"/>
      <c r="B404" s="29"/>
      <c r="C404" s="25" t="str">
        <f ca="1">IF(PORTADA!$F$51="A",CONCATENATE(I404," ",G404),"")</f>
        <v>c) 0</v>
      </c>
      <c r="D404" s="26"/>
      <c r="G404" s="38">
        <f>IF(J402="FIN","",LOOKUP(I401,DATOS!A:A,DATOS!N:N))</f>
        <v>0</v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42"/>
      <c r="B405" s="29"/>
      <c r="C405" s="25" t="str">
        <f ca="1">IF(PORTADA!$F$51="A",CONCATENATE(I405," ",G405),"")</f>
        <v>d) 0</v>
      </c>
      <c r="D405" s="26"/>
      <c r="G405" s="38">
        <f>IF(J402="FIN","",LOOKUP(I401,DATOS!A:A,DATOS!O:O))</f>
        <v>0</v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IF(PORTADA!$F$51="A",CONCATENATE(K407,".- ",G407),"")</f>
        <v xml:space="preserve">68.- TOPOGRAFÍA. </v>
      </c>
      <c r="D407" s="24"/>
      <c r="E407" s="11"/>
      <c r="F407" s="11"/>
      <c r="G407" s="40" t="str">
        <f>IF(J408="FIN","",LOOKUP(I407,DATOS!A:A,DATOS!F:F))</f>
        <v xml:space="preserve">TOPOGRAFÍA. </v>
      </c>
      <c r="H407" s="40">
        <f>IF(J408="FIN",0,LOOKUP(I407,DATOS!A:A,DATOS!P:P))</f>
        <v>0</v>
      </c>
      <c r="I407" s="35">
        <f>+I401+1</f>
        <v>1266</v>
      </c>
      <c r="J407" s="61">
        <f>IF(LOOKUP(I407,DATOS!A:A,DATOS!C:C)=0,J401,(LOOKUP(I407,DATOS!A:A,DATOS!C:C)))</f>
        <v>18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>a) 0</v>
      </c>
      <c r="D408" s="26"/>
      <c r="G408" s="38">
        <f>IF(J408="FIN","",LOOKUP(I407,DATOS!A:A,DATOS!L:L))</f>
        <v>0</v>
      </c>
      <c r="I408" s="35" t="s">
        <v>57</v>
      </c>
      <c r="J408" s="41" t="str">
        <f>IF(J402="FIN","FIN",IF(J407=J401,"","FIN"))</f>
        <v/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42"/>
      <c r="B409" s="29"/>
      <c r="C409" s="25" t="str">
        <f ca="1">IF(PORTADA!$F$51="A",CONCATENATE(I409," ",G409),"")</f>
        <v>b) 0</v>
      </c>
      <c r="D409" s="26"/>
      <c r="G409" s="38">
        <f>IF(J408="FIN","",LOOKUP(I407,DATOS!A:A,DATOS!M:M))</f>
        <v>0</v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42"/>
      <c r="B410" s="29"/>
      <c r="C410" s="25" t="str">
        <f ca="1">IF(PORTADA!$F$51="A",CONCATENATE(I410," ",G410),"")</f>
        <v>c) 0</v>
      </c>
      <c r="D410" s="26"/>
      <c r="G410" s="38">
        <f>IF(J408="FIN","",LOOKUP(I407,DATOS!A:A,DATOS!N:N))</f>
        <v>0</v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42"/>
      <c r="B411" s="29"/>
      <c r="C411" s="25" t="str">
        <f ca="1">IF(PORTADA!$F$51="A",CONCATENATE(I411," ",G411),"")</f>
        <v>d) 0</v>
      </c>
      <c r="D411" s="26"/>
      <c r="G411" s="38">
        <f>IF(J408="FIN","",LOOKUP(I407,DATOS!A:A,DATOS!O:O))</f>
        <v>0</v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IF(PORTADA!$F$51="A",CONCATENATE(K413,".- ",G413),"")</f>
        <v xml:space="preserve">69.- TOPOGRAFÍA. </v>
      </c>
      <c r="D413" s="24"/>
      <c r="E413" s="11"/>
      <c r="F413" s="11"/>
      <c r="G413" s="40" t="str">
        <f>IF(J414="FIN","",LOOKUP(I413,DATOS!A:A,DATOS!F:F))</f>
        <v xml:space="preserve">TOPOGRAFÍA. </v>
      </c>
      <c r="H413" s="40">
        <f>IF(J414="FIN",0,LOOKUP(I413,DATOS!A:A,DATOS!P:P))</f>
        <v>0</v>
      </c>
      <c r="I413" s="35">
        <f>+I407+1</f>
        <v>1267</v>
      </c>
      <c r="J413" s="61">
        <f>IF(LOOKUP(I413,DATOS!A:A,DATOS!C:C)=0,J407,(LOOKUP(I413,DATOS!A:A,DATOS!C:C)))</f>
        <v>18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>a) 0</v>
      </c>
      <c r="D414" s="26"/>
      <c r="G414" s="38">
        <f>IF(J414="FIN","",LOOKUP(I413,DATOS!A:A,DATOS!L:L))</f>
        <v>0</v>
      </c>
      <c r="I414" s="35" t="s">
        <v>57</v>
      </c>
      <c r="J414" s="41" t="str">
        <f>IF(J408="FIN","FIN",IF(J413=J407,"","FIN"))</f>
        <v/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42"/>
      <c r="B415" s="29"/>
      <c r="C415" s="25" t="str">
        <f ca="1">IF(PORTADA!$F$51="A",CONCATENATE(I415," ",G415),"")</f>
        <v>b) 0</v>
      </c>
      <c r="D415" s="26"/>
      <c r="G415" s="38">
        <f>IF(J414="FIN","",LOOKUP(I413,DATOS!A:A,DATOS!M:M))</f>
        <v>0</v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42"/>
      <c r="B416" s="29"/>
      <c r="C416" s="25" t="str">
        <f ca="1">IF(PORTADA!$F$51="A",CONCATENATE(I416," ",G416),"")</f>
        <v>c) 0</v>
      </c>
      <c r="D416" s="26"/>
      <c r="G416" s="38">
        <f>IF(J414="FIN","",LOOKUP(I413,DATOS!A:A,DATOS!N:N))</f>
        <v>0</v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42"/>
      <c r="B417" s="29"/>
      <c r="C417" s="25" t="str">
        <f ca="1">IF(PORTADA!$F$51="A",CONCATENATE(I417," ",G417),"")</f>
        <v>d) 0</v>
      </c>
      <c r="D417" s="26"/>
      <c r="G417" s="38">
        <f>IF(J414="FIN","",LOOKUP(I413,DATOS!A:A,DATOS!O:O))</f>
        <v>0</v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IF(PORTADA!$F$51="A",CONCATENATE(K419,".- ",G419),"")</f>
        <v xml:space="preserve">70.- TOPOGRAFÍA. </v>
      </c>
      <c r="D419" s="24"/>
      <c r="E419" s="11"/>
      <c r="F419" s="11"/>
      <c r="G419" s="40" t="str">
        <f>IF(J420="FIN","",LOOKUP(I419,DATOS!A:A,DATOS!F:F))</f>
        <v xml:space="preserve">TOPOGRAFÍA. </v>
      </c>
      <c r="H419" s="40">
        <f>IF(J420="FIN",0,LOOKUP(I419,DATOS!A:A,DATOS!P:P))</f>
        <v>0</v>
      </c>
      <c r="I419" s="35">
        <f>+I413+1</f>
        <v>1268</v>
      </c>
      <c r="J419" s="61">
        <f>IF(LOOKUP(I419,DATOS!A:A,DATOS!C:C)=0,J413,(LOOKUP(I419,DATOS!A:A,DATOS!C:C)))</f>
        <v>18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>a) 0</v>
      </c>
      <c r="D420" s="26"/>
      <c r="G420" s="38">
        <f>IF(J420="FIN","",LOOKUP(I419,DATOS!A:A,DATOS!L:L))</f>
        <v>0</v>
      </c>
      <c r="I420" s="35" t="s">
        <v>57</v>
      </c>
      <c r="J420" s="41" t="str">
        <f>IF(J414="FIN","FIN",IF(J419=J413,"","FIN"))</f>
        <v/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42"/>
      <c r="B421" s="29"/>
      <c r="C421" s="25" t="str">
        <f ca="1">IF(PORTADA!$F$51="A",CONCATENATE(I421," ",G421),"")</f>
        <v>b) 0</v>
      </c>
      <c r="D421" s="26"/>
      <c r="G421" s="38">
        <f>IF(J420="FIN","",LOOKUP(I419,DATOS!A:A,DATOS!M:M))</f>
        <v>0</v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42"/>
      <c r="B422" s="29"/>
      <c r="C422" s="25" t="str">
        <f ca="1">IF(PORTADA!$F$51="A",CONCATENATE(I422," ",G422),"")</f>
        <v>c) 0</v>
      </c>
      <c r="D422" s="26"/>
      <c r="G422" s="38">
        <f>IF(J420="FIN","",LOOKUP(I419,DATOS!A:A,DATOS!N:N))</f>
        <v>0</v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42"/>
      <c r="B423" s="29"/>
      <c r="C423" s="25" t="str">
        <f ca="1">IF(PORTADA!$F$51="A",CONCATENATE(I423," ",G423),"")</f>
        <v>d) 0</v>
      </c>
      <c r="D423" s="26"/>
      <c r="G423" s="38">
        <f>IF(J420="FIN","",LOOKUP(I419,DATOS!A:A,DATOS!O:O))</f>
        <v>0</v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IF(PORTADA!$F$51="A",CONCATENATE(K425,".- ",G425),"")</f>
        <v xml:space="preserve">71.- TOPOGRAFÍA. </v>
      </c>
      <c r="D425" s="24"/>
      <c r="E425" s="11"/>
      <c r="F425" s="11"/>
      <c r="G425" s="40" t="str">
        <f>IF(J426="FIN","",LOOKUP(I425,DATOS!A:A,DATOS!F:F))</f>
        <v xml:space="preserve">TOPOGRAFÍA. </v>
      </c>
      <c r="H425" s="40">
        <f>IF(J426="FIN",0,LOOKUP(I425,DATOS!A:A,DATOS!P:P))</f>
        <v>0</v>
      </c>
      <c r="I425" s="35">
        <f>+I419+1</f>
        <v>1269</v>
      </c>
      <c r="J425" s="61">
        <f>IF(LOOKUP(I425,DATOS!A:A,DATOS!C:C)=0,J419,(LOOKUP(I425,DATOS!A:A,DATOS!C:C)))</f>
        <v>18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>a) 0</v>
      </c>
      <c r="D426" s="26"/>
      <c r="G426" s="38">
        <f>IF(J426="FIN","",LOOKUP(I425,DATOS!A:A,DATOS!L:L))</f>
        <v>0</v>
      </c>
      <c r="I426" s="35" t="s">
        <v>57</v>
      </c>
      <c r="J426" s="41" t="str">
        <f>IF(J420="FIN","FIN",IF(J425=J419,"","FIN"))</f>
        <v/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42"/>
      <c r="B427" s="29"/>
      <c r="C427" s="25" t="str">
        <f ca="1">IF(PORTADA!$F$51="A",CONCATENATE(I427," ",G427),"")</f>
        <v>b) 0</v>
      </c>
      <c r="D427" s="26"/>
      <c r="G427" s="38">
        <f>IF(J426="FIN","",LOOKUP(I425,DATOS!A:A,DATOS!M:M))</f>
        <v>0</v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42"/>
      <c r="B428" s="29"/>
      <c r="C428" s="25" t="str">
        <f ca="1">IF(PORTADA!$F$51="A",CONCATENATE(I428," ",G428),"")</f>
        <v>c) 0</v>
      </c>
      <c r="D428" s="26"/>
      <c r="G428" s="38">
        <f>IF(J426="FIN","",LOOKUP(I425,DATOS!A:A,DATOS!N:N))</f>
        <v>0</v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42"/>
      <c r="B429" s="29"/>
      <c r="C429" s="25" t="str">
        <f ca="1">IF(PORTADA!$F$51="A",CONCATENATE(I429," ",G429),"")</f>
        <v>d) 0</v>
      </c>
      <c r="D429" s="26"/>
      <c r="G429" s="38">
        <f>IF(J426="FIN","",LOOKUP(I425,DATOS!A:A,DATOS!O:O))</f>
        <v>0</v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IF(PORTADA!$F$51="A",CONCATENATE(K431,".- ",G431),"")</f>
        <v xml:space="preserve">72.- TOPOGRAFÍA. </v>
      </c>
      <c r="D431" s="24"/>
      <c r="E431" s="11"/>
      <c r="F431" s="11"/>
      <c r="G431" s="40" t="str">
        <f>IF(J432="FIN","",LOOKUP(I431,DATOS!A:A,DATOS!F:F))</f>
        <v xml:space="preserve">TOPOGRAFÍA. </v>
      </c>
      <c r="H431" s="40">
        <f>IF(J432="FIN",0,LOOKUP(I431,DATOS!A:A,DATOS!P:P))</f>
        <v>0</v>
      </c>
      <c r="I431" s="35">
        <f>+I425+1</f>
        <v>1270</v>
      </c>
      <c r="J431" s="61">
        <f>IF(LOOKUP(I431,DATOS!A:A,DATOS!C:C)=0,J425,(LOOKUP(I431,DATOS!A:A,DATOS!C:C)))</f>
        <v>18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>a) 0</v>
      </c>
      <c r="D432" s="26"/>
      <c r="G432" s="38">
        <f>IF(J432="FIN","",LOOKUP(I431,DATOS!A:A,DATOS!L:L))</f>
        <v>0</v>
      </c>
      <c r="I432" s="35" t="s">
        <v>57</v>
      </c>
      <c r="J432" s="41" t="str">
        <f>IF(J426="FIN","FIN",IF(J431=J425,"","FIN"))</f>
        <v/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42"/>
      <c r="B433" s="29"/>
      <c r="C433" s="25" t="str">
        <f ca="1">IF(PORTADA!$F$51="A",CONCATENATE(I433," ",G433),"")</f>
        <v>b) 0</v>
      </c>
      <c r="D433" s="26"/>
      <c r="G433" s="38">
        <f>IF(J432="FIN","",LOOKUP(I431,DATOS!A:A,DATOS!M:M))</f>
        <v>0</v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42"/>
      <c r="B434" s="29"/>
      <c r="C434" s="25" t="str">
        <f ca="1">IF(PORTADA!$F$51="A",CONCATENATE(I434," ",G434),"")</f>
        <v>c) 0</v>
      </c>
      <c r="D434" s="26"/>
      <c r="G434" s="38">
        <f>IF(J432="FIN","",LOOKUP(I431,DATOS!A:A,DATOS!N:N))</f>
        <v>0</v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42"/>
      <c r="B435" s="29"/>
      <c r="C435" s="25" t="str">
        <f ca="1">IF(PORTADA!$F$51="A",CONCATENATE(I435," ",G435),"")</f>
        <v>d) 0</v>
      </c>
      <c r="D435" s="26"/>
      <c r="G435" s="38">
        <f>IF(J432="FIN","",LOOKUP(I431,DATOS!A:A,DATOS!O:O))</f>
        <v>0</v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IF(PORTADA!$F$51="A",CONCATENATE(K437,".- ",G437),"")</f>
        <v xml:space="preserve">73.- TOPOGRAFÍA. </v>
      </c>
      <c r="D437" s="24"/>
      <c r="E437" s="11"/>
      <c r="F437" s="11"/>
      <c r="G437" s="40" t="str">
        <f>IF(J438="FIN","",LOOKUP(I437,DATOS!A:A,DATOS!F:F))</f>
        <v xml:space="preserve">TOPOGRAFÍA. </v>
      </c>
      <c r="H437" s="40">
        <f>IF(J438="FIN",0,LOOKUP(I437,DATOS!A:A,DATOS!P:P))</f>
        <v>0</v>
      </c>
      <c r="I437" s="35">
        <f>+I431+1</f>
        <v>1271</v>
      </c>
      <c r="J437" s="61">
        <f>IF(LOOKUP(I437,DATOS!A:A,DATOS!C:C)=0,J431,(LOOKUP(I437,DATOS!A:A,DATOS!C:C)))</f>
        <v>18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>a) 0</v>
      </c>
      <c r="D438" s="26"/>
      <c r="G438" s="38">
        <f>IF(J438="FIN","",LOOKUP(I437,DATOS!A:A,DATOS!L:L))</f>
        <v>0</v>
      </c>
      <c r="I438" s="35" t="s">
        <v>57</v>
      </c>
      <c r="J438" s="41" t="str">
        <f>IF(J432="FIN","FIN",IF(J437=J431,"","FIN"))</f>
        <v/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42"/>
      <c r="B439" s="29"/>
      <c r="C439" s="25" t="str">
        <f ca="1">IF(PORTADA!$F$51="A",CONCATENATE(I439," ",G439),"")</f>
        <v>b) 0</v>
      </c>
      <c r="D439" s="26"/>
      <c r="G439" s="38">
        <f>IF(J438="FIN","",LOOKUP(I437,DATOS!A:A,DATOS!M:M))</f>
        <v>0</v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42"/>
      <c r="B440" s="29"/>
      <c r="C440" s="25" t="str">
        <f ca="1">IF(PORTADA!$F$51="A",CONCATENATE(I440," ",G440),"")</f>
        <v>c) 0</v>
      </c>
      <c r="D440" s="26"/>
      <c r="G440" s="38">
        <f>IF(J438="FIN","",LOOKUP(I437,DATOS!A:A,DATOS!N:N))</f>
        <v>0</v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42"/>
      <c r="B441" s="29"/>
      <c r="C441" s="25" t="str">
        <f ca="1">IF(PORTADA!$F$51="A",CONCATENATE(I441," ",G441),"")</f>
        <v>d) 0</v>
      </c>
      <c r="D441" s="26"/>
      <c r="G441" s="38">
        <f>IF(J438="FIN","",LOOKUP(I437,DATOS!A:A,DATOS!O:O))</f>
        <v>0</v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IF(PORTADA!$F$51="A",CONCATENATE(K443,".- ",G443),"")</f>
        <v xml:space="preserve">74.- TOPOGRAFÍA. </v>
      </c>
      <c r="D443" s="24"/>
      <c r="E443" s="11"/>
      <c r="F443" s="11"/>
      <c r="G443" s="40" t="str">
        <f>IF(J444="FIN","",LOOKUP(I443,DATOS!A:A,DATOS!F:F))</f>
        <v xml:space="preserve">TOPOGRAFÍA. </v>
      </c>
      <c r="H443" s="40">
        <f>IF(J444="FIN",0,LOOKUP(I443,DATOS!A:A,DATOS!P:P))</f>
        <v>0</v>
      </c>
      <c r="I443" s="35">
        <f>+I437+1</f>
        <v>1272</v>
      </c>
      <c r="J443" s="61">
        <f>IF(LOOKUP(I443,DATOS!A:A,DATOS!C:C)=0,J437,(LOOKUP(I443,DATOS!A:A,DATOS!C:C)))</f>
        <v>18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>a) 0</v>
      </c>
      <c r="D444" s="26"/>
      <c r="G444" s="38">
        <f>IF(J444="FIN","",LOOKUP(I443,DATOS!A:A,DATOS!L:L))</f>
        <v>0</v>
      </c>
      <c r="I444" s="35" t="s">
        <v>57</v>
      </c>
      <c r="J444" s="41" t="str">
        <f>IF(J438="FIN","FIN",IF(J443=J437,"","FIN"))</f>
        <v/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42"/>
      <c r="B445" s="29"/>
      <c r="C445" s="25" t="str">
        <f ca="1">IF(PORTADA!$F$51="A",CONCATENATE(I445," ",G445),"")</f>
        <v>b) 0</v>
      </c>
      <c r="D445" s="26"/>
      <c r="G445" s="38">
        <f>IF(J444="FIN","",LOOKUP(I443,DATOS!A:A,DATOS!M:M))</f>
        <v>0</v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42"/>
      <c r="B446" s="29"/>
      <c r="C446" s="25" t="str">
        <f ca="1">IF(PORTADA!$F$51="A",CONCATENATE(I446," ",G446),"")</f>
        <v>c) 0</v>
      </c>
      <c r="D446" s="26"/>
      <c r="G446" s="38">
        <f>IF(J444="FIN","",LOOKUP(I443,DATOS!A:A,DATOS!N:N))</f>
        <v>0</v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42"/>
      <c r="B447" s="29"/>
      <c r="C447" s="25" t="str">
        <f ca="1">IF(PORTADA!$F$51="A",CONCATENATE(I447," ",G447),"")</f>
        <v>d) 0</v>
      </c>
      <c r="D447" s="26"/>
      <c r="G447" s="38">
        <f>IF(J444="FIN","",LOOKUP(I443,DATOS!A:A,DATOS!O:O))</f>
        <v>0</v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IF(PORTADA!$F$51="A",CONCATENATE(K449,".- ",G449),"")</f>
        <v xml:space="preserve">75.- TOPOGRAFÍA. </v>
      </c>
      <c r="D449" s="24"/>
      <c r="E449" s="11"/>
      <c r="F449" s="11"/>
      <c r="G449" s="40" t="str">
        <f>IF(J450="FIN","",LOOKUP(I449,DATOS!A:A,DATOS!F:F))</f>
        <v xml:space="preserve">TOPOGRAFÍA. </v>
      </c>
      <c r="H449" s="40">
        <f>IF(J450="FIN",0,LOOKUP(I449,DATOS!A:A,DATOS!P:P))</f>
        <v>0</v>
      </c>
      <c r="I449" s="35">
        <f>+I443+1</f>
        <v>1273</v>
      </c>
      <c r="J449" s="61">
        <f>IF(LOOKUP(I449,DATOS!A:A,DATOS!C:C)=0,J443,(LOOKUP(I449,DATOS!A:A,DATOS!C:C)))</f>
        <v>18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>a) 0</v>
      </c>
      <c r="D450" s="26"/>
      <c r="G450" s="38">
        <f>IF(J450="FIN","",LOOKUP(I449,DATOS!A:A,DATOS!L:L))</f>
        <v>0</v>
      </c>
      <c r="I450" s="35" t="s">
        <v>57</v>
      </c>
      <c r="J450" s="41" t="str">
        <f>IF(J444="FIN","FIN",IF(J449=J443,"","FIN"))</f>
        <v/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42"/>
      <c r="B451" s="29"/>
      <c r="C451" s="25" t="str">
        <f ca="1">IF(PORTADA!$F$51="A",CONCATENATE(I451," ",G451),"")</f>
        <v>b) 0</v>
      </c>
      <c r="D451" s="26"/>
      <c r="G451" s="38">
        <f>IF(J450="FIN","",LOOKUP(I449,DATOS!A:A,DATOS!M:M))</f>
        <v>0</v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42"/>
      <c r="B452" s="29"/>
      <c r="C452" s="25" t="str">
        <f ca="1">IF(PORTADA!$F$51="A",CONCATENATE(I452," ",G452),"")</f>
        <v>c) 0</v>
      </c>
      <c r="D452" s="26"/>
      <c r="G452" s="38">
        <f>IF(J450="FIN","",LOOKUP(I449,DATOS!A:A,DATOS!N:N))</f>
        <v>0</v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42"/>
      <c r="B453" s="29"/>
      <c r="C453" s="25" t="str">
        <f ca="1">IF(PORTADA!$F$51="A",CONCATENATE(I453," ",G453),"")</f>
        <v>d) 0</v>
      </c>
      <c r="D453" s="26"/>
      <c r="G453" s="38">
        <f>IF(J450="FIN","",LOOKUP(I449,DATOS!A:A,DATOS!O:O))</f>
        <v>0</v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IF(PORTADA!$F$51="A",CONCATENATE(K455,".- ",G455),"")</f>
        <v xml:space="preserve">76.- TOPOGRAFÍA. </v>
      </c>
      <c r="D455" s="24"/>
      <c r="E455" s="11"/>
      <c r="F455" s="11"/>
      <c r="G455" s="40" t="str">
        <f>IF(J456="FIN","",LOOKUP(I455,DATOS!A:A,DATOS!F:F))</f>
        <v xml:space="preserve">TOPOGRAFÍA. </v>
      </c>
      <c r="H455" s="40">
        <f>IF(J456="FIN",0,LOOKUP(I455,DATOS!A:A,DATOS!P:P))</f>
        <v>0</v>
      </c>
      <c r="I455" s="35">
        <f>+I449+1</f>
        <v>1274</v>
      </c>
      <c r="J455" s="61">
        <f>IF(LOOKUP(I455,DATOS!A:A,DATOS!C:C)=0,J449,(LOOKUP(I455,DATOS!A:A,DATOS!C:C)))</f>
        <v>18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>a) 0</v>
      </c>
      <c r="D456" s="26"/>
      <c r="G456" s="38">
        <f>IF(J456="FIN","",LOOKUP(I455,DATOS!A:A,DATOS!L:L))</f>
        <v>0</v>
      </c>
      <c r="I456" s="35" t="s">
        <v>57</v>
      </c>
      <c r="J456" s="41" t="str">
        <f>IF(J450="FIN","FIN",IF(J455=J449,"","FIN"))</f>
        <v/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42"/>
      <c r="B457" s="29"/>
      <c r="C457" s="25" t="str">
        <f ca="1">IF(PORTADA!$F$51="A",CONCATENATE(I457," ",G457),"")</f>
        <v>b) 0</v>
      </c>
      <c r="D457" s="26"/>
      <c r="G457" s="38">
        <f>IF(J456="FIN","",LOOKUP(I455,DATOS!A:A,DATOS!M:M))</f>
        <v>0</v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42"/>
      <c r="B458" s="29"/>
      <c r="C458" s="25" t="str">
        <f ca="1">IF(PORTADA!$F$51="A",CONCATENATE(I458," ",G458),"")</f>
        <v>c) 0</v>
      </c>
      <c r="D458" s="26"/>
      <c r="G458" s="38">
        <f>IF(J456="FIN","",LOOKUP(I455,DATOS!A:A,DATOS!N:N))</f>
        <v>0</v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42"/>
      <c r="B459" s="29"/>
      <c r="C459" s="25" t="str">
        <f ca="1">IF(PORTADA!$F$51="A",CONCATENATE(I459," ",G459),"")</f>
        <v>d) 0</v>
      </c>
      <c r="D459" s="26"/>
      <c r="G459" s="38">
        <f>IF(J456="FIN","",LOOKUP(I455,DATOS!A:A,DATOS!O:O))</f>
        <v>0</v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IF(PORTADA!$F$51="A",CONCATENATE(K461,".-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1275</v>
      </c>
      <c r="J461" s="61">
        <f>IF(LOOKUP(I461,DATOS!A:A,DATOS!C:C)=0,J455,(LOOKUP(I461,DATOS!A:A,DATOS!C:C)))</f>
        <v>19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57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42"/>
      <c r="B463" s="29"/>
      <c r="C463" s="25" t="str">
        <f ca="1">IF(PORTADA!$F$51="A",CONCATENATE(I463,"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42"/>
      <c r="B464" s="29"/>
      <c r="C464" s="25" t="str">
        <f ca="1">IF(PORTADA!$F$51="A",CONCATENATE(I464,"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42"/>
      <c r="B465" s="29"/>
      <c r="C465" s="25" t="str">
        <f ca="1">IF(PORTADA!$F$51="A",CONCATENATE(I465,"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IF(PORTADA!$F$51="A",CONCATENATE(K467,".-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1276</v>
      </c>
      <c r="J467" s="61">
        <f>IF(LOOKUP(I467,DATOS!A:A,DATOS!C:C)=0,J461,(LOOKUP(I467,DATOS!A:A,DATOS!C:C)))</f>
        <v>19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57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42"/>
      <c r="B469" s="29"/>
      <c r="C469" s="25" t="str">
        <f ca="1">IF(PORTADA!$F$51="A",CONCATENATE(I469,"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42"/>
      <c r="B470" s="29"/>
      <c r="C470" s="25" t="str">
        <f ca="1">IF(PORTADA!$F$51="A",CONCATENATE(I470,"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42"/>
      <c r="B471" s="29"/>
      <c r="C471" s="25" t="str">
        <f ca="1">IF(PORTADA!$F$51="A",CONCATENATE(I471,"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IF(PORTADA!$F$51="A",CONCATENATE(K473,".-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1277</v>
      </c>
      <c r="J473" s="61">
        <f>IF(LOOKUP(I473,DATOS!A:A,DATOS!C:C)=0,J467,(LOOKUP(I473,DATOS!A:A,DATOS!C:C)))</f>
        <v>19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57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42"/>
      <c r="B475" s="29"/>
      <c r="C475" s="25" t="str">
        <f ca="1">IF(PORTADA!$F$51="A",CONCATENATE(I475,"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42"/>
      <c r="B476" s="29"/>
      <c r="C476" s="25" t="str">
        <f ca="1">IF(PORTADA!$F$51="A",CONCATENATE(I476,"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42"/>
      <c r="B477" s="29"/>
      <c r="C477" s="25" t="str">
        <f ca="1">IF(PORTADA!$F$51="A",CONCATENATE(I477,"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IF(PORTADA!$F$51="A",CONCATENATE(K479,".-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1278</v>
      </c>
      <c r="J479" s="61">
        <f>IF(LOOKUP(I479,DATOS!A:A,DATOS!C:C)=0,J473,(LOOKUP(I479,DATOS!A:A,DATOS!C:C)))</f>
        <v>19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57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42"/>
      <c r="B481" s="29"/>
      <c r="C481" s="25" t="str">
        <f ca="1">IF(PORTADA!$F$51="A",CONCATENATE(I481,"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42"/>
      <c r="B482" s="29"/>
      <c r="C482" s="25" t="str">
        <f ca="1">IF(PORTADA!$F$51="A",CONCATENATE(I482,"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42"/>
      <c r="B483" s="29"/>
      <c r="C483" s="25" t="str">
        <f ca="1">IF(PORTADA!$F$51="A",CONCATENATE(I483,"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IF(PORTADA!$F$51="A",CONCATENATE(K485,".-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1279</v>
      </c>
      <c r="J485" s="61">
        <f>IF(LOOKUP(I485,DATOS!A:A,DATOS!C:C)=0,J479,(LOOKUP(I485,DATOS!A:A,DATOS!C:C)))</f>
        <v>19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57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42"/>
      <c r="B487" s="29"/>
      <c r="C487" s="25" t="str">
        <f ca="1">IF(PORTADA!$F$51="A",CONCATENATE(I487,"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42"/>
      <c r="B488" s="29"/>
      <c r="C488" s="25" t="str">
        <f ca="1">IF(PORTADA!$F$51="A",CONCATENATE(I488,"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42"/>
      <c r="B489" s="29"/>
      <c r="C489" s="25" t="str">
        <f ca="1">IF(PORTADA!$F$51="A",CONCATENATE(I489,"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IF(PORTADA!$F$51="A",CONCATENATE(K491,".-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1280</v>
      </c>
      <c r="J491" s="61">
        <f>IF(LOOKUP(I491,DATOS!A:A,DATOS!C:C)=0,J485,(LOOKUP(I491,DATOS!A:A,DATOS!C:C)))</f>
        <v>19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57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42"/>
      <c r="B493" s="29"/>
      <c r="C493" s="25" t="str">
        <f ca="1">IF(PORTADA!$F$51="A",CONCATENATE(I493,"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42"/>
      <c r="B494" s="29"/>
      <c r="C494" s="25" t="str">
        <f ca="1">IF(PORTADA!$F$51="A",CONCATENATE(I494,"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42"/>
      <c r="B495" s="29"/>
      <c r="C495" s="25" t="str">
        <f ca="1">IF(PORTADA!$F$51="A",CONCATENATE(I495,"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IF(PORTADA!$F$51="A",CONCATENATE(K497,".-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1281</v>
      </c>
      <c r="J497" s="61">
        <f>IF(LOOKUP(I497,DATOS!A:A,DATOS!C:C)=0,J491,(LOOKUP(I497,DATOS!A:A,DATOS!C:C)))</f>
        <v>19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57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42"/>
      <c r="B499" s="29"/>
      <c r="C499" s="25" t="str">
        <f ca="1">IF(PORTADA!$F$51="A",CONCATENATE(I499,"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42"/>
      <c r="B500" s="29"/>
      <c r="C500" s="25" t="str">
        <f ca="1">IF(PORTADA!$F$51="A",CONCATENATE(I500,"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42"/>
      <c r="B501" s="29"/>
      <c r="C501" s="25" t="str">
        <f ca="1">IF(PORTADA!$F$51="A",CONCATENATE(I501,"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IF(PORTADA!$F$51="A",CONCATENATE(K503,".-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1282</v>
      </c>
      <c r="J503" s="61">
        <f>IF(LOOKUP(I503,DATOS!A:A,DATOS!C:C)=0,J497,(LOOKUP(I503,DATOS!A:A,DATOS!C:C)))</f>
        <v>19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57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42"/>
      <c r="B505" s="29"/>
      <c r="C505" s="25" t="str">
        <f ca="1">IF(PORTADA!$F$51="A",CONCATENATE(I505,"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42"/>
      <c r="B506" s="29"/>
      <c r="C506" s="25" t="str">
        <f ca="1">IF(PORTADA!$F$51="A",CONCATENATE(I506,"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42"/>
      <c r="B507" s="29"/>
      <c r="C507" s="25" t="str">
        <f ca="1">IF(PORTADA!$F$51="A",CONCATENATE(I507,"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IF(PORTADA!$F$51="A",CONCATENATE(K509,".-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1283</v>
      </c>
      <c r="J509" s="61">
        <f>IF(LOOKUP(I509,DATOS!A:A,DATOS!C:C)=0,J503,(LOOKUP(I509,DATOS!A:A,DATOS!C:C)))</f>
        <v>19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57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42"/>
      <c r="B511" s="29"/>
      <c r="C511" s="25" t="str">
        <f ca="1">IF(PORTADA!$F$51="A",CONCATENATE(I511,"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42"/>
      <c r="B512" s="29"/>
      <c r="C512" s="25" t="str">
        <f ca="1">IF(PORTADA!$F$51="A",CONCATENATE(I512,"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42"/>
      <c r="B513" s="29"/>
      <c r="C513" s="25" t="str">
        <f ca="1">IF(PORTADA!$F$51="A",CONCATENATE(I513,"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IF(PORTADA!$F$51="A",CONCATENATE(K515,".-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1284</v>
      </c>
      <c r="J515" s="61">
        <f>IF(LOOKUP(I515,DATOS!A:A,DATOS!C:C)=0,J509,(LOOKUP(I515,DATOS!A:A,DATOS!C:C)))</f>
        <v>19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57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42"/>
      <c r="B517" s="29"/>
      <c r="C517" s="25" t="str">
        <f ca="1">IF(PORTADA!$F$51="A",CONCATENATE(I517,"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42"/>
      <c r="B518" s="29"/>
      <c r="C518" s="25" t="str">
        <f ca="1">IF(PORTADA!$F$51="A",CONCATENATE(I518,"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42"/>
      <c r="B519" s="29"/>
      <c r="C519" s="25" t="str">
        <f ca="1">IF(PORTADA!$F$51="A",CONCATENATE(I519,"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IF(PORTADA!$F$51="A",CONCATENATE(K521,".-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1285</v>
      </c>
      <c r="J521" s="61">
        <f>IF(LOOKUP(I521,DATOS!A:A,DATOS!C:C)=0,J515,(LOOKUP(I521,DATOS!A:A,DATOS!C:C)))</f>
        <v>19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57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42"/>
      <c r="B523" s="29"/>
      <c r="C523" s="25" t="str">
        <f ca="1">IF(PORTADA!$F$51="A",CONCATENATE(I523,"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42"/>
      <c r="B524" s="29"/>
      <c r="C524" s="25" t="str">
        <f ca="1">IF(PORTADA!$F$51="A",CONCATENATE(I524,"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42"/>
      <c r="B525" s="29"/>
      <c r="C525" s="25" t="str">
        <f ca="1">IF(PORTADA!$F$51="A",CONCATENATE(I525,"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IF(PORTADA!$F$51="A",CONCATENATE(K527,".-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1286</v>
      </c>
      <c r="J527" s="61">
        <f>IF(LOOKUP(I527,DATOS!A:A,DATOS!C:C)=0,J521,(LOOKUP(I527,DATOS!A:A,DATOS!C:C)))</f>
        <v>19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57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42"/>
      <c r="B529" s="29"/>
      <c r="C529" s="25" t="str">
        <f ca="1">IF(PORTADA!$F$51="A",CONCATENATE(I529,"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42"/>
      <c r="B530" s="29"/>
      <c r="C530" s="25" t="str">
        <f ca="1">IF(PORTADA!$F$51="A",CONCATENATE(I530,"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42"/>
      <c r="B531" s="29"/>
      <c r="C531" s="25" t="str">
        <f ca="1">IF(PORTADA!$F$51="A",CONCATENATE(I531,"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IF(PORTADA!$F$51="A",CONCATENATE(K533,".-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1287</v>
      </c>
      <c r="J533" s="61">
        <f>IF(LOOKUP(I533,DATOS!A:A,DATOS!C:C)=0,J527,(LOOKUP(I533,DATOS!A:A,DATOS!C:C)))</f>
        <v>19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57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42"/>
      <c r="B535" s="29"/>
      <c r="C535" s="25" t="str">
        <f ca="1">IF(PORTADA!$F$51="A",CONCATENATE(I535,"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42"/>
      <c r="B536" s="29"/>
      <c r="C536" s="25" t="str">
        <f ca="1">IF(PORTADA!$F$51="A",CONCATENATE(I536,"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42"/>
      <c r="B537" s="29"/>
      <c r="C537" s="25" t="str">
        <f ca="1">IF(PORTADA!$F$51="A",CONCATENATE(I537,"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1288</v>
      </c>
      <c r="J539" s="61">
        <f>IF(LOOKUP(I539,DATOS!A:A,DATOS!C:C)=0,J533,(LOOKUP(I539,DATOS!A:A,DATOS!C:C)))</f>
        <v>19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1289</v>
      </c>
      <c r="J545" s="61">
        <f>IF(LOOKUP(I545,DATOS!A:A,DATOS!C:C)=0,J539,(LOOKUP(I545,DATOS!A:A,DATOS!C:C)))</f>
        <v>19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1290</v>
      </c>
      <c r="J551" s="61">
        <f>IF(LOOKUP(I551,DATOS!A:A,DATOS!C:C)=0,J545,(LOOKUP(I551,DATOS!A:A,DATOS!C:C)))</f>
        <v>19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1291</v>
      </c>
      <c r="J557" s="61">
        <f>IF(LOOKUP(I557,DATOS!A:A,DATOS!C:C)=0,J551,(LOOKUP(I557,DATOS!A:A,DATOS!C:C)))</f>
        <v>19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1292</v>
      </c>
      <c r="J563" s="61">
        <f>IF(LOOKUP(I563,DATOS!A:A,DATOS!C:C)=0,J557,(LOOKUP(I563,DATOS!A:A,DATOS!C:C)))</f>
        <v>19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1293</v>
      </c>
      <c r="J569" s="61">
        <f>IF(LOOKUP(I569,DATOS!A:A,DATOS!C:C)=0,J563,(LOOKUP(I569,DATOS!A:A,DATOS!C:C)))</f>
        <v>19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1294</v>
      </c>
      <c r="J575" s="61">
        <f>IF(LOOKUP(I575,DATOS!A:A,DATOS!C:C)=0,J569,(LOOKUP(I575,DATOS!A:A,DATOS!C:C)))</f>
        <v>19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1295</v>
      </c>
      <c r="J581" s="61">
        <f>IF(LOOKUP(I581,DATOS!A:A,DATOS!C:C)=0,J575,(LOOKUP(I581,DATOS!A:A,DATOS!C:C)))</f>
        <v>19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1296</v>
      </c>
      <c r="J587" s="61">
        <f>IF(LOOKUP(I587,DATOS!A:A,DATOS!C:C)=0,J581,(LOOKUP(I587,DATOS!A:A,DATOS!C:C)))</f>
        <v>19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1297</v>
      </c>
      <c r="J593" s="61">
        <f>IF(LOOKUP(I593,DATOS!A:A,DATOS!C:C)=0,J587,(LOOKUP(I593,DATOS!A:A,DATOS!C:C)))</f>
        <v>19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1298</v>
      </c>
      <c r="J599" s="61">
        <f>IF(LOOKUP(I599,DATOS!A:A,DATOS!C:C)=0,J593,(LOOKUP(I599,DATOS!A:A,DATOS!C:C)))</f>
        <v>19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OMbNCL7praHSJ7L2EXca1rwjV+BBBDI6qD0PlMmc4kp+GlReQUWRIClIJZOKmHww6w/WWFpubZwJRdDIGR+hZA==" saltValue="ASluF1YUiSqXY5fKvBKLZg==" spinCount="100000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570" priority="28" stopIfTrue="1" operator="lessThan">
      <formula>2</formula>
    </cfRule>
    <cfRule type="cellIs" dxfId="569" priority="29" stopIfTrue="1" operator="equal">
      <formula>2</formula>
    </cfRule>
    <cfRule type="cellIs" dxfId="56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567" priority="1" stopIfTrue="1" operator="lessThan">
      <formula>2</formula>
    </cfRule>
    <cfRule type="cellIs" dxfId="566" priority="2" stopIfTrue="1" operator="equal">
      <formula>2</formula>
    </cfRule>
    <cfRule type="cellIs" dxfId="56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564" priority="25" stopIfTrue="1" operator="lessThan">
      <formula>2</formula>
    </cfRule>
    <cfRule type="cellIs" dxfId="563" priority="26" stopIfTrue="1" operator="equal">
      <formula>2</formula>
    </cfRule>
    <cfRule type="cellIs" dxfId="56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561" priority="22" stopIfTrue="1" operator="lessThan">
      <formula>2</formula>
    </cfRule>
    <cfRule type="cellIs" dxfId="560" priority="23" stopIfTrue="1" operator="equal">
      <formula>2</formula>
    </cfRule>
    <cfRule type="cellIs" dxfId="55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558" priority="19" stopIfTrue="1" operator="lessThan">
      <formula>2</formula>
    </cfRule>
    <cfRule type="cellIs" dxfId="557" priority="20" stopIfTrue="1" operator="equal">
      <formula>2</formula>
    </cfRule>
    <cfRule type="cellIs" dxfId="55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555" priority="16" stopIfTrue="1" operator="lessThan">
      <formula>2</formula>
    </cfRule>
    <cfRule type="cellIs" dxfId="554" priority="17" stopIfTrue="1" operator="equal">
      <formula>2</formula>
    </cfRule>
    <cfRule type="cellIs" dxfId="55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552" priority="13" stopIfTrue="1" operator="lessThan">
      <formula>2</formula>
    </cfRule>
    <cfRule type="cellIs" dxfId="551" priority="14" stopIfTrue="1" operator="equal">
      <formula>2</formula>
    </cfRule>
    <cfRule type="cellIs" dxfId="55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549" priority="10" stopIfTrue="1" operator="lessThan">
      <formula>2</formula>
    </cfRule>
    <cfRule type="cellIs" dxfId="548" priority="11" stopIfTrue="1" operator="equal">
      <formula>2</formula>
    </cfRule>
    <cfRule type="cellIs" dxfId="54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546" priority="7" stopIfTrue="1" operator="lessThan">
      <formula>2</formula>
    </cfRule>
    <cfRule type="cellIs" dxfId="545" priority="8" stopIfTrue="1" operator="equal">
      <formula>2</formula>
    </cfRule>
    <cfRule type="cellIs" dxfId="54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543" priority="4" stopIfTrue="1" operator="lessThan">
      <formula>2</formula>
    </cfRule>
    <cfRule type="cellIs" dxfId="542" priority="5" stopIfTrue="1" operator="equal">
      <formula>2</formula>
    </cfRule>
    <cfRule type="cellIs" dxfId="541" priority="6" stopIfTrue="1" operator="greaterThan">
      <formula>2</formula>
    </cfRule>
  </conditionalFormatting>
  <dataValidations count="2">
    <dataValidation allowBlank="1" showDropDown="1" showInputMessage="1" showErrorMessage="1" sqref="E2"/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I819"/>
  <sheetViews>
    <sheetView zoomScale="90" zoomScaleNormal="90" workbookViewId="0">
      <pane ySplit="2" topLeftCell="A3" activePane="bottomLeft" state="frozen"/>
      <selection activeCell="C42" sqref="C42"/>
      <selection pane="bottomLeft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3.10937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IF(PORTADA!$F$51="A",G1,PORTADA!$F$52)</f>
        <v xml:space="preserve">El medio físico en España </v>
      </c>
      <c r="D1" s="3"/>
      <c r="E1" s="4">
        <f>ROUND(Q2/K2*10,2)</f>
        <v>0</v>
      </c>
      <c r="F1" s="4"/>
      <c r="G1" s="38" t="str">
        <f>LOOKUP(I5,DATOS!A:A,DATOS!E:E)</f>
        <v xml:space="preserve">El medio físico en España </v>
      </c>
      <c r="I1" s="39">
        <v>1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10 preguntas</v>
      </c>
      <c r="D2" s="3"/>
      <c r="E2" s="9"/>
      <c r="F2" s="10"/>
      <c r="I2" s="35" t="str">
        <f ca="1">IF(PORTADA!$F$51="A", LOOKUP(I5,DATOS!A:A,DATOS!E:E),PORTADA!$F$52)</f>
        <v xml:space="preserve">El medio físico en España </v>
      </c>
      <c r="J2" s="61" t="s">
        <v>5</v>
      </c>
      <c r="K2" s="33">
        <f>COUNTA(H:H)-COUNT(H:H)</f>
        <v>10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>
        <f>+O2/K2</f>
        <v>0</v>
      </c>
      <c r="Q2" s="18">
        <f>+L2+N2</f>
        <v>0</v>
      </c>
      <c r="R2" s="18" t="e">
        <f>ROUND(Q2/(L2+M2)*10,2)</f>
        <v>#DIV/0!</v>
      </c>
      <c r="S2" s="18">
        <f>ROUND(Q2/K2*10,2)</f>
        <v>0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10 preguntas</v>
      </c>
      <c r="W2" s="18" t="str">
        <f>IF(E2="X",V2,IF(O2&gt;0,U2,V2))</f>
        <v>Test, compuesto por 10 preguntas</v>
      </c>
      <c r="X2" s="18" t="str">
        <f ca="1">IF(PORTADA!F51="A",W2,V2)</f>
        <v>Test, compuesto por 10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ht="31.2" x14ac:dyDescent="0.25">
      <c r="A5" s="11"/>
      <c r="B5" s="31"/>
      <c r="C5" s="23" t="str">
        <f ca="1">IF(PORTADA!$F$51="A",CONCATENATE(K5,".- ",G5),"")</f>
        <v>1.- EL MEDIO FÍSICO EN ESPAÑA. Debido a su situación geográfica, posee 3 caracteres básicos, que hacen de España, un espacio de encrucijada natural y geopolítica:</v>
      </c>
      <c r="D5" s="24"/>
      <c r="E5" s="11"/>
      <c r="F5" s="11"/>
      <c r="G5" s="40" t="str">
        <f>LOOKUP(I5,DATOS!A:A,DATOS!F:F)</f>
        <v>EL MEDIO FÍSICO EN ESPAÑA. Debido a su situación geográfica, posee 3 caracteres básicos, que hacen de España, un espacio de encrucijada natural y geopolítica:</v>
      </c>
      <c r="H5" s="40" t="str">
        <f>LOOKUP(I5,DATOS!A:A,DATOS!P:P)</f>
        <v>D</v>
      </c>
      <c r="I5" s="35">
        <f>LOOKUP(I1,DATOS!C:C,DATOS!A:A)</f>
        <v>1</v>
      </c>
      <c r="J5" s="61">
        <f>LOOKUP(I5,DATOS!A:A,DATOS!C:C)</f>
        <v>1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XD</v>
      </c>
      <c r="S5" s="20" t="s">
        <v>38</v>
      </c>
    </row>
    <row r="6" spans="1:24" x14ac:dyDescent="0.25">
      <c r="A6" s="142">
        <f ca="1">IF($E$2="X",0,IF(K7&gt;2,H5,K7))</f>
        <v>0</v>
      </c>
      <c r="B6" s="29"/>
      <c r="C6" s="25" t="str">
        <f ca="1">IF(PORTADA!$F$51="A",CONCATENATE(I6," ",G6),"")</f>
        <v>a) Pertenece a la zona templada del Hemisferio Norte</v>
      </c>
      <c r="D6" s="26"/>
      <c r="G6" s="38" t="str">
        <f>LOOKUP(I5,DATOS!A:A,DATOS!L:L)</f>
        <v>Pertenece a la zona templada del Hemisferio Norte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42"/>
      <c r="B7" s="29"/>
      <c r="C7" s="25" t="str">
        <f ca="1">IF(PORTADA!$F$51="A",CONCATENATE(I7," ",G7),"")</f>
        <v>b) Situación entre dos continentes, Europa y África.</v>
      </c>
      <c r="D7" s="26"/>
      <c r="G7" s="38" t="str">
        <f>LOOKUP(I5,DATOS!A:A,DATOS!M:M)</f>
        <v>Situación entre dos continentes, Europa y África.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42"/>
      <c r="B8" s="29"/>
      <c r="C8" s="25" t="str">
        <f ca="1">IF(PORTADA!$F$51="A",CONCATENATE(I8," ",G8),"")</f>
        <v>c) Y entre dos mares, Mediterráneo y Océano Atlántico.</v>
      </c>
      <c r="D8" s="26"/>
      <c r="G8" s="38" t="str">
        <f>LOOKUP(I5,DATOS!A:A,DATOS!N:N)</f>
        <v>Y entre dos mares, Mediterráneo y Océano Atlántico.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42"/>
      <c r="B9" s="29"/>
      <c r="C9" s="25" t="str">
        <f ca="1">IF(PORTADA!$F$51="A",CONCATENATE(I9," ",G9),"")</f>
        <v>d) Todas son correctas</v>
      </c>
      <c r="D9" s="26"/>
      <c r="G9" s="38" t="str">
        <f>LOOKUP(I5,DATOS!A:A,DATOS!O:O)</f>
        <v>Todas son correctas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ht="31.2" x14ac:dyDescent="0.25">
      <c r="A11" s="11"/>
      <c r="B11" s="31"/>
      <c r="C11" s="23" t="str">
        <f ca="1">IF(PORTADA!$F$51="A",CONCATENATE(K11,".- ",G11),"")</f>
        <v>2.- EL MEDIO FÍSICO EN ESPAÑA. Los rasgos básicos de la configuración de la península son (indica la incorrecta):</v>
      </c>
      <c r="D11" s="24"/>
      <c r="E11" s="11"/>
      <c r="F11" s="11"/>
      <c r="G11" s="40" t="str">
        <f>IF(J12="FIN","",LOOKUP(I11,DATOS!A:A,DATOS!F:F))</f>
        <v>EL MEDIO FÍSICO EN ESPAÑA. Los rasgos básicos de la configuración de la península son (indica la incorrecta):</v>
      </c>
      <c r="H11" s="40" t="str">
        <f>IF(J12="FIN",0,LOOKUP(I11,DATOS!A:A,DATOS!P:P))</f>
        <v>B</v>
      </c>
      <c r="I11" s="35">
        <f>+I5+1</f>
        <v>2</v>
      </c>
      <c r="J11" s="61">
        <f>IF(LOOKUP(I11,DATOS!A:A,DATOS!C:C)=0,J5,(LOOKUP(I11,DATOS!A:A,DATOS!C:C)))</f>
        <v>1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XB</v>
      </c>
      <c r="S11" s="20" t="s">
        <v>38</v>
      </c>
    </row>
    <row r="12" spans="1:24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Carácter macizo</v>
      </c>
      <c r="D12" s="26"/>
      <c r="G12" s="38" t="str">
        <f>IF(J12="FIN","",LOOKUP(I11,DATOS!A:A,DATOS!L:L))</f>
        <v>Carácter macizo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42"/>
      <c r="B13" s="29"/>
      <c r="C13" s="25" t="str">
        <f ca="1">IF(PORTADA!$F$51="A",CONCATENATE(I13," ",G13),"")</f>
        <v>b) Grandes depresiones</v>
      </c>
      <c r="D13" s="26"/>
      <c r="G13" s="38" t="str">
        <f>IF(J12="FIN","",LOOKUP(I11,DATOS!A:A,DATOS!M:M))</f>
        <v>Grandes depresiones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42"/>
      <c r="B14" s="29"/>
      <c r="C14" s="25" t="str">
        <f ca="1">IF(PORTADA!$F$51="A",CONCATENATE(I14," ",G14),"")</f>
        <v>c) Elevada altitud media</v>
      </c>
      <c r="D14" s="26"/>
      <c r="G14" s="38" t="str">
        <f>IF(J12="FIN","",LOOKUP(I11,DATOS!A:A,DATOS!N:N))</f>
        <v>Elevada altitud media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42"/>
      <c r="B15" s="29"/>
      <c r="C15" s="25" t="str">
        <f ca="1">IF(PORTADA!$F$51="A",CONCATENATE(I15," ",G15),"")</f>
        <v>d) Disposición periférica del relieve</v>
      </c>
      <c r="D15" s="26"/>
      <c r="G15" s="38" t="str">
        <f>IF(J12="FIN","",LOOKUP(I11,DATOS!A:A,DATOS!O:O))</f>
        <v>Disposición periférica del relieve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IF(PORTADA!$F$51="A",CONCATENATE(K17,".- ",G17),"")</f>
        <v>3.- EL MEDIO FÍSICO EN ESPAÑA. La altitud media de la península es de:</v>
      </c>
      <c r="D17" s="24"/>
      <c r="E17" s="11"/>
      <c r="F17" s="11"/>
      <c r="G17" s="40" t="str">
        <f>IF(J18="FIN","",LOOKUP(I17,DATOS!A:A,DATOS!F:F))</f>
        <v>EL MEDIO FÍSICO EN ESPAÑA. La altitud media de la península es de:</v>
      </c>
      <c r="H17" s="40" t="str">
        <f>IF(J18="FIN",0,LOOKUP(I17,DATOS!A:A,DATOS!P:P))</f>
        <v>C</v>
      </c>
      <c r="I17" s="35">
        <f>+I11+1</f>
        <v>3</v>
      </c>
      <c r="J17" s="61">
        <f>IF(LOOKUP(I17,DATOS!A:A,DATOS!C:C)=0,J11,(LOOKUP(I17,DATOS!A:A,DATOS!C:C)))</f>
        <v>1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XC</v>
      </c>
      <c r="S17" s="20" t="s">
        <v>38</v>
      </c>
    </row>
    <row r="18" spans="1:19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700 m</v>
      </c>
      <c r="D18" s="26"/>
      <c r="G18" s="38" t="str">
        <f>IF(J18="FIN","",LOOKUP(I17,DATOS!A:A,DATOS!L:L))</f>
        <v>700 m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42"/>
      <c r="B19" s="29"/>
      <c r="C19" s="25" t="str">
        <f ca="1">IF(PORTADA!$F$51="A",CONCATENATE(I19," ",G19),"")</f>
        <v>b) 800 m</v>
      </c>
      <c r="D19" s="26"/>
      <c r="G19" s="38" t="str">
        <f>IF(J18="FIN","",LOOKUP(I17,DATOS!A:A,DATOS!M:M))</f>
        <v>800 m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42"/>
      <c r="B20" s="29"/>
      <c r="C20" s="25" t="str">
        <f ca="1">IF(PORTADA!$F$51="A",CONCATENATE(I20," ",G20),"")</f>
        <v>c) 660 m</v>
      </c>
      <c r="D20" s="26"/>
      <c r="G20" s="38" t="str">
        <f>IF(J18="FIN","",LOOKUP(I17,DATOS!A:A,DATOS!N:N))</f>
        <v>660 m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42"/>
      <c r="B21" s="29"/>
      <c r="C21" s="25" t="str">
        <f ca="1">IF(PORTADA!$F$51="A",CONCATENATE(I21," ",G21),"")</f>
        <v>d) 550 m</v>
      </c>
      <c r="D21" s="26"/>
      <c r="G21" s="38" t="str">
        <f>IF(J18="FIN","",LOOKUP(I17,DATOS!A:A,DATOS!O:O))</f>
        <v>550 m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IF(PORTADA!$F$51="A",CONCATENATE(K23,".- ",G23),"")</f>
        <v>4.- EL MEDIO FÍSICO EN ESPAÑA. ¿Qué distancia separa la península de África en el estrecho de Gibraltar?</v>
      </c>
      <c r="D23" s="24"/>
      <c r="E23" s="11"/>
      <c r="F23" s="11"/>
      <c r="G23" s="40" t="str">
        <f>IF(J24="FIN","",LOOKUP(I23,DATOS!A:A,DATOS!F:F))</f>
        <v>EL MEDIO FÍSICO EN ESPAÑA. ¿Qué distancia separa la península de África en el estrecho de Gibraltar?</v>
      </c>
      <c r="H23" s="40" t="str">
        <f>IF(J24="FIN",0,LOOKUP(I23,DATOS!A:A,DATOS!P:P))</f>
        <v>C</v>
      </c>
      <c r="I23" s="35">
        <f>+I17+1</f>
        <v>4</v>
      </c>
      <c r="J23" s="61">
        <f>IF(LOOKUP(I23,DATOS!A:A,DATOS!C:C)=0,J17,(LOOKUP(I23,DATOS!A:A,DATOS!C:C)))</f>
        <v>1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XC</v>
      </c>
      <c r="S23" s="20" t="s">
        <v>38</v>
      </c>
    </row>
    <row r="24" spans="1:19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15 km</v>
      </c>
      <c r="D24" s="26"/>
      <c r="G24" s="38" t="str">
        <f>IF(J24="FIN","",LOOKUP(I23,DATOS!A:A,DATOS!L:L))</f>
        <v>15 km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42"/>
      <c r="B25" s="29"/>
      <c r="C25" s="25" t="str">
        <f ca="1">IF(PORTADA!$F$51="A",CONCATENATE(I25," ",G25),"")</f>
        <v>b) 12 km</v>
      </c>
      <c r="D25" s="26"/>
      <c r="G25" s="38" t="str">
        <f>IF(J24="FIN","",LOOKUP(I23,DATOS!A:A,DATOS!M:M))</f>
        <v>12 km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42"/>
      <c r="B26" s="29"/>
      <c r="C26" s="25" t="str">
        <f ca="1">IF(PORTADA!$F$51="A",CONCATENATE(I26," ",G26),"")</f>
        <v>c) 14 km</v>
      </c>
      <c r="D26" s="26"/>
      <c r="G26" s="38" t="str">
        <f>IF(J24="FIN","",LOOKUP(I23,DATOS!A:A,DATOS!N:N))</f>
        <v>14 km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42"/>
      <c r="B27" s="29"/>
      <c r="C27" s="25" t="str">
        <f ca="1">IF(PORTADA!$F$51="A",CONCATENATE(I27," ",G27),"")</f>
        <v>d) 13 km</v>
      </c>
      <c r="D27" s="26"/>
      <c r="G27" s="38" t="str">
        <f>IF(J24="FIN","",LOOKUP(I23,DATOS!A:A,DATOS!O:O))</f>
        <v>13 km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IF(PORTADA!$F$51="A",CONCATENATE(K29,".- ",G29),"")</f>
        <v>5.- EL MEDIO FÍSICO EN ESPAÑA. ¿Cuál es el país más extenso de Europa?</v>
      </c>
      <c r="D29" s="24"/>
      <c r="E29" s="11"/>
      <c r="F29" s="11"/>
      <c r="G29" s="40" t="str">
        <f>IF(J30="FIN","",LOOKUP(I29,DATOS!A:A,DATOS!F:F))</f>
        <v>EL MEDIO FÍSICO EN ESPAÑA. ¿Cuál es el país más extenso de Europa?</v>
      </c>
      <c r="H29" s="40" t="str">
        <f>IF(J30="FIN",0,LOOKUP(I29,DATOS!A:A,DATOS!P:P))</f>
        <v>C</v>
      </c>
      <c r="I29" s="35">
        <f>+I23+1</f>
        <v>5</v>
      </c>
      <c r="J29" s="61">
        <f>IF(LOOKUP(I29,DATOS!A:A,DATOS!C:C)=0,J23,(LOOKUP(I29,DATOS!A:A,DATOS!C:C)))</f>
        <v>1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XC</v>
      </c>
      <c r="S29" s="20" t="s">
        <v>38</v>
      </c>
    </row>
    <row r="30" spans="1:19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España</v>
      </c>
      <c r="D30" s="26"/>
      <c r="G30" s="38" t="str">
        <f>IF(J30="FIN","",LOOKUP(I29,DATOS!A:A,DATOS!L:L))</f>
        <v>España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42"/>
      <c r="B31" s="29"/>
      <c r="C31" s="25" t="str">
        <f ca="1">IF(PORTADA!$F$51="A",CONCATENATE(I31," ",G31),"")</f>
        <v>b) Alemania</v>
      </c>
      <c r="D31" s="26"/>
      <c r="G31" s="38" t="str">
        <f>IF(J30="FIN","",LOOKUP(I29,DATOS!A:A,DATOS!M:M))</f>
        <v>Alemania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42"/>
      <c r="B32" s="29"/>
      <c r="C32" s="25" t="str">
        <f ca="1">IF(PORTADA!$F$51="A",CONCATENATE(I32," ",G32),"")</f>
        <v xml:space="preserve">c) Francia </v>
      </c>
      <c r="D32" s="26"/>
      <c r="G32" s="38" t="str">
        <f>IF(J30="FIN","",LOOKUP(I29,DATOS!A:A,DATOS!N:N))</f>
        <v xml:space="preserve">Francia 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42"/>
      <c r="B33" s="29"/>
      <c r="C33" s="25" t="str">
        <f ca="1">IF(PORTADA!$F$51="A",CONCATENATE(I33," ",G33),"")</f>
        <v xml:space="preserve">d) Austria </v>
      </c>
      <c r="D33" s="26"/>
      <c r="G33" s="38" t="str">
        <f>IF(J30="FIN","",LOOKUP(I29,DATOS!A:A,DATOS!O:O))</f>
        <v xml:space="preserve">Austria 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IF(PORTADA!$F$51="A",CONCATENATE(K35,".- ",G35),"")</f>
        <v>6.- EL MEDIO FÍSICO EN ESPAÑA. La península ibérica tiene una extensión de:</v>
      </c>
      <c r="D35" s="24"/>
      <c r="E35" s="11"/>
      <c r="F35" s="11"/>
      <c r="G35" s="40" t="str">
        <f>IF(J36="FIN","",LOOKUP(I35,DATOS!A:A,DATOS!F:F))</f>
        <v>EL MEDIO FÍSICO EN ESPAÑA. La península ibérica tiene una extensión de:</v>
      </c>
      <c r="H35" s="40" t="str">
        <f>IF(J36="FIN",0,LOOKUP(I35,DATOS!A:A,DATOS!P:P))</f>
        <v>A</v>
      </c>
      <c r="I35" s="35">
        <f>+I29+1</f>
        <v>6</v>
      </c>
      <c r="J35" s="61">
        <f>IF(LOOKUP(I35,DATOS!A:A,DATOS!C:C)=0,J29,(LOOKUP(I35,DATOS!A:A,DATOS!C:C)))</f>
        <v>1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XA</v>
      </c>
      <c r="S35" s="20" t="s">
        <v>38</v>
      </c>
    </row>
    <row r="36" spans="1:19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582.000 km2</v>
      </c>
      <c r="D36" s="26"/>
      <c r="G36" s="38" t="str">
        <f>IF(J36="FIN","",LOOKUP(I35,DATOS!A:A,DATOS!L:L))</f>
        <v>582.000 km2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42"/>
      <c r="B37" s="29"/>
      <c r="C37" s="25" t="str">
        <f ca="1">IF(PORTADA!$F$51="A",CONCATENATE(I37," ",G37),"")</f>
        <v>b) 680.000 km2</v>
      </c>
      <c r="D37" s="26"/>
      <c r="G37" s="38" t="str">
        <f>IF(J36="FIN","",LOOKUP(I35,DATOS!A:A,DATOS!M:M))</f>
        <v>680.000 km2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42"/>
      <c r="B38" s="29"/>
      <c r="C38" s="25" t="str">
        <f ca="1">IF(PORTADA!$F$51="A",CONCATENATE(I38," ",G38),"")</f>
        <v>c) 852.000 km2</v>
      </c>
      <c r="D38" s="26"/>
      <c r="G38" s="38" t="str">
        <f>IF(J36="FIN","",LOOKUP(I35,DATOS!A:A,DATOS!N:N))</f>
        <v>852.000 km2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42"/>
      <c r="B39" s="29"/>
      <c r="C39" s="25" t="str">
        <f ca="1">IF(PORTADA!$F$51="A",CONCATENATE(I39," ",G39),"")</f>
        <v>d) 860.000 km2</v>
      </c>
      <c r="D39" s="26"/>
      <c r="G39" s="38" t="str">
        <f>IF(J36="FIN","",LOOKUP(I35,DATOS!A:A,DATOS!O:O))</f>
        <v>860.000 km2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IF(PORTADA!$F$51="A",CONCATENATE(K41,".- ",G41),"")</f>
        <v>7.- EL MEDIO FÍSICO EN ESPAÑA. ¿Qué tanto por ciento de la península ibérica corresponde a Portugal?</v>
      </c>
      <c r="D41" s="24"/>
      <c r="E41" s="11"/>
      <c r="F41" s="11"/>
      <c r="G41" s="40" t="str">
        <f>IF(J42="FIN","",LOOKUP(I41,DATOS!A:A,DATOS!F:F))</f>
        <v>EL MEDIO FÍSICO EN ESPAÑA. ¿Qué tanto por ciento de la península ibérica corresponde a Portugal?</v>
      </c>
      <c r="H41" s="40" t="str">
        <f>IF(J42="FIN",0,LOOKUP(I41,DATOS!A:A,DATOS!P:P))</f>
        <v>A</v>
      </c>
      <c r="I41" s="35">
        <f>+I35+1</f>
        <v>7</v>
      </c>
      <c r="J41" s="61">
        <f>IF(LOOKUP(I41,DATOS!A:A,DATOS!C:C)=0,J35,(LOOKUP(I41,DATOS!A:A,DATOS!C:C)))</f>
        <v>1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XA</v>
      </c>
      <c r="S41" s="20" t="s">
        <v>38</v>
      </c>
    </row>
    <row r="42" spans="1:19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15</v>
      </c>
      <c r="D42" s="26"/>
      <c r="G42" s="38">
        <f>IF(J42="FIN","",LOOKUP(I41,DATOS!A:A,DATOS!L:L))</f>
        <v>15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42"/>
      <c r="B43" s="29"/>
      <c r="C43" s="25" t="str">
        <f ca="1">IF(PORTADA!$F$51="A",CONCATENATE(I43," ",G43),"")</f>
        <v>b) 20</v>
      </c>
      <c r="D43" s="26"/>
      <c r="G43" s="38">
        <f>IF(J42="FIN","",LOOKUP(I41,DATOS!A:A,DATOS!M:M))</f>
        <v>20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42"/>
      <c r="B44" s="29"/>
      <c r="C44" s="25" t="str">
        <f ca="1">IF(PORTADA!$F$51="A",CONCATENATE(I44," ",G44),"")</f>
        <v>c) 10</v>
      </c>
      <c r="D44" s="26"/>
      <c r="G44" s="38">
        <f>IF(J42="FIN","",LOOKUP(I41,DATOS!A:A,DATOS!N:N))</f>
        <v>10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42"/>
      <c r="B45" s="29"/>
      <c r="C45" s="25" t="str">
        <f ca="1">IF(PORTADA!$F$51="A",CONCATENATE(I45," ",G45),"")</f>
        <v>d) 25</v>
      </c>
      <c r="D45" s="26"/>
      <c r="G45" s="38">
        <f>IF(J42="FIN","",LOOKUP(I41,DATOS!A:A,DATOS!O:O))</f>
        <v>25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ht="31.2" x14ac:dyDescent="0.25">
      <c r="A47" s="11"/>
      <c r="B47" s="31"/>
      <c r="C47" s="23" t="str">
        <f ca="1">IF(PORTADA!$F$51="A",CONCATENATE(K47,".- ",G47),"")</f>
        <v>8.- EL MEDIO FÍSICO EN ESPAÑA. Debido a la situación geográfica de España, posee unos caracteres básicos que hacen de España un espacio de encrucijada natural y geopolítica, indique el incorrecto:</v>
      </c>
      <c r="D47" s="24"/>
      <c r="E47" s="11"/>
      <c r="F47" s="11"/>
      <c r="G47" s="40" t="str">
        <f>IF(J48="FIN","",LOOKUP(I47,DATOS!A:A,DATOS!F:F))</f>
        <v>EL MEDIO FÍSICO EN ESPAÑA. Debido a la situación geográfica de España, posee unos caracteres básicos que hacen de España un espacio de encrucijada natural y geopolítica, indique el incorrecto:</v>
      </c>
      <c r="H47" s="40" t="str">
        <f>IF(J48="FIN",0,LOOKUP(I47,DATOS!A:A,DATOS!P:P))</f>
        <v>A</v>
      </c>
      <c r="I47" s="35">
        <f>+I41+1</f>
        <v>8</v>
      </c>
      <c r="J47" s="61">
        <f>IF(LOOKUP(I47,DATOS!A:A,DATOS!C:C)=0,J41,(LOOKUP(I47,DATOS!A:A,DATOS!C:C)))</f>
        <v>1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XA</v>
      </c>
      <c r="S47" s="20" t="s">
        <v>38</v>
      </c>
    </row>
    <row r="48" spans="1:19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Comparte el Uso horario de la mayor parte de los países europeos</v>
      </c>
      <c r="D48" s="26"/>
      <c r="G48" s="38" t="str">
        <f>IF(J48="FIN","",LOOKUP(I47,DATOS!A:A,DATOS!L:L))</f>
        <v>Comparte el Uso horario de la mayor parte de los países europeos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42"/>
      <c r="B49" s="29"/>
      <c r="C49" s="25" t="str">
        <f ca="1">IF(PORTADA!$F$51="A",CONCATENATE(I49," ",G49),"")</f>
        <v>b) Pertenece a la zona templada del Hemisferio Norte</v>
      </c>
      <c r="D49" s="26"/>
      <c r="G49" s="38" t="str">
        <f>IF(J48="FIN","",LOOKUP(I47,DATOS!A:A,DATOS!M:M))</f>
        <v>Pertenece a la zona templada del Hemisferio Norte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42"/>
      <c r="B50" s="29"/>
      <c r="C50" s="25" t="str">
        <f ca="1">IF(PORTADA!$F$51="A",CONCATENATE(I50," ",G50),"")</f>
        <v>c) Situación entre dos continentes, Europa y África</v>
      </c>
      <c r="D50" s="26"/>
      <c r="G50" s="38" t="str">
        <f>IF(J48="FIN","",LOOKUP(I47,DATOS!A:A,DATOS!N:N))</f>
        <v>Situación entre dos continentes, Europa y África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42"/>
      <c r="B51" s="29"/>
      <c r="C51" s="25" t="str">
        <f ca="1">IF(PORTADA!$F$51="A",CONCATENATE(I51," ",G51),"")</f>
        <v>d) Situación entre dos mares</v>
      </c>
      <c r="D51" s="26"/>
      <c r="G51" s="38" t="str">
        <f>IF(J48="FIN","",LOOKUP(I47,DATOS!A:A,DATOS!O:O))</f>
        <v>Situación entre dos mares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ht="31.2" x14ac:dyDescent="0.25">
      <c r="A53" s="11"/>
      <c r="B53" s="31"/>
      <c r="C53" s="23" t="str">
        <f ca="1">IF(PORTADA!$F$51="A",CONCATENATE(K53,".- ",G53),"")</f>
        <v>9.- EL MEDIO FÍSICO EN ESPAÑA. La meseta está prefigurada por la meseta central, con una gran anchura de este a oeste de:</v>
      </c>
      <c r="D53" s="24"/>
      <c r="E53" s="11"/>
      <c r="F53" s="11"/>
      <c r="G53" s="40" t="str">
        <f>IF(J54="FIN","",LOOKUP(I53,DATOS!A:A,DATOS!F:F))</f>
        <v>EL MEDIO FÍSICO EN ESPAÑA. La meseta está prefigurada por la meseta central, con una gran anchura de este a oeste de:</v>
      </c>
      <c r="H53" s="40" t="str">
        <f>IF(J54="FIN",0,LOOKUP(I53,DATOS!A:A,DATOS!P:P))</f>
        <v>B</v>
      </c>
      <c r="I53" s="35">
        <f>+I47+1</f>
        <v>9</v>
      </c>
      <c r="J53" s="61">
        <f>IF(LOOKUP(I53,DATOS!A:A,DATOS!C:C)=0,J47,(LOOKUP(I53,DATOS!A:A,DATOS!C:C)))</f>
        <v>1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XB</v>
      </c>
      <c r="S53" s="20" t="s">
        <v>38</v>
      </c>
    </row>
    <row r="54" spans="1:19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994 km</v>
      </c>
      <c r="D54" s="26"/>
      <c r="G54" s="38" t="str">
        <f>IF(J54="FIN","",LOOKUP(I53,DATOS!A:A,DATOS!L:L))</f>
        <v>994 km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42"/>
      <c r="B55" s="29"/>
      <c r="C55" s="25" t="str">
        <f ca="1">IF(PORTADA!$F$51="A",CONCATENATE(I55," ",G55),"")</f>
        <v>b) 1094 km</v>
      </c>
      <c r="D55" s="26"/>
      <c r="G55" s="38" t="str">
        <f>IF(J54="FIN","",LOOKUP(I53,DATOS!A:A,DATOS!M:M))</f>
        <v>1094 km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42"/>
      <c r="B56" s="29"/>
      <c r="C56" s="25" t="str">
        <f ca="1">IF(PORTADA!$F$51="A",CONCATENATE(I56," ",G56),"")</f>
        <v>c) 1194 km</v>
      </c>
      <c r="D56" s="26"/>
      <c r="G56" s="38" t="str">
        <f>IF(J54="FIN","",LOOKUP(I53,DATOS!A:A,DATOS!N:N))</f>
        <v>1194 km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42"/>
      <c r="B57" s="29"/>
      <c r="C57" s="25" t="str">
        <f ca="1">IF(PORTADA!$F$51="A",CONCATENATE(I57," ",G57),"")</f>
        <v>d) 1294 km</v>
      </c>
      <c r="D57" s="26"/>
      <c r="G57" s="38" t="str">
        <f>IF(J54="FIN","",LOOKUP(I53,DATOS!A:A,DATOS!O:O))</f>
        <v>1294 km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IF(PORTADA!$F$51="A",CONCATENATE(K59,".- ",G59),"")</f>
        <v>10.- EL MEDIO FÍSICO EN ESPAÑA. ¿Qué tanto por ciento del territorio peninsular está entre los 800-2000m?</v>
      </c>
      <c r="D59" s="24"/>
      <c r="E59" s="11"/>
      <c r="F59" s="11"/>
      <c r="G59" s="40" t="str">
        <f>IF(J60="FIN","",LOOKUP(I59,DATOS!A:A,DATOS!F:F))</f>
        <v>EL MEDIO FÍSICO EN ESPAÑA. ¿Qué tanto por ciento del territorio peninsular está entre los 800-2000m?</v>
      </c>
      <c r="H59" s="40" t="str">
        <f>IF(J60="FIN",0,LOOKUP(I59,DATOS!A:A,DATOS!P:P))</f>
        <v>C</v>
      </c>
      <c r="I59" s="35">
        <f>+I53+1</f>
        <v>10</v>
      </c>
      <c r="J59" s="61">
        <f>IF(LOOKUP(I59,DATOS!A:A,DATOS!C:C)=0,J53,(LOOKUP(I59,DATOS!A:A,DATOS!C:C)))</f>
        <v>1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XC</v>
      </c>
      <c r="S59" s="20" t="s">
        <v>38</v>
      </c>
    </row>
    <row r="60" spans="1:19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23</v>
      </c>
      <c r="D60" s="26"/>
      <c r="G60" s="38">
        <f>IF(J60="FIN","",LOOKUP(I59,DATOS!A:A,DATOS!L:L))</f>
        <v>23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42"/>
      <c r="B61" s="29"/>
      <c r="C61" s="25" t="str">
        <f ca="1">IF(PORTADA!$F$51="A",CONCATENATE(I61," ",G61),"")</f>
        <v>b) 28</v>
      </c>
      <c r="D61" s="26"/>
      <c r="G61" s="38">
        <f>IF(J60="FIN","",LOOKUP(I59,DATOS!A:A,DATOS!M:M))</f>
        <v>28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42"/>
      <c r="B62" s="29"/>
      <c r="C62" s="25" t="str">
        <f ca="1">IF(PORTADA!$F$51="A",CONCATENATE(I62," ",G62),"")</f>
        <v>c) 34</v>
      </c>
      <c r="D62" s="26"/>
      <c r="G62" s="38">
        <f>IF(J60="FIN","",LOOKUP(I59,DATOS!A:A,DATOS!N:N))</f>
        <v>34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42"/>
      <c r="B63" s="29"/>
      <c r="C63" s="25" t="str">
        <f ca="1">IF(PORTADA!$F$51="A",CONCATENATE(I63," ",G63),"")</f>
        <v>d) 18</v>
      </c>
      <c r="D63" s="26"/>
      <c r="G63" s="38">
        <f>IF(J60="FIN","",LOOKUP(I59,DATOS!A:A,DATOS!O:O))</f>
        <v>18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IF(PORTADA!$F$51="A",CONCATENATE(K65,".- ",G65),"")</f>
        <v xml:space="preserve">11.- EL MEDIO FÍSICO EN ESPAÑA. </v>
      </c>
      <c r="D65" s="24"/>
      <c r="E65" s="11"/>
      <c r="F65" s="11"/>
      <c r="G65" s="40" t="str">
        <f>IF(J66="FIN","",LOOKUP(I65,DATOS!A:A,DATOS!F:F))</f>
        <v xml:space="preserve">EL MEDIO FÍSICO EN ESPAÑA. </v>
      </c>
      <c r="H65" s="40">
        <f>IF(J66="FIN",0,LOOKUP(I65,DATOS!A:A,DATOS!P:P))</f>
        <v>0</v>
      </c>
      <c r="I65" s="35">
        <f>+I59+1</f>
        <v>11</v>
      </c>
      <c r="J65" s="61">
        <f>IF(LOOKUP(I65,DATOS!A:A,DATOS!C:C)=0,J59,(LOOKUP(I65,DATOS!A:A,DATOS!C:C)))</f>
        <v>1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IF(PORTADA!$F$51="A",CONCATENATE(K71,".- ",G71),"")</f>
        <v xml:space="preserve">12.- EL MEDIO FÍSICO EN ESPAÑA. </v>
      </c>
      <c r="D71" s="24"/>
      <c r="E71" s="11"/>
      <c r="F71" s="11"/>
      <c r="G71" s="40" t="str">
        <f>IF(J72="FIN","",LOOKUP(I71,DATOS!A:A,DATOS!F:F))</f>
        <v xml:space="preserve">EL MEDIO FÍSICO EN ESPAÑA. </v>
      </c>
      <c r="H71" s="40">
        <f>IF(J72="FIN",0,LOOKUP(I71,DATOS!A:A,DATOS!P:P))</f>
        <v>0</v>
      </c>
      <c r="I71" s="35">
        <f>+I65+1</f>
        <v>12</v>
      </c>
      <c r="J71" s="61">
        <f>IF(LOOKUP(I71,DATOS!A:A,DATOS!C:C)=0,J65,(LOOKUP(I71,DATOS!A:A,DATOS!C:C)))</f>
        <v>1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IF(PORTADA!$F$51="A",CONCATENATE(K77,".- ",G77),"")</f>
        <v xml:space="preserve">13.- EL MEDIO FÍSICO EN ESPAÑA. </v>
      </c>
      <c r="D77" s="24"/>
      <c r="E77" s="11"/>
      <c r="F77" s="11"/>
      <c r="G77" s="40" t="str">
        <f>IF(J78="FIN","",LOOKUP(I77,DATOS!A:A,DATOS!F:F))</f>
        <v xml:space="preserve">EL MEDIO FÍSICO EN ESPAÑA. </v>
      </c>
      <c r="H77" s="40">
        <f>IF(J78="FIN",0,LOOKUP(I77,DATOS!A:A,DATOS!P:P))</f>
        <v>0</v>
      </c>
      <c r="I77" s="35">
        <f>+I71+1</f>
        <v>13</v>
      </c>
      <c r="J77" s="61">
        <f>IF(LOOKUP(I77,DATOS!A:A,DATOS!C:C)=0,J71,(LOOKUP(I77,DATOS!A:A,DATOS!C:C)))</f>
        <v>1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IF(PORTADA!$F$51="A",CONCATENATE(K83,".- ",G83),"")</f>
        <v xml:space="preserve">14.- EL MEDIO FÍSICO EN ESPAÑA. </v>
      </c>
      <c r="D83" s="24"/>
      <c r="E83" s="11"/>
      <c r="F83" s="11"/>
      <c r="G83" s="40" t="str">
        <f>IF(J84="FIN","",LOOKUP(I83,DATOS!A:A,DATOS!F:F))</f>
        <v xml:space="preserve">EL MEDIO FÍSICO EN ESPAÑA. </v>
      </c>
      <c r="H83" s="40">
        <f>IF(J84="FIN",0,LOOKUP(I83,DATOS!A:A,DATOS!P:P))</f>
        <v>0</v>
      </c>
      <c r="I83" s="35">
        <f>+I77+1</f>
        <v>14</v>
      </c>
      <c r="J83" s="61">
        <f>IF(LOOKUP(I83,DATOS!A:A,DATOS!C:C)=0,J77,(LOOKUP(I83,DATOS!A:A,DATOS!C:C)))</f>
        <v>1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IF(PORTADA!$F$51="A",CONCATENATE(K89,".- ",G89),"")</f>
        <v xml:space="preserve">15.- EL MEDIO FÍSICO EN ESPAÑA. </v>
      </c>
      <c r="D89" s="24"/>
      <c r="E89" s="11"/>
      <c r="F89" s="11"/>
      <c r="G89" s="40" t="str">
        <f>IF(J90="FIN","",LOOKUP(I89,DATOS!A:A,DATOS!F:F))</f>
        <v xml:space="preserve">EL MEDIO FÍSICO EN ESPAÑA. </v>
      </c>
      <c r="H89" s="40">
        <f>IF(J90="FIN",0,LOOKUP(I89,DATOS!A:A,DATOS!P:P))</f>
        <v>0</v>
      </c>
      <c r="I89" s="35">
        <f>+I83+1</f>
        <v>15</v>
      </c>
      <c r="J89" s="61">
        <f>IF(LOOKUP(I89,DATOS!A:A,DATOS!C:C)=0,J83,(LOOKUP(I89,DATOS!A:A,DATOS!C:C)))</f>
        <v>1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IF(PORTADA!$F$51="A",CONCATENATE(K95,".- ",G95),"")</f>
        <v xml:space="preserve">16.- EL MEDIO FÍSICO EN ESPAÑA. </v>
      </c>
      <c r="D95" s="24"/>
      <c r="E95" s="11"/>
      <c r="F95" s="11"/>
      <c r="G95" s="40" t="str">
        <f>IF(J96="FIN","",LOOKUP(I95,DATOS!A:A,DATOS!F:F))</f>
        <v xml:space="preserve">EL MEDIO FÍSICO EN ESPAÑA. </v>
      </c>
      <c r="H95" s="40">
        <f>IF(J96="FIN",0,LOOKUP(I95,DATOS!A:A,DATOS!P:P))</f>
        <v>0</v>
      </c>
      <c r="I95" s="35">
        <f>+I89+1</f>
        <v>16</v>
      </c>
      <c r="J95" s="61">
        <f>IF(LOOKUP(I95,DATOS!A:A,DATOS!C:C)=0,J89,(LOOKUP(I95,DATOS!A:A,DATOS!C:C)))</f>
        <v>1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IF(PORTADA!$F$51="A",CONCATENATE(K101,".- ",G101),"")</f>
        <v xml:space="preserve">17.- EL MEDIO FÍSICO EN ESPAÑA. </v>
      </c>
      <c r="D101" s="24"/>
      <c r="E101" s="11"/>
      <c r="F101" s="11"/>
      <c r="G101" s="40" t="str">
        <f>IF(J102="FIN","",LOOKUP(I101,DATOS!A:A,DATOS!F:F))</f>
        <v xml:space="preserve">EL MEDIO FÍSICO EN ESPAÑA. </v>
      </c>
      <c r="H101" s="40">
        <f>IF(J102="FIN",0,LOOKUP(I101,DATOS!A:A,DATOS!P:P))</f>
        <v>0</v>
      </c>
      <c r="I101" s="35">
        <f>+I95+1</f>
        <v>17</v>
      </c>
      <c r="J101" s="61">
        <f>IF(LOOKUP(I101,DATOS!A:A,DATOS!C:C)=0,J95,(LOOKUP(I101,DATOS!A:A,DATOS!C:C)))</f>
        <v>1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IF(PORTADA!$F$51="A",CONCATENATE(K107,".- ",G107),"")</f>
        <v xml:space="preserve">18.- EL MEDIO FÍSICO EN ESPAÑA. </v>
      </c>
      <c r="D107" s="24"/>
      <c r="E107" s="11"/>
      <c r="F107" s="11"/>
      <c r="G107" s="40" t="str">
        <f>IF(J108="FIN","",LOOKUP(I107,DATOS!A:A,DATOS!F:F))</f>
        <v xml:space="preserve">EL MEDIO FÍSICO EN ESPAÑA. </v>
      </c>
      <c r="H107" s="40">
        <f>IF(J108="FIN",0,LOOKUP(I107,DATOS!A:A,DATOS!P:P))</f>
        <v>0</v>
      </c>
      <c r="I107" s="35">
        <f>+I101+1</f>
        <v>18</v>
      </c>
      <c r="J107" s="61">
        <f>IF(LOOKUP(I107,DATOS!A:A,DATOS!C:C)=0,J101,(LOOKUP(I107,DATOS!A:A,DATOS!C:C)))</f>
        <v>1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IF(PORTADA!$F$51="A",CONCATENATE(K113,".- ",G113),"")</f>
        <v xml:space="preserve">19.- EL MEDIO FÍSICO EN ESPAÑA. </v>
      </c>
      <c r="D113" s="24"/>
      <c r="E113" s="11"/>
      <c r="F113" s="11"/>
      <c r="G113" s="40" t="str">
        <f>IF(J114="FIN","",LOOKUP(I113,DATOS!A:A,DATOS!F:F))</f>
        <v xml:space="preserve">EL MEDIO FÍSICO EN ESPAÑA. </v>
      </c>
      <c r="H113" s="40">
        <f>IF(J114="FIN",0,LOOKUP(I113,DATOS!A:A,DATOS!P:P))</f>
        <v>0</v>
      </c>
      <c r="I113" s="35">
        <f>+I107+1</f>
        <v>19</v>
      </c>
      <c r="J113" s="61">
        <f>IF(LOOKUP(I113,DATOS!A:A,DATOS!C:C)=0,J107,(LOOKUP(I113,DATOS!A:A,DATOS!C:C)))</f>
        <v>1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IF(PORTADA!$F$51="A",CONCATENATE(K119,".- ",G119),"")</f>
        <v xml:space="preserve">20.- EL MEDIO FÍSICO EN ESPAÑA. </v>
      </c>
      <c r="D119" s="24"/>
      <c r="E119" s="11"/>
      <c r="F119" s="11"/>
      <c r="G119" s="40" t="str">
        <f>IF(J120="FIN","",LOOKUP(I119,DATOS!A:A,DATOS!F:F))</f>
        <v xml:space="preserve">EL MEDIO FÍSICO EN ESPAÑA. </v>
      </c>
      <c r="H119" s="40">
        <f>IF(J120="FIN",0,LOOKUP(I119,DATOS!A:A,DATOS!P:P))</f>
        <v>0</v>
      </c>
      <c r="I119" s="35">
        <f>+I113+1</f>
        <v>20</v>
      </c>
      <c r="J119" s="61">
        <f>IF(LOOKUP(I119,DATOS!A:A,DATOS!C:C)=0,J113,(LOOKUP(I119,DATOS!A:A,DATOS!C:C)))</f>
        <v>1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IF(PORTADA!$F$51="A",CONCATENATE(K125,".- ",G125),"")</f>
        <v xml:space="preserve">21.- EL MEDIO FÍSICO EN ESPAÑA. </v>
      </c>
      <c r="D125" s="24"/>
      <c r="E125" s="11"/>
      <c r="F125" s="11"/>
      <c r="G125" s="40" t="str">
        <f>IF(J126="FIN","",LOOKUP(I125,DATOS!A:A,DATOS!F:F))</f>
        <v xml:space="preserve">EL MEDIO FÍSICO EN ESPAÑA. </v>
      </c>
      <c r="H125" s="40">
        <f>IF(J126="FIN",0,LOOKUP(I125,DATOS!A:A,DATOS!P:P))</f>
        <v>0</v>
      </c>
      <c r="I125" s="35">
        <f>+I119+1</f>
        <v>21</v>
      </c>
      <c r="J125" s="61">
        <f>IF(LOOKUP(I125,DATOS!A:A,DATOS!C:C)=0,J119,(LOOKUP(I125,DATOS!A:A,DATOS!C:C)))</f>
        <v>1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IF(PORTADA!$F$51="A",CONCATENATE(K131,".- ",G131),"")</f>
        <v xml:space="preserve">22.- EL MEDIO FÍSICO EN ESPAÑA. </v>
      </c>
      <c r="D131" s="24"/>
      <c r="E131" s="11"/>
      <c r="F131" s="11"/>
      <c r="G131" s="40" t="str">
        <f>IF(J132="FIN","",LOOKUP(I131,DATOS!A:A,DATOS!F:F))</f>
        <v xml:space="preserve">EL MEDIO FÍSICO EN ESPAÑA. </v>
      </c>
      <c r="H131" s="40">
        <f>IF(J132="FIN",0,LOOKUP(I131,DATOS!A:A,DATOS!P:P))</f>
        <v>0</v>
      </c>
      <c r="I131" s="35">
        <f>+I125+1</f>
        <v>22</v>
      </c>
      <c r="J131" s="61">
        <f>IF(LOOKUP(I131,DATOS!A:A,DATOS!C:C)=0,J125,(LOOKUP(I131,DATOS!A:A,DATOS!C:C)))</f>
        <v>1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IF(PORTADA!$F$51="A",CONCATENATE(K137,".- ",G137),"")</f>
        <v xml:space="preserve">23.- EL MEDIO FÍSICO EN ESPAÑA. </v>
      </c>
      <c r="D137" s="24"/>
      <c r="E137" s="11"/>
      <c r="F137" s="11"/>
      <c r="G137" s="40" t="str">
        <f>IF(J138="FIN","",LOOKUP(I137,DATOS!A:A,DATOS!F:F))</f>
        <v xml:space="preserve">EL MEDIO FÍSICO EN ESPAÑA. </v>
      </c>
      <c r="H137" s="40">
        <f>IF(J138="FIN",0,LOOKUP(I137,DATOS!A:A,DATOS!P:P))</f>
        <v>0</v>
      </c>
      <c r="I137" s="35">
        <f>+I131+1</f>
        <v>23</v>
      </c>
      <c r="J137" s="61">
        <f>IF(LOOKUP(I137,DATOS!A:A,DATOS!C:C)=0,J131,(LOOKUP(I137,DATOS!A:A,DATOS!C:C)))</f>
        <v>1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IF(PORTADA!$F$51="A",CONCATENATE(K143,".- ",G143),"")</f>
        <v xml:space="preserve">24.- EL MEDIO FÍSICO EN ESPAÑA. </v>
      </c>
      <c r="D143" s="24"/>
      <c r="E143" s="11"/>
      <c r="F143" s="11"/>
      <c r="G143" s="40" t="str">
        <f>IF(J144="FIN","",LOOKUP(I143,DATOS!A:A,DATOS!F:F))</f>
        <v xml:space="preserve">EL MEDIO FÍSICO EN ESPAÑA. </v>
      </c>
      <c r="H143" s="40">
        <f>IF(J144="FIN",0,LOOKUP(I143,DATOS!A:A,DATOS!P:P))</f>
        <v>0</v>
      </c>
      <c r="I143" s="35">
        <f>+I137+1</f>
        <v>24</v>
      </c>
      <c r="J143" s="61">
        <f>IF(LOOKUP(I143,DATOS!A:A,DATOS!C:C)=0,J137,(LOOKUP(I143,DATOS!A:A,DATOS!C:C)))</f>
        <v>1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IF(PORTADA!$F$51="A",CONCATENATE(K149,".- ",G149),"")</f>
        <v xml:space="preserve">25.- EL MEDIO FÍSICO EN ESPAÑA. </v>
      </c>
      <c r="D149" s="24"/>
      <c r="E149" s="11"/>
      <c r="F149" s="11"/>
      <c r="G149" s="40" t="str">
        <f>IF(J150="FIN","",LOOKUP(I149,DATOS!A:A,DATOS!F:F))</f>
        <v xml:space="preserve">EL MEDIO FÍSICO EN ESPAÑA. </v>
      </c>
      <c r="H149" s="40">
        <f>IF(J150="FIN",0,LOOKUP(I149,DATOS!A:A,DATOS!P:P))</f>
        <v>0</v>
      </c>
      <c r="I149" s="35">
        <f>+I143+1</f>
        <v>25</v>
      </c>
      <c r="J149" s="61">
        <f>IF(LOOKUP(I149,DATOS!A:A,DATOS!C:C)=0,J143,(LOOKUP(I149,DATOS!A:A,DATOS!C:C)))</f>
        <v>1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IF(PORTADA!$F$51="A",CONCATENATE(K155,".- ",G155),"")</f>
        <v xml:space="preserve">26.- EL MEDIO FÍSICO EN ESPAÑA. </v>
      </c>
      <c r="D155" s="24"/>
      <c r="E155" s="11"/>
      <c r="F155" s="11"/>
      <c r="G155" s="40" t="str">
        <f>IF(J156="FIN","",LOOKUP(I155,DATOS!A:A,DATOS!F:F))</f>
        <v xml:space="preserve">EL MEDIO FÍSICO EN ESPAÑA. </v>
      </c>
      <c r="H155" s="40">
        <f>IF(J156="FIN",0,LOOKUP(I155,DATOS!A:A,DATOS!P:P))</f>
        <v>0</v>
      </c>
      <c r="I155" s="35">
        <f>+I149+1</f>
        <v>26</v>
      </c>
      <c r="J155" s="61">
        <f>IF(LOOKUP(I155,DATOS!A:A,DATOS!C:C)=0,J149,(LOOKUP(I155,DATOS!A:A,DATOS!C:C)))</f>
        <v>1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IF(PORTADA!$F$51="A",CONCATENATE(K161,".- ",G161),"")</f>
        <v xml:space="preserve">27.- EL MEDIO FÍSICO EN ESPAÑA. </v>
      </c>
      <c r="D161" s="24"/>
      <c r="E161" s="11"/>
      <c r="F161" s="11"/>
      <c r="G161" s="40" t="str">
        <f>IF(J162="FIN","",LOOKUP(I161,DATOS!A:A,DATOS!F:F))</f>
        <v xml:space="preserve">EL MEDIO FÍSICO EN ESPAÑA. </v>
      </c>
      <c r="H161" s="40">
        <f>IF(J162="FIN",0,LOOKUP(I161,DATOS!A:A,DATOS!P:P))</f>
        <v>0</v>
      </c>
      <c r="I161" s="35">
        <f>+I155+1</f>
        <v>27</v>
      </c>
      <c r="J161" s="61">
        <f>IF(LOOKUP(I161,DATOS!A:A,DATOS!C:C)=0,J155,(LOOKUP(I161,DATOS!A:A,DATOS!C:C)))</f>
        <v>1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IF(PORTADA!$F$51="A",CONCATENATE(K167,".- ",G167),"")</f>
        <v xml:space="preserve">28.- EL MEDIO FÍSICO EN ESPAÑA. </v>
      </c>
      <c r="D167" s="24"/>
      <c r="E167" s="11"/>
      <c r="F167" s="11"/>
      <c r="G167" s="40" t="str">
        <f>IF(J168="FIN","",LOOKUP(I167,DATOS!A:A,DATOS!F:F))</f>
        <v xml:space="preserve">EL MEDIO FÍSICO EN ESPAÑA. </v>
      </c>
      <c r="H167" s="40">
        <f>IF(J168="FIN",0,LOOKUP(I167,DATOS!A:A,DATOS!P:P))</f>
        <v>0</v>
      </c>
      <c r="I167" s="35">
        <f>+I161+1</f>
        <v>28</v>
      </c>
      <c r="J167" s="61">
        <f>IF(LOOKUP(I167,DATOS!A:A,DATOS!C:C)=0,J161,(LOOKUP(I167,DATOS!A:A,DATOS!C:C)))</f>
        <v>1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IF(PORTADA!$F$51="A",CONCATENATE(K173,".- ",G173),"")</f>
        <v xml:space="preserve">29.- EL MEDIO FÍSICO EN ESPAÑA. </v>
      </c>
      <c r="D173" s="24"/>
      <c r="E173" s="11"/>
      <c r="F173" s="11"/>
      <c r="G173" s="40" t="str">
        <f>IF(J174="FIN","",LOOKUP(I173,DATOS!A:A,DATOS!F:F))</f>
        <v xml:space="preserve">EL MEDIO FÍSICO EN ESPAÑA. </v>
      </c>
      <c r="H173" s="40">
        <f>IF(J174="FIN",0,LOOKUP(I173,DATOS!A:A,DATOS!P:P))</f>
        <v>0</v>
      </c>
      <c r="I173" s="35">
        <f>+I167+1</f>
        <v>29</v>
      </c>
      <c r="J173" s="61">
        <f>IF(LOOKUP(I173,DATOS!A:A,DATOS!C:C)=0,J167,(LOOKUP(I173,DATOS!A:A,DATOS!C:C)))</f>
        <v>1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IF(PORTADA!$F$51="A",CONCATENATE(K179,".- ",G179),"")</f>
        <v xml:space="preserve">30.- EL MEDIO FÍSICO EN ESPAÑA. </v>
      </c>
      <c r="D179" s="24"/>
      <c r="E179" s="11"/>
      <c r="F179" s="11"/>
      <c r="G179" s="40" t="str">
        <f>IF(J180="FIN","",LOOKUP(I179,DATOS!A:A,DATOS!F:F))</f>
        <v xml:space="preserve">EL MEDIO FÍSICO EN ESPAÑA. </v>
      </c>
      <c r="H179" s="40">
        <f>IF(J180="FIN",0,LOOKUP(I179,DATOS!A:A,DATOS!P:P))</f>
        <v>0</v>
      </c>
      <c r="I179" s="35">
        <f>+I173+1</f>
        <v>30</v>
      </c>
      <c r="J179" s="61">
        <f>IF(LOOKUP(I179,DATOS!A:A,DATOS!C:C)=0,J173,(LOOKUP(I179,DATOS!A:A,DATOS!C:C)))</f>
        <v>1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IF(PORTADA!$F$51="A",CONCATENATE(K185,".- ",G185),"")</f>
        <v xml:space="preserve">31.- EL MEDIO FÍSICO EN ESPAÑA. </v>
      </c>
      <c r="D185" s="24"/>
      <c r="E185" s="11"/>
      <c r="F185" s="11"/>
      <c r="G185" s="40" t="str">
        <f>IF(J186="FIN","",LOOKUP(I185,DATOS!A:A,DATOS!F:F))</f>
        <v xml:space="preserve">EL MEDIO FÍSICO EN ESPAÑA. </v>
      </c>
      <c r="H185" s="40">
        <f>IF(J186="FIN",0,LOOKUP(I185,DATOS!A:A,DATOS!P:P))</f>
        <v>0</v>
      </c>
      <c r="I185" s="35">
        <f>+I179+1</f>
        <v>31</v>
      </c>
      <c r="J185" s="61">
        <f>IF(LOOKUP(I185,DATOS!A:A,DATOS!C:C)=0,J179,(LOOKUP(I185,DATOS!A:A,DATOS!C:C)))</f>
        <v>1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IF(PORTADA!$F$51="A",CONCATENATE(K191,".- ",G191),"")</f>
        <v xml:space="preserve">32.- EL MEDIO FÍSICO EN ESPAÑA. </v>
      </c>
      <c r="D191" s="24"/>
      <c r="E191" s="11"/>
      <c r="F191" s="11"/>
      <c r="G191" s="40" t="str">
        <f>IF(J192="FIN","",LOOKUP(I191,DATOS!A:A,DATOS!F:F))</f>
        <v xml:space="preserve">EL MEDIO FÍSICO EN ESPAÑA. </v>
      </c>
      <c r="H191" s="40">
        <f>IF(J192="FIN",0,LOOKUP(I191,DATOS!A:A,DATOS!P:P))</f>
        <v>0</v>
      </c>
      <c r="I191" s="35">
        <f>+I185+1</f>
        <v>32</v>
      </c>
      <c r="J191" s="61">
        <f>IF(LOOKUP(I191,DATOS!A:A,DATOS!C:C)=0,J185,(LOOKUP(I191,DATOS!A:A,DATOS!C:C)))</f>
        <v>1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IF(PORTADA!$F$51="A",CONCATENATE(K197,".- ",G197),"")</f>
        <v xml:space="preserve">33.- EL MEDIO FÍSICO EN ESPAÑA. </v>
      </c>
      <c r="D197" s="24"/>
      <c r="E197" s="11"/>
      <c r="F197" s="11"/>
      <c r="G197" s="40" t="str">
        <f>IF(J198="FIN","",LOOKUP(I197,DATOS!A:A,DATOS!F:F))</f>
        <v xml:space="preserve">EL MEDIO FÍSICO EN ESPAÑA. </v>
      </c>
      <c r="H197" s="40">
        <f>IF(J198="FIN",0,LOOKUP(I197,DATOS!A:A,DATOS!P:P))</f>
        <v>0</v>
      </c>
      <c r="I197" s="35">
        <f>+I191+1</f>
        <v>33</v>
      </c>
      <c r="J197" s="61">
        <f>IF(LOOKUP(I197,DATOS!A:A,DATOS!C:C)=0,J191,(LOOKUP(I197,DATOS!A:A,DATOS!C:C)))</f>
        <v>1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IF(PORTADA!$F$51="A",CONCATENATE(K203,".- ",G203),"")</f>
        <v xml:space="preserve">34.- EL MEDIO FÍSICO EN ESPAÑA. </v>
      </c>
      <c r="D203" s="24"/>
      <c r="E203" s="11"/>
      <c r="F203" s="11"/>
      <c r="G203" s="40" t="str">
        <f>IF(J204="FIN","",LOOKUP(I203,DATOS!A:A,DATOS!F:F))</f>
        <v xml:space="preserve">EL MEDIO FÍSICO EN ESPAÑA. </v>
      </c>
      <c r="H203" s="40">
        <f>IF(J204="FIN",0,LOOKUP(I203,DATOS!A:A,DATOS!P:P))</f>
        <v>0</v>
      </c>
      <c r="I203" s="35">
        <f>+I197+1</f>
        <v>34</v>
      </c>
      <c r="J203" s="61">
        <f>IF(LOOKUP(I203,DATOS!A:A,DATOS!C:C)=0,J197,(LOOKUP(I203,DATOS!A:A,DATOS!C:C)))</f>
        <v>1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IF(PORTADA!$F$51="A",CONCATENATE(K209,".- ",G209),"")</f>
        <v xml:space="preserve">35.- EL MEDIO FÍSICO EN ESPAÑA. </v>
      </c>
      <c r="D209" s="24"/>
      <c r="E209" s="11"/>
      <c r="F209" s="11"/>
      <c r="G209" s="40" t="str">
        <f>IF(J210="FIN","",LOOKUP(I209,DATOS!A:A,DATOS!F:F))</f>
        <v xml:space="preserve">EL MEDIO FÍSICO EN ESPAÑA. </v>
      </c>
      <c r="H209" s="40">
        <f>IF(J210="FIN",0,LOOKUP(I209,DATOS!A:A,DATOS!P:P))</f>
        <v>0</v>
      </c>
      <c r="I209" s="35">
        <f>+I203+1</f>
        <v>35</v>
      </c>
      <c r="J209" s="61">
        <f>IF(LOOKUP(I209,DATOS!A:A,DATOS!C:C)=0,J203,(LOOKUP(I209,DATOS!A:A,DATOS!C:C)))</f>
        <v>1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IF(PORTADA!$F$51="A",CONCATENATE(K215,".- ",G215),"")</f>
        <v xml:space="preserve">36.- EL MEDIO FÍSICO EN ESPAÑA. </v>
      </c>
      <c r="D215" s="24"/>
      <c r="E215" s="11"/>
      <c r="F215" s="11"/>
      <c r="G215" s="40" t="str">
        <f>IF(J216="FIN","",LOOKUP(I215,DATOS!A:A,DATOS!F:F))</f>
        <v xml:space="preserve">EL MEDIO FÍSICO EN ESPAÑA. </v>
      </c>
      <c r="H215" s="40">
        <f>IF(J216="FIN",0,LOOKUP(I215,DATOS!A:A,DATOS!P:P))</f>
        <v>0</v>
      </c>
      <c r="I215" s="35">
        <f>+I209+1</f>
        <v>36</v>
      </c>
      <c r="J215" s="61">
        <f>IF(LOOKUP(I215,DATOS!A:A,DATOS!C:C)=0,J209,(LOOKUP(I215,DATOS!A:A,DATOS!C:C)))</f>
        <v>1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IF(PORTADA!$F$51="A",CONCATENATE(K221,".- ",G221),"")</f>
        <v xml:space="preserve">37.- EL MEDIO FÍSICO EN ESPAÑA. </v>
      </c>
      <c r="D221" s="24"/>
      <c r="E221" s="11"/>
      <c r="F221" s="11"/>
      <c r="G221" s="40" t="str">
        <f>IF(J222="FIN","",LOOKUP(I221,DATOS!A:A,DATOS!F:F))</f>
        <v xml:space="preserve">EL MEDIO FÍSICO EN ESPAÑA. </v>
      </c>
      <c r="H221" s="40">
        <f>IF(J222="FIN",0,LOOKUP(I221,DATOS!A:A,DATOS!P:P))</f>
        <v>0</v>
      </c>
      <c r="I221" s="35">
        <f>+I215+1</f>
        <v>37</v>
      </c>
      <c r="J221" s="61">
        <f>IF(LOOKUP(I221,DATOS!A:A,DATOS!C:C)=0,J215,(LOOKUP(I221,DATOS!A:A,DATOS!C:C)))</f>
        <v>1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IF(PORTADA!$F$51="A",CONCATENATE(K227,".- ",G227),"")</f>
        <v xml:space="preserve">38.- EL MEDIO FÍSICO EN ESPAÑA. </v>
      </c>
      <c r="D227" s="24"/>
      <c r="E227" s="11"/>
      <c r="F227" s="11"/>
      <c r="G227" s="40" t="str">
        <f>IF(J228="FIN","",LOOKUP(I227,DATOS!A:A,DATOS!F:F))</f>
        <v xml:space="preserve">EL MEDIO FÍSICO EN ESPAÑA. </v>
      </c>
      <c r="H227" s="40">
        <f>IF(J228="FIN",0,LOOKUP(I227,DATOS!A:A,DATOS!P:P))</f>
        <v>0</v>
      </c>
      <c r="I227" s="35">
        <f>+I221+1</f>
        <v>38</v>
      </c>
      <c r="J227" s="61">
        <f>IF(LOOKUP(I227,DATOS!A:A,DATOS!C:C)=0,J221,(LOOKUP(I227,DATOS!A:A,DATOS!C:C)))</f>
        <v>1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IF(PORTADA!$F$51="A",CONCATENATE(K233,".- ",G233),"")</f>
        <v xml:space="preserve">39.- EL MEDIO FÍSICO EN ESPAÑA. </v>
      </c>
      <c r="D233" s="24"/>
      <c r="E233" s="11"/>
      <c r="F233" s="11"/>
      <c r="G233" s="40" t="str">
        <f>IF(J234="FIN","",LOOKUP(I233,DATOS!A:A,DATOS!F:F))</f>
        <v xml:space="preserve">EL MEDIO FÍSICO EN ESPAÑA. </v>
      </c>
      <c r="H233" s="40">
        <f>IF(J234="FIN",0,LOOKUP(I233,DATOS!A:A,DATOS!P:P))</f>
        <v>0</v>
      </c>
      <c r="I233" s="35">
        <f>+I227+1</f>
        <v>39</v>
      </c>
      <c r="J233" s="61">
        <f>IF(LOOKUP(I233,DATOS!A:A,DATOS!C:C)=0,J227,(LOOKUP(I233,DATOS!A:A,DATOS!C:C)))</f>
        <v>1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IF(PORTADA!$F$51="A",CONCATENATE(K239,".- ",G239),"")</f>
        <v xml:space="preserve">40.- EL MEDIO FÍSICO EN ESPAÑA. </v>
      </c>
      <c r="D239" s="24"/>
      <c r="E239" s="11"/>
      <c r="F239" s="11"/>
      <c r="G239" s="40" t="str">
        <f>IF(J240="FIN","",LOOKUP(I239,DATOS!A:A,DATOS!F:F))</f>
        <v xml:space="preserve">EL MEDIO FÍSICO EN ESPAÑA. </v>
      </c>
      <c r="H239" s="40">
        <f>IF(J240="FIN",0,LOOKUP(I239,DATOS!A:A,DATOS!P:P))</f>
        <v>0</v>
      </c>
      <c r="I239" s="35">
        <f>+I233+1</f>
        <v>40</v>
      </c>
      <c r="J239" s="61">
        <f>IF(LOOKUP(I239,DATOS!A:A,DATOS!C:C)=0,J233,(LOOKUP(I239,DATOS!A:A,DATOS!C:C)))</f>
        <v>1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IF(PORTADA!$F$51="A",CONCATENATE(K245,".- ",G245),"")</f>
        <v xml:space="preserve">41.- EL MEDIO FÍSICO EN ESPAÑA. </v>
      </c>
      <c r="D245" s="24"/>
      <c r="E245" s="11"/>
      <c r="F245" s="11"/>
      <c r="G245" s="40" t="str">
        <f>IF(J246="FIN","",LOOKUP(I245,DATOS!A:A,DATOS!F:F))</f>
        <v xml:space="preserve">EL MEDIO FÍSICO EN ESPAÑA. </v>
      </c>
      <c r="H245" s="40">
        <f>IF(J246="FIN",0,LOOKUP(I245,DATOS!A:A,DATOS!P:P))</f>
        <v>0</v>
      </c>
      <c r="I245" s="35">
        <f>+I239+1</f>
        <v>41</v>
      </c>
      <c r="J245" s="61">
        <f>IF(LOOKUP(I245,DATOS!A:A,DATOS!C:C)=0,J239,(LOOKUP(I245,DATOS!A:A,DATOS!C:C)))</f>
        <v>1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IF(PORTADA!$F$51="A",CONCATENATE(K251,".- ",G251),"")</f>
        <v xml:space="preserve">42.- EL MEDIO FÍSICO EN ESPAÑA. </v>
      </c>
      <c r="D251" s="24"/>
      <c r="E251" s="11"/>
      <c r="F251" s="11"/>
      <c r="G251" s="40" t="str">
        <f>IF(J252="FIN","",LOOKUP(I251,DATOS!A:A,DATOS!F:F))</f>
        <v xml:space="preserve">EL MEDIO FÍSICO EN ESPAÑA. </v>
      </c>
      <c r="H251" s="40">
        <f>IF(J252="FIN",0,LOOKUP(I251,DATOS!A:A,DATOS!P:P))</f>
        <v>0</v>
      </c>
      <c r="I251" s="35">
        <f>+I245+1</f>
        <v>42</v>
      </c>
      <c r="J251" s="61">
        <f>IF(LOOKUP(I251,DATOS!A:A,DATOS!C:C)=0,J245,(LOOKUP(I251,DATOS!A:A,DATOS!C:C)))</f>
        <v>1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IF(PORTADA!$F$51="A",CONCATENATE(K257,".- ",G257),"")</f>
        <v xml:space="preserve">43.- EL MEDIO FÍSICO EN ESPAÑA. </v>
      </c>
      <c r="D257" s="24"/>
      <c r="E257" s="11"/>
      <c r="F257" s="11"/>
      <c r="G257" s="40" t="str">
        <f>IF(J258="FIN","",LOOKUP(I257,DATOS!A:A,DATOS!F:F))</f>
        <v xml:space="preserve">EL MEDIO FÍSICO EN ESPAÑA. </v>
      </c>
      <c r="H257" s="40">
        <f>IF(J258="FIN",0,LOOKUP(I257,DATOS!A:A,DATOS!P:P))</f>
        <v>0</v>
      </c>
      <c r="I257" s="35">
        <f>+I251+1</f>
        <v>43</v>
      </c>
      <c r="J257" s="61">
        <f>IF(LOOKUP(I257,DATOS!A:A,DATOS!C:C)=0,J251,(LOOKUP(I257,DATOS!A:A,DATOS!C:C)))</f>
        <v>1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IF(PORTADA!$F$51="A",CONCATENATE(K263,".- ",G263),"")</f>
        <v xml:space="preserve">44.- EL MEDIO FÍSICO EN ESPAÑA. </v>
      </c>
      <c r="D263" s="24"/>
      <c r="E263" s="11"/>
      <c r="F263" s="11"/>
      <c r="G263" s="40" t="str">
        <f>IF(J264="FIN","",LOOKUP(I263,DATOS!A:A,DATOS!F:F))</f>
        <v xml:space="preserve">EL MEDIO FÍSICO EN ESPAÑA. </v>
      </c>
      <c r="H263" s="40">
        <f>IF(J264="FIN",0,LOOKUP(I263,DATOS!A:A,DATOS!P:P))</f>
        <v>0</v>
      </c>
      <c r="I263" s="35">
        <f>+I257+1</f>
        <v>44</v>
      </c>
      <c r="J263" s="61">
        <f>IF(LOOKUP(I263,DATOS!A:A,DATOS!C:C)=0,J257,(LOOKUP(I263,DATOS!A:A,DATOS!C:C)))</f>
        <v>1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IF(PORTADA!$F$51="A",CONCATENATE(K269,".- ",G269),"")</f>
        <v xml:space="preserve">45.- EL MEDIO FÍSICO EN ESPAÑA. </v>
      </c>
      <c r="D269" s="24"/>
      <c r="E269" s="11"/>
      <c r="F269" s="11"/>
      <c r="G269" s="40" t="str">
        <f>IF(J270="FIN","",LOOKUP(I269,DATOS!A:A,DATOS!F:F))</f>
        <v xml:space="preserve">EL MEDIO FÍSICO EN ESPAÑA. </v>
      </c>
      <c r="H269" s="40">
        <f>IF(J270="FIN",0,LOOKUP(I269,DATOS!A:A,DATOS!P:P))</f>
        <v>0</v>
      </c>
      <c r="I269" s="35">
        <f>+I263+1</f>
        <v>45</v>
      </c>
      <c r="J269" s="61">
        <f>IF(LOOKUP(I269,DATOS!A:A,DATOS!C:C)=0,J263,(LOOKUP(I269,DATOS!A:A,DATOS!C:C)))</f>
        <v>1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IF(PORTADA!$F$51="A",CONCATENATE(K275,".- ",G275),"")</f>
        <v xml:space="preserve">46.- EL MEDIO FÍSICO EN ESPAÑA. </v>
      </c>
      <c r="D275" s="24"/>
      <c r="E275" s="11"/>
      <c r="F275" s="11"/>
      <c r="G275" s="40" t="str">
        <f>IF(J276="FIN","",LOOKUP(I275,DATOS!A:A,DATOS!F:F))</f>
        <v xml:space="preserve">EL MEDIO FÍSICO EN ESPAÑA. </v>
      </c>
      <c r="H275" s="40">
        <f>IF(J276="FIN",0,LOOKUP(I275,DATOS!A:A,DATOS!P:P))</f>
        <v>0</v>
      </c>
      <c r="I275" s="35">
        <f>+I269+1</f>
        <v>46</v>
      </c>
      <c r="J275" s="61">
        <f>IF(LOOKUP(I275,DATOS!A:A,DATOS!C:C)=0,J269,(LOOKUP(I275,DATOS!A:A,DATOS!C:C)))</f>
        <v>1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IF(PORTADA!$F$51="A",CONCATENATE(K281,".- ",G281),"")</f>
        <v xml:space="preserve">47.- EL MEDIO FÍSICO EN ESPAÑA. </v>
      </c>
      <c r="D281" s="24"/>
      <c r="E281" s="11"/>
      <c r="F281" s="11"/>
      <c r="G281" s="40" t="str">
        <f>IF(J282="FIN","",LOOKUP(I281,DATOS!A:A,DATOS!F:F))</f>
        <v xml:space="preserve">EL MEDIO FÍSICO EN ESPAÑA. </v>
      </c>
      <c r="H281" s="40">
        <f>IF(J282="FIN",0,LOOKUP(I281,DATOS!A:A,DATOS!P:P))</f>
        <v>0</v>
      </c>
      <c r="I281" s="35">
        <f>+I275+1</f>
        <v>47</v>
      </c>
      <c r="J281" s="61">
        <f>IF(LOOKUP(I281,DATOS!A:A,DATOS!C:C)=0,J275,(LOOKUP(I281,DATOS!A:A,DATOS!C:C)))</f>
        <v>1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IF(PORTADA!$F$51="A",CONCATENATE(K287,".- ",G287),"")</f>
        <v xml:space="preserve">48.- EL MEDIO FÍSICO EN ESPAÑA. </v>
      </c>
      <c r="D287" s="24"/>
      <c r="E287" s="11"/>
      <c r="F287" s="11"/>
      <c r="G287" s="40" t="str">
        <f>IF(J288="FIN","",LOOKUP(I287,DATOS!A:A,DATOS!F:F))</f>
        <v xml:space="preserve">EL MEDIO FÍSICO EN ESPAÑA. </v>
      </c>
      <c r="H287" s="40">
        <f>IF(J288="FIN",0,LOOKUP(I287,DATOS!A:A,DATOS!P:P))</f>
        <v>0</v>
      </c>
      <c r="I287" s="35">
        <f>+I281+1</f>
        <v>48</v>
      </c>
      <c r="J287" s="61">
        <f>IF(LOOKUP(I287,DATOS!A:A,DATOS!C:C)=0,J281,(LOOKUP(I287,DATOS!A:A,DATOS!C:C)))</f>
        <v>1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IF(PORTADA!$F$51="A",CONCATENATE(K293,".- ",G293),"")</f>
        <v xml:space="preserve">49.- EL MEDIO FÍSICO EN ESPAÑA. </v>
      </c>
      <c r="D293" s="24"/>
      <c r="E293" s="11"/>
      <c r="F293" s="11"/>
      <c r="G293" s="40" t="str">
        <f>IF(J294="FIN","",LOOKUP(I293,DATOS!A:A,DATOS!F:F))</f>
        <v xml:space="preserve">EL MEDIO FÍSICO EN ESPAÑA. </v>
      </c>
      <c r="H293" s="40">
        <f>IF(J294="FIN",0,LOOKUP(I293,DATOS!A:A,DATOS!P:P))</f>
        <v>0</v>
      </c>
      <c r="I293" s="35">
        <f>+I287+1</f>
        <v>49</v>
      </c>
      <c r="J293" s="61">
        <f>IF(LOOKUP(I293,DATOS!A:A,DATOS!C:C)=0,J287,(LOOKUP(I293,DATOS!A:A,DATOS!C:C)))</f>
        <v>1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IF(PORTADA!$F$51="A",CONCATENATE(K299,".- ",G299),"")</f>
        <v xml:space="preserve">50.- EL MEDIO FÍSICO EN ESPAÑA. </v>
      </c>
      <c r="D299" s="24"/>
      <c r="E299" s="11"/>
      <c r="F299" s="11"/>
      <c r="G299" s="40" t="str">
        <f>IF(J300="FIN","",LOOKUP(I299,DATOS!A:A,DATOS!F:F))</f>
        <v xml:space="preserve">EL MEDIO FÍSICO EN ESPAÑA. </v>
      </c>
      <c r="H299" s="40">
        <f>IF(J300="FIN",0,LOOKUP(I299,DATOS!A:A,DATOS!P:P))</f>
        <v>0</v>
      </c>
      <c r="I299" s="35">
        <f>+I293+1</f>
        <v>50</v>
      </c>
      <c r="J299" s="61">
        <f>IF(LOOKUP(I299,DATOS!A:A,DATOS!C:C)=0,J293,(LOOKUP(I299,DATOS!A:A,DATOS!C:C)))</f>
        <v>1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>a) 0</v>
      </c>
      <c r="D300" s="26"/>
      <c r="G300" s="38">
        <f>IF(J300="FIN","",LOOKUP(I299,DATOS!A:A,DATOS!L:L))</f>
        <v>0</v>
      </c>
      <c r="I300" s="35" t="s">
        <v>57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42"/>
      <c r="B301" s="29"/>
      <c r="C301" s="25" t="str">
        <f ca="1">IF(PORTADA!$F$51="A",CONCATENATE(I301," ",G301),"")</f>
        <v>b) 0</v>
      </c>
      <c r="D301" s="26"/>
      <c r="G301" s="38">
        <f>IF(J300="FIN","",LOOKUP(I299,DATOS!A:A,DATOS!M:M))</f>
        <v>0</v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42"/>
      <c r="B302" s="29"/>
      <c r="C302" s="25" t="str">
        <f ca="1">IF(PORTADA!$F$51="A",CONCATENATE(I302," ",G302),"")</f>
        <v>c) 0</v>
      </c>
      <c r="D302" s="26"/>
      <c r="G302" s="38">
        <f>IF(J300="FIN","",LOOKUP(I299,DATOS!A:A,DATOS!N:N))</f>
        <v>0</v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42"/>
      <c r="B303" s="29"/>
      <c r="C303" s="25" t="str">
        <f ca="1">IF(PORTADA!$F$51="A",CONCATENATE(I303," ",G303),"")</f>
        <v>d) 0</v>
      </c>
      <c r="D303" s="26"/>
      <c r="G303" s="38">
        <f>IF(J300="FIN","",LOOKUP(I299,DATOS!A:A,DATOS!O:O))</f>
        <v>0</v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IF(PORTADA!$F$51="A",CONCATENATE(K305,".- ",G305),"")</f>
        <v xml:space="preserve">51.- EL MEDIO FÍSICO EN ESPAÑA. </v>
      </c>
      <c r="D305" s="24"/>
      <c r="E305" s="11"/>
      <c r="F305" s="11"/>
      <c r="G305" s="40" t="str">
        <f>IF(J306="FIN","",LOOKUP(I305,DATOS!A:A,DATOS!F:F))</f>
        <v xml:space="preserve">EL MEDIO FÍSICO EN ESPAÑA. </v>
      </c>
      <c r="H305" s="40">
        <f>IF(J306="FIN",0,LOOKUP(I305,DATOS!A:A,DATOS!P:P))</f>
        <v>0</v>
      </c>
      <c r="I305" s="35">
        <f>+I299+1</f>
        <v>51</v>
      </c>
      <c r="J305" s="61">
        <f>IF(LOOKUP(I305,DATOS!A:A,DATOS!C:C)=0,J299,(LOOKUP(I305,DATOS!A:A,DATOS!C:C)))</f>
        <v>1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>a) 0</v>
      </c>
      <c r="D306" s="26"/>
      <c r="G306" s="38">
        <f>IF(J306="FIN","",LOOKUP(I305,DATOS!A:A,DATOS!L:L))</f>
        <v>0</v>
      </c>
      <c r="I306" s="35" t="s">
        <v>57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42"/>
      <c r="B307" s="29"/>
      <c r="C307" s="25" t="str">
        <f ca="1">IF(PORTADA!$F$51="A",CONCATENATE(I307," ",G307),"")</f>
        <v>b) 0</v>
      </c>
      <c r="D307" s="26"/>
      <c r="G307" s="38">
        <f>IF(J306="FIN","",LOOKUP(I305,DATOS!A:A,DATOS!M:M))</f>
        <v>0</v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42"/>
      <c r="B308" s="29"/>
      <c r="C308" s="25" t="str">
        <f ca="1">IF(PORTADA!$F$51="A",CONCATENATE(I308," ",G308),"")</f>
        <v>c) 0</v>
      </c>
      <c r="D308" s="26"/>
      <c r="G308" s="38">
        <f>IF(J306="FIN","",LOOKUP(I305,DATOS!A:A,DATOS!N:N))</f>
        <v>0</v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42"/>
      <c r="B309" s="29"/>
      <c r="C309" s="25" t="str">
        <f ca="1">IF(PORTADA!$F$51="A",CONCATENATE(I309," ",G309),"")</f>
        <v>d) 0</v>
      </c>
      <c r="D309" s="26"/>
      <c r="G309" s="38">
        <f>IF(J306="FIN","",LOOKUP(I305,DATOS!A:A,DATOS!O:O))</f>
        <v>0</v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IF(PORTADA!$F$51="A",CONCATENATE(K311,".- ",G311),"")</f>
        <v xml:space="preserve">52.- EL MEDIO FÍSICO EN ESPAÑA. </v>
      </c>
      <c r="D311" s="24"/>
      <c r="E311" s="11"/>
      <c r="F311" s="11"/>
      <c r="G311" s="40" t="str">
        <f>IF(J312="FIN","",LOOKUP(I311,DATOS!A:A,DATOS!F:F))</f>
        <v xml:space="preserve">EL MEDIO FÍSICO EN ESPAÑA. </v>
      </c>
      <c r="H311" s="40">
        <f>IF(J312="FIN",0,LOOKUP(I311,DATOS!A:A,DATOS!P:P))</f>
        <v>0</v>
      </c>
      <c r="I311" s="35">
        <f>+I305+1</f>
        <v>52</v>
      </c>
      <c r="J311" s="61">
        <f>IF(LOOKUP(I311,DATOS!A:A,DATOS!C:C)=0,J305,(LOOKUP(I311,DATOS!A:A,DATOS!C:C)))</f>
        <v>1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>a) 0</v>
      </c>
      <c r="D312" s="26"/>
      <c r="G312" s="38">
        <f>IF(J312="FIN","",LOOKUP(I311,DATOS!A:A,DATOS!L:L))</f>
        <v>0</v>
      </c>
      <c r="I312" s="35" t="s">
        <v>57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42"/>
      <c r="B313" s="29"/>
      <c r="C313" s="25" t="str">
        <f ca="1">IF(PORTADA!$F$51="A",CONCATENATE(I313," ",G313),"")</f>
        <v>b) 0</v>
      </c>
      <c r="D313" s="26"/>
      <c r="G313" s="38">
        <f>IF(J312="FIN","",LOOKUP(I311,DATOS!A:A,DATOS!M:M))</f>
        <v>0</v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42"/>
      <c r="B314" s="29"/>
      <c r="C314" s="25" t="str">
        <f ca="1">IF(PORTADA!$F$51="A",CONCATENATE(I314," ",G314),"")</f>
        <v>c) 0</v>
      </c>
      <c r="D314" s="26"/>
      <c r="G314" s="38">
        <f>IF(J312="FIN","",LOOKUP(I311,DATOS!A:A,DATOS!N:N))</f>
        <v>0</v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42"/>
      <c r="B315" s="29"/>
      <c r="C315" s="25" t="str">
        <f ca="1">IF(PORTADA!$F$51="A",CONCATENATE(I315," ",G315),"")</f>
        <v>d) 0</v>
      </c>
      <c r="D315" s="26"/>
      <c r="G315" s="38">
        <f>IF(J312="FIN","",LOOKUP(I311,DATOS!A:A,DATOS!O:O))</f>
        <v>0</v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IF(PORTADA!$F$51="A",CONCATENATE(K317,".- ",G317),"")</f>
        <v xml:space="preserve">53.- EL MEDIO FÍSICO EN ESPAÑA. </v>
      </c>
      <c r="D317" s="24"/>
      <c r="E317" s="11"/>
      <c r="F317" s="11"/>
      <c r="G317" s="40" t="str">
        <f>IF(J318="FIN","",LOOKUP(I317,DATOS!A:A,DATOS!F:F))</f>
        <v xml:space="preserve">EL MEDIO FÍSICO EN ESPAÑA. </v>
      </c>
      <c r="H317" s="40">
        <f>IF(J318="FIN",0,LOOKUP(I317,DATOS!A:A,DATOS!P:P))</f>
        <v>0</v>
      </c>
      <c r="I317" s="35">
        <f>+I311+1</f>
        <v>53</v>
      </c>
      <c r="J317" s="61">
        <f>IF(LOOKUP(I317,DATOS!A:A,DATOS!C:C)=0,J311,(LOOKUP(I317,DATOS!A:A,DATOS!C:C)))</f>
        <v>1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>a) 0</v>
      </c>
      <c r="D318" s="26"/>
      <c r="G318" s="38">
        <f>IF(J318="FIN","",LOOKUP(I317,DATOS!A:A,DATOS!L:L))</f>
        <v>0</v>
      </c>
      <c r="I318" s="35" t="s">
        <v>57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42"/>
      <c r="B319" s="29"/>
      <c r="C319" s="25" t="str">
        <f ca="1">IF(PORTADA!$F$51="A",CONCATENATE(I319," ",G319),"")</f>
        <v>b) 0</v>
      </c>
      <c r="D319" s="26"/>
      <c r="G319" s="38">
        <f>IF(J318="FIN","",LOOKUP(I317,DATOS!A:A,DATOS!M:M))</f>
        <v>0</v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42"/>
      <c r="B320" s="29"/>
      <c r="C320" s="25" t="str">
        <f ca="1">IF(PORTADA!$F$51="A",CONCATENATE(I320," ",G320),"")</f>
        <v>c) 0</v>
      </c>
      <c r="D320" s="26"/>
      <c r="G320" s="38">
        <f>IF(J318="FIN","",LOOKUP(I317,DATOS!A:A,DATOS!N:N))</f>
        <v>0</v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42"/>
      <c r="B321" s="29"/>
      <c r="C321" s="25" t="str">
        <f ca="1">IF(PORTADA!$F$51="A",CONCATENATE(I321," ",G321),"")</f>
        <v>d) 0</v>
      </c>
      <c r="D321" s="26"/>
      <c r="G321" s="38">
        <f>IF(J318="FIN","",LOOKUP(I317,DATOS!A:A,DATOS!O:O))</f>
        <v>0</v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IF(PORTADA!$F$51="A",CONCATENATE(K323,".- ",G323),"")</f>
        <v xml:space="preserve">54.- EL MEDIO FÍSICO EN ESPAÑA. </v>
      </c>
      <c r="D323" s="24"/>
      <c r="E323" s="11"/>
      <c r="F323" s="11"/>
      <c r="G323" s="40" t="str">
        <f>IF(J324="FIN","",LOOKUP(I323,DATOS!A:A,DATOS!F:F))</f>
        <v xml:space="preserve">EL MEDIO FÍSICO EN ESPAÑA. </v>
      </c>
      <c r="H323" s="40">
        <f>IF(J324="FIN",0,LOOKUP(I323,DATOS!A:A,DATOS!P:P))</f>
        <v>0</v>
      </c>
      <c r="I323" s="35">
        <f>+I317+1</f>
        <v>54</v>
      </c>
      <c r="J323" s="61">
        <f>IF(LOOKUP(I323,DATOS!A:A,DATOS!C:C)=0,J317,(LOOKUP(I323,DATOS!A:A,DATOS!C:C)))</f>
        <v>1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>a) 0</v>
      </c>
      <c r="D324" s="26"/>
      <c r="G324" s="38">
        <f>IF(J324="FIN","",LOOKUP(I323,DATOS!A:A,DATOS!L:L))</f>
        <v>0</v>
      </c>
      <c r="I324" s="35" t="s">
        <v>57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42"/>
      <c r="B325" s="29"/>
      <c r="C325" s="25" t="str">
        <f ca="1">IF(PORTADA!$F$51="A",CONCATENATE(I325," ",G325),"")</f>
        <v>b) 0</v>
      </c>
      <c r="D325" s="26"/>
      <c r="G325" s="38">
        <f>IF(J324="FIN","",LOOKUP(I323,DATOS!A:A,DATOS!M:M))</f>
        <v>0</v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42"/>
      <c r="B326" s="29"/>
      <c r="C326" s="25" t="str">
        <f ca="1">IF(PORTADA!$F$51="A",CONCATENATE(I326," ",G326),"")</f>
        <v>c) 0</v>
      </c>
      <c r="D326" s="26"/>
      <c r="G326" s="38">
        <f>IF(J324="FIN","",LOOKUP(I323,DATOS!A:A,DATOS!N:N))</f>
        <v>0</v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42"/>
      <c r="B327" s="29"/>
      <c r="C327" s="25" t="str">
        <f ca="1">IF(PORTADA!$F$51="A",CONCATENATE(I327," ",G327),"")</f>
        <v>d) 0</v>
      </c>
      <c r="D327" s="26"/>
      <c r="G327" s="38">
        <f>IF(J324="FIN","",LOOKUP(I323,DATOS!A:A,DATOS!O:O))</f>
        <v>0</v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IF(PORTADA!$F$51="A",CONCATENATE(K329,".- ",G329),"")</f>
        <v xml:space="preserve">55.- EL MEDIO FÍSICO EN ESPAÑA. </v>
      </c>
      <c r="D329" s="24"/>
      <c r="E329" s="11"/>
      <c r="F329" s="11"/>
      <c r="G329" s="40" t="str">
        <f>IF(J330="FIN","",LOOKUP(I329,DATOS!A:A,DATOS!F:F))</f>
        <v xml:space="preserve">EL MEDIO FÍSICO EN ESPAÑA. </v>
      </c>
      <c r="H329" s="40">
        <f>IF(J330="FIN",0,LOOKUP(I329,DATOS!A:A,DATOS!P:P))</f>
        <v>0</v>
      </c>
      <c r="I329" s="35">
        <f>+I323+1</f>
        <v>55</v>
      </c>
      <c r="J329" s="61">
        <f>IF(LOOKUP(I329,DATOS!A:A,DATOS!C:C)=0,J323,(LOOKUP(I329,DATOS!A:A,DATOS!C:C)))</f>
        <v>1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>a) 0</v>
      </c>
      <c r="D330" s="26"/>
      <c r="G330" s="38">
        <f>IF(J330="FIN","",LOOKUP(I329,DATOS!A:A,DATOS!L:L))</f>
        <v>0</v>
      </c>
      <c r="I330" s="35" t="s">
        <v>57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42"/>
      <c r="B331" s="29"/>
      <c r="C331" s="25" t="str">
        <f ca="1">IF(PORTADA!$F$51="A",CONCATENATE(I331," ",G331),"")</f>
        <v>b) 0</v>
      </c>
      <c r="D331" s="26"/>
      <c r="G331" s="38">
        <f>IF(J330="FIN","",LOOKUP(I329,DATOS!A:A,DATOS!M:M))</f>
        <v>0</v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42"/>
      <c r="B332" s="29"/>
      <c r="C332" s="25" t="str">
        <f ca="1">IF(PORTADA!$F$51="A",CONCATENATE(I332," ",G332),"")</f>
        <v>c) 0</v>
      </c>
      <c r="D332" s="26"/>
      <c r="G332" s="38">
        <f>IF(J330="FIN","",LOOKUP(I329,DATOS!A:A,DATOS!N:N))</f>
        <v>0</v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42"/>
      <c r="B333" s="29"/>
      <c r="C333" s="25" t="str">
        <f ca="1">IF(PORTADA!$F$51="A",CONCATENATE(I333," ",G333),"")</f>
        <v>d) 0</v>
      </c>
      <c r="D333" s="26"/>
      <c r="G333" s="38">
        <f>IF(J330="FIN","",LOOKUP(I329,DATOS!A:A,DATOS!O:O))</f>
        <v>0</v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IF(PORTADA!$F$51="A",CONCATENATE(K335,".- ",G335),"")</f>
        <v xml:space="preserve">56.- EL MEDIO FÍSICO EN ESPAÑA. </v>
      </c>
      <c r="D335" s="24"/>
      <c r="E335" s="11"/>
      <c r="F335" s="11"/>
      <c r="G335" s="40" t="str">
        <f>IF(J336="FIN","",LOOKUP(I335,DATOS!A:A,DATOS!F:F))</f>
        <v xml:space="preserve">EL MEDIO FÍSICO EN ESPAÑA. </v>
      </c>
      <c r="H335" s="40">
        <f>IF(J336="FIN",0,LOOKUP(I335,DATOS!A:A,DATOS!P:P))</f>
        <v>0</v>
      </c>
      <c r="I335" s="35">
        <f>+I329+1</f>
        <v>56</v>
      </c>
      <c r="J335" s="61">
        <f>IF(LOOKUP(I335,DATOS!A:A,DATOS!C:C)=0,J329,(LOOKUP(I335,DATOS!A:A,DATOS!C:C)))</f>
        <v>1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>a) 0</v>
      </c>
      <c r="D336" s="26"/>
      <c r="G336" s="38">
        <f>IF(J336="FIN","",LOOKUP(I335,DATOS!A:A,DATOS!L:L))</f>
        <v>0</v>
      </c>
      <c r="I336" s="35" t="s">
        <v>57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42"/>
      <c r="B337" s="29"/>
      <c r="C337" s="25" t="str">
        <f ca="1">IF(PORTADA!$F$51="A",CONCATENATE(I337," ",G337),"")</f>
        <v>b) 0</v>
      </c>
      <c r="D337" s="26"/>
      <c r="G337" s="38">
        <f>IF(J336="FIN","",LOOKUP(I335,DATOS!A:A,DATOS!M:M))</f>
        <v>0</v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42"/>
      <c r="B338" s="29"/>
      <c r="C338" s="25" t="str">
        <f ca="1">IF(PORTADA!$F$51="A",CONCATENATE(I338," ",G338),"")</f>
        <v>c) 0</v>
      </c>
      <c r="D338" s="26"/>
      <c r="G338" s="38">
        <f>IF(J336="FIN","",LOOKUP(I335,DATOS!A:A,DATOS!N:N))</f>
        <v>0</v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42"/>
      <c r="B339" s="29"/>
      <c r="C339" s="25" t="str">
        <f ca="1">IF(PORTADA!$F$51="A",CONCATENATE(I339," ",G339),"")</f>
        <v>d) 0</v>
      </c>
      <c r="D339" s="26"/>
      <c r="G339" s="38">
        <f>IF(J336="FIN","",LOOKUP(I335,DATOS!A:A,DATOS!O:O))</f>
        <v>0</v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IF(PORTADA!$F$51="A",CONCATENATE(K341,".- ",G341),"")</f>
        <v xml:space="preserve">57.- EL MEDIO FÍSICO EN ESPAÑA. </v>
      </c>
      <c r="D341" s="24"/>
      <c r="E341" s="11"/>
      <c r="F341" s="11"/>
      <c r="G341" s="40" t="str">
        <f>IF(J342="FIN","",LOOKUP(I341,DATOS!A:A,DATOS!F:F))</f>
        <v xml:space="preserve">EL MEDIO FÍSICO EN ESPAÑA. </v>
      </c>
      <c r="H341" s="40">
        <f>IF(J342="FIN",0,LOOKUP(I341,DATOS!A:A,DATOS!P:P))</f>
        <v>0</v>
      </c>
      <c r="I341" s="35">
        <f>+I335+1</f>
        <v>57</v>
      </c>
      <c r="J341" s="61">
        <f>IF(LOOKUP(I341,DATOS!A:A,DATOS!C:C)=0,J335,(LOOKUP(I341,DATOS!A:A,DATOS!C:C)))</f>
        <v>1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>a) 0</v>
      </c>
      <c r="D342" s="26"/>
      <c r="G342" s="38">
        <f>IF(J342="FIN","",LOOKUP(I341,DATOS!A:A,DATOS!L:L))</f>
        <v>0</v>
      </c>
      <c r="I342" s="35" t="s">
        <v>57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42"/>
      <c r="B343" s="29"/>
      <c r="C343" s="25" t="str">
        <f ca="1">IF(PORTADA!$F$51="A",CONCATENATE(I343," ",G343),"")</f>
        <v>b) 0</v>
      </c>
      <c r="D343" s="26"/>
      <c r="G343" s="38">
        <f>IF(J342="FIN","",LOOKUP(I341,DATOS!A:A,DATOS!M:M))</f>
        <v>0</v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42"/>
      <c r="B344" s="29"/>
      <c r="C344" s="25" t="str">
        <f ca="1">IF(PORTADA!$F$51="A",CONCATENATE(I344," ",G344),"")</f>
        <v>c) 0</v>
      </c>
      <c r="D344" s="26"/>
      <c r="G344" s="38">
        <f>IF(J342="FIN","",LOOKUP(I341,DATOS!A:A,DATOS!N:N))</f>
        <v>0</v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42"/>
      <c r="B345" s="29"/>
      <c r="C345" s="25" t="str">
        <f ca="1">IF(PORTADA!$F$51="A",CONCATENATE(I345," ",G345),"")</f>
        <v>d) 0</v>
      </c>
      <c r="D345" s="26"/>
      <c r="G345" s="38">
        <f>IF(J342="FIN","",LOOKUP(I341,DATOS!A:A,DATOS!O:O))</f>
        <v>0</v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IF(PORTADA!$F$51="A",CONCATENATE(K347,".- ",G347),"")</f>
        <v xml:space="preserve">58.- EL MEDIO FÍSICO EN ESPAÑA. </v>
      </c>
      <c r="D347" s="24"/>
      <c r="E347" s="11"/>
      <c r="F347" s="11"/>
      <c r="G347" s="40" t="str">
        <f>IF(J348="FIN","",LOOKUP(I347,DATOS!A:A,DATOS!F:F))</f>
        <v xml:space="preserve">EL MEDIO FÍSICO EN ESPAÑA. </v>
      </c>
      <c r="H347" s="40">
        <f>IF(J348="FIN",0,LOOKUP(I347,DATOS!A:A,DATOS!P:P))</f>
        <v>0</v>
      </c>
      <c r="I347" s="35">
        <f>+I341+1</f>
        <v>58</v>
      </c>
      <c r="J347" s="61">
        <f>IF(LOOKUP(I347,DATOS!A:A,DATOS!C:C)=0,J341,(LOOKUP(I347,DATOS!A:A,DATOS!C:C)))</f>
        <v>1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>a) 0</v>
      </c>
      <c r="D348" s="26"/>
      <c r="G348" s="38">
        <f>IF(J348="FIN","",LOOKUP(I347,DATOS!A:A,DATOS!L:L))</f>
        <v>0</v>
      </c>
      <c r="I348" s="35" t="s">
        <v>57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42"/>
      <c r="B349" s="29"/>
      <c r="C349" s="25" t="str">
        <f ca="1">IF(PORTADA!$F$51="A",CONCATENATE(I349," ",G349),"")</f>
        <v>b) 0</v>
      </c>
      <c r="D349" s="26"/>
      <c r="G349" s="38">
        <f>IF(J348="FIN","",LOOKUP(I347,DATOS!A:A,DATOS!M:M))</f>
        <v>0</v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42"/>
      <c r="B350" s="29"/>
      <c r="C350" s="25" t="str">
        <f ca="1">IF(PORTADA!$F$51="A",CONCATENATE(I350," ",G350),"")</f>
        <v>c) 0</v>
      </c>
      <c r="D350" s="26"/>
      <c r="G350" s="38">
        <f>IF(J348="FIN","",LOOKUP(I347,DATOS!A:A,DATOS!N:N))</f>
        <v>0</v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42"/>
      <c r="B351" s="29"/>
      <c r="C351" s="25" t="str">
        <f ca="1">IF(PORTADA!$F$51="A",CONCATENATE(I351," ",G351),"")</f>
        <v>d) 0</v>
      </c>
      <c r="D351" s="26"/>
      <c r="G351" s="38">
        <f>IF(J348="FIN","",LOOKUP(I347,DATOS!A:A,DATOS!O:O))</f>
        <v>0</v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IF(PORTADA!$F$51="A",CONCATENATE(K353,".- ",G353),"")</f>
        <v xml:space="preserve">59.- EL MEDIO FÍSICO EN ESPAÑA. </v>
      </c>
      <c r="D353" s="24"/>
      <c r="E353" s="11"/>
      <c r="F353" s="11"/>
      <c r="G353" s="40" t="str">
        <f>IF(J354="FIN","",LOOKUP(I353,DATOS!A:A,DATOS!F:F))</f>
        <v xml:space="preserve">EL MEDIO FÍSICO EN ESPAÑA. </v>
      </c>
      <c r="H353" s="40">
        <f>IF(J354="FIN",0,LOOKUP(I353,DATOS!A:A,DATOS!P:P))</f>
        <v>0</v>
      </c>
      <c r="I353" s="35">
        <f>+I347+1</f>
        <v>59</v>
      </c>
      <c r="J353" s="61">
        <f>IF(LOOKUP(I353,DATOS!A:A,DATOS!C:C)=0,J347,(LOOKUP(I353,DATOS!A:A,DATOS!C:C)))</f>
        <v>1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>a) 0</v>
      </c>
      <c r="D354" s="26"/>
      <c r="G354" s="38">
        <f>IF(J354="FIN","",LOOKUP(I353,DATOS!A:A,DATOS!L:L))</f>
        <v>0</v>
      </c>
      <c r="I354" s="35" t="s">
        <v>57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42"/>
      <c r="B355" s="29"/>
      <c r="C355" s="25" t="str">
        <f ca="1">IF(PORTADA!$F$51="A",CONCATENATE(I355," ",G355),"")</f>
        <v>b) 0</v>
      </c>
      <c r="D355" s="26"/>
      <c r="G355" s="38">
        <f>IF(J354="FIN","",LOOKUP(I353,DATOS!A:A,DATOS!M:M))</f>
        <v>0</v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42"/>
      <c r="B356" s="29"/>
      <c r="C356" s="25" t="str">
        <f ca="1">IF(PORTADA!$F$51="A",CONCATENATE(I356," ",G356),"")</f>
        <v>c) 0</v>
      </c>
      <c r="D356" s="26"/>
      <c r="G356" s="38">
        <f>IF(J354="FIN","",LOOKUP(I353,DATOS!A:A,DATOS!N:N))</f>
        <v>0</v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42"/>
      <c r="B357" s="29"/>
      <c r="C357" s="25" t="str">
        <f ca="1">IF(PORTADA!$F$51="A",CONCATENATE(I357," ",G357),"")</f>
        <v>d) 0</v>
      </c>
      <c r="D357" s="26"/>
      <c r="G357" s="38">
        <f>IF(J354="FIN","",LOOKUP(I353,DATOS!A:A,DATOS!O:O))</f>
        <v>0</v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IF(PORTADA!$F$51="A",CONCATENATE(K359,".- ",G359),"")</f>
        <v xml:space="preserve">60.- EL MEDIO FÍSICO EN ESPAÑA. </v>
      </c>
      <c r="D359" s="24"/>
      <c r="E359" s="11"/>
      <c r="F359" s="11"/>
      <c r="G359" s="40" t="str">
        <f>IF(J360="FIN","",LOOKUP(I359,DATOS!A:A,DATOS!F:F))</f>
        <v xml:space="preserve">EL MEDIO FÍSICO EN ESPAÑA. </v>
      </c>
      <c r="H359" s="40">
        <f>IF(J360="FIN",0,LOOKUP(I359,DATOS!A:A,DATOS!P:P))</f>
        <v>0</v>
      </c>
      <c r="I359" s="35">
        <f>+I353+1</f>
        <v>60</v>
      </c>
      <c r="J359" s="61">
        <f>IF(LOOKUP(I359,DATOS!A:A,DATOS!C:C)=0,J353,(LOOKUP(I359,DATOS!A:A,DATOS!C:C)))</f>
        <v>1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>a) 0</v>
      </c>
      <c r="D360" s="26"/>
      <c r="G360" s="38">
        <f>IF(J360="FIN","",LOOKUP(I359,DATOS!A:A,DATOS!L:L))</f>
        <v>0</v>
      </c>
      <c r="I360" s="35" t="s">
        <v>57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42"/>
      <c r="B361" s="29"/>
      <c r="C361" s="25" t="str">
        <f ca="1">IF(PORTADA!$F$51="A",CONCATENATE(I361," ",G361),"")</f>
        <v>b) 0</v>
      </c>
      <c r="D361" s="26"/>
      <c r="G361" s="38">
        <f>IF(J360="FIN","",LOOKUP(I359,DATOS!A:A,DATOS!M:M))</f>
        <v>0</v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42"/>
      <c r="B362" s="29"/>
      <c r="C362" s="25" t="str">
        <f ca="1">IF(PORTADA!$F$51="A",CONCATENATE(I362," ",G362),"")</f>
        <v>c) 0</v>
      </c>
      <c r="D362" s="26"/>
      <c r="G362" s="38">
        <f>IF(J360="FIN","",LOOKUP(I359,DATOS!A:A,DATOS!N:N))</f>
        <v>0</v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42"/>
      <c r="B363" s="29"/>
      <c r="C363" s="25" t="str">
        <f ca="1">IF(PORTADA!$F$51="A",CONCATENATE(I363," ",G363),"")</f>
        <v>d) 0</v>
      </c>
      <c r="D363" s="26"/>
      <c r="G363" s="38">
        <f>IF(J360="FIN","",LOOKUP(I359,DATOS!A:A,DATOS!O:O))</f>
        <v>0</v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IF(PORTADA!$F$51="A",CONCATENATE(K365,".- ",G365),"")</f>
        <v xml:space="preserve">61.- EL MEDIO FÍSICO EN ESPAÑA. </v>
      </c>
      <c r="D365" s="24"/>
      <c r="E365" s="11"/>
      <c r="F365" s="11"/>
      <c r="G365" s="40" t="str">
        <f>IF(J366="FIN","",LOOKUP(I365,DATOS!A:A,DATOS!F:F))</f>
        <v xml:space="preserve">EL MEDIO FÍSICO EN ESPAÑA. </v>
      </c>
      <c r="H365" s="40">
        <f>IF(J366="FIN",0,LOOKUP(I365,DATOS!A:A,DATOS!P:P))</f>
        <v>0</v>
      </c>
      <c r="I365" s="35">
        <f>+I359+1</f>
        <v>61</v>
      </c>
      <c r="J365" s="61">
        <f>IF(LOOKUP(I365,DATOS!A:A,DATOS!C:C)=0,J359,(LOOKUP(I365,DATOS!A:A,DATOS!C:C)))</f>
        <v>1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>a) 0</v>
      </c>
      <c r="D366" s="26"/>
      <c r="G366" s="38">
        <f>IF(J366="FIN","",LOOKUP(I365,DATOS!A:A,DATOS!L:L))</f>
        <v>0</v>
      </c>
      <c r="I366" s="35" t="s">
        <v>57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42"/>
      <c r="B367" s="29"/>
      <c r="C367" s="25" t="str">
        <f ca="1">IF(PORTADA!$F$51="A",CONCATENATE(I367," ",G367),"")</f>
        <v>b) 0</v>
      </c>
      <c r="D367" s="26"/>
      <c r="G367" s="38">
        <f>IF(J366="FIN","",LOOKUP(I365,DATOS!A:A,DATOS!M:M))</f>
        <v>0</v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42"/>
      <c r="B368" s="29"/>
      <c r="C368" s="25" t="str">
        <f ca="1">IF(PORTADA!$F$51="A",CONCATENATE(I368," ",G368),"")</f>
        <v>c) 0</v>
      </c>
      <c r="D368" s="26"/>
      <c r="G368" s="38">
        <f>IF(J366="FIN","",LOOKUP(I365,DATOS!A:A,DATOS!N:N))</f>
        <v>0</v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42"/>
      <c r="B369" s="29"/>
      <c r="C369" s="25" t="str">
        <f ca="1">IF(PORTADA!$F$51="A",CONCATENATE(I369," ",G369),"")</f>
        <v>d) 0</v>
      </c>
      <c r="D369" s="26"/>
      <c r="G369" s="38">
        <f>IF(J366="FIN","",LOOKUP(I365,DATOS!A:A,DATOS!O:O))</f>
        <v>0</v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IF(PORTADA!$F$51="A",CONCATENATE(K371,".- ",G371),"")</f>
        <v xml:space="preserve">62.- EL MEDIO FÍSICO EN ESPAÑA. </v>
      </c>
      <c r="D371" s="24"/>
      <c r="E371" s="11"/>
      <c r="F371" s="11"/>
      <c r="G371" s="40" t="str">
        <f>IF(J372="FIN","",LOOKUP(I371,DATOS!A:A,DATOS!F:F))</f>
        <v xml:space="preserve">EL MEDIO FÍSICO EN ESPAÑA. </v>
      </c>
      <c r="H371" s="40">
        <f>IF(J372="FIN",0,LOOKUP(I371,DATOS!A:A,DATOS!P:P))</f>
        <v>0</v>
      </c>
      <c r="I371" s="35">
        <f>+I365+1</f>
        <v>62</v>
      </c>
      <c r="J371" s="61">
        <f>IF(LOOKUP(I371,DATOS!A:A,DATOS!C:C)=0,J365,(LOOKUP(I371,DATOS!A:A,DATOS!C:C)))</f>
        <v>1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>a) 0</v>
      </c>
      <c r="D372" s="26"/>
      <c r="G372" s="38">
        <f>IF(J372="FIN","",LOOKUP(I371,DATOS!A:A,DATOS!L:L))</f>
        <v>0</v>
      </c>
      <c r="I372" s="35" t="s">
        <v>57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42"/>
      <c r="B373" s="29"/>
      <c r="C373" s="25" t="str">
        <f ca="1">IF(PORTADA!$F$51="A",CONCATENATE(I373," ",G373),"")</f>
        <v>b) 0</v>
      </c>
      <c r="D373" s="26"/>
      <c r="G373" s="38">
        <f>IF(J372="FIN","",LOOKUP(I371,DATOS!A:A,DATOS!M:M))</f>
        <v>0</v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42"/>
      <c r="B374" s="29"/>
      <c r="C374" s="25" t="str">
        <f ca="1">IF(PORTADA!$F$51="A",CONCATENATE(I374," ",G374),"")</f>
        <v>c) 0</v>
      </c>
      <c r="D374" s="26"/>
      <c r="G374" s="38">
        <f>IF(J372="FIN","",LOOKUP(I371,DATOS!A:A,DATOS!N:N))</f>
        <v>0</v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42"/>
      <c r="B375" s="29"/>
      <c r="C375" s="25" t="str">
        <f ca="1">IF(PORTADA!$F$51="A",CONCATENATE(I375," ",G375),"")</f>
        <v>d) 0</v>
      </c>
      <c r="D375" s="26"/>
      <c r="G375" s="38">
        <f>IF(J372="FIN","",LOOKUP(I371,DATOS!A:A,DATOS!O:O))</f>
        <v>0</v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IF(PORTADA!$F$51="A",CONCATENATE(K377,".- ",G377),"")</f>
        <v xml:space="preserve">63.- EL MEDIO FÍSICO EN ESPAÑA. </v>
      </c>
      <c r="D377" s="24"/>
      <c r="E377" s="11"/>
      <c r="F377" s="11"/>
      <c r="G377" s="40" t="str">
        <f>IF(J378="FIN","",LOOKUP(I377,DATOS!A:A,DATOS!F:F))</f>
        <v xml:space="preserve">EL MEDIO FÍSICO EN ESPAÑA. </v>
      </c>
      <c r="H377" s="40">
        <f>IF(J378="FIN",0,LOOKUP(I377,DATOS!A:A,DATOS!P:P))</f>
        <v>0</v>
      </c>
      <c r="I377" s="35">
        <f>+I371+1</f>
        <v>63</v>
      </c>
      <c r="J377" s="61">
        <f>IF(LOOKUP(I377,DATOS!A:A,DATOS!C:C)=0,J371,(LOOKUP(I377,DATOS!A:A,DATOS!C:C)))</f>
        <v>1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>a) 0</v>
      </c>
      <c r="D378" s="26"/>
      <c r="G378" s="38">
        <f>IF(J378="FIN","",LOOKUP(I377,DATOS!A:A,DATOS!L:L))</f>
        <v>0</v>
      </c>
      <c r="I378" s="35" t="s">
        <v>57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42"/>
      <c r="B379" s="29"/>
      <c r="C379" s="25" t="str">
        <f ca="1">IF(PORTADA!$F$51="A",CONCATENATE(I379," ",G379),"")</f>
        <v>b) 0</v>
      </c>
      <c r="D379" s="26"/>
      <c r="G379" s="38">
        <f>IF(J378="FIN","",LOOKUP(I377,DATOS!A:A,DATOS!M:M))</f>
        <v>0</v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42"/>
      <c r="B380" s="29"/>
      <c r="C380" s="25" t="str">
        <f ca="1">IF(PORTADA!$F$51="A",CONCATENATE(I380," ",G380),"")</f>
        <v>c) 0</v>
      </c>
      <c r="D380" s="26"/>
      <c r="G380" s="38">
        <f>IF(J378="FIN","",LOOKUP(I377,DATOS!A:A,DATOS!N:N))</f>
        <v>0</v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42"/>
      <c r="B381" s="29"/>
      <c r="C381" s="25" t="str">
        <f ca="1">IF(PORTADA!$F$51="A",CONCATENATE(I381," ",G381),"")</f>
        <v>d) 0</v>
      </c>
      <c r="D381" s="26"/>
      <c r="G381" s="38">
        <f>IF(J378="FIN","",LOOKUP(I377,DATOS!A:A,DATOS!O:O))</f>
        <v>0</v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IF(PORTADA!$F$51="A",CONCATENATE(K383,".- ",G383),"")</f>
        <v xml:space="preserve">64.- EL MEDIO FÍSICO EN ESPAÑA. </v>
      </c>
      <c r="D383" s="24"/>
      <c r="E383" s="11"/>
      <c r="F383" s="11"/>
      <c r="G383" s="40" t="str">
        <f>IF(J384="FIN","",LOOKUP(I383,DATOS!A:A,DATOS!F:F))</f>
        <v xml:space="preserve">EL MEDIO FÍSICO EN ESPAÑA. </v>
      </c>
      <c r="H383" s="40">
        <f>IF(J384="FIN",0,LOOKUP(I383,DATOS!A:A,DATOS!P:P))</f>
        <v>0</v>
      </c>
      <c r="I383" s="35">
        <f>+I377+1</f>
        <v>64</v>
      </c>
      <c r="J383" s="61">
        <f>IF(LOOKUP(I383,DATOS!A:A,DATOS!C:C)=0,J377,(LOOKUP(I383,DATOS!A:A,DATOS!C:C)))</f>
        <v>1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>a) 0</v>
      </c>
      <c r="D384" s="26"/>
      <c r="G384" s="38">
        <f>IF(J384="FIN","",LOOKUP(I383,DATOS!A:A,DATOS!L:L))</f>
        <v>0</v>
      </c>
      <c r="I384" s="35" t="s">
        <v>57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42"/>
      <c r="B385" s="29"/>
      <c r="C385" s="25" t="str">
        <f ca="1">IF(PORTADA!$F$51="A",CONCATENATE(I385," ",G385),"")</f>
        <v>b) 0</v>
      </c>
      <c r="D385" s="26"/>
      <c r="G385" s="38">
        <f>IF(J384="FIN","",LOOKUP(I383,DATOS!A:A,DATOS!M:M))</f>
        <v>0</v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42"/>
      <c r="B386" s="29"/>
      <c r="C386" s="25" t="str">
        <f ca="1">IF(PORTADA!$F$51="A",CONCATENATE(I386," ",G386),"")</f>
        <v>c) 0</v>
      </c>
      <c r="D386" s="26"/>
      <c r="G386" s="38">
        <f>IF(J384="FIN","",LOOKUP(I383,DATOS!A:A,DATOS!N:N))</f>
        <v>0</v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42"/>
      <c r="B387" s="29"/>
      <c r="C387" s="25" t="str">
        <f ca="1">IF(PORTADA!$F$51="A",CONCATENATE(I387," ",G387),"")</f>
        <v>d) 0</v>
      </c>
      <c r="D387" s="26"/>
      <c r="G387" s="38">
        <f>IF(J384="FIN","",LOOKUP(I383,DATOS!A:A,DATOS!O:O))</f>
        <v>0</v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IF(PORTADA!$F$51="A",CONCATENATE(K389,".- ",G389),"")</f>
        <v xml:space="preserve">65.- EL MEDIO FÍSICO EN ESPAÑA. </v>
      </c>
      <c r="D389" s="24"/>
      <c r="E389" s="11"/>
      <c r="F389" s="11"/>
      <c r="G389" s="40" t="str">
        <f>IF(J390="FIN","",LOOKUP(I389,DATOS!A:A,DATOS!F:F))</f>
        <v xml:space="preserve">EL MEDIO FÍSICO EN ESPAÑA. </v>
      </c>
      <c r="H389" s="40">
        <f>IF(J390="FIN",0,LOOKUP(I389,DATOS!A:A,DATOS!P:P))</f>
        <v>0</v>
      </c>
      <c r="I389" s="35">
        <f>+I383+1</f>
        <v>65</v>
      </c>
      <c r="J389" s="61">
        <f>IF(LOOKUP(I389,DATOS!A:A,DATOS!C:C)=0,J383,(LOOKUP(I389,DATOS!A:A,DATOS!C:C)))</f>
        <v>1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>a) 0</v>
      </c>
      <c r="D390" s="26"/>
      <c r="G390" s="38">
        <f>IF(J390="FIN","",LOOKUP(I389,DATOS!A:A,DATOS!L:L))</f>
        <v>0</v>
      </c>
      <c r="I390" s="35" t="s">
        <v>57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42"/>
      <c r="B391" s="29"/>
      <c r="C391" s="25" t="str">
        <f ca="1">IF(PORTADA!$F$51="A",CONCATENATE(I391," ",G391),"")</f>
        <v>b) 0</v>
      </c>
      <c r="D391" s="26"/>
      <c r="G391" s="38">
        <f>IF(J390="FIN","",LOOKUP(I389,DATOS!A:A,DATOS!M:M))</f>
        <v>0</v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42"/>
      <c r="B392" s="29"/>
      <c r="C392" s="25" t="str">
        <f ca="1">IF(PORTADA!$F$51="A",CONCATENATE(I392," ",G392),"")</f>
        <v>c) 0</v>
      </c>
      <c r="D392" s="26"/>
      <c r="G392" s="38">
        <f>IF(J390="FIN","",LOOKUP(I389,DATOS!A:A,DATOS!N:N))</f>
        <v>0</v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42"/>
      <c r="B393" s="29"/>
      <c r="C393" s="25" t="str">
        <f ca="1">IF(PORTADA!$F$51="A",CONCATENATE(I393," ",G393),"")</f>
        <v>d) 0</v>
      </c>
      <c r="D393" s="26"/>
      <c r="G393" s="38">
        <f>IF(J390="FIN","",LOOKUP(I389,DATOS!A:A,DATOS!O:O))</f>
        <v>0</v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IF(PORTADA!$F$51="A",CONCATENATE(K395,".- ",G395),"")</f>
        <v xml:space="preserve">66.- EL MEDIO FÍSICO EN ESPAÑA. </v>
      </c>
      <c r="D395" s="24"/>
      <c r="E395" s="11"/>
      <c r="F395" s="11"/>
      <c r="G395" s="40" t="str">
        <f>IF(J396="FIN","",LOOKUP(I395,DATOS!A:A,DATOS!F:F))</f>
        <v xml:space="preserve">EL MEDIO FÍSICO EN ESPAÑA. </v>
      </c>
      <c r="H395" s="40">
        <f>IF(J396="FIN",0,LOOKUP(I395,DATOS!A:A,DATOS!P:P))</f>
        <v>0</v>
      </c>
      <c r="I395" s="35">
        <f>+I389+1</f>
        <v>66</v>
      </c>
      <c r="J395" s="61">
        <f>IF(LOOKUP(I395,DATOS!A:A,DATOS!C:C)=0,J389,(LOOKUP(I395,DATOS!A:A,DATOS!C:C)))</f>
        <v>1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>a) 0</v>
      </c>
      <c r="D396" s="26"/>
      <c r="G396" s="38">
        <f>IF(J396="FIN","",LOOKUP(I395,DATOS!A:A,DATOS!L:L))</f>
        <v>0</v>
      </c>
      <c r="I396" s="35" t="s">
        <v>57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42"/>
      <c r="B397" s="29"/>
      <c r="C397" s="25" t="str">
        <f ca="1">IF(PORTADA!$F$51="A",CONCATENATE(I397," ",G397),"")</f>
        <v>b) 0</v>
      </c>
      <c r="D397" s="26"/>
      <c r="G397" s="38">
        <f>IF(J396="FIN","",LOOKUP(I395,DATOS!A:A,DATOS!M:M))</f>
        <v>0</v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42"/>
      <c r="B398" s="29"/>
      <c r="C398" s="25" t="str">
        <f ca="1">IF(PORTADA!$F$51="A",CONCATENATE(I398," ",G398),"")</f>
        <v>c) 0</v>
      </c>
      <c r="D398" s="26"/>
      <c r="G398" s="38">
        <f>IF(J396="FIN","",LOOKUP(I395,DATOS!A:A,DATOS!N:N))</f>
        <v>0</v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42"/>
      <c r="B399" s="29"/>
      <c r="C399" s="25" t="str">
        <f ca="1">IF(PORTADA!$F$51="A",CONCATENATE(I399," ",G399),"")</f>
        <v>d) 0</v>
      </c>
      <c r="D399" s="26"/>
      <c r="G399" s="38">
        <f>IF(J396="FIN","",LOOKUP(I395,DATOS!A:A,DATOS!O:O))</f>
        <v>0</v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IF(PORTADA!$F$51="A",CONCATENATE(K401,".- ",G401),"")</f>
        <v xml:space="preserve">67.- EL MEDIO FÍSICO EN ESPAÑA. </v>
      </c>
      <c r="D401" s="24"/>
      <c r="E401" s="11"/>
      <c r="F401" s="11"/>
      <c r="G401" s="40" t="str">
        <f>IF(J402="FIN","",LOOKUP(I401,DATOS!A:A,DATOS!F:F))</f>
        <v xml:space="preserve">EL MEDIO FÍSICO EN ESPAÑA. </v>
      </c>
      <c r="H401" s="40">
        <f>IF(J402="FIN",0,LOOKUP(I401,DATOS!A:A,DATOS!P:P))</f>
        <v>0</v>
      </c>
      <c r="I401" s="35">
        <f>+I395+1</f>
        <v>67</v>
      </c>
      <c r="J401" s="61">
        <f>IF(LOOKUP(I401,DATOS!A:A,DATOS!C:C)=0,J395,(LOOKUP(I401,DATOS!A:A,DATOS!C:C)))</f>
        <v>1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>a) 0</v>
      </c>
      <c r="D402" s="26"/>
      <c r="G402" s="38">
        <f>IF(J402="FIN","",LOOKUP(I401,DATOS!A:A,DATOS!L:L))</f>
        <v>0</v>
      </c>
      <c r="I402" s="35" t="s">
        <v>57</v>
      </c>
      <c r="J402" s="41" t="str">
        <f>IF(J396="FIN","FIN",IF(J401=J395,"","FIN"))</f>
        <v/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42"/>
      <c r="B403" s="29"/>
      <c r="C403" s="25" t="str">
        <f ca="1">IF(PORTADA!$F$51="A",CONCATENATE(I403," ",G403),"")</f>
        <v>b) 0</v>
      </c>
      <c r="D403" s="26"/>
      <c r="G403" s="38">
        <f>IF(J402="FIN","",LOOKUP(I401,DATOS!A:A,DATOS!M:M))</f>
        <v>0</v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42"/>
      <c r="B404" s="29"/>
      <c r="C404" s="25" t="str">
        <f ca="1">IF(PORTADA!$F$51="A",CONCATENATE(I404," ",G404),"")</f>
        <v>c) 0</v>
      </c>
      <c r="D404" s="26"/>
      <c r="G404" s="38">
        <f>IF(J402="FIN","",LOOKUP(I401,DATOS!A:A,DATOS!N:N))</f>
        <v>0</v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42"/>
      <c r="B405" s="29"/>
      <c r="C405" s="25" t="str">
        <f ca="1">IF(PORTADA!$F$51="A",CONCATENATE(I405," ",G405),"")</f>
        <v>d) 0</v>
      </c>
      <c r="D405" s="26"/>
      <c r="G405" s="38">
        <f>IF(J402="FIN","",LOOKUP(I401,DATOS!A:A,DATOS!O:O))</f>
        <v>0</v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IF(PORTADA!$F$51="A",CONCATENATE(K407,".- ",G407),"")</f>
        <v xml:space="preserve">68.- EL MEDIO FÍSICO EN ESPAÑA. </v>
      </c>
      <c r="D407" s="24"/>
      <c r="E407" s="11"/>
      <c r="F407" s="11"/>
      <c r="G407" s="40" t="str">
        <f>IF(J408="FIN","",LOOKUP(I407,DATOS!A:A,DATOS!F:F))</f>
        <v xml:space="preserve">EL MEDIO FÍSICO EN ESPAÑA. </v>
      </c>
      <c r="H407" s="40">
        <f>IF(J408="FIN",0,LOOKUP(I407,DATOS!A:A,DATOS!P:P))</f>
        <v>0</v>
      </c>
      <c r="I407" s="35">
        <f>+I401+1</f>
        <v>68</v>
      </c>
      <c r="J407" s="61">
        <f>IF(LOOKUP(I407,DATOS!A:A,DATOS!C:C)=0,J401,(LOOKUP(I407,DATOS!A:A,DATOS!C:C)))</f>
        <v>1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>a) 0</v>
      </c>
      <c r="D408" s="26"/>
      <c r="G408" s="38">
        <f>IF(J408="FIN","",LOOKUP(I407,DATOS!A:A,DATOS!L:L))</f>
        <v>0</v>
      </c>
      <c r="I408" s="35" t="s">
        <v>57</v>
      </c>
      <c r="J408" s="41" t="str">
        <f>IF(J402="FIN","FIN",IF(J407=J401,"","FIN"))</f>
        <v/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42"/>
      <c r="B409" s="29"/>
      <c r="C409" s="25" t="str">
        <f ca="1">IF(PORTADA!$F$51="A",CONCATENATE(I409," ",G409),"")</f>
        <v>b) 0</v>
      </c>
      <c r="D409" s="26"/>
      <c r="G409" s="38">
        <f>IF(J408="FIN","",LOOKUP(I407,DATOS!A:A,DATOS!M:M))</f>
        <v>0</v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42"/>
      <c r="B410" s="29"/>
      <c r="C410" s="25" t="str">
        <f ca="1">IF(PORTADA!$F$51="A",CONCATENATE(I410," ",G410),"")</f>
        <v>c) 0</v>
      </c>
      <c r="D410" s="26"/>
      <c r="G410" s="38">
        <f>IF(J408="FIN","",LOOKUP(I407,DATOS!A:A,DATOS!N:N))</f>
        <v>0</v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42"/>
      <c r="B411" s="29"/>
      <c r="C411" s="25" t="str">
        <f ca="1">IF(PORTADA!$F$51="A",CONCATENATE(I411," ",G411),"")</f>
        <v>d) 0</v>
      </c>
      <c r="D411" s="26"/>
      <c r="G411" s="38">
        <f>IF(J408="FIN","",LOOKUP(I407,DATOS!A:A,DATOS!O:O))</f>
        <v>0</v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IF(PORTADA!$F$51="A",CONCATENATE(K413,".- ",G413),"")</f>
        <v xml:space="preserve">69.- EL MEDIO FÍSICO EN ESPAÑA. </v>
      </c>
      <c r="D413" s="24"/>
      <c r="E413" s="11"/>
      <c r="F413" s="11"/>
      <c r="G413" s="40" t="str">
        <f>IF(J414="FIN","",LOOKUP(I413,DATOS!A:A,DATOS!F:F))</f>
        <v xml:space="preserve">EL MEDIO FÍSICO EN ESPAÑA. </v>
      </c>
      <c r="H413" s="40">
        <f>IF(J414="FIN",0,LOOKUP(I413,DATOS!A:A,DATOS!P:P))</f>
        <v>0</v>
      </c>
      <c r="I413" s="35">
        <f>+I407+1</f>
        <v>69</v>
      </c>
      <c r="J413" s="61">
        <f>IF(LOOKUP(I413,DATOS!A:A,DATOS!C:C)=0,J407,(LOOKUP(I413,DATOS!A:A,DATOS!C:C)))</f>
        <v>1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>a) 0</v>
      </c>
      <c r="D414" s="26"/>
      <c r="G414" s="38">
        <f>IF(J414="FIN","",LOOKUP(I413,DATOS!A:A,DATOS!L:L))</f>
        <v>0</v>
      </c>
      <c r="I414" s="35" t="s">
        <v>57</v>
      </c>
      <c r="J414" s="41" t="str">
        <f>IF(J408="FIN","FIN",IF(J413=J407,"","FIN"))</f>
        <v/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42"/>
      <c r="B415" s="29"/>
      <c r="C415" s="25" t="str">
        <f ca="1">IF(PORTADA!$F$51="A",CONCATENATE(I415," ",G415),"")</f>
        <v>b) 0</v>
      </c>
      <c r="D415" s="26"/>
      <c r="G415" s="38">
        <f>IF(J414="FIN","",LOOKUP(I413,DATOS!A:A,DATOS!M:M))</f>
        <v>0</v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42"/>
      <c r="B416" s="29"/>
      <c r="C416" s="25" t="str">
        <f ca="1">IF(PORTADA!$F$51="A",CONCATENATE(I416," ",G416),"")</f>
        <v>c) 0</v>
      </c>
      <c r="D416" s="26"/>
      <c r="G416" s="38">
        <f>IF(J414="FIN","",LOOKUP(I413,DATOS!A:A,DATOS!N:N))</f>
        <v>0</v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42"/>
      <c r="B417" s="29"/>
      <c r="C417" s="25" t="str">
        <f ca="1">IF(PORTADA!$F$51="A",CONCATENATE(I417," ",G417),"")</f>
        <v>d) 0</v>
      </c>
      <c r="D417" s="26"/>
      <c r="G417" s="38">
        <f>IF(J414="FIN","",LOOKUP(I413,DATOS!A:A,DATOS!O:O))</f>
        <v>0</v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IF(PORTADA!$F$51="A",CONCATENATE(K419,".- ",G419),"")</f>
        <v xml:space="preserve">70.- EL MEDIO FÍSICO EN ESPAÑA. </v>
      </c>
      <c r="D419" s="24"/>
      <c r="E419" s="11"/>
      <c r="F419" s="11"/>
      <c r="G419" s="40" t="str">
        <f>IF(J420="FIN","",LOOKUP(I419,DATOS!A:A,DATOS!F:F))</f>
        <v xml:space="preserve">EL MEDIO FÍSICO EN ESPAÑA. </v>
      </c>
      <c r="H419" s="40">
        <f>IF(J420="FIN",0,LOOKUP(I419,DATOS!A:A,DATOS!P:P))</f>
        <v>0</v>
      </c>
      <c r="I419" s="35">
        <f>+I413+1</f>
        <v>70</v>
      </c>
      <c r="J419" s="61">
        <f>IF(LOOKUP(I419,DATOS!A:A,DATOS!C:C)=0,J413,(LOOKUP(I419,DATOS!A:A,DATOS!C:C)))</f>
        <v>1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>a) 0</v>
      </c>
      <c r="D420" s="26"/>
      <c r="G420" s="38">
        <f>IF(J420="FIN","",LOOKUP(I419,DATOS!A:A,DATOS!L:L))</f>
        <v>0</v>
      </c>
      <c r="I420" s="35" t="s">
        <v>57</v>
      </c>
      <c r="J420" s="41" t="str">
        <f>IF(J414="FIN","FIN",IF(J419=J413,"","FIN"))</f>
        <v/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42"/>
      <c r="B421" s="29"/>
      <c r="C421" s="25" t="str">
        <f ca="1">IF(PORTADA!$F$51="A",CONCATENATE(I421," ",G421),"")</f>
        <v>b) 0</v>
      </c>
      <c r="D421" s="26"/>
      <c r="G421" s="38">
        <f>IF(J420="FIN","",LOOKUP(I419,DATOS!A:A,DATOS!M:M))</f>
        <v>0</v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42"/>
      <c r="B422" s="29"/>
      <c r="C422" s="25" t="str">
        <f ca="1">IF(PORTADA!$F$51="A",CONCATENATE(I422," ",G422),"")</f>
        <v>c) 0</v>
      </c>
      <c r="D422" s="26"/>
      <c r="G422" s="38">
        <f>IF(J420="FIN","",LOOKUP(I419,DATOS!A:A,DATOS!N:N))</f>
        <v>0</v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42"/>
      <c r="B423" s="29"/>
      <c r="C423" s="25" t="str">
        <f ca="1">IF(PORTADA!$F$51="A",CONCATENATE(I423," ",G423),"")</f>
        <v>d) 0</v>
      </c>
      <c r="D423" s="26"/>
      <c r="G423" s="38">
        <f>IF(J420="FIN","",LOOKUP(I419,DATOS!A:A,DATOS!O:O))</f>
        <v>0</v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IF(PORTADA!$F$51="A",CONCATENATE(K425,".- ",G425),"")</f>
        <v xml:space="preserve">71.- EL MEDIO FÍSICO EN ESPAÑA. </v>
      </c>
      <c r="D425" s="24"/>
      <c r="E425" s="11"/>
      <c r="F425" s="11"/>
      <c r="G425" s="40" t="str">
        <f>IF(J426="FIN","",LOOKUP(I425,DATOS!A:A,DATOS!F:F))</f>
        <v xml:space="preserve">EL MEDIO FÍSICO EN ESPAÑA. </v>
      </c>
      <c r="H425" s="40">
        <f>IF(J426="FIN",0,LOOKUP(I425,DATOS!A:A,DATOS!P:P))</f>
        <v>0</v>
      </c>
      <c r="I425" s="35">
        <f>+I419+1</f>
        <v>71</v>
      </c>
      <c r="J425" s="61">
        <f>IF(LOOKUP(I425,DATOS!A:A,DATOS!C:C)=0,J419,(LOOKUP(I425,DATOS!A:A,DATOS!C:C)))</f>
        <v>1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>a) 0</v>
      </c>
      <c r="D426" s="26"/>
      <c r="G426" s="38">
        <f>IF(J426="FIN","",LOOKUP(I425,DATOS!A:A,DATOS!L:L))</f>
        <v>0</v>
      </c>
      <c r="I426" s="35" t="s">
        <v>57</v>
      </c>
      <c r="J426" s="41" t="str">
        <f>IF(J420="FIN","FIN",IF(J425=J419,"","FIN"))</f>
        <v/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42"/>
      <c r="B427" s="29"/>
      <c r="C427" s="25" t="str">
        <f ca="1">IF(PORTADA!$F$51="A",CONCATENATE(I427," ",G427),"")</f>
        <v>b) 0</v>
      </c>
      <c r="D427" s="26"/>
      <c r="G427" s="38">
        <f>IF(J426="FIN","",LOOKUP(I425,DATOS!A:A,DATOS!M:M))</f>
        <v>0</v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42"/>
      <c r="B428" s="29"/>
      <c r="C428" s="25" t="str">
        <f ca="1">IF(PORTADA!$F$51="A",CONCATENATE(I428," ",G428),"")</f>
        <v>c) 0</v>
      </c>
      <c r="D428" s="26"/>
      <c r="G428" s="38">
        <f>IF(J426="FIN","",LOOKUP(I425,DATOS!A:A,DATOS!N:N))</f>
        <v>0</v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42"/>
      <c r="B429" s="29"/>
      <c r="C429" s="25" t="str">
        <f ca="1">IF(PORTADA!$F$51="A",CONCATENATE(I429," ",G429),"")</f>
        <v>d) 0</v>
      </c>
      <c r="D429" s="26"/>
      <c r="G429" s="38">
        <f>IF(J426="FIN","",LOOKUP(I425,DATOS!A:A,DATOS!O:O))</f>
        <v>0</v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IF(PORTADA!$F$51="A",CONCATENATE(K431,".- ",G431),"")</f>
        <v xml:space="preserve">72.- EL MEDIO FÍSICO EN ESPAÑA. </v>
      </c>
      <c r="D431" s="24"/>
      <c r="E431" s="11"/>
      <c r="F431" s="11"/>
      <c r="G431" s="40" t="str">
        <f>IF(J432="FIN","",LOOKUP(I431,DATOS!A:A,DATOS!F:F))</f>
        <v xml:space="preserve">EL MEDIO FÍSICO EN ESPAÑA. </v>
      </c>
      <c r="H431" s="40">
        <f>IF(J432="FIN",0,LOOKUP(I431,DATOS!A:A,DATOS!P:P))</f>
        <v>0</v>
      </c>
      <c r="I431" s="35">
        <f>+I425+1</f>
        <v>72</v>
      </c>
      <c r="J431" s="61">
        <f>IF(LOOKUP(I431,DATOS!A:A,DATOS!C:C)=0,J425,(LOOKUP(I431,DATOS!A:A,DATOS!C:C)))</f>
        <v>1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>a) 0</v>
      </c>
      <c r="D432" s="26"/>
      <c r="G432" s="38">
        <f>IF(J432="FIN","",LOOKUP(I431,DATOS!A:A,DATOS!L:L))</f>
        <v>0</v>
      </c>
      <c r="I432" s="35" t="s">
        <v>57</v>
      </c>
      <c r="J432" s="41" t="str">
        <f>IF(J426="FIN","FIN",IF(J431=J425,"","FIN"))</f>
        <v/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42"/>
      <c r="B433" s="29"/>
      <c r="C433" s="25" t="str">
        <f ca="1">IF(PORTADA!$F$51="A",CONCATENATE(I433," ",G433),"")</f>
        <v>b) 0</v>
      </c>
      <c r="D433" s="26"/>
      <c r="G433" s="38">
        <f>IF(J432="FIN","",LOOKUP(I431,DATOS!A:A,DATOS!M:M))</f>
        <v>0</v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42"/>
      <c r="B434" s="29"/>
      <c r="C434" s="25" t="str">
        <f ca="1">IF(PORTADA!$F$51="A",CONCATENATE(I434," ",G434),"")</f>
        <v>c) 0</v>
      </c>
      <c r="D434" s="26"/>
      <c r="G434" s="38">
        <f>IF(J432="FIN","",LOOKUP(I431,DATOS!A:A,DATOS!N:N))</f>
        <v>0</v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42"/>
      <c r="B435" s="29"/>
      <c r="C435" s="25" t="str">
        <f ca="1">IF(PORTADA!$F$51="A",CONCATENATE(I435," ",G435),"")</f>
        <v>d) 0</v>
      </c>
      <c r="D435" s="26"/>
      <c r="G435" s="38">
        <f>IF(J432="FIN","",LOOKUP(I431,DATOS!A:A,DATOS!O:O))</f>
        <v>0</v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IF(PORTADA!$F$51="A",CONCATENATE(K437,".- ",G437),"")</f>
        <v xml:space="preserve">73.- EL MEDIO FÍSICO EN ESPAÑA. </v>
      </c>
      <c r="D437" s="24"/>
      <c r="E437" s="11"/>
      <c r="F437" s="11"/>
      <c r="G437" s="40" t="str">
        <f>IF(J438="FIN","",LOOKUP(I437,DATOS!A:A,DATOS!F:F))</f>
        <v xml:space="preserve">EL MEDIO FÍSICO EN ESPAÑA. </v>
      </c>
      <c r="H437" s="40">
        <f>IF(J438="FIN",0,LOOKUP(I437,DATOS!A:A,DATOS!P:P))</f>
        <v>0</v>
      </c>
      <c r="I437" s="35">
        <f>+I431+1</f>
        <v>73</v>
      </c>
      <c r="J437" s="61">
        <f>IF(LOOKUP(I437,DATOS!A:A,DATOS!C:C)=0,J431,(LOOKUP(I437,DATOS!A:A,DATOS!C:C)))</f>
        <v>1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>a) 0</v>
      </c>
      <c r="D438" s="26"/>
      <c r="G438" s="38">
        <f>IF(J438="FIN","",LOOKUP(I437,DATOS!A:A,DATOS!L:L))</f>
        <v>0</v>
      </c>
      <c r="I438" s="35" t="s">
        <v>57</v>
      </c>
      <c r="J438" s="41" t="str">
        <f>IF(J432="FIN","FIN",IF(J437=J431,"","FIN"))</f>
        <v/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42"/>
      <c r="B439" s="29"/>
      <c r="C439" s="25" t="str">
        <f ca="1">IF(PORTADA!$F$51="A",CONCATENATE(I439," ",G439),"")</f>
        <v>b) 0</v>
      </c>
      <c r="D439" s="26"/>
      <c r="G439" s="38">
        <f>IF(J438="FIN","",LOOKUP(I437,DATOS!A:A,DATOS!M:M))</f>
        <v>0</v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42"/>
      <c r="B440" s="29"/>
      <c r="C440" s="25" t="str">
        <f ca="1">IF(PORTADA!$F$51="A",CONCATENATE(I440," ",G440),"")</f>
        <v>c) 0</v>
      </c>
      <c r="D440" s="26"/>
      <c r="G440" s="38">
        <f>IF(J438="FIN","",LOOKUP(I437,DATOS!A:A,DATOS!N:N))</f>
        <v>0</v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42"/>
      <c r="B441" s="29"/>
      <c r="C441" s="25" t="str">
        <f ca="1">IF(PORTADA!$F$51="A",CONCATENATE(I441," ",G441),"")</f>
        <v>d) 0</v>
      </c>
      <c r="D441" s="26"/>
      <c r="G441" s="38">
        <f>IF(J438="FIN","",LOOKUP(I437,DATOS!A:A,DATOS!O:O))</f>
        <v>0</v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IF(PORTADA!$F$51="A",CONCATENATE(K443,".- ",G443),"")</f>
        <v xml:space="preserve">74.- EL MEDIO FÍSICO EN ESPAÑA. </v>
      </c>
      <c r="D443" s="24"/>
      <c r="E443" s="11"/>
      <c r="F443" s="11"/>
      <c r="G443" s="40" t="str">
        <f>IF(J444="FIN","",LOOKUP(I443,DATOS!A:A,DATOS!F:F))</f>
        <v xml:space="preserve">EL MEDIO FÍSICO EN ESPAÑA. </v>
      </c>
      <c r="H443" s="40">
        <f>IF(J444="FIN",0,LOOKUP(I443,DATOS!A:A,DATOS!P:P))</f>
        <v>0</v>
      </c>
      <c r="I443" s="35">
        <f>+I437+1</f>
        <v>74</v>
      </c>
      <c r="J443" s="61">
        <f>IF(LOOKUP(I443,DATOS!A:A,DATOS!C:C)=0,J437,(LOOKUP(I443,DATOS!A:A,DATOS!C:C)))</f>
        <v>1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>a) 0</v>
      </c>
      <c r="D444" s="26"/>
      <c r="G444" s="38">
        <f>IF(J444="FIN","",LOOKUP(I443,DATOS!A:A,DATOS!L:L))</f>
        <v>0</v>
      </c>
      <c r="I444" s="35" t="s">
        <v>57</v>
      </c>
      <c r="J444" s="41" t="str">
        <f>IF(J438="FIN","FIN",IF(J443=J437,"","FIN"))</f>
        <v/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42"/>
      <c r="B445" s="29"/>
      <c r="C445" s="25" t="str">
        <f ca="1">IF(PORTADA!$F$51="A",CONCATENATE(I445," ",G445),"")</f>
        <v>b) 0</v>
      </c>
      <c r="D445" s="26"/>
      <c r="G445" s="38">
        <f>IF(J444="FIN","",LOOKUP(I443,DATOS!A:A,DATOS!M:M))</f>
        <v>0</v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42"/>
      <c r="B446" s="29"/>
      <c r="C446" s="25" t="str">
        <f ca="1">IF(PORTADA!$F$51="A",CONCATENATE(I446," ",G446),"")</f>
        <v>c) 0</v>
      </c>
      <c r="D446" s="26"/>
      <c r="G446" s="38">
        <f>IF(J444="FIN","",LOOKUP(I443,DATOS!A:A,DATOS!N:N))</f>
        <v>0</v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42"/>
      <c r="B447" s="29"/>
      <c r="C447" s="25" t="str">
        <f ca="1">IF(PORTADA!$F$51="A",CONCATENATE(I447," ",G447),"")</f>
        <v>d) 0</v>
      </c>
      <c r="D447" s="26"/>
      <c r="G447" s="38">
        <f>IF(J444="FIN","",LOOKUP(I443,DATOS!A:A,DATOS!O:O))</f>
        <v>0</v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IF(PORTADA!$F$51="A",CONCATENATE(K449,".- ",G449),"")</f>
        <v xml:space="preserve">75.- EL MEDIO FÍSICO EN ESPAÑA. </v>
      </c>
      <c r="D449" s="24"/>
      <c r="E449" s="11"/>
      <c r="F449" s="11"/>
      <c r="G449" s="40" t="str">
        <f>IF(J450="FIN","",LOOKUP(I449,DATOS!A:A,DATOS!F:F))</f>
        <v xml:space="preserve">EL MEDIO FÍSICO EN ESPAÑA. </v>
      </c>
      <c r="H449" s="40">
        <f>IF(J450="FIN",0,LOOKUP(I449,DATOS!A:A,DATOS!P:P))</f>
        <v>0</v>
      </c>
      <c r="I449" s="35">
        <f>+I443+1</f>
        <v>75</v>
      </c>
      <c r="J449" s="61">
        <f>IF(LOOKUP(I449,DATOS!A:A,DATOS!C:C)=0,J443,(LOOKUP(I449,DATOS!A:A,DATOS!C:C)))</f>
        <v>1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>a) 0</v>
      </c>
      <c r="D450" s="26"/>
      <c r="G450" s="38">
        <f>IF(J450="FIN","",LOOKUP(I449,DATOS!A:A,DATOS!L:L))</f>
        <v>0</v>
      </c>
      <c r="I450" s="35" t="s">
        <v>57</v>
      </c>
      <c r="J450" s="41" t="str">
        <f>IF(J444="FIN","FIN",IF(J449=J443,"","FIN"))</f>
        <v/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42"/>
      <c r="B451" s="29"/>
      <c r="C451" s="25" t="str">
        <f ca="1">IF(PORTADA!$F$51="A",CONCATENATE(I451," ",G451),"")</f>
        <v>b) 0</v>
      </c>
      <c r="D451" s="26"/>
      <c r="G451" s="38">
        <f>IF(J450="FIN","",LOOKUP(I449,DATOS!A:A,DATOS!M:M))</f>
        <v>0</v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42"/>
      <c r="B452" s="29"/>
      <c r="C452" s="25" t="str">
        <f ca="1">IF(PORTADA!$F$51="A",CONCATENATE(I452," ",G452),"")</f>
        <v>c) 0</v>
      </c>
      <c r="D452" s="26"/>
      <c r="G452" s="38">
        <f>IF(J450="FIN","",LOOKUP(I449,DATOS!A:A,DATOS!N:N))</f>
        <v>0</v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42"/>
      <c r="B453" s="29"/>
      <c r="C453" s="25" t="str">
        <f ca="1">IF(PORTADA!$F$51="A",CONCATENATE(I453," ",G453),"")</f>
        <v>d) 0</v>
      </c>
      <c r="D453" s="26"/>
      <c r="G453" s="38">
        <f>IF(J450="FIN","",LOOKUP(I449,DATOS!A:A,DATOS!O:O))</f>
        <v>0</v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IF(PORTADA!$F$51="A",CONCATENATE(K455,".- ",G455),"")</f>
        <v xml:space="preserve">76.- EL MEDIO FÍSICO EN ESPAÑA. </v>
      </c>
      <c r="D455" s="24"/>
      <c r="E455" s="11"/>
      <c r="F455" s="11"/>
      <c r="G455" s="40" t="str">
        <f>IF(J456="FIN","",LOOKUP(I455,DATOS!A:A,DATOS!F:F))</f>
        <v xml:space="preserve">EL MEDIO FÍSICO EN ESPAÑA. </v>
      </c>
      <c r="H455" s="40">
        <f>IF(J456="FIN",0,LOOKUP(I455,DATOS!A:A,DATOS!P:P))</f>
        <v>0</v>
      </c>
      <c r="I455" s="35">
        <f>+I449+1</f>
        <v>76</v>
      </c>
      <c r="J455" s="61">
        <f>IF(LOOKUP(I455,DATOS!A:A,DATOS!C:C)=0,J449,(LOOKUP(I455,DATOS!A:A,DATOS!C:C)))</f>
        <v>1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>a) 0</v>
      </c>
      <c r="D456" s="26"/>
      <c r="G456" s="38">
        <f>IF(J456="FIN","",LOOKUP(I455,DATOS!A:A,DATOS!L:L))</f>
        <v>0</v>
      </c>
      <c r="I456" s="35" t="s">
        <v>57</v>
      </c>
      <c r="J456" s="41" t="str">
        <f>IF(J450="FIN","FIN",IF(J455=J449,"","FIN"))</f>
        <v/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42"/>
      <c r="B457" s="29"/>
      <c r="C457" s="25" t="str">
        <f ca="1">IF(PORTADA!$F$51="A",CONCATENATE(I457," ",G457),"")</f>
        <v>b) 0</v>
      </c>
      <c r="D457" s="26"/>
      <c r="G457" s="38">
        <f>IF(J456="FIN","",LOOKUP(I455,DATOS!A:A,DATOS!M:M))</f>
        <v>0</v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42"/>
      <c r="B458" s="29"/>
      <c r="C458" s="25" t="str">
        <f ca="1">IF(PORTADA!$F$51="A",CONCATENATE(I458," ",G458),"")</f>
        <v>c) 0</v>
      </c>
      <c r="D458" s="26"/>
      <c r="G458" s="38">
        <f>IF(J456="FIN","",LOOKUP(I455,DATOS!A:A,DATOS!N:N))</f>
        <v>0</v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42"/>
      <c r="B459" s="29"/>
      <c r="C459" s="25" t="str">
        <f ca="1">IF(PORTADA!$F$51="A",CONCATENATE(I459," ",G459),"")</f>
        <v>d) 0</v>
      </c>
      <c r="D459" s="26"/>
      <c r="G459" s="38">
        <f>IF(J456="FIN","",LOOKUP(I455,DATOS!A:A,DATOS!O:O))</f>
        <v>0</v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IF(PORTADA!$F$51="A",CONCATENATE(K461,".- ",G461),"")</f>
        <v xml:space="preserve">77.- EL MEDIO FÍSICO EN ESPAÑA. </v>
      </c>
      <c r="D461" s="24"/>
      <c r="E461" s="11"/>
      <c r="F461" s="11"/>
      <c r="G461" s="40" t="str">
        <f>IF(J462="FIN","",LOOKUP(I461,DATOS!A:A,DATOS!F:F))</f>
        <v xml:space="preserve">EL MEDIO FÍSICO EN ESPAÑA. </v>
      </c>
      <c r="H461" s="40">
        <f>IF(J462="FIN",0,LOOKUP(I461,DATOS!A:A,DATOS!P:P))</f>
        <v>0</v>
      </c>
      <c r="I461" s="35">
        <f>+I455+1</f>
        <v>77</v>
      </c>
      <c r="J461" s="61">
        <f>IF(LOOKUP(I461,DATOS!A:A,DATOS!C:C)=0,J455,(LOOKUP(I461,DATOS!A:A,DATOS!C:C)))</f>
        <v>1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>a) 0</v>
      </c>
      <c r="D462" s="26"/>
      <c r="G462" s="38">
        <f>IF(J462="FIN","",LOOKUP(I461,DATOS!A:A,DATOS!L:L))</f>
        <v>0</v>
      </c>
      <c r="I462" s="35" t="s">
        <v>57</v>
      </c>
      <c r="J462" s="41" t="str">
        <f>IF(J456="FIN","FIN",IF(J461=J455,"","FIN"))</f>
        <v/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42"/>
      <c r="B463" s="29"/>
      <c r="C463" s="25" t="str">
        <f ca="1">IF(PORTADA!$F$51="A",CONCATENATE(I463," ",G463),"")</f>
        <v>b) 0</v>
      </c>
      <c r="D463" s="26"/>
      <c r="G463" s="38">
        <f>IF(J462="FIN","",LOOKUP(I461,DATOS!A:A,DATOS!M:M))</f>
        <v>0</v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42"/>
      <c r="B464" s="29"/>
      <c r="C464" s="25" t="str">
        <f ca="1">IF(PORTADA!$F$51="A",CONCATENATE(I464," ",G464),"")</f>
        <v>c) 0</v>
      </c>
      <c r="D464" s="26"/>
      <c r="G464" s="38">
        <f>IF(J462="FIN","",LOOKUP(I461,DATOS!A:A,DATOS!N:N))</f>
        <v>0</v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42"/>
      <c r="B465" s="29"/>
      <c r="C465" s="25" t="str">
        <f ca="1">IF(PORTADA!$F$51="A",CONCATENATE(I465," ",G465),"")</f>
        <v>d) 0</v>
      </c>
      <c r="D465" s="26"/>
      <c r="G465" s="38">
        <f>IF(J462="FIN","",LOOKUP(I461,DATOS!A:A,DATOS!O:O))</f>
        <v>0</v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IF(PORTADA!$F$51="A",CONCATENATE(K467,".- ",G467),"")</f>
        <v xml:space="preserve">78.- EL MEDIO FÍSICO EN ESPAÑA. </v>
      </c>
      <c r="D467" s="24"/>
      <c r="E467" s="11"/>
      <c r="F467" s="11"/>
      <c r="G467" s="40" t="str">
        <f>IF(J468="FIN","",LOOKUP(I467,DATOS!A:A,DATOS!F:F))</f>
        <v xml:space="preserve">EL MEDIO FÍSICO EN ESPAÑA. </v>
      </c>
      <c r="H467" s="40">
        <f>IF(J468="FIN",0,LOOKUP(I467,DATOS!A:A,DATOS!P:P))</f>
        <v>0</v>
      </c>
      <c r="I467" s="35">
        <f>+I461+1</f>
        <v>78</v>
      </c>
      <c r="J467" s="61">
        <f>IF(LOOKUP(I467,DATOS!A:A,DATOS!C:C)=0,J461,(LOOKUP(I467,DATOS!A:A,DATOS!C:C)))</f>
        <v>1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>a) 0</v>
      </c>
      <c r="D468" s="26"/>
      <c r="G468" s="38">
        <f>IF(J468="FIN","",LOOKUP(I467,DATOS!A:A,DATOS!L:L))</f>
        <v>0</v>
      </c>
      <c r="I468" s="35" t="s">
        <v>57</v>
      </c>
      <c r="J468" s="41" t="str">
        <f>IF(J462="FIN","FIN",IF(J467=J461,"","FIN"))</f>
        <v/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42"/>
      <c r="B469" s="29"/>
      <c r="C469" s="25" t="str">
        <f ca="1">IF(PORTADA!$F$51="A",CONCATENATE(I469," ",G469),"")</f>
        <v>b) 0</v>
      </c>
      <c r="D469" s="26"/>
      <c r="G469" s="38">
        <f>IF(J468="FIN","",LOOKUP(I467,DATOS!A:A,DATOS!M:M))</f>
        <v>0</v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42"/>
      <c r="B470" s="29"/>
      <c r="C470" s="25" t="str">
        <f ca="1">IF(PORTADA!$F$51="A",CONCATENATE(I470," ",G470),"")</f>
        <v>c) 0</v>
      </c>
      <c r="D470" s="26"/>
      <c r="G470" s="38">
        <f>IF(J468="FIN","",LOOKUP(I467,DATOS!A:A,DATOS!N:N))</f>
        <v>0</v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42"/>
      <c r="B471" s="29"/>
      <c r="C471" s="25" t="str">
        <f ca="1">IF(PORTADA!$F$51="A",CONCATENATE(I471," ",G471),"")</f>
        <v>d) 0</v>
      </c>
      <c r="D471" s="26"/>
      <c r="G471" s="38">
        <f>IF(J468="FIN","",LOOKUP(I467,DATOS!A:A,DATOS!O:O))</f>
        <v>0</v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IF(PORTADA!$F$51="A",CONCATENATE(K473,".- ",G473),"")</f>
        <v xml:space="preserve">79.- EL MEDIO FÍSICO EN ESPAÑA. </v>
      </c>
      <c r="D473" s="24"/>
      <c r="E473" s="11"/>
      <c r="F473" s="11"/>
      <c r="G473" s="40" t="str">
        <f>IF(J474="FIN","",LOOKUP(I473,DATOS!A:A,DATOS!F:F))</f>
        <v xml:space="preserve">EL MEDIO FÍSICO EN ESPAÑA. </v>
      </c>
      <c r="H473" s="40">
        <f>IF(J474="FIN",0,LOOKUP(I473,DATOS!A:A,DATOS!P:P))</f>
        <v>0</v>
      </c>
      <c r="I473" s="35">
        <f>+I467+1</f>
        <v>79</v>
      </c>
      <c r="J473" s="61">
        <f>IF(LOOKUP(I473,DATOS!A:A,DATOS!C:C)=0,J467,(LOOKUP(I473,DATOS!A:A,DATOS!C:C)))</f>
        <v>1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>a) 0</v>
      </c>
      <c r="D474" s="26"/>
      <c r="G474" s="38">
        <f>IF(J474="FIN","",LOOKUP(I473,DATOS!A:A,DATOS!L:L))</f>
        <v>0</v>
      </c>
      <c r="I474" s="35" t="s">
        <v>57</v>
      </c>
      <c r="J474" s="41" t="str">
        <f>IF(J468="FIN","FIN",IF(J473=J467,"","FIN"))</f>
        <v/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42"/>
      <c r="B475" s="29"/>
      <c r="C475" s="25" t="str">
        <f ca="1">IF(PORTADA!$F$51="A",CONCATENATE(I475," ",G475),"")</f>
        <v>b) 0</v>
      </c>
      <c r="D475" s="26"/>
      <c r="G475" s="38">
        <f>IF(J474="FIN","",LOOKUP(I473,DATOS!A:A,DATOS!M:M))</f>
        <v>0</v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42"/>
      <c r="B476" s="29"/>
      <c r="C476" s="25" t="str">
        <f ca="1">IF(PORTADA!$F$51="A",CONCATENATE(I476," ",G476),"")</f>
        <v>c) 0</v>
      </c>
      <c r="D476" s="26"/>
      <c r="G476" s="38">
        <f>IF(J474="FIN","",LOOKUP(I473,DATOS!A:A,DATOS!N:N))</f>
        <v>0</v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42"/>
      <c r="B477" s="29"/>
      <c r="C477" s="25" t="str">
        <f ca="1">IF(PORTADA!$F$51="A",CONCATENATE(I477," ",G477),"")</f>
        <v>d) 0</v>
      </c>
      <c r="D477" s="26"/>
      <c r="G477" s="38">
        <f>IF(J474="FIN","",LOOKUP(I473,DATOS!A:A,DATOS!O:O))</f>
        <v>0</v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IF(PORTADA!$F$51="A",CONCATENATE(K479,".-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80</v>
      </c>
      <c r="J479" s="61">
        <f>IF(LOOKUP(I479,DATOS!A:A,DATOS!C:C)=0,J473,(LOOKUP(I479,DATOS!A:A,DATOS!C:C)))</f>
        <v>2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57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42"/>
      <c r="B481" s="29"/>
      <c r="C481" s="25" t="str">
        <f ca="1">IF(PORTADA!$F$51="A",CONCATENATE(I481,"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42"/>
      <c r="B482" s="29"/>
      <c r="C482" s="25" t="str">
        <f ca="1">IF(PORTADA!$F$51="A",CONCATENATE(I482,"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42"/>
      <c r="B483" s="29"/>
      <c r="C483" s="25" t="str">
        <f ca="1">IF(PORTADA!$F$51="A",CONCATENATE(I483,"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IF(PORTADA!$F$51="A",CONCATENATE(K485,".-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81</v>
      </c>
      <c r="J485" s="61">
        <f>IF(LOOKUP(I485,DATOS!A:A,DATOS!C:C)=0,J479,(LOOKUP(I485,DATOS!A:A,DATOS!C:C)))</f>
        <v>2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57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42"/>
      <c r="B487" s="29"/>
      <c r="C487" s="25" t="str">
        <f ca="1">IF(PORTADA!$F$51="A",CONCATENATE(I487,"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42"/>
      <c r="B488" s="29"/>
      <c r="C488" s="25" t="str">
        <f ca="1">IF(PORTADA!$F$51="A",CONCATENATE(I488,"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42"/>
      <c r="B489" s="29"/>
      <c r="C489" s="25" t="str">
        <f ca="1">IF(PORTADA!$F$51="A",CONCATENATE(I489,"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IF(PORTADA!$F$51="A",CONCATENATE(K491,".-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82</v>
      </c>
      <c r="J491" s="61">
        <f>IF(LOOKUP(I491,DATOS!A:A,DATOS!C:C)=0,J485,(LOOKUP(I491,DATOS!A:A,DATOS!C:C)))</f>
        <v>2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57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42"/>
      <c r="B493" s="29"/>
      <c r="C493" s="25" t="str">
        <f ca="1">IF(PORTADA!$F$51="A",CONCATENATE(I493,"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42"/>
      <c r="B494" s="29"/>
      <c r="C494" s="25" t="str">
        <f ca="1">IF(PORTADA!$F$51="A",CONCATENATE(I494,"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42"/>
      <c r="B495" s="29"/>
      <c r="C495" s="25" t="str">
        <f ca="1">IF(PORTADA!$F$51="A",CONCATENATE(I495,"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IF(PORTADA!$F$51="A",CONCATENATE(K497,".-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83</v>
      </c>
      <c r="J497" s="61">
        <f>IF(LOOKUP(I497,DATOS!A:A,DATOS!C:C)=0,J491,(LOOKUP(I497,DATOS!A:A,DATOS!C:C)))</f>
        <v>2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57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42"/>
      <c r="B499" s="29"/>
      <c r="C499" s="25" t="str">
        <f ca="1">IF(PORTADA!$F$51="A",CONCATENATE(I499,"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42"/>
      <c r="B500" s="29"/>
      <c r="C500" s="25" t="str">
        <f ca="1">IF(PORTADA!$F$51="A",CONCATENATE(I500,"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42"/>
      <c r="B501" s="29"/>
      <c r="C501" s="25" t="str">
        <f ca="1">IF(PORTADA!$F$51="A",CONCATENATE(I501,"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IF(PORTADA!$F$51="A",CONCATENATE(K503,".-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84</v>
      </c>
      <c r="J503" s="61">
        <f>IF(LOOKUP(I503,DATOS!A:A,DATOS!C:C)=0,J497,(LOOKUP(I503,DATOS!A:A,DATOS!C:C)))</f>
        <v>2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57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42"/>
      <c r="B505" s="29"/>
      <c r="C505" s="25" t="str">
        <f ca="1">IF(PORTADA!$F$51="A",CONCATENATE(I505,"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42"/>
      <c r="B506" s="29"/>
      <c r="C506" s="25" t="str">
        <f ca="1">IF(PORTADA!$F$51="A",CONCATENATE(I506,"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42"/>
      <c r="B507" s="29"/>
      <c r="C507" s="25" t="str">
        <f ca="1">IF(PORTADA!$F$51="A",CONCATENATE(I507,"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IF(PORTADA!$F$51="A",CONCATENATE(K509,".-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85</v>
      </c>
      <c r="J509" s="61">
        <f>IF(LOOKUP(I509,DATOS!A:A,DATOS!C:C)=0,J503,(LOOKUP(I509,DATOS!A:A,DATOS!C:C)))</f>
        <v>2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57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42"/>
      <c r="B511" s="29"/>
      <c r="C511" s="25" t="str">
        <f ca="1">IF(PORTADA!$F$51="A",CONCATENATE(I511,"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42"/>
      <c r="B512" s="29"/>
      <c r="C512" s="25" t="str">
        <f ca="1">IF(PORTADA!$F$51="A",CONCATENATE(I512,"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42"/>
      <c r="B513" s="29"/>
      <c r="C513" s="25" t="str">
        <f ca="1">IF(PORTADA!$F$51="A",CONCATENATE(I513,"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IF(PORTADA!$F$51="A",CONCATENATE(K515,".-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86</v>
      </c>
      <c r="J515" s="61">
        <f>IF(LOOKUP(I515,DATOS!A:A,DATOS!C:C)=0,J509,(LOOKUP(I515,DATOS!A:A,DATOS!C:C)))</f>
        <v>2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57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42"/>
      <c r="B517" s="29"/>
      <c r="C517" s="25" t="str">
        <f ca="1">IF(PORTADA!$F$51="A",CONCATENATE(I517,"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42"/>
      <c r="B518" s="29"/>
      <c r="C518" s="25" t="str">
        <f ca="1">IF(PORTADA!$F$51="A",CONCATENATE(I518,"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42"/>
      <c r="B519" s="29"/>
      <c r="C519" s="25" t="str">
        <f ca="1">IF(PORTADA!$F$51="A",CONCATENATE(I519,"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IF(PORTADA!$F$51="A",CONCATENATE(K521,".-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87</v>
      </c>
      <c r="J521" s="61">
        <f>IF(LOOKUP(I521,DATOS!A:A,DATOS!C:C)=0,J515,(LOOKUP(I521,DATOS!A:A,DATOS!C:C)))</f>
        <v>2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57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42"/>
      <c r="B523" s="29"/>
      <c r="C523" s="25" t="str">
        <f ca="1">IF(PORTADA!$F$51="A",CONCATENATE(I523,"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42"/>
      <c r="B524" s="29"/>
      <c r="C524" s="25" t="str">
        <f ca="1">IF(PORTADA!$F$51="A",CONCATENATE(I524,"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42"/>
      <c r="B525" s="29"/>
      <c r="C525" s="25" t="str">
        <f ca="1">IF(PORTADA!$F$51="A",CONCATENATE(I525,"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IF(PORTADA!$F$51="A",CONCATENATE(K527,".-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88</v>
      </c>
      <c r="J527" s="61">
        <f>IF(LOOKUP(I527,DATOS!A:A,DATOS!C:C)=0,J521,(LOOKUP(I527,DATOS!A:A,DATOS!C:C)))</f>
        <v>2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57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42"/>
      <c r="B529" s="29"/>
      <c r="C529" s="25" t="str">
        <f ca="1">IF(PORTADA!$F$51="A",CONCATENATE(I529,"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42"/>
      <c r="B530" s="29"/>
      <c r="C530" s="25" t="str">
        <f ca="1">IF(PORTADA!$F$51="A",CONCATENATE(I530,"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42"/>
      <c r="B531" s="29"/>
      <c r="C531" s="25" t="str">
        <f ca="1">IF(PORTADA!$F$51="A",CONCATENATE(I531,"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IF(PORTADA!$F$51="A",CONCATENATE(K533,".-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89</v>
      </c>
      <c r="J533" s="61">
        <f>IF(LOOKUP(I533,DATOS!A:A,DATOS!C:C)=0,J527,(LOOKUP(I533,DATOS!A:A,DATOS!C:C)))</f>
        <v>2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57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42"/>
      <c r="B535" s="29"/>
      <c r="C535" s="25" t="str">
        <f ca="1">IF(PORTADA!$F$51="A",CONCATENATE(I535,"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42"/>
      <c r="B536" s="29"/>
      <c r="C536" s="25" t="str">
        <f ca="1">IF(PORTADA!$F$51="A",CONCATENATE(I536,"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42"/>
      <c r="B537" s="29"/>
      <c r="C537" s="25" t="str">
        <f ca="1">IF(PORTADA!$F$51="A",CONCATENATE(I537,"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90</v>
      </c>
      <c r="J539" s="61">
        <f>IF(LOOKUP(I539,DATOS!A:A,DATOS!C:C)=0,J533,(LOOKUP(I539,DATOS!A:A,DATOS!C:C)))</f>
        <v>2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91</v>
      </c>
      <c r="J545" s="61">
        <f>IF(LOOKUP(I545,DATOS!A:A,DATOS!C:C)=0,J539,(LOOKUP(I545,DATOS!A:A,DATOS!C:C)))</f>
        <v>2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92</v>
      </c>
      <c r="J551" s="61">
        <f>IF(LOOKUP(I551,DATOS!A:A,DATOS!C:C)=0,J545,(LOOKUP(I551,DATOS!A:A,DATOS!C:C)))</f>
        <v>2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93</v>
      </c>
      <c r="J557" s="61">
        <f>IF(LOOKUP(I557,DATOS!A:A,DATOS!C:C)=0,J551,(LOOKUP(I557,DATOS!A:A,DATOS!C:C)))</f>
        <v>2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94</v>
      </c>
      <c r="J563" s="61">
        <f>IF(LOOKUP(I563,DATOS!A:A,DATOS!C:C)=0,J557,(LOOKUP(I563,DATOS!A:A,DATOS!C:C)))</f>
        <v>2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95</v>
      </c>
      <c r="J569" s="61">
        <f>IF(LOOKUP(I569,DATOS!A:A,DATOS!C:C)=0,J563,(LOOKUP(I569,DATOS!A:A,DATOS!C:C)))</f>
        <v>2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96</v>
      </c>
      <c r="J575" s="61">
        <f>IF(LOOKUP(I575,DATOS!A:A,DATOS!C:C)=0,J569,(LOOKUP(I575,DATOS!A:A,DATOS!C:C)))</f>
        <v>2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97</v>
      </c>
      <c r="J581" s="61">
        <f>IF(LOOKUP(I581,DATOS!A:A,DATOS!C:C)=0,J575,(LOOKUP(I581,DATOS!A:A,DATOS!C:C)))</f>
        <v>2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98</v>
      </c>
      <c r="J587" s="61">
        <f>IF(LOOKUP(I587,DATOS!A:A,DATOS!C:C)=0,J581,(LOOKUP(I587,DATOS!A:A,DATOS!C:C)))</f>
        <v>2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99</v>
      </c>
      <c r="J593" s="61">
        <f>IF(LOOKUP(I593,DATOS!A:A,DATOS!C:C)=0,J587,(LOOKUP(I593,DATOS!A:A,DATOS!C:C)))</f>
        <v>2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100</v>
      </c>
      <c r="J599" s="61">
        <f>IF(LOOKUP(I599,DATOS!A:A,DATOS!C:C)=0,J593,(LOOKUP(I599,DATOS!A:A,DATOS!C:C)))</f>
        <v>2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tvSByiQZ/1tkwe55LiE0XxhaHvrniG8iq7IV0OfRnurxBicxreps9fZ5ntoVnevffq/8KRbUOiX/b5Fbio2Tnw==" saltValue="g2MYgZkT2TaQ6IPymUzg5g==" spinCount="100000" sheet="1" objects="1" scenarios="1" formatCells="0" formatColumns="0"/>
  <mergeCells count="100">
    <mergeCell ref="A594:A597"/>
    <mergeCell ref="A600:A603"/>
    <mergeCell ref="A564:A567"/>
    <mergeCell ref="A570:A573"/>
    <mergeCell ref="A576:A579"/>
    <mergeCell ref="A582:A585"/>
    <mergeCell ref="A588:A591"/>
    <mergeCell ref="A534:A537"/>
    <mergeCell ref="A540:A543"/>
    <mergeCell ref="A546:A549"/>
    <mergeCell ref="A552:A555"/>
    <mergeCell ref="A558:A561"/>
    <mergeCell ref="A504:A507"/>
    <mergeCell ref="A510:A513"/>
    <mergeCell ref="A516:A519"/>
    <mergeCell ref="A522:A525"/>
    <mergeCell ref="A528:A531"/>
    <mergeCell ref="A474:A477"/>
    <mergeCell ref="A480:A483"/>
    <mergeCell ref="A486:A489"/>
    <mergeCell ref="A492:A495"/>
    <mergeCell ref="A498:A501"/>
    <mergeCell ref="A444:A447"/>
    <mergeCell ref="A450:A453"/>
    <mergeCell ref="A456:A459"/>
    <mergeCell ref="A462:A465"/>
    <mergeCell ref="A468:A471"/>
    <mergeCell ref="A414:A417"/>
    <mergeCell ref="A420:A423"/>
    <mergeCell ref="A426:A429"/>
    <mergeCell ref="A432:A435"/>
    <mergeCell ref="A438:A441"/>
    <mergeCell ref="A384:A387"/>
    <mergeCell ref="A390:A393"/>
    <mergeCell ref="A396:A399"/>
    <mergeCell ref="A402:A405"/>
    <mergeCell ref="A408:A411"/>
    <mergeCell ref="A354:A357"/>
    <mergeCell ref="A360:A363"/>
    <mergeCell ref="A366:A369"/>
    <mergeCell ref="A372:A375"/>
    <mergeCell ref="A378:A381"/>
    <mergeCell ref="A324:A327"/>
    <mergeCell ref="A330:A333"/>
    <mergeCell ref="A336:A339"/>
    <mergeCell ref="A342:A345"/>
    <mergeCell ref="A348:A351"/>
    <mergeCell ref="A294:A297"/>
    <mergeCell ref="A300:A303"/>
    <mergeCell ref="A306:A309"/>
    <mergeCell ref="A312:A315"/>
    <mergeCell ref="A318:A321"/>
    <mergeCell ref="A264:A267"/>
    <mergeCell ref="A270:A273"/>
    <mergeCell ref="A276:A279"/>
    <mergeCell ref="A282:A285"/>
    <mergeCell ref="A288:A291"/>
    <mergeCell ref="A234:A237"/>
    <mergeCell ref="A240:A243"/>
    <mergeCell ref="A246:A249"/>
    <mergeCell ref="A252:A255"/>
    <mergeCell ref="A258:A261"/>
    <mergeCell ref="A204:A207"/>
    <mergeCell ref="A210:A213"/>
    <mergeCell ref="A216:A219"/>
    <mergeCell ref="A222:A225"/>
    <mergeCell ref="A228:A231"/>
    <mergeCell ref="A174:A177"/>
    <mergeCell ref="A180:A183"/>
    <mergeCell ref="A186:A189"/>
    <mergeCell ref="A192:A195"/>
    <mergeCell ref="A198:A201"/>
    <mergeCell ref="A144:A147"/>
    <mergeCell ref="A150:A153"/>
    <mergeCell ref="A156:A159"/>
    <mergeCell ref="A162:A165"/>
    <mergeCell ref="A168:A171"/>
    <mergeCell ref="A114:A117"/>
    <mergeCell ref="A120:A123"/>
    <mergeCell ref="A126:A129"/>
    <mergeCell ref="A132:A135"/>
    <mergeCell ref="A138:A141"/>
    <mergeCell ref="A90:A93"/>
    <mergeCell ref="A96:A99"/>
    <mergeCell ref="A102:A105"/>
    <mergeCell ref="A108:A111"/>
    <mergeCell ref="A54:A57"/>
    <mergeCell ref="A60:A63"/>
    <mergeCell ref="A66:A69"/>
    <mergeCell ref="A72:A75"/>
    <mergeCell ref="A78:A81"/>
    <mergeCell ref="A84:A87"/>
    <mergeCell ref="A36:A39"/>
    <mergeCell ref="A42:A45"/>
    <mergeCell ref="A48:A51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">
    <cfRule type="cellIs" dxfId="1080" priority="469" stopIfTrue="1" operator="lessThan">
      <formula>2</formula>
    </cfRule>
    <cfRule type="cellIs" dxfId="1079" priority="470" stopIfTrue="1" operator="equal">
      <formula>2</formula>
    </cfRule>
    <cfRule type="cellIs" dxfId="1078" priority="471" stopIfTrue="1" operator="greaterThan">
      <formula>2</formula>
    </cfRule>
  </conditionalFormatting>
  <conditionalFormatting sqref="A552:A555 A558:A561 A564:A567 A570:A573 A576:A579 A582:A585 A588:A591 A594:A597 A600:A603">
    <cfRule type="cellIs" dxfId="1077" priority="1" stopIfTrue="1" operator="lessThan">
      <formula>2</formula>
    </cfRule>
    <cfRule type="cellIs" dxfId="1076" priority="2" stopIfTrue="1" operator="equal">
      <formula>2</formula>
    </cfRule>
    <cfRule type="cellIs" dxfId="107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1074" priority="25" stopIfTrue="1" operator="lessThan">
      <formula>2</formula>
    </cfRule>
    <cfRule type="cellIs" dxfId="1073" priority="26" stopIfTrue="1" operator="equal">
      <formula>2</formula>
    </cfRule>
    <cfRule type="cellIs" dxfId="107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1071" priority="22" stopIfTrue="1" operator="lessThan">
      <formula>2</formula>
    </cfRule>
    <cfRule type="cellIs" dxfId="1070" priority="23" stopIfTrue="1" operator="equal">
      <formula>2</formula>
    </cfRule>
    <cfRule type="cellIs" dxfId="106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1068" priority="19" stopIfTrue="1" operator="lessThan">
      <formula>2</formula>
    </cfRule>
    <cfRule type="cellIs" dxfId="1067" priority="20" stopIfTrue="1" operator="equal">
      <formula>2</formula>
    </cfRule>
    <cfRule type="cellIs" dxfId="106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1065" priority="16" stopIfTrue="1" operator="lessThan">
      <formula>2</formula>
    </cfRule>
    <cfRule type="cellIs" dxfId="1064" priority="17" stopIfTrue="1" operator="equal">
      <formula>2</formula>
    </cfRule>
    <cfRule type="cellIs" dxfId="106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1062" priority="13" stopIfTrue="1" operator="lessThan">
      <formula>2</formula>
    </cfRule>
    <cfRule type="cellIs" dxfId="1061" priority="14" stopIfTrue="1" operator="equal">
      <formula>2</formula>
    </cfRule>
    <cfRule type="cellIs" dxfId="106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1059" priority="10" stopIfTrue="1" operator="lessThan">
      <formula>2</formula>
    </cfRule>
    <cfRule type="cellIs" dxfId="1058" priority="11" stopIfTrue="1" operator="equal">
      <formula>2</formula>
    </cfRule>
    <cfRule type="cellIs" dxfId="105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1056" priority="7" stopIfTrue="1" operator="lessThan">
      <formula>2</formula>
    </cfRule>
    <cfRule type="cellIs" dxfId="1055" priority="8" stopIfTrue="1" operator="equal">
      <formula>2</formula>
    </cfRule>
    <cfRule type="cellIs" dxfId="105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1053" priority="4" stopIfTrue="1" operator="lessThan">
      <formula>2</formula>
    </cfRule>
    <cfRule type="cellIs" dxfId="1052" priority="5" stopIfTrue="1" operator="equal">
      <formula>2</formula>
    </cfRule>
    <cfRule type="cellIs" dxfId="1051" priority="6" stopIfTrue="1" operator="greaterThan">
      <formula>2</formula>
    </cfRule>
  </conditionalFormatting>
  <dataValidations count="2">
    <dataValidation allowBlank="1" showDropDown="1" showInputMessage="1" showErrorMessage="1" sqref="E2"/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AI819"/>
  <sheetViews>
    <sheetView zoomScale="90" zoomScaleNormal="90" workbookViewId="0">
      <pane ySplit="2" topLeftCell="A51" activePane="bottomLeft" state="frozen"/>
      <selection pane="bottomLeft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IF(PORTADA!$F$51="A",G1,PORTADA!$F$52)</f>
        <v>TRANSMISIONES I</v>
      </c>
      <c r="D1" s="3"/>
      <c r="E1" s="4" t="e">
        <f>ROUND(Q2/K2*10,2)</f>
        <v>#DIV/0!</v>
      </c>
      <c r="F1" s="4"/>
      <c r="G1" s="38" t="str">
        <f>LOOKUP(I5,DATOS!A:A,DATOS!E:E)</f>
        <v>TRANSMISIONES I</v>
      </c>
      <c r="I1" s="39">
        <v>19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>TRANSMISIONES 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IF(PORTADA!$F$51="A",CONCATENATE(K5,".- ",G5),"")</f>
        <v xml:space="preserve">1.- TRANSMISIONES. </v>
      </c>
      <c r="D5" s="24"/>
      <c r="E5" s="11"/>
      <c r="F5" s="11"/>
      <c r="G5" s="40" t="str">
        <f>LOOKUP(I5,DATOS!A:A,DATOS!F:F)</f>
        <v xml:space="preserve">TRANSMISIONES. </v>
      </c>
      <c r="H5" s="40">
        <f>LOOKUP(I5,DATOS!A:A,DATOS!P:P)</f>
        <v>0</v>
      </c>
      <c r="I5" s="35">
        <f>LOOKUP(I1,DATOS!C:C,DATOS!A:A)</f>
        <v>1275</v>
      </c>
      <c r="J5" s="61">
        <f>LOOKUP(I5,DATOS!A:A,DATOS!C:C)</f>
        <v>19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IF(PORTADA!$F$51="A",CONCATENATE(K11,".- ",G11),"")</f>
        <v xml:space="preserve">2.- TRANSMISIONES. </v>
      </c>
      <c r="D11" s="24"/>
      <c r="E11" s="11"/>
      <c r="F11" s="11"/>
      <c r="G11" s="40" t="str">
        <f>IF(J12="FIN","",LOOKUP(I11,DATOS!A:A,DATOS!F:F))</f>
        <v xml:space="preserve">TRANSMISIONES. </v>
      </c>
      <c r="H11" s="40">
        <f>IF(J12="FIN",0,LOOKUP(I11,DATOS!A:A,DATOS!P:P))</f>
        <v>0</v>
      </c>
      <c r="I11" s="35">
        <f>+I5+1</f>
        <v>1276</v>
      </c>
      <c r="J11" s="61">
        <f>IF(LOOKUP(I11,DATOS!A:A,DATOS!C:C)=0,J5,(LOOKUP(I11,DATOS!A:A,DATOS!C:C)))</f>
        <v>19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IF(PORTADA!$F$51="A",CONCATENATE(K17,".- ",G17),"")</f>
        <v xml:space="preserve">3.- TRANSMISIONES. </v>
      </c>
      <c r="D17" s="24"/>
      <c r="E17" s="11"/>
      <c r="F17" s="11"/>
      <c r="G17" s="40" t="str">
        <f>IF(J18="FIN","",LOOKUP(I17,DATOS!A:A,DATOS!F:F))</f>
        <v xml:space="preserve">TRANSMISIONES. </v>
      </c>
      <c r="H17" s="40">
        <f>IF(J18="FIN",0,LOOKUP(I17,DATOS!A:A,DATOS!P:P))</f>
        <v>0</v>
      </c>
      <c r="I17" s="35">
        <f>+I11+1</f>
        <v>1277</v>
      </c>
      <c r="J17" s="61">
        <f>IF(LOOKUP(I17,DATOS!A:A,DATOS!C:C)=0,J11,(LOOKUP(I17,DATOS!A:A,DATOS!C:C)))</f>
        <v>19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IF(PORTADA!$F$51="A",CONCATENATE(K23,".- ",G23),"")</f>
        <v xml:space="preserve">4.- TRANSMISIONES. </v>
      </c>
      <c r="D23" s="24"/>
      <c r="E23" s="11"/>
      <c r="F23" s="11"/>
      <c r="G23" s="40" t="str">
        <f>IF(J24="FIN","",LOOKUP(I23,DATOS!A:A,DATOS!F:F))</f>
        <v xml:space="preserve">TRANSMISIONES. </v>
      </c>
      <c r="H23" s="40">
        <f>IF(J24="FIN",0,LOOKUP(I23,DATOS!A:A,DATOS!P:P))</f>
        <v>0</v>
      </c>
      <c r="I23" s="35">
        <f>+I17+1</f>
        <v>1278</v>
      </c>
      <c r="J23" s="61">
        <f>IF(LOOKUP(I23,DATOS!A:A,DATOS!C:C)=0,J17,(LOOKUP(I23,DATOS!A:A,DATOS!C:C)))</f>
        <v>19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IF(PORTADA!$F$51="A",CONCATENATE(K29,".- ",G29),"")</f>
        <v xml:space="preserve">5.- TRANSMISIONES. </v>
      </c>
      <c r="D29" s="24"/>
      <c r="E29" s="11"/>
      <c r="F29" s="11"/>
      <c r="G29" s="40" t="str">
        <f>IF(J30="FIN","",LOOKUP(I29,DATOS!A:A,DATOS!F:F))</f>
        <v xml:space="preserve">TRANSMISIONES. </v>
      </c>
      <c r="H29" s="40">
        <f>IF(J30="FIN",0,LOOKUP(I29,DATOS!A:A,DATOS!P:P))</f>
        <v>0</v>
      </c>
      <c r="I29" s="35">
        <f>+I23+1</f>
        <v>1279</v>
      </c>
      <c r="J29" s="61">
        <f>IF(LOOKUP(I29,DATOS!A:A,DATOS!C:C)=0,J23,(LOOKUP(I29,DATOS!A:A,DATOS!C:C)))</f>
        <v>19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IF(PORTADA!$F$51="A",CONCATENATE(K35,".- ",G35),"")</f>
        <v xml:space="preserve">6.- TRANSMISIONES. </v>
      </c>
      <c r="D35" s="24"/>
      <c r="E35" s="11"/>
      <c r="F35" s="11"/>
      <c r="G35" s="40" t="str">
        <f>IF(J36="FIN","",LOOKUP(I35,DATOS!A:A,DATOS!F:F))</f>
        <v xml:space="preserve">TRANSMISIONES. </v>
      </c>
      <c r="H35" s="40">
        <f>IF(J36="FIN",0,LOOKUP(I35,DATOS!A:A,DATOS!P:P))</f>
        <v>0</v>
      </c>
      <c r="I35" s="35">
        <f>+I29+1</f>
        <v>1280</v>
      </c>
      <c r="J35" s="61">
        <f>IF(LOOKUP(I35,DATOS!A:A,DATOS!C:C)=0,J29,(LOOKUP(I35,DATOS!A:A,DATOS!C:C)))</f>
        <v>19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IF(PORTADA!$F$51="A",CONCATENATE(K41,".- ",G41),"")</f>
        <v xml:space="preserve">7.- TRANSMISIONES. </v>
      </c>
      <c r="D41" s="24"/>
      <c r="E41" s="11"/>
      <c r="F41" s="11"/>
      <c r="G41" s="40" t="str">
        <f>IF(J42="FIN","",LOOKUP(I41,DATOS!A:A,DATOS!F:F))</f>
        <v xml:space="preserve">TRANSMISIONES. </v>
      </c>
      <c r="H41" s="40">
        <f>IF(J42="FIN",0,LOOKUP(I41,DATOS!A:A,DATOS!P:P))</f>
        <v>0</v>
      </c>
      <c r="I41" s="35">
        <f>+I35+1</f>
        <v>1281</v>
      </c>
      <c r="J41" s="61">
        <f>IF(LOOKUP(I41,DATOS!A:A,DATOS!C:C)=0,J35,(LOOKUP(I41,DATOS!A:A,DATOS!C:C)))</f>
        <v>19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IF(PORTADA!$F$51="A",CONCATENATE(K47,".- ",G47),"")</f>
        <v xml:space="preserve">8.- TRANSMISIONES. </v>
      </c>
      <c r="D47" s="24"/>
      <c r="E47" s="11"/>
      <c r="F47" s="11"/>
      <c r="G47" s="40" t="str">
        <f>IF(J48="FIN","",LOOKUP(I47,DATOS!A:A,DATOS!F:F))</f>
        <v xml:space="preserve">TRANSMISIONES. </v>
      </c>
      <c r="H47" s="40">
        <f>IF(J48="FIN",0,LOOKUP(I47,DATOS!A:A,DATOS!P:P))</f>
        <v>0</v>
      </c>
      <c r="I47" s="35">
        <f>+I41+1</f>
        <v>1282</v>
      </c>
      <c r="J47" s="61">
        <f>IF(LOOKUP(I47,DATOS!A:A,DATOS!C:C)=0,J41,(LOOKUP(I47,DATOS!A:A,DATOS!C:C)))</f>
        <v>19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IF(PORTADA!$F$51="A",CONCATENATE(K53,".- ",G53),"")</f>
        <v xml:space="preserve">9.- TRANSMISIONES. </v>
      </c>
      <c r="D53" s="24"/>
      <c r="E53" s="11"/>
      <c r="F53" s="11"/>
      <c r="G53" s="40" t="str">
        <f>IF(J54="FIN","",LOOKUP(I53,DATOS!A:A,DATOS!F:F))</f>
        <v xml:space="preserve">TRANSMISIONES. </v>
      </c>
      <c r="H53" s="40">
        <f>IF(J54="FIN",0,LOOKUP(I53,DATOS!A:A,DATOS!P:P))</f>
        <v>0</v>
      </c>
      <c r="I53" s="35">
        <f>+I47+1</f>
        <v>1283</v>
      </c>
      <c r="J53" s="61">
        <f>IF(LOOKUP(I53,DATOS!A:A,DATOS!C:C)=0,J47,(LOOKUP(I53,DATOS!A:A,DATOS!C:C)))</f>
        <v>19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IF(PORTADA!$F$51="A",CONCATENATE(K59,".- ",G59),"")</f>
        <v xml:space="preserve">10.- TRANSMISIONES. </v>
      </c>
      <c r="D59" s="24"/>
      <c r="E59" s="11"/>
      <c r="F59" s="11"/>
      <c r="G59" s="40" t="str">
        <f>IF(J60="FIN","",LOOKUP(I59,DATOS!A:A,DATOS!F:F))</f>
        <v xml:space="preserve">TRANSMISIONES. </v>
      </c>
      <c r="H59" s="40">
        <f>IF(J60="FIN",0,LOOKUP(I59,DATOS!A:A,DATOS!P:P))</f>
        <v>0</v>
      </c>
      <c r="I59" s="35">
        <f>+I53+1</f>
        <v>1284</v>
      </c>
      <c r="J59" s="61">
        <f>IF(LOOKUP(I59,DATOS!A:A,DATOS!C:C)=0,J53,(LOOKUP(I59,DATOS!A:A,DATOS!C:C)))</f>
        <v>19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IF(PORTADA!$F$51="A",CONCATENATE(K65,".- ",G65),"")</f>
        <v xml:space="preserve">11.- TRANSMISIONES. </v>
      </c>
      <c r="D65" s="24"/>
      <c r="E65" s="11"/>
      <c r="F65" s="11"/>
      <c r="G65" s="40" t="str">
        <f>IF(J66="FIN","",LOOKUP(I65,DATOS!A:A,DATOS!F:F))</f>
        <v xml:space="preserve">TRANSMISIONES. </v>
      </c>
      <c r="H65" s="40">
        <f>IF(J66="FIN",0,LOOKUP(I65,DATOS!A:A,DATOS!P:P))</f>
        <v>0</v>
      </c>
      <c r="I65" s="35">
        <f>+I59+1</f>
        <v>1285</v>
      </c>
      <c r="J65" s="61">
        <f>IF(LOOKUP(I65,DATOS!A:A,DATOS!C:C)=0,J59,(LOOKUP(I65,DATOS!A:A,DATOS!C:C)))</f>
        <v>19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IF(PORTADA!$F$51="A",CONCATENATE(K71,".- ",G71),"")</f>
        <v xml:space="preserve">12.- TRANSMISIONES. </v>
      </c>
      <c r="D71" s="24"/>
      <c r="E71" s="11"/>
      <c r="F71" s="11"/>
      <c r="G71" s="40" t="str">
        <f>IF(J72="FIN","",LOOKUP(I71,DATOS!A:A,DATOS!F:F))</f>
        <v xml:space="preserve">TRANSMISIONES. </v>
      </c>
      <c r="H71" s="40">
        <f>IF(J72="FIN",0,LOOKUP(I71,DATOS!A:A,DATOS!P:P))</f>
        <v>0</v>
      </c>
      <c r="I71" s="35">
        <f>+I65+1</f>
        <v>1286</v>
      </c>
      <c r="J71" s="61">
        <f>IF(LOOKUP(I71,DATOS!A:A,DATOS!C:C)=0,J65,(LOOKUP(I71,DATOS!A:A,DATOS!C:C)))</f>
        <v>19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IF(PORTADA!$F$51="A",CONCATENATE(K77,".- ",G77),"")</f>
        <v xml:space="preserve">13.- TRANSMISIONES. </v>
      </c>
      <c r="D77" s="24"/>
      <c r="E77" s="11"/>
      <c r="F77" s="11"/>
      <c r="G77" s="40" t="str">
        <f>IF(J78="FIN","",LOOKUP(I77,DATOS!A:A,DATOS!F:F))</f>
        <v xml:space="preserve">TRANSMISIONES. </v>
      </c>
      <c r="H77" s="40">
        <f>IF(J78="FIN",0,LOOKUP(I77,DATOS!A:A,DATOS!P:P))</f>
        <v>0</v>
      </c>
      <c r="I77" s="35">
        <f>+I71+1</f>
        <v>1287</v>
      </c>
      <c r="J77" s="61">
        <f>IF(LOOKUP(I77,DATOS!A:A,DATOS!C:C)=0,J71,(LOOKUP(I77,DATOS!A:A,DATOS!C:C)))</f>
        <v>19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IF(PORTADA!$F$51="A",CONCATENATE(K83,".- ",G83),"")</f>
        <v xml:space="preserve">14.- TRANSMISIONES. </v>
      </c>
      <c r="D83" s="24"/>
      <c r="E83" s="11"/>
      <c r="F83" s="11"/>
      <c r="G83" s="40" t="str">
        <f>IF(J84="FIN","",LOOKUP(I83,DATOS!A:A,DATOS!F:F))</f>
        <v xml:space="preserve">TRANSMISIONES. </v>
      </c>
      <c r="H83" s="40">
        <f>IF(J84="FIN",0,LOOKUP(I83,DATOS!A:A,DATOS!P:P))</f>
        <v>0</v>
      </c>
      <c r="I83" s="35">
        <f>+I77+1</f>
        <v>1288</v>
      </c>
      <c r="J83" s="61">
        <f>IF(LOOKUP(I83,DATOS!A:A,DATOS!C:C)=0,J77,(LOOKUP(I83,DATOS!A:A,DATOS!C:C)))</f>
        <v>19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IF(PORTADA!$F$51="A",CONCATENATE(K89,".- ",G89),"")</f>
        <v xml:space="preserve">15.- TRANSMISIONES. </v>
      </c>
      <c r="D89" s="24"/>
      <c r="E89" s="11"/>
      <c r="F89" s="11"/>
      <c r="G89" s="40" t="str">
        <f>IF(J90="FIN","",LOOKUP(I89,DATOS!A:A,DATOS!F:F))</f>
        <v xml:space="preserve">TRANSMISIONES. </v>
      </c>
      <c r="H89" s="40">
        <f>IF(J90="FIN",0,LOOKUP(I89,DATOS!A:A,DATOS!P:P))</f>
        <v>0</v>
      </c>
      <c r="I89" s="35">
        <f>+I83+1</f>
        <v>1289</v>
      </c>
      <c r="J89" s="61">
        <f>IF(LOOKUP(I89,DATOS!A:A,DATOS!C:C)=0,J83,(LOOKUP(I89,DATOS!A:A,DATOS!C:C)))</f>
        <v>19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IF(PORTADA!$F$51="A",CONCATENATE(K95,".- ",G95),"")</f>
        <v xml:space="preserve">16.- TRANSMISIONES. </v>
      </c>
      <c r="D95" s="24"/>
      <c r="E95" s="11"/>
      <c r="F95" s="11"/>
      <c r="G95" s="40" t="str">
        <f>IF(J96="FIN","",LOOKUP(I95,DATOS!A:A,DATOS!F:F))</f>
        <v xml:space="preserve">TRANSMISIONES. </v>
      </c>
      <c r="H95" s="40">
        <f>IF(J96="FIN",0,LOOKUP(I95,DATOS!A:A,DATOS!P:P))</f>
        <v>0</v>
      </c>
      <c r="I95" s="35">
        <f>+I89+1</f>
        <v>1290</v>
      </c>
      <c r="J95" s="61">
        <f>IF(LOOKUP(I95,DATOS!A:A,DATOS!C:C)=0,J89,(LOOKUP(I95,DATOS!A:A,DATOS!C:C)))</f>
        <v>19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IF(PORTADA!$F$51="A",CONCATENATE(K101,".- ",G101),"")</f>
        <v xml:space="preserve">17.- TRANSMISIONES. </v>
      </c>
      <c r="D101" s="24"/>
      <c r="E101" s="11"/>
      <c r="F101" s="11"/>
      <c r="G101" s="40" t="str">
        <f>IF(J102="FIN","",LOOKUP(I101,DATOS!A:A,DATOS!F:F))</f>
        <v xml:space="preserve">TRANSMISIONES. </v>
      </c>
      <c r="H101" s="40">
        <f>IF(J102="FIN",0,LOOKUP(I101,DATOS!A:A,DATOS!P:P))</f>
        <v>0</v>
      </c>
      <c r="I101" s="35">
        <f>+I95+1</f>
        <v>1291</v>
      </c>
      <c r="J101" s="61">
        <f>IF(LOOKUP(I101,DATOS!A:A,DATOS!C:C)=0,J95,(LOOKUP(I101,DATOS!A:A,DATOS!C:C)))</f>
        <v>19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IF(PORTADA!$F$51="A",CONCATENATE(K107,".- ",G107),"")</f>
        <v xml:space="preserve">18.- TRANSMISIONES. </v>
      </c>
      <c r="D107" s="24"/>
      <c r="E107" s="11"/>
      <c r="F107" s="11"/>
      <c r="G107" s="40" t="str">
        <f>IF(J108="FIN","",LOOKUP(I107,DATOS!A:A,DATOS!F:F))</f>
        <v xml:space="preserve">TRANSMISIONES. </v>
      </c>
      <c r="H107" s="40">
        <f>IF(J108="FIN",0,LOOKUP(I107,DATOS!A:A,DATOS!P:P))</f>
        <v>0</v>
      </c>
      <c r="I107" s="35">
        <f>+I101+1</f>
        <v>1292</v>
      </c>
      <c r="J107" s="61">
        <f>IF(LOOKUP(I107,DATOS!A:A,DATOS!C:C)=0,J101,(LOOKUP(I107,DATOS!A:A,DATOS!C:C)))</f>
        <v>19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IF(PORTADA!$F$51="A",CONCATENATE(K113,".- ",G113),"")</f>
        <v xml:space="preserve">19.- TRANSMISIONES. </v>
      </c>
      <c r="D113" s="24"/>
      <c r="E113" s="11"/>
      <c r="F113" s="11"/>
      <c r="G113" s="40" t="str">
        <f>IF(J114="FIN","",LOOKUP(I113,DATOS!A:A,DATOS!F:F))</f>
        <v xml:space="preserve">TRANSMISIONES. </v>
      </c>
      <c r="H113" s="40">
        <f>IF(J114="FIN",0,LOOKUP(I113,DATOS!A:A,DATOS!P:P))</f>
        <v>0</v>
      </c>
      <c r="I113" s="35">
        <f>+I107+1</f>
        <v>1293</v>
      </c>
      <c r="J113" s="61">
        <f>IF(LOOKUP(I113,DATOS!A:A,DATOS!C:C)=0,J107,(LOOKUP(I113,DATOS!A:A,DATOS!C:C)))</f>
        <v>19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IF(PORTADA!$F$51="A",CONCATENATE(K119,".- ",G119),"")</f>
        <v xml:space="preserve">20.- TRANSMISIONES. </v>
      </c>
      <c r="D119" s="24"/>
      <c r="E119" s="11"/>
      <c r="F119" s="11"/>
      <c r="G119" s="40" t="str">
        <f>IF(J120="FIN","",LOOKUP(I119,DATOS!A:A,DATOS!F:F))</f>
        <v xml:space="preserve">TRANSMISIONES. </v>
      </c>
      <c r="H119" s="40">
        <f>IF(J120="FIN",0,LOOKUP(I119,DATOS!A:A,DATOS!P:P))</f>
        <v>0</v>
      </c>
      <c r="I119" s="35">
        <f>+I113+1</f>
        <v>1294</v>
      </c>
      <c r="J119" s="61">
        <f>IF(LOOKUP(I119,DATOS!A:A,DATOS!C:C)=0,J113,(LOOKUP(I119,DATOS!A:A,DATOS!C:C)))</f>
        <v>19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IF(PORTADA!$F$51="A",CONCATENATE(K125,".- ",G125),"")</f>
        <v xml:space="preserve">21.- TRANSMISIONES. </v>
      </c>
      <c r="D125" s="24"/>
      <c r="E125" s="11"/>
      <c r="F125" s="11"/>
      <c r="G125" s="40" t="str">
        <f>IF(J126="FIN","",LOOKUP(I125,DATOS!A:A,DATOS!F:F))</f>
        <v xml:space="preserve">TRANSMISIONES. </v>
      </c>
      <c r="H125" s="40">
        <f>IF(J126="FIN",0,LOOKUP(I125,DATOS!A:A,DATOS!P:P))</f>
        <v>0</v>
      </c>
      <c r="I125" s="35">
        <f>+I119+1</f>
        <v>1295</v>
      </c>
      <c r="J125" s="61">
        <f>IF(LOOKUP(I125,DATOS!A:A,DATOS!C:C)=0,J119,(LOOKUP(I125,DATOS!A:A,DATOS!C:C)))</f>
        <v>19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IF(PORTADA!$F$51="A",CONCATENATE(K131,".- ",G131),"")</f>
        <v xml:space="preserve">22.- TRANSMISIONES. </v>
      </c>
      <c r="D131" s="24"/>
      <c r="E131" s="11"/>
      <c r="F131" s="11"/>
      <c r="G131" s="40" t="str">
        <f>IF(J132="FIN","",LOOKUP(I131,DATOS!A:A,DATOS!F:F))</f>
        <v xml:space="preserve">TRANSMISIONES. </v>
      </c>
      <c r="H131" s="40">
        <f>IF(J132="FIN",0,LOOKUP(I131,DATOS!A:A,DATOS!P:P))</f>
        <v>0</v>
      </c>
      <c r="I131" s="35">
        <f>+I125+1</f>
        <v>1296</v>
      </c>
      <c r="J131" s="61">
        <f>IF(LOOKUP(I131,DATOS!A:A,DATOS!C:C)=0,J125,(LOOKUP(I131,DATOS!A:A,DATOS!C:C)))</f>
        <v>19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IF(PORTADA!$F$51="A",CONCATENATE(K137,".- ",G137),"")</f>
        <v xml:space="preserve">23.- TRANSMISIONES. </v>
      </c>
      <c r="D137" s="24"/>
      <c r="E137" s="11"/>
      <c r="F137" s="11"/>
      <c r="G137" s="40" t="str">
        <f>IF(J138="FIN","",LOOKUP(I137,DATOS!A:A,DATOS!F:F))</f>
        <v xml:space="preserve">TRANSMISIONES. </v>
      </c>
      <c r="H137" s="40">
        <f>IF(J138="FIN",0,LOOKUP(I137,DATOS!A:A,DATOS!P:P))</f>
        <v>0</v>
      </c>
      <c r="I137" s="35">
        <f>+I131+1</f>
        <v>1297</v>
      </c>
      <c r="J137" s="61">
        <f>IF(LOOKUP(I137,DATOS!A:A,DATOS!C:C)=0,J131,(LOOKUP(I137,DATOS!A:A,DATOS!C:C)))</f>
        <v>19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IF(PORTADA!$F$51="A",CONCATENATE(K143,".- ",G143),"")</f>
        <v xml:space="preserve">24.- TRANSMISIONES. </v>
      </c>
      <c r="D143" s="24"/>
      <c r="E143" s="11"/>
      <c r="F143" s="11"/>
      <c r="G143" s="40" t="str">
        <f>IF(J144="FIN","",LOOKUP(I143,DATOS!A:A,DATOS!F:F))</f>
        <v xml:space="preserve">TRANSMISIONES. </v>
      </c>
      <c r="H143" s="40">
        <f>IF(J144="FIN",0,LOOKUP(I143,DATOS!A:A,DATOS!P:P))</f>
        <v>0</v>
      </c>
      <c r="I143" s="35">
        <f>+I137+1</f>
        <v>1298</v>
      </c>
      <c r="J143" s="61">
        <f>IF(LOOKUP(I143,DATOS!A:A,DATOS!C:C)=0,J137,(LOOKUP(I143,DATOS!A:A,DATOS!C:C)))</f>
        <v>19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IF(PORTADA!$F$51="A",CONCATENATE(K149,".- ",G149),"")</f>
        <v xml:space="preserve">25.- TRANSMISIONES. </v>
      </c>
      <c r="D149" s="24"/>
      <c r="E149" s="11"/>
      <c r="F149" s="11"/>
      <c r="G149" s="40" t="str">
        <f>IF(J150="FIN","",LOOKUP(I149,DATOS!A:A,DATOS!F:F))</f>
        <v xml:space="preserve">TRANSMISIONES. </v>
      </c>
      <c r="H149" s="40">
        <f>IF(J150="FIN",0,LOOKUP(I149,DATOS!A:A,DATOS!P:P))</f>
        <v>0</v>
      </c>
      <c r="I149" s="35">
        <f>+I143+1</f>
        <v>1299</v>
      </c>
      <c r="J149" s="61">
        <f>IF(LOOKUP(I149,DATOS!A:A,DATOS!C:C)=0,J143,(LOOKUP(I149,DATOS!A:A,DATOS!C:C)))</f>
        <v>19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IF(PORTADA!$F$51="A",CONCATENATE(K155,".- ",G155),"")</f>
        <v xml:space="preserve">26.- TRANSMISIONES. </v>
      </c>
      <c r="D155" s="24"/>
      <c r="E155" s="11"/>
      <c r="F155" s="11"/>
      <c r="G155" s="40" t="str">
        <f>IF(J156="FIN","",LOOKUP(I155,DATOS!A:A,DATOS!F:F))</f>
        <v xml:space="preserve">TRANSMISIONES. </v>
      </c>
      <c r="H155" s="40">
        <f>IF(J156="FIN",0,LOOKUP(I155,DATOS!A:A,DATOS!P:P))</f>
        <v>0</v>
      </c>
      <c r="I155" s="35">
        <f>+I149+1</f>
        <v>1300</v>
      </c>
      <c r="J155" s="61">
        <f>IF(LOOKUP(I155,DATOS!A:A,DATOS!C:C)=0,J149,(LOOKUP(I155,DATOS!A:A,DATOS!C:C)))</f>
        <v>19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IF(PORTADA!$F$51="A",CONCATENATE(K161,".- ",G161),"")</f>
        <v xml:space="preserve">27.- TRANSMISIONES. </v>
      </c>
      <c r="D161" s="24"/>
      <c r="E161" s="11"/>
      <c r="F161" s="11"/>
      <c r="G161" s="40" t="str">
        <f>IF(J162="FIN","",LOOKUP(I161,DATOS!A:A,DATOS!F:F))</f>
        <v xml:space="preserve">TRANSMISIONES. </v>
      </c>
      <c r="H161" s="40">
        <f>IF(J162="FIN",0,LOOKUP(I161,DATOS!A:A,DATOS!P:P))</f>
        <v>0</v>
      </c>
      <c r="I161" s="35">
        <f>+I155+1</f>
        <v>1301</v>
      </c>
      <c r="J161" s="61">
        <f>IF(LOOKUP(I161,DATOS!A:A,DATOS!C:C)=0,J155,(LOOKUP(I161,DATOS!A:A,DATOS!C:C)))</f>
        <v>19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IF(PORTADA!$F$51="A",CONCATENATE(K167,".- ",G167),"")</f>
        <v xml:space="preserve">28.- TRANSMISIONES. </v>
      </c>
      <c r="D167" s="24"/>
      <c r="E167" s="11"/>
      <c r="F167" s="11"/>
      <c r="G167" s="40" t="str">
        <f>IF(J168="FIN","",LOOKUP(I167,DATOS!A:A,DATOS!F:F))</f>
        <v xml:space="preserve">TRANSMISIONES. </v>
      </c>
      <c r="H167" s="40">
        <f>IF(J168="FIN",0,LOOKUP(I167,DATOS!A:A,DATOS!P:P))</f>
        <v>0</v>
      </c>
      <c r="I167" s="35">
        <f>+I161+1</f>
        <v>1302</v>
      </c>
      <c r="J167" s="61">
        <f>IF(LOOKUP(I167,DATOS!A:A,DATOS!C:C)=0,J161,(LOOKUP(I167,DATOS!A:A,DATOS!C:C)))</f>
        <v>19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IF(PORTADA!$F$51="A",CONCATENATE(K173,".- ",G173),"")</f>
        <v xml:space="preserve">29.- TRANSMISIONES. </v>
      </c>
      <c r="D173" s="24"/>
      <c r="E173" s="11"/>
      <c r="F173" s="11"/>
      <c r="G173" s="40" t="str">
        <f>IF(J174="FIN","",LOOKUP(I173,DATOS!A:A,DATOS!F:F))</f>
        <v xml:space="preserve">TRANSMISIONES. </v>
      </c>
      <c r="H173" s="40">
        <f>IF(J174="FIN",0,LOOKUP(I173,DATOS!A:A,DATOS!P:P))</f>
        <v>0</v>
      </c>
      <c r="I173" s="35">
        <f>+I167+1</f>
        <v>1303</v>
      </c>
      <c r="J173" s="61">
        <f>IF(LOOKUP(I173,DATOS!A:A,DATOS!C:C)=0,J167,(LOOKUP(I173,DATOS!A:A,DATOS!C:C)))</f>
        <v>19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IF(PORTADA!$F$51="A",CONCATENATE(K179,".- ",G179),"")</f>
        <v xml:space="preserve">30.- TRANSMISIONES. </v>
      </c>
      <c r="D179" s="24"/>
      <c r="E179" s="11"/>
      <c r="F179" s="11"/>
      <c r="G179" s="40" t="str">
        <f>IF(J180="FIN","",LOOKUP(I179,DATOS!A:A,DATOS!F:F))</f>
        <v xml:space="preserve">TRANSMISIONES. </v>
      </c>
      <c r="H179" s="40">
        <f>IF(J180="FIN",0,LOOKUP(I179,DATOS!A:A,DATOS!P:P))</f>
        <v>0</v>
      </c>
      <c r="I179" s="35">
        <f>+I173+1</f>
        <v>1304</v>
      </c>
      <c r="J179" s="61">
        <f>IF(LOOKUP(I179,DATOS!A:A,DATOS!C:C)=0,J173,(LOOKUP(I179,DATOS!A:A,DATOS!C:C)))</f>
        <v>19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IF(PORTADA!$F$51="A",CONCATENATE(K185,".- ",G185),"")</f>
        <v xml:space="preserve">31.- TRANSMISIONES. </v>
      </c>
      <c r="D185" s="24"/>
      <c r="E185" s="11"/>
      <c r="F185" s="11"/>
      <c r="G185" s="40" t="str">
        <f>IF(J186="FIN","",LOOKUP(I185,DATOS!A:A,DATOS!F:F))</f>
        <v xml:space="preserve">TRANSMISIONES. </v>
      </c>
      <c r="H185" s="40">
        <f>IF(J186="FIN",0,LOOKUP(I185,DATOS!A:A,DATOS!P:P))</f>
        <v>0</v>
      </c>
      <c r="I185" s="35">
        <f>+I179+1</f>
        <v>1305</v>
      </c>
      <c r="J185" s="61">
        <f>IF(LOOKUP(I185,DATOS!A:A,DATOS!C:C)=0,J179,(LOOKUP(I185,DATOS!A:A,DATOS!C:C)))</f>
        <v>19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IF(PORTADA!$F$51="A",CONCATENATE(K191,".- ",G191),"")</f>
        <v xml:space="preserve">32.- TRANSMISIONES. </v>
      </c>
      <c r="D191" s="24"/>
      <c r="E191" s="11"/>
      <c r="F191" s="11"/>
      <c r="G191" s="40" t="str">
        <f>IF(J192="FIN","",LOOKUP(I191,DATOS!A:A,DATOS!F:F))</f>
        <v xml:space="preserve">TRANSMISIONES. </v>
      </c>
      <c r="H191" s="40">
        <f>IF(J192="FIN",0,LOOKUP(I191,DATOS!A:A,DATOS!P:P))</f>
        <v>0</v>
      </c>
      <c r="I191" s="35">
        <f>+I185+1</f>
        <v>1306</v>
      </c>
      <c r="J191" s="61">
        <f>IF(LOOKUP(I191,DATOS!A:A,DATOS!C:C)=0,J185,(LOOKUP(I191,DATOS!A:A,DATOS!C:C)))</f>
        <v>19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IF(PORTADA!$F$51="A",CONCATENATE(K197,".- ",G197),"")</f>
        <v xml:space="preserve">33.- TRANSMISIONES. </v>
      </c>
      <c r="D197" s="24"/>
      <c r="E197" s="11"/>
      <c r="F197" s="11"/>
      <c r="G197" s="40" t="str">
        <f>IF(J198="FIN","",LOOKUP(I197,DATOS!A:A,DATOS!F:F))</f>
        <v xml:space="preserve">TRANSMISIONES. </v>
      </c>
      <c r="H197" s="40">
        <f>IF(J198="FIN",0,LOOKUP(I197,DATOS!A:A,DATOS!P:P))</f>
        <v>0</v>
      </c>
      <c r="I197" s="35">
        <f>+I191+1</f>
        <v>1307</v>
      </c>
      <c r="J197" s="61">
        <f>IF(LOOKUP(I197,DATOS!A:A,DATOS!C:C)=0,J191,(LOOKUP(I197,DATOS!A:A,DATOS!C:C)))</f>
        <v>19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IF(PORTADA!$F$51="A",CONCATENATE(K203,".- ",G203),"")</f>
        <v xml:space="preserve">34.- TRANSMISIONES. </v>
      </c>
      <c r="D203" s="24"/>
      <c r="E203" s="11"/>
      <c r="F203" s="11"/>
      <c r="G203" s="40" t="str">
        <f>IF(J204="FIN","",LOOKUP(I203,DATOS!A:A,DATOS!F:F))</f>
        <v xml:space="preserve">TRANSMISIONES. </v>
      </c>
      <c r="H203" s="40">
        <f>IF(J204="FIN",0,LOOKUP(I203,DATOS!A:A,DATOS!P:P))</f>
        <v>0</v>
      </c>
      <c r="I203" s="35">
        <f>+I197+1</f>
        <v>1308</v>
      </c>
      <c r="J203" s="61">
        <f>IF(LOOKUP(I203,DATOS!A:A,DATOS!C:C)=0,J197,(LOOKUP(I203,DATOS!A:A,DATOS!C:C)))</f>
        <v>19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IF(PORTADA!$F$51="A",CONCATENATE(K209,".- ",G209),"")</f>
        <v xml:space="preserve">35.- TRANSMISIONES. </v>
      </c>
      <c r="D209" s="24"/>
      <c r="E209" s="11"/>
      <c r="F209" s="11"/>
      <c r="G209" s="40" t="str">
        <f>IF(J210="FIN","",LOOKUP(I209,DATOS!A:A,DATOS!F:F))</f>
        <v xml:space="preserve">TRANSMISIONES. </v>
      </c>
      <c r="H209" s="40">
        <f>IF(J210="FIN",0,LOOKUP(I209,DATOS!A:A,DATOS!P:P))</f>
        <v>0</v>
      </c>
      <c r="I209" s="35">
        <f>+I203+1</f>
        <v>1309</v>
      </c>
      <c r="J209" s="61">
        <f>IF(LOOKUP(I209,DATOS!A:A,DATOS!C:C)=0,J203,(LOOKUP(I209,DATOS!A:A,DATOS!C:C)))</f>
        <v>19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IF(PORTADA!$F$51="A",CONCATENATE(K215,".- ",G215),"")</f>
        <v xml:space="preserve">36.- TRANSMISIONES. </v>
      </c>
      <c r="D215" s="24"/>
      <c r="E215" s="11"/>
      <c r="F215" s="11"/>
      <c r="G215" s="40" t="str">
        <f>IF(J216="FIN","",LOOKUP(I215,DATOS!A:A,DATOS!F:F))</f>
        <v xml:space="preserve">TRANSMISIONES. </v>
      </c>
      <c r="H215" s="40">
        <f>IF(J216="FIN",0,LOOKUP(I215,DATOS!A:A,DATOS!P:P))</f>
        <v>0</v>
      </c>
      <c r="I215" s="35">
        <f>+I209+1</f>
        <v>1310</v>
      </c>
      <c r="J215" s="61">
        <f>IF(LOOKUP(I215,DATOS!A:A,DATOS!C:C)=0,J209,(LOOKUP(I215,DATOS!A:A,DATOS!C:C)))</f>
        <v>19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IF(PORTADA!$F$51="A",CONCATENATE(K221,".- ",G221),"")</f>
        <v xml:space="preserve">37.- TRANSMISIONES. </v>
      </c>
      <c r="D221" s="24"/>
      <c r="E221" s="11"/>
      <c r="F221" s="11"/>
      <c r="G221" s="40" t="str">
        <f>IF(J222="FIN","",LOOKUP(I221,DATOS!A:A,DATOS!F:F))</f>
        <v xml:space="preserve">TRANSMISIONES. </v>
      </c>
      <c r="H221" s="40">
        <f>IF(J222="FIN",0,LOOKUP(I221,DATOS!A:A,DATOS!P:P))</f>
        <v>0</v>
      </c>
      <c r="I221" s="35">
        <f>+I215+1</f>
        <v>1311</v>
      </c>
      <c r="J221" s="61">
        <f>IF(LOOKUP(I221,DATOS!A:A,DATOS!C:C)=0,J215,(LOOKUP(I221,DATOS!A:A,DATOS!C:C)))</f>
        <v>19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IF(PORTADA!$F$51="A",CONCATENATE(K227,".- ",G227),"")</f>
        <v xml:space="preserve">38.- TRANSMISIONES. </v>
      </c>
      <c r="D227" s="24"/>
      <c r="E227" s="11"/>
      <c r="F227" s="11"/>
      <c r="G227" s="40" t="str">
        <f>IF(J228="FIN","",LOOKUP(I227,DATOS!A:A,DATOS!F:F))</f>
        <v xml:space="preserve">TRANSMISIONES. </v>
      </c>
      <c r="H227" s="40">
        <f>IF(J228="FIN",0,LOOKUP(I227,DATOS!A:A,DATOS!P:P))</f>
        <v>0</v>
      </c>
      <c r="I227" s="35">
        <f>+I221+1</f>
        <v>1312</v>
      </c>
      <c r="J227" s="61">
        <f>IF(LOOKUP(I227,DATOS!A:A,DATOS!C:C)=0,J221,(LOOKUP(I227,DATOS!A:A,DATOS!C:C)))</f>
        <v>19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IF(PORTADA!$F$51="A",CONCATENATE(K233,".- ",G233),"")</f>
        <v xml:space="preserve">39.- TRANSMISIONES. </v>
      </c>
      <c r="D233" s="24"/>
      <c r="E233" s="11"/>
      <c r="F233" s="11"/>
      <c r="G233" s="40" t="str">
        <f>IF(J234="FIN","",LOOKUP(I233,DATOS!A:A,DATOS!F:F))</f>
        <v xml:space="preserve">TRANSMISIONES. </v>
      </c>
      <c r="H233" s="40">
        <f>IF(J234="FIN",0,LOOKUP(I233,DATOS!A:A,DATOS!P:P))</f>
        <v>0</v>
      </c>
      <c r="I233" s="35">
        <f>+I227+1</f>
        <v>1313</v>
      </c>
      <c r="J233" s="61">
        <f>IF(LOOKUP(I233,DATOS!A:A,DATOS!C:C)=0,J227,(LOOKUP(I233,DATOS!A:A,DATOS!C:C)))</f>
        <v>19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IF(PORTADA!$F$51="A",CONCATENATE(K239,".- ",G239),"")</f>
        <v xml:space="preserve">40.- TRANSMISIONES. </v>
      </c>
      <c r="D239" s="24"/>
      <c r="E239" s="11"/>
      <c r="F239" s="11"/>
      <c r="G239" s="40" t="str">
        <f>IF(J240="FIN","",LOOKUP(I239,DATOS!A:A,DATOS!F:F))</f>
        <v xml:space="preserve">TRANSMISIONES. </v>
      </c>
      <c r="H239" s="40">
        <f>IF(J240="FIN",0,LOOKUP(I239,DATOS!A:A,DATOS!P:P))</f>
        <v>0</v>
      </c>
      <c r="I239" s="35">
        <f>+I233+1</f>
        <v>1314</v>
      </c>
      <c r="J239" s="61">
        <f>IF(LOOKUP(I239,DATOS!A:A,DATOS!C:C)=0,J233,(LOOKUP(I239,DATOS!A:A,DATOS!C:C)))</f>
        <v>19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IF(PORTADA!$F$51="A",CONCATENATE(K245,".- ",G245),"")</f>
        <v xml:space="preserve">41.- TRANSMISIONES. </v>
      </c>
      <c r="D245" s="24"/>
      <c r="E245" s="11"/>
      <c r="F245" s="11"/>
      <c r="G245" s="40" t="str">
        <f>IF(J246="FIN","",LOOKUP(I245,DATOS!A:A,DATOS!F:F))</f>
        <v xml:space="preserve">TRANSMISIONES. </v>
      </c>
      <c r="H245" s="40">
        <f>IF(J246="FIN",0,LOOKUP(I245,DATOS!A:A,DATOS!P:P))</f>
        <v>0</v>
      </c>
      <c r="I245" s="35">
        <f>+I239+1</f>
        <v>1315</v>
      </c>
      <c r="J245" s="61">
        <f>IF(LOOKUP(I245,DATOS!A:A,DATOS!C:C)=0,J239,(LOOKUP(I245,DATOS!A:A,DATOS!C:C)))</f>
        <v>19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IF(PORTADA!$F$51="A",CONCATENATE(K251,".- ",G251),"")</f>
        <v xml:space="preserve">42.- TRANSMISIONES. </v>
      </c>
      <c r="D251" s="24"/>
      <c r="E251" s="11"/>
      <c r="F251" s="11"/>
      <c r="G251" s="40" t="str">
        <f>IF(J252="FIN","",LOOKUP(I251,DATOS!A:A,DATOS!F:F))</f>
        <v xml:space="preserve">TRANSMISIONES. </v>
      </c>
      <c r="H251" s="40">
        <f>IF(J252="FIN",0,LOOKUP(I251,DATOS!A:A,DATOS!P:P))</f>
        <v>0</v>
      </c>
      <c r="I251" s="35">
        <f>+I245+1</f>
        <v>1316</v>
      </c>
      <c r="J251" s="61">
        <f>IF(LOOKUP(I251,DATOS!A:A,DATOS!C:C)=0,J245,(LOOKUP(I251,DATOS!A:A,DATOS!C:C)))</f>
        <v>19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IF(PORTADA!$F$51="A",CONCATENATE(K257,".- ",G257),"")</f>
        <v xml:space="preserve">43.- TRANSMISIONES. </v>
      </c>
      <c r="D257" s="24"/>
      <c r="E257" s="11"/>
      <c r="F257" s="11"/>
      <c r="G257" s="40" t="str">
        <f>IF(J258="FIN","",LOOKUP(I257,DATOS!A:A,DATOS!F:F))</f>
        <v xml:space="preserve">TRANSMISIONES. </v>
      </c>
      <c r="H257" s="40">
        <f>IF(J258="FIN",0,LOOKUP(I257,DATOS!A:A,DATOS!P:P))</f>
        <v>0</v>
      </c>
      <c r="I257" s="35">
        <f>+I251+1</f>
        <v>1317</v>
      </c>
      <c r="J257" s="61">
        <f>IF(LOOKUP(I257,DATOS!A:A,DATOS!C:C)=0,J251,(LOOKUP(I257,DATOS!A:A,DATOS!C:C)))</f>
        <v>19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IF(PORTADA!$F$51="A",CONCATENATE(K263,".- ",G263),"")</f>
        <v xml:space="preserve">44.- TRANSMISIONES. </v>
      </c>
      <c r="D263" s="24"/>
      <c r="E263" s="11"/>
      <c r="F263" s="11"/>
      <c r="G263" s="40" t="str">
        <f>IF(J264="FIN","",LOOKUP(I263,DATOS!A:A,DATOS!F:F))</f>
        <v xml:space="preserve">TRANSMISIONES. </v>
      </c>
      <c r="H263" s="40">
        <f>IF(J264="FIN",0,LOOKUP(I263,DATOS!A:A,DATOS!P:P))</f>
        <v>0</v>
      </c>
      <c r="I263" s="35">
        <f>+I257+1</f>
        <v>1318</v>
      </c>
      <c r="J263" s="61">
        <f>IF(LOOKUP(I263,DATOS!A:A,DATOS!C:C)=0,J257,(LOOKUP(I263,DATOS!A:A,DATOS!C:C)))</f>
        <v>19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IF(PORTADA!$F$51="A",CONCATENATE(K269,".- ",G269),"")</f>
        <v xml:space="preserve">45.- TRANSMISIONES. </v>
      </c>
      <c r="D269" s="24"/>
      <c r="E269" s="11"/>
      <c r="F269" s="11"/>
      <c r="G269" s="40" t="str">
        <f>IF(J270="FIN","",LOOKUP(I269,DATOS!A:A,DATOS!F:F))</f>
        <v xml:space="preserve">TRANSMISIONES. </v>
      </c>
      <c r="H269" s="40">
        <f>IF(J270="FIN",0,LOOKUP(I269,DATOS!A:A,DATOS!P:P))</f>
        <v>0</v>
      </c>
      <c r="I269" s="35">
        <f>+I263+1</f>
        <v>1319</v>
      </c>
      <c r="J269" s="61">
        <f>IF(LOOKUP(I269,DATOS!A:A,DATOS!C:C)=0,J263,(LOOKUP(I269,DATOS!A:A,DATOS!C:C)))</f>
        <v>19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IF(PORTADA!$F$51="A",CONCATENATE(K275,".- ",G275),"")</f>
        <v xml:space="preserve">46.- TRANSMISIONES. </v>
      </c>
      <c r="D275" s="24"/>
      <c r="E275" s="11"/>
      <c r="F275" s="11"/>
      <c r="G275" s="40" t="str">
        <f>IF(J276="FIN","",LOOKUP(I275,DATOS!A:A,DATOS!F:F))</f>
        <v xml:space="preserve">TRANSMISIONES. </v>
      </c>
      <c r="H275" s="40">
        <f>IF(J276="FIN",0,LOOKUP(I275,DATOS!A:A,DATOS!P:P))</f>
        <v>0</v>
      </c>
      <c r="I275" s="35">
        <f>+I269+1</f>
        <v>1320</v>
      </c>
      <c r="J275" s="61">
        <f>IF(LOOKUP(I275,DATOS!A:A,DATOS!C:C)=0,J269,(LOOKUP(I275,DATOS!A:A,DATOS!C:C)))</f>
        <v>19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IF(PORTADA!$F$51="A",CONCATENATE(K281,".- ",G281),"")</f>
        <v xml:space="preserve">47.- TRANSMISIONES. </v>
      </c>
      <c r="D281" s="24"/>
      <c r="E281" s="11"/>
      <c r="F281" s="11"/>
      <c r="G281" s="40" t="str">
        <f>IF(J282="FIN","",LOOKUP(I281,DATOS!A:A,DATOS!F:F))</f>
        <v xml:space="preserve">TRANSMISIONES. </v>
      </c>
      <c r="H281" s="40">
        <f>IF(J282="FIN",0,LOOKUP(I281,DATOS!A:A,DATOS!P:P))</f>
        <v>0</v>
      </c>
      <c r="I281" s="35">
        <f>+I275+1</f>
        <v>1321</v>
      </c>
      <c r="J281" s="61">
        <f>IF(LOOKUP(I281,DATOS!A:A,DATOS!C:C)=0,J275,(LOOKUP(I281,DATOS!A:A,DATOS!C:C)))</f>
        <v>19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IF(PORTADA!$F$51="A",CONCATENATE(K287,".- ",G287),"")</f>
        <v xml:space="preserve">48.- TRANSMISIONES. </v>
      </c>
      <c r="D287" s="24"/>
      <c r="E287" s="11"/>
      <c r="F287" s="11"/>
      <c r="G287" s="40" t="str">
        <f>IF(J288="FIN","",LOOKUP(I287,DATOS!A:A,DATOS!F:F))</f>
        <v xml:space="preserve">TRANSMISIONES. </v>
      </c>
      <c r="H287" s="40">
        <f>IF(J288="FIN",0,LOOKUP(I287,DATOS!A:A,DATOS!P:P))</f>
        <v>0</v>
      </c>
      <c r="I287" s="35">
        <f>+I281+1</f>
        <v>1322</v>
      </c>
      <c r="J287" s="61">
        <f>IF(LOOKUP(I287,DATOS!A:A,DATOS!C:C)=0,J281,(LOOKUP(I287,DATOS!A:A,DATOS!C:C)))</f>
        <v>19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IF(PORTADA!$F$51="A",CONCATENATE(K293,".- ",G293),"")</f>
        <v xml:space="preserve">49.- TRANSMISIONES. </v>
      </c>
      <c r="D293" s="24"/>
      <c r="E293" s="11"/>
      <c r="F293" s="11"/>
      <c r="G293" s="40" t="str">
        <f>IF(J294="FIN","",LOOKUP(I293,DATOS!A:A,DATOS!F:F))</f>
        <v xml:space="preserve">TRANSMISIONES. </v>
      </c>
      <c r="H293" s="40">
        <f>IF(J294="FIN",0,LOOKUP(I293,DATOS!A:A,DATOS!P:P))</f>
        <v>0</v>
      </c>
      <c r="I293" s="35">
        <f>+I287+1</f>
        <v>1323</v>
      </c>
      <c r="J293" s="61">
        <f>IF(LOOKUP(I293,DATOS!A:A,DATOS!C:C)=0,J287,(LOOKUP(I293,DATOS!A:A,DATOS!C:C)))</f>
        <v>19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IF(PORTADA!$F$51="A",CONCATENATE(K299,".- ",G299),"")</f>
        <v xml:space="preserve">50.- TRANSMISIONES. </v>
      </c>
      <c r="D299" s="24"/>
      <c r="E299" s="11"/>
      <c r="F299" s="11"/>
      <c r="G299" s="40" t="str">
        <f>IF(J300="FIN","",LOOKUP(I299,DATOS!A:A,DATOS!F:F))</f>
        <v xml:space="preserve">TRANSMISIONES. </v>
      </c>
      <c r="H299" s="40">
        <f>IF(J300="FIN",0,LOOKUP(I299,DATOS!A:A,DATOS!P:P))</f>
        <v>0</v>
      </c>
      <c r="I299" s="35">
        <f>+I293+1</f>
        <v>1324</v>
      </c>
      <c r="J299" s="61">
        <f>IF(LOOKUP(I299,DATOS!A:A,DATOS!C:C)=0,J293,(LOOKUP(I299,DATOS!A:A,DATOS!C:C)))</f>
        <v>19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>a) 0</v>
      </c>
      <c r="D300" s="26"/>
      <c r="G300" s="38">
        <f>IF(J300="FIN","",LOOKUP(I299,DATOS!A:A,DATOS!L:L))</f>
        <v>0</v>
      </c>
      <c r="I300" s="35" t="s">
        <v>57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42"/>
      <c r="B301" s="29"/>
      <c r="C301" s="25" t="str">
        <f ca="1">IF(PORTADA!$F$51="A",CONCATENATE(I301," ",G301),"")</f>
        <v>b) 0</v>
      </c>
      <c r="D301" s="26"/>
      <c r="G301" s="38">
        <f>IF(J300="FIN","",LOOKUP(I299,DATOS!A:A,DATOS!M:M))</f>
        <v>0</v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42"/>
      <c r="B302" s="29"/>
      <c r="C302" s="25" t="str">
        <f ca="1">IF(PORTADA!$F$51="A",CONCATENATE(I302," ",G302),"")</f>
        <v>c) 0</v>
      </c>
      <c r="D302" s="26"/>
      <c r="G302" s="38">
        <f>IF(J300="FIN","",LOOKUP(I299,DATOS!A:A,DATOS!N:N))</f>
        <v>0</v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42"/>
      <c r="B303" s="29"/>
      <c r="C303" s="25" t="str">
        <f ca="1">IF(PORTADA!$F$51="A",CONCATENATE(I303," ",G303),"")</f>
        <v>d) 0</v>
      </c>
      <c r="D303" s="26"/>
      <c r="G303" s="38">
        <f>IF(J300="FIN","",LOOKUP(I299,DATOS!A:A,DATOS!O:O))</f>
        <v>0</v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IF(PORTADA!$F$51="A",CONCATENATE(K305,".- ",G305),"")</f>
        <v xml:space="preserve">51.- TRANSMISIONES. </v>
      </c>
      <c r="D305" s="24"/>
      <c r="E305" s="11"/>
      <c r="F305" s="11"/>
      <c r="G305" s="40" t="str">
        <f>IF(J306="FIN","",LOOKUP(I305,DATOS!A:A,DATOS!F:F))</f>
        <v xml:space="preserve">TRANSMISIONES. </v>
      </c>
      <c r="H305" s="40">
        <f>IF(J306="FIN",0,LOOKUP(I305,DATOS!A:A,DATOS!P:P))</f>
        <v>0</v>
      </c>
      <c r="I305" s="35">
        <f>+I299+1</f>
        <v>1325</v>
      </c>
      <c r="J305" s="61">
        <f>IF(LOOKUP(I305,DATOS!A:A,DATOS!C:C)=0,J299,(LOOKUP(I305,DATOS!A:A,DATOS!C:C)))</f>
        <v>19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>a) 0</v>
      </c>
      <c r="D306" s="26"/>
      <c r="G306" s="38">
        <f>IF(J306="FIN","",LOOKUP(I305,DATOS!A:A,DATOS!L:L))</f>
        <v>0</v>
      </c>
      <c r="I306" s="35" t="s">
        <v>57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42"/>
      <c r="B307" s="29"/>
      <c r="C307" s="25" t="str">
        <f ca="1">IF(PORTADA!$F$51="A",CONCATENATE(I307," ",G307),"")</f>
        <v>b) 0</v>
      </c>
      <c r="D307" s="26"/>
      <c r="G307" s="38">
        <f>IF(J306="FIN","",LOOKUP(I305,DATOS!A:A,DATOS!M:M))</f>
        <v>0</v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42"/>
      <c r="B308" s="29"/>
      <c r="C308" s="25" t="str">
        <f ca="1">IF(PORTADA!$F$51="A",CONCATENATE(I308," ",G308),"")</f>
        <v>c) 0</v>
      </c>
      <c r="D308" s="26"/>
      <c r="G308" s="38">
        <f>IF(J306="FIN","",LOOKUP(I305,DATOS!A:A,DATOS!N:N))</f>
        <v>0</v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42"/>
      <c r="B309" s="29"/>
      <c r="C309" s="25" t="str">
        <f ca="1">IF(PORTADA!$F$51="A",CONCATENATE(I309," ",G309),"")</f>
        <v>d) 0</v>
      </c>
      <c r="D309" s="26"/>
      <c r="G309" s="38">
        <f>IF(J306="FIN","",LOOKUP(I305,DATOS!A:A,DATOS!O:O))</f>
        <v>0</v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IF(PORTADA!$F$51="A",CONCATENATE(K311,".- ",G311),"")</f>
        <v xml:space="preserve">52.- TRANSMISIONES. </v>
      </c>
      <c r="D311" s="24"/>
      <c r="E311" s="11"/>
      <c r="F311" s="11"/>
      <c r="G311" s="40" t="str">
        <f>IF(J312="FIN","",LOOKUP(I311,DATOS!A:A,DATOS!F:F))</f>
        <v xml:space="preserve">TRANSMISIONES. </v>
      </c>
      <c r="H311" s="40">
        <f>IF(J312="FIN",0,LOOKUP(I311,DATOS!A:A,DATOS!P:P))</f>
        <v>0</v>
      </c>
      <c r="I311" s="35">
        <f>+I305+1</f>
        <v>1326</v>
      </c>
      <c r="J311" s="61">
        <f>IF(LOOKUP(I311,DATOS!A:A,DATOS!C:C)=0,J305,(LOOKUP(I311,DATOS!A:A,DATOS!C:C)))</f>
        <v>19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>a) 0</v>
      </c>
      <c r="D312" s="26"/>
      <c r="G312" s="38">
        <f>IF(J312="FIN","",LOOKUP(I311,DATOS!A:A,DATOS!L:L))</f>
        <v>0</v>
      </c>
      <c r="I312" s="35" t="s">
        <v>57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42"/>
      <c r="B313" s="29"/>
      <c r="C313" s="25" t="str">
        <f ca="1">IF(PORTADA!$F$51="A",CONCATENATE(I313," ",G313),"")</f>
        <v>b) 0</v>
      </c>
      <c r="D313" s="26"/>
      <c r="G313" s="38">
        <f>IF(J312="FIN","",LOOKUP(I311,DATOS!A:A,DATOS!M:M))</f>
        <v>0</v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42"/>
      <c r="B314" s="29"/>
      <c r="C314" s="25" t="str">
        <f ca="1">IF(PORTADA!$F$51="A",CONCATENATE(I314," ",G314),"")</f>
        <v>c) 0</v>
      </c>
      <c r="D314" s="26"/>
      <c r="G314" s="38">
        <f>IF(J312="FIN","",LOOKUP(I311,DATOS!A:A,DATOS!N:N))</f>
        <v>0</v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42"/>
      <c r="B315" s="29"/>
      <c r="C315" s="25" t="str">
        <f ca="1">IF(PORTADA!$F$51="A",CONCATENATE(I315," ",G315),"")</f>
        <v>d) 0</v>
      </c>
      <c r="D315" s="26"/>
      <c r="G315" s="38">
        <f>IF(J312="FIN","",LOOKUP(I311,DATOS!A:A,DATOS!O:O))</f>
        <v>0</v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IF(PORTADA!$F$51="A",CONCATENATE(K317,".- ",G317),"")</f>
        <v xml:space="preserve">53.- TRANSMISIONES. </v>
      </c>
      <c r="D317" s="24"/>
      <c r="E317" s="11"/>
      <c r="F317" s="11"/>
      <c r="G317" s="40" t="str">
        <f>IF(J318="FIN","",LOOKUP(I317,DATOS!A:A,DATOS!F:F))</f>
        <v xml:space="preserve">TRANSMISIONES. </v>
      </c>
      <c r="H317" s="40">
        <f>IF(J318="FIN",0,LOOKUP(I317,DATOS!A:A,DATOS!P:P))</f>
        <v>0</v>
      </c>
      <c r="I317" s="35">
        <f>+I311+1</f>
        <v>1327</v>
      </c>
      <c r="J317" s="61">
        <f>IF(LOOKUP(I317,DATOS!A:A,DATOS!C:C)=0,J311,(LOOKUP(I317,DATOS!A:A,DATOS!C:C)))</f>
        <v>19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>a) 0</v>
      </c>
      <c r="D318" s="26"/>
      <c r="G318" s="38">
        <f>IF(J318="FIN","",LOOKUP(I317,DATOS!A:A,DATOS!L:L))</f>
        <v>0</v>
      </c>
      <c r="I318" s="35" t="s">
        <v>57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42"/>
      <c r="B319" s="29"/>
      <c r="C319" s="25" t="str">
        <f ca="1">IF(PORTADA!$F$51="A",CONCATENATE(I319," ",G319),"")</f>
        <v>b) 0</v>
      </c>
      <c r="D319" s="26"/>
      <c r="G319" s="38">
        <f>IF(J318="FIN","",LOOKUP(I317,DATOS!A:A,DATOS!M:M))</f>
        <v>0</v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42"/>
      <c r="B320" s="29"/>
      <c r="C320" s="25" t="str">
        <f ca="1">IF(PORTADA!$F$51="A",CONCATENATE(I320," ",G320),"")</f>
        <v>c) 0</v>
      </c>
      <c r="D320" s="26"/>
      <c r="G320" s="38">
        <f>IF(J318="FIN","",LOOKUP(I317,DATOS!A:A,DATOS!N:N))</f>
        <v>0</v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42"/>
      <c r="B321" s="29"/>
      <c r="C321" s="25" t="str">
        <f ca="1">IF(PORTADA!$F$51="A",CONCATENATE(I321," ",G321),"")</f>
        <v>d) 0</v>
      </c>
      <c r="D321" s="26"/>
      <c r="G321" s="38">
        <f>IF(J318="FIN","",LOOKUP(I317,DATOS!A:A,DATOS!O:O))</f>
        <v>0</v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IF(PORTADA!$F$51="A",CONCATENATE(K323,".- ",G323),"")</f>
        <v xml:space="preserve">54.- TRANSMISIONES. </v>
      </c>
      <c r="D323" s="24"/>
      <c r="E323" s="11"/>
      <c r="F323" s="11"/>
      <c r="G323" s="40" t="str">
        <f>IF(J324="FIN","",LOOKUP(I323,DATOS!A:A,DATOS!F:F))</f>
        <v xml:space="preserve">TRANSMISIONES. </v>
      </c>
      <c r="H323" s="40">
        <f>IF(J324="FIN",0,LOOKUP(I323,DATOS!A:A,DATOS!P:P))</f>
        <v>0</v>
      </c>
      <c r="I323" s="35">
        <f>+I317+1</f>
        <v>1328</v>
      </c>
      <c r="J323" s="61">
        <f>IF(LOOKUP(I323,DATOS!A:A,DATOS!C:C)=0,J317,(LOOKUP(I323,DATOS!A:A,DATOS!C:C)))</f>
        <v>19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>a) 0</v>
      </c>
      <c r="D324" s="26"/>
      <c r="G324" s="38">
        <f>IF(J324="FIN","",LOOKUP(I323,DATOS!A:A,DATOS!L:L))</f>
        <v>0</v>
      </c>
      <c r="I324" s="35" t="s">
        <v>57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42"/>
      <c r="B325" s="29"/>
      <c r="C325" s="25" t="str">
        <f ca="1">IF(PORTADA!$F$51="A",CONCATENATE(I325," ",G325),"")</f>
        <v>b) 0</v>
      </c>
      <c r="D325" s="26"/>
      <c r="G325" s="38">
        <f>IF(J324="FIN","",LOOKUP(I323,DATOS!A:A,DATOS!M:M))</f>
        <v>0</v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42"/>
      <c r="B326" s="29"/>
      <c r="C326" s="25" t="str">
        <f ca="1">IF(PORTADA!$F$51="A",CONCATENATE(I326," ",G326),"")</f>
        <v>c) 0</v>
      </c>
      <c r="D326" s="26"/>
      <c r="G326" s="38">
        <f>IF(J324="FIN","",LOOKUP(I323,DATOS!A:A,DATOS!N:N))</f>
        <v>0</v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42"/>
      <c r="B327" s="29"/>
      <c r="C327" s="25" t="str">
        <f ca="1">IF(PORTADA!$F$51="A",CONCATENATE(I327," ",G327),"")</f>
        <v>d) 0</v>
      </c>
      <c r="D327" s="26"/>
      <c r="G327" s="38">
        <f>IF(J324="FIN","",LOOKUP(I323,DATOS!A:A,DATOS!O:O))</f>
        <v>0</v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IF(PORTADA!$F$51="A",CONCATENATE(K329,".- ",G329),"")</f>
        <v xml:space="preserve">55.- TRANSMISIONES. </v>
      </c>
      <c r="D329" s="24"/>
      <c r="E329" s="11"/>
      <c r="F329" s="11"/>
      <c r="G329" s="40" t="str">
        <f>IF(J330="FIN","",LOOKUP(I329,DATOS!A:A,DATOS!F:F))</f>
        <v xml:space="preserve">TRANSMISIONES. </v>
      </c>
      <c r="H329" s="40">
        <f>IF(J330="FIN",0,LOOKUP(I329,DATOS!A:A,DATOS!P:P))</f>
        <v>0</v>
      </c>
      <c r="I329" s="35">
        <f>+I323+1</f>
        <v>1329</v>
      </c>
      <c r="J329" s="61">
        <f>IF(LOOKUP(I329,DATOS!A:A,DATOS!C:C)=0,J323,(LOOKUP(I329,DATOS!A:A,DATOS!C:C)))</f>
        <v>19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>a) 0</v>
      </c>
      <c r="D330" s="26"/>
      <c r="G330" s="38">
        <f>IF(J330="FIN","",LOOKUP(I329,DATOS!A:A,DATOS!L:L))</f>
        <v>0</v>
      </c>
      <c r="I330" s="35" t="s">
        <v>57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42"/>
      <c r="B331" s="29"/>
      <c r="C331" s="25" t="str">
        <f ca="1">IF(PORTADA!$F$51="A",CONCATENATE(I331," ",G331),"")</f>
        <v>b) 0</v>
      </c>
      <c r="D331" s="26"/>
      <c r="G331" s="38">
        <f>IF(J330="FIN","",LOOKUP(I329,DATOS!A:A,DATOS!M:M))</f>
        <v>0</v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42"/>
      <c r="B332" s="29"/>
      <c r="C332" s="25" t="str">
        <f ca="1">IF(PORTADA!$F$51="A",CONCATENATE(I332," ",G332),"")</f>
        <v>c) 0</v>
      </c>
      <c r="D332" s="26"/>
      <c r="G332" s="38">
        <f>IF(J330="FIN","",LOOKUP(I329,DATOS!A:A,DATOS!N:N))</f>
        <v>0</v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42"/>
      <c r="B333" s="29"/>
      <c r="C333" s="25" t="str">
        <f ca="1">IF(PORTADA!$F$51="A",CONCATENATE(I333," ",G333),"")</f>
        <v>d) 0</v>
      </c>
      <c r="D333" s="26"/>
      <c r="G333" s="38">
        <f>IF(J330="FIN","",LOOKUP(I329,DATOS!A:A,DATOS!O:O))</f>
        <v>0</v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IF(PORTADA!$F$51="A",CONCATENATE(K335,".- ",G335),"")</f>
        <v xml:space="preserve">56.- TRANSMISIONES. </v>
      </c>
      <c r="D335" s="24"/>
      <c r="E335" s="11"/>
      <c r="F335" s="11"/>
      <c r="G335" s="40" t="str">
        <f>IF(J336="FIN","",LOOKUP(I335,DATOS!A:A,DATOS!F:F))</f>
        <v xml:space="preserve">TRANSMISIONES. </v>
      </c>
      <c r="H335" s="40">
        <f>IF(J336="FIN",0,LOOKUP(I335,DATOS!A:A,DATOS!P:P))</f>
        <v>0</v>
      </c>
      <c r="I335" s="35">
        <f>+I329+1</f>
        <v>1330</v>
      </c>
      <c r="J335" s="61">
        <f>IF(LOOKUP(I335,DATOS!A:A,DATOS!C:C)=0,J329,(LOOKUP(I335,DATOS!A:A,DATOS!C:C)))</f>
        <v>19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>a) 0</v>
      </c>
      <c r="D336" s="26"/>
      <c r="G336" s="38">
        <f>IF(J336="FIN","",LOOKUP(I335,DATOS!A:A,DATOS!L:L))</f>
        <v>0</v>
      </c>
      <c r="I336" s="35" t="s">
        <v>57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42"/>
      <c r="B337" s="29"/>
      <c r="C337" s="25" t="str">
        <f ca="1">IF(PORTADA!$F$51="A",CONCATENATE(I337," ",G337),"")</f>
        <v>b) 0</v>
      </c>
      <c r="D337" s="26"/>
      <c r="G337" s="38">
        <f>IF(J336="FIN","",LOOKUP(I335,DATOS!A:A,DATOS!M:M))</f>
        <v>0</v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42"/>
      <c r="B338" s="29"/>
      <c r="C338" s="25" t="str">
        <f ca="1">IF(PORTADA!$F$51="A",CONCATENATE(I338," ",G338),"")</f>
        <v>c) 0</v>
      </c>
      <c r="D338" s="26"/>
      <c r="G338" s="38">
        <f>IF(J336="FIN","",LOOKUP(I335,DATOS!A:A,DATOS!N:N))</f>
        <v>0</v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42"/>
      <c r="B339" s="29"/>
      <c r="C339" s="25" t="str">
        <f ca="1">IF(PORTADA!$F$51="A",CONCATENATE(I339," ",G339),"")</f>
        <v>d) 0</v>
      </c>
      <c r="D339" s="26"/>
      <c r="G339" s="38">
        <f>IF(J336="FIN","",LOOKUP(I335,DATOS!A:A,DATOS!O:O))</f>
        <v>0</v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IF(PORTADA!$F$51="A",CONCATENATE(K341,".- ",G341),"")</f>
        <v xml:space="preserve">57.- TRANSMISIONES. </v>
      </c>
      <c r="D341" s="24"/>
      <c r="E341" s="11"/>
      <c r="F341" s="11"/>
      <c r="G341" s="40" t="str">
        <f>IF(J342="FIN","",LOOKUP(I341,DATOS!A:A,DATOS!F:F))</f>
        <v xml:space="preserve">TRANSMISIONES. </v>
      </c>
      <c r="H341" s="40">
        <f>IF(J342="FIN",0,LOOKUP(I341,DATOS!A:A,DATOS!P:P))</f>
        <v>0</v>
      </c>
      <c r="I341" s="35">
        <f>+I335+1</f>
        <v>1331</v>
      </c>
      <c r="J341" s="61">
        <f>IF(LOOKUP(I341,DATOS!A:A,DATOS!C:C)=0,J335,(LOOKUP(I341,DATOS!A:A,DATOS!C:C)))</f>
        <v>19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>a) 0</v>
      </c>
      <c r="D342" s="26"/>
      <c r="G342" s="38">
        <f>IF(J342="FIN","",LOOKUP(I341,DATOS!A:A,DATOS!L:L))</f>
        <v>0</v>
      </c>
      <c r="I342" s="35" t="s">
        <v>57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42"/>
      <c r="B343" s="29"/>
      <c r="C343" s="25" t="str">
        <f ca="1">IF(PORTADA!$F$51="A",CONCATENATE(I343," ",G343),"")</f>
        <v>b) 0</v>
      </c>
      <c r="D343" s="26"/>
      <c r="G343" s="38">
        <f>IF(J342="FIN","",LOOKUP(I341,DATOS!A:A,DATOS!M:M))</f>
        <v>0</v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42"/>
      <c r="B344" s="29"/>
      <c r="C344" s="25" t="str">
        <f ca="1">IF(PORTADA!$F$51="A",CONCATENATE(I344," ",G344),"")</f>
        <v>c) 0</v>
      </c>
      <c r="D344" s="26"/>
      <c r="G344" s="38">
        <f>IF(J342="FIN","",LOOKUP(I341,DATOS!A:A,DATOS!N:N))</f>
        <v>0</v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42"/>
      <c r="B345" s="29"/>
      <c r="C345" s="25" t="str">
        <f ca="1">IF(PORTADA!$F$51="A",CONCATENATE(I345," ",G345),"")</f>
        <v>d) 0</v>
      </c>
      <c r="D345" s="26"/>
      <c r="G345" s="38">
        <f>IF(J342="FIN","",LOOKUP(I341,DATOS!A:A,DATOS!O:O))</f>
        <v>0</v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IF(PORTADA!$F$51="A",CONCATENATE(K347,".- ",G347),"")</f>
        <v xml:space="preserve">58.- TRANSMISIONES. </v>
      </c>
      <c r="D347" s="24"/>
      <c r="E347" s="11"/>
      <c r="F347" s="11"/>
      <c r="G347" s="40" t="str">
        <f>IF(J348="FIN","",LOOKUP(I347,DATOS!A:A,DATOS!F:F))</f>
        <v xml:space="preserve">TRANSMISIONES. </v>
      </c>
      <c r="H347" s="40">
        <f>IF(J348="FIN",0,LOOKUP(I347,DATOS!A:A,DATOS!P:P))</f>
        <v>0</v>
      </c>
      <c r="I347" s="35">
        <f>+I341+1</f>
        <v>1332</v>
      </c>
      <c r="J347" s="61">
        <f>IF(LOOKUP(I347,DATOS!A:A,DATOS!C:C)=0,J341,(LOOKUP(I347,DATOS!A:A,DATOS!C:C)))</f>
        <v>19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>a) 0</v>
      </c>
      <c r="D348" s="26"/>
      <c r="G348" s="38">
        <f>IF(J348="FIN","",LOOKUP(I347,DATOS!A:A,DATOS!L:L))</f>
        <v>0</v>
      </c>
      <c r="I348" s="35" t="s">
        <v>57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42"/>
      <c r="B349" s="29"/>
      <c r="C349" s="25" t="str">
        <f ca="1">IF(PORTADA!$F$51="A",CONCATENATE(I349," ",G349),"")</f>
        <v>b) 0</v>
      </c>
      <c r="D349" s="26"/>
      <c r="G349" s="38">
        <f>IF(J348="FIN","",LOOKUP(I347,DATOS!A:A,DATOS!M:M))</f>
        <v>0</v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42"/>
      <c r="B350" s="29"/>
      <c r="C350" s="25" t="str">
        <f ca="1">IF(PORTADA!$F$51="A",CONCATENATE(I350," ",G350),"")</f>
        <v>c) 0</v>
      </c>
      <c r="D350" s="26"/>
      <c r="G350" s="38">
        <f>IF(J348="FIN","",LOOKUP(I347,DATOS!A:A,DATOS!N:N))</f>
        <v>0</v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42"/>
      <c r="B351" s="29"/>
      <c r="C351" s="25" t="str">
        <f ca="1">IF(PORTADA!$F$51="A",CONCATENATE(I351," ",G351),"")</f>
        <v>d) 0</v>
      </c>
      <c r="D351" s="26"/>
      <c r="G351" s="38">
        <f>IF(J348="FIN","",LOOKUP(I347,DATOS!A:A,DATOS!O:O))</f>
        <v>0</v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IF(PORTADA!$F$51="A",CONCATENATE(K353,".- ",G353),"")</f>
        <v xml:space="preserve">59.- TRANSMISIONES. </v>
      </c>
      <c r="D353" s="24"/>
      <c r="E353" s="11"/>
      <c r="F353" s="11"/>
      <c r="G353" s="40" t="str">
        <f>IF(J354="FIN","",LOOKUP(I353,DATOS!A:A,DATOS!F:F))</f>
        <v xml:space="preserve">TRANSMISIONES. </v>
      </c>
      <c r="H353" s="40">
        <f>IF(J354="FIN",0,LOOKUP(I353,DATOS!A:A,DATOS!P:P))</f>
        <v>0</v>
      </c>
      <c r="I353" s="35">
        <f>+I347+1</f>
        <v>1333</v>
      </c>
      <c r="J353" s="61">
        <f>IF(LOOKUP(I353,DATOS!A:A,DATOS!C:C)=0,J347,(LOOKUP(I353,DATOS!A:A,DATOS!C:C)))</f>
        <v>19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>a) 0</v>
      </c>
      <c r="D354" s="26"/>
      <c r="G354" s="38">
        <f>IF(J354="FIN","",LOOKUP(I353,DATOS!A:A,DATOS!L:L))</f>
        <v>0</v>
      </c>
      <c r="I354" s="35" t="s">
        <v>57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42"/>
      <c r="B355" s="29"/>
      <c r="C355" s="25" t="str">
        <f ca="1">IF(PORTADA!$F$51="A",CONCATENATE(I355," ",G355),"")</f>
        <v>b) 0</v>
      </c>
      <c r="D355" s="26"/>
      <c r="G355" s="38">
        <f>IF(J354="FIN","",LOOKUP(I353,DATOS!A:A,DATOS!M:M))</f>
        <v>0</v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42"/>
      <c r="B356" s="29"/>
      <c r="C356" s="25" t="str">
        <f ca="1">IF(PORTADA!$F$51="A",CONCATENATE(I356," ",G356),"")</f>
        <v>c) 0</v>
      </c>
      <c r="D356" s="26"/>
      <c r="G356" s="38">
        <f>IF(J354="FIN","",LOOKUP(I353,DATOS!A:A,DATOS!N:N))</f>
        <v>0</v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42"/>
      <c r="B357" s="29"/>
      <c r="C357" s="25" t="str">
        <f ca="1">IF(PORTADA!$F$51="A",CONCATENATE(I357," ",G357),"")</f>
        <v>d) 0</v>
      </c>
      <c r="D357" s="26"/>
      <c r="G357" s="38">
        <f>IF(J354="FIN","",LOOKUP(I353,DATOS!A:A,DATOS!O:O))</f>
        <v>0</v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IF(PORTADA!$F$51="A",CONCATENATE(K359,".- ",G359),"")</f>
        <v xml:space="preserve">60.- TRANSMISIONES. </v>
      </c>
      <c r="D359" s="24"/>
      <c r="E359" s="11"/>
      <c r="F359" s="11"/>
      <c r="G359" s="40" t="str">
        <f>IF(J360="FIN","",LOOKUP(I359,DATOS!A:A,DATOS!F:F))</f>
        <v xml:space="preserve">TRANSMISIONES. </v>
      </c>
      <c r="H359" s="40">
        <f>IF(J360="FIN",0,LOOKUP(I359,DATOS!A:A,DATOS!P:P))</f>
        <v>0</v>
      </c>
      <c r="I359" s="35">
        <f>+I353+1</f>
        <v>1334</v>
      </c>
      <c r="J359" s="61">
        <f>IF(LOOKUP(I359,DATOS!A:A,DATOS!C:C)=0,J353,(LOOKUP(I359,DATOS!A:A,DATOS!C:C)))</f>
        <v>19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>a) 0</v>
      </c>
      <c r="D360" s="26"/>
      <c r="G360" s="38">
        <f>IF(J360="FIN","",LOOKUP(I359,DATOS!A:A,DATOS!L:L))</f>
        <v>0</v>
      </c>
      <c r="I360" s="35" t="s">
        <v>57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42"/>
      <c r="B361" s="29"/>
      <c r="C361" s="25" t="str">
        <f ca="1">IF(PORTADA!$F$51="A",CONCATENATE(I361," ",G361),"")</f>
        <v>b) 0</v>
      </c>
      <c r="D361" s="26"/>
      <c r="G361" s="38">
        <f>IF(J360="FIN","",LOOKUP(I359,DATOS!A:A,DATOS!M:M))</f>
        <v>0</v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42"/>
      <c r="B362" s="29"/>
      <c r="C362" s="25" t="str">
        <f ca="1">IF(PORTADA!$F$51="A",CONCATENATE(I362," ",G362),"")</f>
        <v>c) 0</v>
      </c>
      <c r="D362" s="26"/>
      <c r="G362" s="38">
        <f>IF(J360="FIN","",LOOKUP(I359,DATOS!A:A,DATOS!N:N))</f>
        <v>0</v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42"/>
      <c r="B363" s="29"/>
      <c r="C363" s="25" t="str">
        <f ca="1">IF(PORTADA!$F$51="A",CONCATENATE(I363," ",G363),"")</f>
        <v>d) 0</v>
      </c>
      <c r="D363" s="26"/>
      <c r="G363" s="38">
        <f>IF(J360="FIN","",LOOKUP(I359,DATOS!A:A,DATOS!O:O))</f>
        <v>0</v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IF(PORTADA!$F$51="A",CONCATENATE(K365,".- ",G365),"")</f>
        <v xml:space="preserve">61.- TRANSMISIONES. </v>
      </c>
      <c r="D365" s="24"/>
      <c r="E365" s="11"/>
      <c r="F365" s="11"/>
      <c r="G365" s="40" t="str">
        <f>IF(J366="FIN","",LOOKUP(I365,DATOS!A:A,DATOS!F:F))</f>
        <v xml:space="preserve">TRANSMISIONES. </v>
      </c>
      <c r="H365" s="40">
        <f>IF(J366="FIN",0,LOOKUP(I365,DATOS!A:A,DATOS!P:P))</f>
        <v>0</v>
      </c>
      <c r="I365" s="35">
        <f>+I359+1</f>
        <v>1335</v>
      </c>
      <c r="J365" s="61">
        <f>IF(LOOKUP(I365,DATOS!A:A,DATOS!C:C)=0,J359,(LOOKUP(I365,DATOS!A:A,DATOS!C:C)))</f>
        <v>19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>a) 0</v>
      </c>
      <c r="D366" s="26"/>
      <c r="G366" s="38">
        <f>IF(J366="FIN","",LOOKUP(I365,DATOS!A:A,DATOS!L:L))</f>
        <v>0</v>
      </c>
      <c r="I366" s="35" t="s">
        <v>57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42"/>
      <c r="B367" s="29"/>
      <c r="C367" s="25" t="str">
        <f ca="1">IF(PORTADA!$F$51="A",CONCATENATE(I367," ",G367),"")</f>
        <v>b) 0</v>
      </c>
      <c r="D367" s="26"/>
      <c r="G367" s="38">
        <f>IF(J366="FIN","",LOOKUP(I365,DATOS!A:A,DATOS!M:M))</f>
        <v>0</v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42"/>
      <c r="B368" s="29"/>
      <c r="C368" s="25" t="str">
        <f ca="1">IF(PORTADA!$F$51="A",CONCATENATE(I368," ",G368),"")</f>
        <v>c) 0</v>
      </c>
      <c r="D368" s="26"/>
      <c r="G368" s="38">
        <f>IF(J366="FIN","",LOOKUP(I365,DATOS!A:A,DATOS!N:N))</f>
        <v>0</v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42"/>
      <c r="B369" s="29"/>
      <c r="C369" s="25" t="str">
        <f ca="1">IF(PORTADA!$F$51="A",CONCATENATE(I369," ",G369),"")</f>
        <v>d) 0</v>
      </c>
      <c r="D369" s="26"/>
      <c r="G369" s="38">
        <f>IF(J366="FIN","",LOOKUP(I365,DATOS!A:A,DATOS!O:O))</f>
        <v>0</v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IF(PORTADA!$F$51="A",CONCATENATE(K371,".- ",G371),"")</f>
        <v xml:space="preserve">62.- TRANSMISIONES. </v>
      </c>
      <c r="D371" s="24"/>
      <c r="E371" s="11"/>
      <c r="F371" s="11"/>
      <c r="G371" s="40" t="str">
        <f>IF(J372="FIN","",LOOKUP(I371,DATOS!A:A,DATOS!F:F))</f>
        <v xml:space="preserve">TRANSMISIONES. </v>
      </c>
      <c r="H371" s="40">
        <f>IF(J372="FIN",0,LOOKUP(I371,DATOS!A:A,DATOS!P:P))</f>
        <v>0</v>
      </c>
      <c r="I371" s="35">
        <f>+I365+1</f>
        <v>1336</v>
      </c>
      <c r="J371" s="61">
        <f>IF(LOOKUP(I371,DATOS!A:A,DATOS!C:C)=0,J365,(LOOKUP(I371,DATOS!A:A,DATOS!C:C)))</f>
        <v>19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>a) 0</v>
      </c>
      <c r="D372" s="26"/>
      <c r="G372" s="38">
        <f>IF(J372="FIN","",LOOKUP(I371,DATOS!A:A,DATOS!L:L))</f>
        <v>0</v>
      </c>
      <c r="I372" s="35" t="s">
        <v>57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42"/>
      <c r="B373" s="29"/>
      <c r="C373" s="25" t="str">
        <f ca="1">IF(PORTADA!$F$51="A",CONCATENATE(I373," ",G373),"")</f>
        <v>b) 0</v>
      </c>
      <c r="D373" s="26"/>
      <c r="G373" s="38">
        <f>IF(J372="FIN","",LOOKUP(I371,DATOS!A:A,DATOS!M:M))</f>
        <v>0</v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42"/>
      <c r="B374" s="29"/>
      <c r="C374" s="25" t="str">
        <f ca="1">IF(PORTADA!$F$51="A",CONCATENATE(I374," ",G374),"")</f>
        <v>c) 0</v>
      </c>
      <c r="D374" s="26"/>
      <c r="G374" s="38">
        <f>IF(J372="FIN","",LOOKUP(I371,DATOS!A:A,DATOS!N:N))</f>
        <v>0</v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42"/>
      <c r="B375" s="29"/>
      <c r="C375" s="25" t="str">
        <f ca="1">IF(PORTADA!$F$51="A",CONCATENATE(I375," ",G375),"")</f>
        <v>d) 0</v>
      </c>
      <c r="D375" s="26"/>
      <c r="G375" s="38">
        <f>IF(J372="FIN","",LOOKUP(I371,DATOS!A:A,DATOS!O:O))</f>
        <v>0</v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IF(PORTADA!$F$51="A",CONCATENATE(K377,".- ",G377),"")</f>
        <v xml:space="preserve">63.- TRANSMISIONES. </v>
      </c>
      <c r="D377" s="24"/>
      <c r="E377" s="11"/>
      <c r="F377" s="11"/>
      <c r="G377" s="40" t="str">
        <f>IF(J378="FIN","",LOOKUP(I377,DATOS!A:A,DATOS!F:F))</f>
        <v xml:space="preserve">TRANSMISIONES. </v>
      </c>
      <c r="H377" s="40">
        <f>IF(J378="FIN",0,LOOKUP(I377,DATOS!A:A,DATOS!P:P))</f>
        <v>0</v>
      </c>
      <c r="I377" s="35">
        <f>+I371+1</f>
        <v>1337</v>
      </c>
      <c r="J377" s="61">
        <f>IF(LOOKUP(I377,DATOS!A:A,DATOS!C:C)=0,J371,(LOOKUP(I377,DATOS!A:A,DATOS!C:C)))</f>
        <v>19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>a) 0</v>
      </c>
      <c r="D378" s="26"/>
      <c r="G378" s="38">
        <f>IF(J378="FIN","",LOOKUP(I377,DATOS!A:A,DATOS!L:L))</f>
        <v>0</v>
      </c>
      <c r="I378" s="35" t="s">
        <v>57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42"/>
      <c r="B379" s="29"/>
      <c r="C379" s="25" t="str">
        <f ca="1">IF(PORTADA!$F$51="A",CONCATENATE(I379," ",G379),"")</f>
        <v>b) 0</v>
      </c>
      <c r="D379" s="26"/>
      <c r="G379" s="38">
        <f>IF(J378="FIN","",LOOKUP(I377,DATOS!A:A,DATOS!M:M))</f>
        <v>0</v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42"/>
      <c r="B380" s="29"/>
      <c r="C380" s="25" t="str">
        <f ca="1">IF(PORTADA!$F$51="A",CONCATENATE(I380," ",G380),"")</f>
        <v>c) 0</v>
      </c>
      <c r="D380" s="26"/>
      <c r="G380" s="38">
        <f>IF(J378="FIN","",LOOKUP(I377,DATOS!A:A,DATOS!N:N))</f>
        <v>0</v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42"/>
      <c r="B381" s="29"/>
      <c r="C381" s="25" t="str">
        <f ca="1">IF(PORTADA!$F$51="A",CONCATENATE(I381," ",G381),"")</f>
        <v>d) 0</v>
      </c>
      <c r="D381" s="26"/>
      <c r="G381" s="38">
        <f>IF(J378="FIN","",LOOKUP(I377,DATOS!A:A,DATOS!O:O))</f>
        <v>0</v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IF(PORTADA!$F$51="A",CONCATENATE(K383,".- ",G383),"")</f>
        <v xml:space="preserve">64.- TRANSMISIONES. </v>
      </c>
      <c r="D383" s="24"/>
      <c r="E383" s="11"/>
      <c r="F383" s="11"/>
      <c r="G383" s="40" t="str">
        <f>IF(J384="FIN","",LOOKUP(I383,DATOS!A:A,DATOS!F:F))</f>
        <v xml:space="preserve">TRANSMISIONES. </v>
      </c>
      <c r="H383" s="40">
        <f>IF(J384="FIN",0,LOOKUP(I383,DATOS!A:A,DATOS!P:P))</f>
        <v>0</v>
      </c>
      <c r="I383" s="35">
        <f>+I377+1</f>
        <v>1338</v>
      </c>
      <c r="J383" s="61">
        <f>IF(LOOKUP(I383,DATOS!A:A,DATOS!C:C)=0,J377,(LOOKUP(I383,DATOS!A:A,DATOS!C:C)))</f>
        <v>19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>a) 0</v>
      </c>
      <c r="D384" s="26"/>
      <c r="G384" s="38">
        <f>IF(J384="FIN","",LOOKUP(I383,DATOS!A:A,DATOS!L:L))</f>
        <v>0</v>
      </c>
      <c r="I384" s="35" t="s">
        <v>57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42"/>
      <c r="B385" s="29"/>
      <c r="C385" s="25" t="str">
        <f ca="1">IF(PORTADA!$F$51="A",CONCATENATE(I385," ",G385),"")</f>
        <v>b) 0</v>
      </c>
      <c r="D385" s="26"/>
      <c r="G385" s="38">
        <f>IF(J384="FIN","",LOOKUP(I383,DATOS!A:A,DATOS!M:M))</f>
        <v>0</v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42"/>
      <c r="B386" s="29"/>
      <c r="C386" s="25" t="str">
        <f ca="1">IF(PORTADA!$F$51="A",CONCATENATE(I386," ",G386),"")</f>
        <v>c) 0</v>
      </c>
      <c r="D386" s="26"/>
      <c r="G386" s="38">
        <f>IF(J384="FIN","",LOOKUP(I383,DATOS!A:A,DATOS!N:N))</f>
        <v>0</v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42"/>
      <c r="B387" s="29"/>
      <c r="C387" s="25" t="str">
        <f ca="1">IF(PORTADA!$F$51="A",CONCATENATE(I387," ",G387),"")</f>
        <v>d) 0</v>
      </c>
      <c r="D387" s="26"/>
      <c r="G387" s="38">
        <f>IF(J384="FIN","",LOOKUP(I383,DATOS!A:A,DATOS!O:O))</f>
        <v>0</v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IF(PORTADA!$F$51="A",CONCATENATE(K389,".- ",G389),"")</f>
        <v xml:space="preserve">65.- TRANSMISIONES. </v>
      </c>
      <c r="D389" s="24"/>
      <c r="E389" s="11"/>
      <c r="F389" s="11"/>
      <c r="G389" s="40" t="str">
        <f>IF(J390="FIN","",LOOKUP(I389,DATOS!A:A,DATOS!F:F))</f>
        <v xml:space="preserve">TRANSMISIONES. </v>
      </c>
      <c r="H389" s="40">
        <f>IF(J390="FIN",0,LOOKUP(I389,DATOS!A:A,DATOS!P:P))</f>
        <v>0</v>
      </c>
      <c r="I389" s="35">
        <f>+I383+1</f>
        <v>1339</v>
      </c>
      <c r="J389" s="61">
        <f>IF(LOOKUP(I389,DATOS!A:A,DATOS!C:C)=0,J383,(LOOKUP(I389,DATOS!A:A,DATOS!C:C)))</f>
        <v>19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>a) 0</v>
      </c>
      <c r="D390" s="26"/>
      <c r="G390" s="38">
        <f>IF(J390="FIN","",LOOKUP(I389,DATOS!A:A,DATOS!L:L))</f>
        <v>0</v>
      </c>
      <c r="I390" s="35" t="s">
        <v>57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42"/>
      <c r="B391" s="29"/>
      <c r="C391" s="25" t="str">
        <f ca="1">IF(PORTADA!$F$51="A",CONCATENATE(I391," ",G391),"")</f>
        <v>b) 0</v>
      </c>
      <c r="D391" s="26"/>
      <c r="G391" s="38">
        <f>IF(J390="FIN","",LOOKUP(I389,DATOS!A:A,DATOS!M:M))</f>
        <v>0</v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42"/>
      <c r="B392" s="29"/>
      <c r="C392" s="25" t="str">
        <f ca="1">IF(PORTADA!$F$51="A",CONCATENATE(I392," ",G392),"")</f>
        <v>c) 0</v>
      </c>
      <c r="D392" s="26"/>
      <c r="G392" s="38">
        <f>IF(J390="FIN","",LOOKUP(I389,DATOS!A:A,DATOS!N:N))</f>
        <v>0</v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42"/>
      <c r="B393" s="29"/>
      <c r="C393" s="25" t="str">
        <f ca="1">IF(PORTADA!$F$51="A",CONCATENATE(I393," ",G393),"")</f>
        <v>d) 0</v>
      </c>
      <c r="D393" s="26"/>
      <c r="G393" s="38">
        <f>IF(J390="FIN","",LOOKUP(I389,DATOS!A:A,DATOS!O:O))</f>
        <v>0</v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IF(PORTADA!$F$51="A",CONCATENATE(K395,".- ",G395),"")</f>
        <v xml:space="preserve">66.- TRANSMISIONES. </v>
      </c>
      <c r="D395" s="24"/>
      <c r="E395" s="11"/>
      <c r="F395" s="11"/>
      <c r="G395" s="40" t="str">
        <f>IF(J396="FIN","",LOOKUP(I395,DATOS!A:A,DATOS!F:F))</f>
        <v xml:space="preserve">TRANSMISIONES. </v>
      </c>
      <c r="H395" s="40">
        <f>IF(J396="FIN",0,LOOKUP(I395,DATOS!A:A,DATOS!P:P))</f>
        <v>0</v>
      </c>
      <c r="I395" s="35">
        <f>+I389+1</f>
        <v>1340</v>
      </c>
      <c r="J395" s="61">
        <f>IF(LOOKUP(I395,DATOS!A:A,DATOS!C:C)=0,J389,(LOOKUP(I395,DATOS!A:A,DATOS!C:C)))</f>
        <v>19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>a) 0</v>
      </c>
      <c r="D396" s="26"/>
      <c r="G396" s="38">
        <f>IF(J396="FIN","",LOOKUP(I395,DATOS!A:A,DATOS!L:L))</f>
        <v>0</v>
      </c>
      <c r="I396" s="35" t="s">
        <v>57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42"/>
      <c r="B397" s="29"/>
      <c r="C397" s="25" t="str">
        <f ca="1">IF(PORTADA!$F$51="A",CONCATENATE(I397," ",G397),"")</f>
        <v>b) 0</v>
      </c>
      <c r="D397" s="26"/>
      <c r="G397" s="38">
        <f>IF(J396="FIN","",LOOKUP(I395,DATOS!A:A,DATOS!M:M))</f>
        <v>0</v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42"/>
      <c r="B398" s="29"/>
      <c r="C398" s="25" t="str">
        <f ca="1">IF(PORTADA!$F$51="A",CONCATENATE(I398," ",G398),"")</f>
        <v>c) 0</v>
      </c>
      <c r="D398" s="26"/>
      <c r="G398" s="38">
        <f>IF(J396="FIN","",LOOKUP(I395,DATOS!A:A,DATOS!N:N))</f>
        <v>0</v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42"/>
      <c r="B399" s="29"/>
      <c r="C399" s="25" t="str">
        <f ca="1">IF(PORTADA!$F$51="A",CONCATENATE(I399," ",G399),"")</f>
        <v>d) 0</v>
      </c>
      <c r="D399" s="26"/>
      <c r="G399" s="38">
        <f>IF(J396="FIN","",LOOKUP(I395,DATOS!A:A,DATOS!O:O))</f>
        <v>0</v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IF(PORTADA!$F$51="A",CONCATENATE(K401,".- ",G401),"")</f>
        <v xml:space="preserve">67.- TRANSMISIONES. </v>
      </c>
      <c r="D401" s="24"/>
      <c r="E401" s="11"/>
      <c r="F401" s="11"/>
      <c r="G401" s="40" t="str">
        <f>IF(J402="FIN","",LOOKUP(I401,DATOS!A:A,DATOS!F:F))</f>
        <v xml:space="preserve">TRANSMISIONES. </v>
      </c>
      <c r="H401" s="40">
        <f>IF(J402="FIN",0,LOOKUP(I401,DATOS!A:A,DATOS!P:P))</f>
        <v>0</v>
      </c>
      <c r="I401" s="35">
        <f>+I395+1</f>
        <v>1341</v>
      </c>
      <c r="J401" s="61">
        <f>IF(LOOKUP(I401,DATOS!A:A,DATOS!C:C)=0,J395,(LOOKUP(I401,DATOS!A:A,DATOS!C:C)))</f>
        <v>19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>a) 0</v>
      </c>
      <c r="D402" s="26"/>
      <c r="G402" s="38">
        <f>IF(J402="FIN","",LOOKUP(I401,DATOS!A:A,DATOS!L:L))</f>
        <v>0</v>
      </c>
      <c r="I402" s="35" t="s">
        <v>57</v>
      </c>
      <c r="J402" s="41" t="str">
        <f>IF(J396="FIN","FIN",IF(J401=J395,"","FIN"))</f>
        <v/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42"/>
      <c r="B403" s="29"/>
      <c r="C403" s="25" t="str">
        <f ca="1">IF(PORTADA!$F$51="A",CONCATENATE(I403," ",G403),"")</f>
        <v>b) 0</v>
      </c>
      <c r="D403" s="26"/>
      <c r="G403" s="38">
        <f>IF(J402="FIN","",LOOKUP(I401,DATOS!A:A,DATOS!M:M))</f>
        <v>0</v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42"/>
      <c r="B404" s="29"/>
      <c r="C404" s="25" t="str">
        <f ca="1">IF(PORTADA!$F$51="A",CONCATENATE(I404," ",G404),"")</f>
        <v>c) 0</v>
      </c>
      <c r="D404" s="26"/>
      <c r="G404" s="38">
        <f>IF(J402="FIN","",LOOKUP(I401,DATOS!A:A,DATOS!N:N))</f>
        <v>0</v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42"/>
      <c r="B405" s="29"/>
      <c r="C405" s="25" t="str">
        <f ca="1">IF(PORTADA!$F$51="A",CONCATENATE(I405," ",G405),"")</f>
        <v>d) 0</v>
      </c>
      <c r="D405" s="26"/>
      <c r="G405" s="38">
        <f>IF(J402="FIN","",LOOKUP(I401,DATOS!A:A,DATOS!O:O))</f>
        <v>0</v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IF(PORTADA!$F$51="A",CONCATENATE(K407,".- ",G407),"")</f>
        <v xml:space="preserve">68.- TRANSMISIONES. </v>
      </c>
      <c r="D407" s="24"/>
      <c r="E407" s="11"/>
      <c r="F407" s="11"/>
      <c r="G407" s="40" t="str">
        <f>IF(J408="FIN","",LOOKUP(I407,DATOS!A:A,DATOS!F:F))</f>
        <v xml:space="preserve">TRANSMISIONES. </v>
      </c>
      <c r="H407" s="40">
        <f>IF(J408="FIN",0,LOOKUP(I407,DATOS!A:A,DATOS!P:P))</f>
        <v>0</v>
      </c>
      <c r="I407" s="35">
        <f>+I401+1</f>
        <v>1342</v>
      </c>
      <c r="J407" s="61">
        <f>IF(LOOKUP(I407,DATOS!A:A,DATOS!C:C)=0,J401,(LOOKUP(I407,DATOS!A:A,DATOS!C:C)))</f>
        <v>19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>a) 0</v>
      </c>
      <c r="D408" s="26"/>
      <c r="G408" s="38">
        <f>IF(J408="FIN","",LOOKUP(I407,DATOS!A:A,DATOS!L:L))</f>
        <v>0</v>
      </c>
      <c r="I408" s="35" t="s">
        <v>57</v>
      </c>
      <c r="J408" s="41" t="str">
        <f>IF(J402="FIN","FIN",IF(J407=J401,"","FIN"))</f>
        <v/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42"/>
      <c r="B409" s="29"/>
      <c r="C409" s="25" t="str">
        <f ca="1">IF(PORTADA!$F$51="A",CONCATENATE(I409," ",G409),"")</f>
        <v>b) 0</v>
      </c>
      <c r="D409" s="26"/>
      <c r="G409" s="38">
        <f>IF(J408="FIN","",LOOKUP(I407,DATOS!A:A,DATOS!M:M))</f>
        <v>0</v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42"/>
      <c r="B410" s="29"/>
      <c r="C410" s="25" t="str">
        <f ca="1">IF(PORTADA!$F$51="A",CONCATENATE(I410," ",G410),"")</f>
        <v>c) 0</v>
      </c>
      <c r="D410" s="26"/>
      <c r="G410" s="38">
        <f>IF(J408="FIN","",LOOKUP(I407,DATOS!A:A,DATOS!N:N))</f>
        <v>0</v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42"/>
      <c r="B411" s="29"/>
      <c r="C411" s="25" t="str">
        <f ca="1">IF(PORTADA!$F$51="A",CONCATENATE(I411," ",G411),"")</f>
        <v>d) 0</v>
      </c>
      <c r="D411" s="26"/>
      <c r="G411" s="38">
        <f>IF(J408="FIN","",LOOKUP(I407,DATOS!A:A,DATOS!O:O))</f>
        <v>0</v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IF(PORTADA!$F$51="A",CONCATENATE(K413,".- ",G413),"")</f>
        <v xml:space="preserve">69.- TRANSMISIONES. </v>
      </c>
      <c r="D413" s="24"/>
      <c r="E413" s="11"/>
      <c r="F413" s="11"/>
      <c r="G413" s="40" t="str">
        <f>IF(J414="FIN","",LOOKUP(I413,DATOS!A:A,DATOS!F:F))</f>
        <v xml:space="preserve">TRANSMISIONES. </v>
      </c>
      <c r="H413" s="40">
        <f>IF(J414="FIN",0,LOOKUP(I413,DATOS!A:A,DATOS!P:P))</f>
        <v>0</v>
      </c>
      <c r="I413" s="35">
        <f>+I407+1</f>
        <v>1343</v>
      </c>
      <c r="J413" s="61">
        <f>IF(LOOKUP(I413,DATOS!A:A,DATOS!C:C)=0,J407,(LOOKUP(I413,DATOS!A:A,DATOS!C:C)))</f>
        <v>19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>a) 0</v>
      </c>
      <c r="D414" s="26"/>
      <c r="G414" s="38">
        <f>IF(J414="FIN","",LOOKUP(I413,DATOS!A:A,DATOS!L:L))</f>
        <v>0</v>
      </c>
      <c r="I414" s="35" t="s">
        <v>57</v>
      </c>
      <c r="J414" s="41" t="str">
        <f>IF(J408="FIN","FIN",IF(J413=J407,"","FIN"))</f>
        <v/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42"/>
      <c r="B415" s="29"/>
      <c r="C415" s="25" t="str">
        <f ca="1">IF(PORTADA!$F$51="A",CONCATENATE(I415," ",G415),"")</f>
        <v>b) 0</v>
      </c>
      <c r="D415" s="26"/>
      <c r="G415" s="38">
        <f>IF(J414="FIN","",LOOKUP(I413,DATOS!A:A,DATOS!M:M))</f>
        <v>0</v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42"/>
      <c r="B416" s="29"/>
      <c r="C416" s="25" t="str">
        <f ca="1">IF(PORTADA!$F$51="A",CONCATENATE(I416," ",G416),"")</f>
        <v>c) 0</v>
      </c>
      <c r="D416" s="26"/>
      <c r="G416" s="38">
        <f>IF(J414="FIN","",LOOKUP(I413,DATOS!A:A,DATOS!N:N))</f>
        <v>0</v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42"/>
      <c r="B417" s="29"/>
      <c r="C417" s="25" t="str">
        <f ca="1">IF(PORTADA!$F$51="A",CONCATENATE(I417," ",G417),"")</f>
        <v>d) 0</v>
      </c>
      <c r="D417" s="26"/>
      <c r="G417" s="38">
        <f>IF(J414="FIN","",LOOKUP(I413,DATOS!A:A,DATOS!O:O))</f>
        <v>0</v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IF(PORTADA!$F$51="A",CONCATENATE(K419,".- ",G419),"")</f>
        <v xml:space="preserve">70.- TRANSMISIONES. </v>
      </c>
      <c r="D419" s="24"/>
      <c r="E419" s="11"/>
      <c r="F419" s="11"/>
      <c r="G419" s="40" t="str">
        <f>IF(J420="FIN","",LOOKUP(I419,DATOS!A:A,DATOS!F:F))</f>
        <v xml:space="preserve">TRANSMISIONES. </v>
      </c>
      <c r="H419" s="40">
        <f>IF(J420="FIN",0,LOOKUP(I419,DATOS!A:A,DATOS!P:P))</f>
        <v>0</v>
      </c>
      <c r="I419" s="35">
        <f>+I413+1</f>
        <v>1344</v>
      </c>
      <c r="J419" s="61">
        <f>IF(LOOKUP(I419,DATOS!A:A,DATOS!C:C)=0,J413,(LOOKUP(I419,DATOS!A:A,DATOS!C:C)))</f>
        <v>19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>a) 0</v>
      </c>
      <c r="D420" s="26"/>
      <c r="G420" s="38">
        <f>IF(J420="FIN","",LOOKUP(I419,DATOS!A:A,DATOS!L:L))</f>
        <v>0</v>
      </c>
      <c r="I420" s="35" t="s">
        <v>57</v>
      </c>
      <c r="J420" s="41" t="str">
        <f>IF(J414="FIN","FIN",IF(J419=J413,"","FIN"))</f>
        <v/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42"/>
      <c r="B421" s="29"/>
      <c r="C421" s="25" t="str">
        <f ca="1">IF(PORTADA!$F$51="A",CONCATENATE(I421," ",G421),"")</f>
        <v>b) 0</v>
      </c>
      <c r="D421" s="26"/>
      <c r="G421" s="38">
        <f>IF(J420="FIN","",LOOKUP(I419,DATOS!A:A,DATOS!M:M))</f>
        <v>0</v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42"/>
      <c r="B422" s="29"/>
      <c r="C422" s="25" t="str">
        <f ca="1">IF(PORTADA!$F$51="A",CONCATENATE(I422," ",G422),"")</f>
        <v>c) 0</v>
      </c>
      <c r="D422" s="26"/>
      <c r="G422" s="38">
        <f>IF(J420="FIN","",LOOKUP(I419,DATOS!A:A,DATOS!N:N))</f>
        <v>0</v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42"/>
      <c r="B423" s="29"/>
      <c r="C423" s="25" t="str">
        <f ca="1">IF(PORTADA!$F$51="A",CONCATENATE(I423," ",G423),"")</f>
        <v>d) 0</v>
      </c>
      <c r="D423" s="26"/>
      <c r="G423" s="38">
        <f>IF(J420="FIN","",LOOKUP(I419,DATOS!A:A,DATOS!O:O))</f>
        <v>0</v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IF(PORTADA!$F$51="A",CONCATENATE(K425,".- ",G425),"")</f>
        <v xml:space="preserve">71.- TRANSMISIONES. </v>
      </c>
      <c r="D425" s="24"/>
      <c r="E425" s="11"/>
      <c r="F425" s="11"/>
      <c r="G425" s="40" t="str">
        <f>IF(J426="FIN","",LOOKUP(I425,DATOS!A:A,DATOS!F:F))</f>
        <v xml:space="preserve">TRANSMISIONES. </v>
      </c>
      <c r="H425" s="40">
        <f>IF(J426="FIN",0,LOOKUP(I425,DATOS!A:A,DATOS!P:P))</f>
        <v>0</v>
      </c>
      <c r="I425" s="35">
        <f>+I419+1</f>
        <v>1345</v>
      </c>
      <c r="J425" s="61">
        <f>IF(LOOKUP(I425,DATOS!A:A,DATOS!C:C)=0,J419,(LOOKUP(I425,DATOS!A:A,DATOS!C:C)))</f>
        <v>19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>a) 0</v>
      </c>
      <c r="D426" s="26"/>
      <c r="G426" s="38">
        <f>IF(J426="FIN","",LOOKUP(I425,DATOS!A:A,DATOS!L:L))</f>
        <v>0</v>
      </c>
      <c r="I426" s="35" t="s">
        <v>57</v>
      </c>
      <c r="J426" s="41" t="str">
        <f>IF(J420="FIN","FIN",IF(J425=J419,"","FIN"))</f>
        <v/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42"/>
      <c r="B427" s="29"/>
      <c r="C427" s="25" t="str">
        <f ca="1">IF(PORTADA!$F$51="A",CONCATENATE(I427," ",G427),"")</f>
        <v>b) 0</v>
      </c>
      <c r="D427" s="26"/>
      <c r="G427" s="38">
        <f>IF(J426="FIN","",LOOKUP(I425,DATOS!A:A,DATOS!M:M))</f>
        <v>0</v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42"/>
      <c r="B428" s="29"/>
      <c r="C428" s="25" t="str">
        <f ca="1">IF(PORTADA!$F$51="A",CONCATENATE(I428," ",G428),"")</f>
        <v>c) 0</v>
      </c>
      <c r="D428" s="26"/>
      <c r="G428" s="38">
        <f>IF(J426="FIN","",LOOKUP(I425,DATOS!A:A,DATOS!N:N))</f>
        <v>0</v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42"/>
      <c r="B429" s="29"/>
      <c r="C429" s="25" t="str">
        <f ca="1">IF(PORTADA!$F$51="A",CONCATENATE(I429," ",G429),"")</f>
        <v>d) 0</v>
      </c>
      <c r="D429" s="26"/>
      <c r="G429" s="38">
        <f>IF(J426="FIN","",LOOKUP(I425,DATOS!A:A,DATOS!O:O))</f>
        <v>0</v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IF(PORTADA!$F$51="A",CONCATENATE(K431,".- ",G431),"")</f>
        <v xml:space="preserve">72.- TRANSMISIONES. </v>
      </c>
      <c r="D431" s="24"/>
      <c r="E431" s="11"/>
      <c r="F431" s="11"/>
      <c r="G431" s="40" t="str">
        <f>IF(J432="FIN","",LOOKUP(I431,DATOS!A:A,DATOS!F:F))</f>
        <v xml:space="preserve">TRANSMISIONES. </v>
      </c>
      <c r="H431" s="40">
        <f>IF(J432="FIN",0,LOOKUP(I431,DATOS!A:A,DATOS!P:P))</f>
        <v>0</v>
      </c>
      <c r="I431" s="35">
        <f>+I425+1</f>
        <v>1346</v>
      </c>
      <c r="J431" s="61">
        <f>IF(LOOKUP(I431,DATOS!A:A,DATOS!C:C)=0,J425,(LOOKUP(I431,DATOS!A:A,DATOS!C:C)))</f>
        <v>19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>a) 0</v>
      </c>
      <c r="D432" s="26"/>
      <c r="G432" s="38">
        <f>IF(J432="FIN","",LOOKUP(I431,DATOS!A:A,DATOS!L:L))</f>
        <v>0</v>
      </c>
      <c r="I432" s="35" t="s">
        <v>57</v>
      </c>
      <c r="J432" s="41" t="str">
        <f>IF(J426="FIN","FIN",IF(J431=J425,"","FIN"))</f>
        <v/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42"/>
      <c r="B433" s="29"/>
      <c r="C433" s="25" t="str">
        <f ca="1">IF(PORTADA!$F$51="A",CONCATENATE(I433," ",G433),"")</f>
        <v>b) 0</v>
      </c>
      <c r="D433" s="26"/>
      <c r="G433" s="38">
        <f>IF(J432="FIN","",LOOKUP(I431,DATOS!A:A,DATOS!M:M))</f>
        <v>0</v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42"/>
      <c r="B434" s="29"/>
      <c r="C434" s="25" t="str">
        <f ca="1">IF(PORTADA!$F$51="A",CONCATENATE(I434," ",G434),"")</f>
        <v>c) 0</v>
      </c>
      <c r="D434" s="26"/>
      <c r="G434" s="38">
        <f>IF(J432="FIN","",LOOKUP(I431,DATOS!A:A,DATOS!N:N))</f>
        <v>0</v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42"/>
      <c r="B435" s="29"/>
      <c r="C435" s="25" t="str">
        <f ca="1">IF(PORTADA!$F$51="A",CONCATENATE(I435," ",G435),"")</f>
        <v>d) 0</v>
      </c>
      <c r="D435" s="26"/>
      <c r="G435" s="38">
        <f>IF(J432="FIN","",LOOKUP(I431,DATOS!A:A,DATOS!O:O))</f>
        <v>0</v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IF(PORTADA!$F$51="A",CONCATENATE(K437,".- ",G437),"")</f>
        <v xml:space="preserve">73.- TRANSMISIONES. </v>
      </c>
      <c r="D437" s="24"/>
      <c r="E437" s="11"/>
      <c r="F437" s="11"/>
      <c r="G437" s="40" t="str">
        <f>IF(J438="FIN","",LOOKUP(I437,DATOS!A:A,DATOS!F:F))</f>
        <v xml:space="preserve">TRANSMISIONES. </v>
      </c>
      <c r="H437" s="40">
        <f>IF(J438="FIN",0,LOOKUP(I437,DATOS!A:A,DATOS!P:P))</f>
        <v>0</v>
      </c>
      <c r="I437" s="35">
        <f>+I431+1</f>
        <v>1347</v>
      </c>
      <c r="J437" s="61">
        <f>IF(LOOKUP(I437,DATOS!A:A,DATOS!C:C)=0,J431,(LOOKUP(I437,DATOS!A:A,DATOS!C:C)))</f>
        <v>19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>a) 0</v>
      </c>
      <c r="D438" s="26"/>
      <c r="G438" s="38">
        <f>IF(J438="FIN","",LOOKUP(I437,DATOS!A:A,DATOS!L:L))</f>
        <v>0</v>
      </c>
      <c r="I438" s="35" t="s">
        <v>57</v>
      </c>
      <c r="J438" s="41" t="str">
        <f>IF(J432="FIN","FIN",IF(J437=J431,"","FIN"))</f>
        <v/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42"/>
      <c r="B439" s="29"/>
      <c r="C439" s="25" t="str">
        <f ca="1">IF(PORTADA!$F$51="A",CONCATENATE(I439," ",G439),"")</f>
        <v>b) 0</v>
      </c>
      <c r="D439" s="26"/>
      <c r="G439" s="38">
        <f>IF(J438="FIN","",LOOKUP(I437,DATOS!A:A,DATOS!M:M))</f>
        <v>0</v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42"/>
      <c r="B440" s="29"/>
      <c r="C440" s="25" t="str">
        <f ca="1">IF(PORTADA!$F$51="A",CONCATENATE(I440," ",G440),"")</f>
        <v>c) 0</v>
      </c>
      <c r="D440" s="26"/>
      <c r="G440" s="38">
        <f>IF(J438="FIN","",LOOKUP(I437,DATOS!A:A,DATOS!N:N))</f>
        <v>0</v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42"/>
      <c r="B441" s="29"/>
      <c r="C441" s="25" t="str">
        <f ca="1">IF(PORTADA!$F$51="A",CONCATENATE(I441," ",G441),"")</f>
        <v>d) 0</v>
      </c>
      <c r="D441" s="26"/>
      <c r="G441" s="38">
        <f>IF(J438="FIN","",LOOKUP(I437,DATOS!A:A,DATOS!O:O))</f>
        <v>0</v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IF(PORTADA!$F$51="A",CONCATENATE(K443,".- ",G443),"")</f>
        <v xml:space="preserve">74.- TRANSMISIONES. </v>
      </c>
      <c r="D443" s="24"/>
      <c r="E443" s="11"/>
      <c r="F443" s="11"/>
      <c r="G443" s="40" t="str">
        <f>IF(J444="FIN","",LOOKUP(I443,DATOS!A:A,DATOS!F:F))</f>
        <v xml:space="preserve">TRANSMISIONES. </v>
      </c>
      <c r="H443" s="40">
        <f>IF(J444="FIN",0,LOOKUP(I443,DATOS!A:A,DATOS!P:P))</f>
        <v>0</v>
      </c>
      <c r="I443" s="35">
        <f>+I437+1</f>
        <v>1348</v>
      </c>
      <c r="J443" s="61">
        <f>IF(LOOKUP(I443,DATOS!A:A,DATOS!C:C)=0,J437,(LOOKUP(I443,DATOS!A:A,DATOS!C:C)))</f>
        <v>19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>a) 0</v>
      </c>
      <c r="D444" s="26"/>
      <c r="G444" s="38">
        <f>IF(J444="FIN","",LOOKUP(I443,DATOS!A:A,DATOS!L:L))</f>
        <v>0</v>
      </c>
      <c r="I444" s="35" t="s">
        <v>57</v>
      </c>
      <c r="J444" s="41" t="str">
        <f>IF(J438="FIN","FIN",IF(J443=J437,"","FIN"))</f>
        <v/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42"/>
      <c r="B445" s="29"/>
      <c r="C445" s="25" t="str">
        <f ca="1">IF(PORTADA!$F$51="A",CONCATENATE(I445," ",G445),"")</f>
        <v>b) 0</v>
      </c>
      <c r="D445" s="26"/>
      <c r="G445" s="38">
        <f>IF(J444="FIN","",LOOKUP(I443,DATOS!A:A,DATOS!M:M))</f>
        <v>0</v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42"/>
      <c r="B446" s="29"/>
      <c r="C446" s="25" t="str">
        <f ca="1">IF(PORTADA!$F$51="A",CONCATENATE(I446," ",G446),"")</f>
        <v>c) 0</v>
      </c>
      <c r="D446" s="26"/>
      <c r="G446" s="38">
        <f>IF(J444="FIN","",LOOKUP(I443,DATOS!A:A,DATOS!N:N))</f>
        <v>0</v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42"/>
      <c r="B447" s="29"/>
      <c r="C447" s="25" t="str">
        <f ca="1">IF(PORTADA!$F$51="A",CONCATENATE(I447," ",G447),"")</f>
        <v>d) 0</v>
      </c>
      <c r="D447" s="26"/>
      <c r="G447" s="38">
        <f>IF(J444="FIN","",LOOKUP(I443,DATOS!A:A,DATOS!O:O))</f>
        <v>0</v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IF(PORTADA!$F$51="A",CONCATENATE(K449,".- ",G449),"")</f>
        <v xml:space="preserve">75.- TRANSMISIONES. </v>
      </c>
      <c r="D449" s="24"/>
      <c r="E449" s="11"/>
      <c r="F449" s="11"/>
      <c r="G449" s="40" t="str">
        <f>IF(J450="FIN","",LOOKUP(I449,DATOS!A:A,DATOS!F:F))</f>
        <v xml:space="preserve">TRANSMISIONES. </v>
      </c>
      <c r="H449" s="40">
        <f>IF(J450="FIN",0,LOOKUP(I449,DATOS!A:A,DATOS!P:P))</f>
        <v>0</v>
      </c>
      <c r="I449" s="35">
        <f>+I443+1</f>
        <v>1349</v>
      </c>
      <c r="J449" s="61">
        <f>IF(LOOKUP(I449,DATOS!A:A,DATOS!C:C)=0,J443,(LOOKUP(I449,DATOS!A:A,DATOS!C:C)))</f>
        <v>19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>a) 0</v>
      </c>
      <c r="D450" s="26"/>
      <c r="G450" s="38">
        <f>IF(J450="FIN","",LOOKUP(I449,DATOS!A:A,DATOS!L:L))</f>
        <v>0</v>
      </c>
      <c r="I450" s="35" t="s">
        <v>57</v>
      </c>
      <c r="J450" s="41" t="str">
        <f>IF(J444="FIN","FIN",IF(J449=J443,"","FIN"))</f>
        <v/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42"/>
      <c r="B451" s="29"/>
      <c r="C451" s="25" t="str">
        <f ca="1">IF(PORTADA!$F$51="A",CONCATENATE(I451," ",G451),"")</f>
        <v>b) 0</v>
      </c>
      <c r="D451" s="26"/>
      <c r="G451" s="38">
        <f>IF(J450="FIN","",LOOKUP(I449,DATOS!A:A,DATOS!M:M))</f>
        <v>0</v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42"/>
      <c r="B452" s="29"/>
      <c r="C452" s="25" t="str">
        <f ca="1">IF(PORTADA!$F$51="A",CONCATENATE(I452," ",G452),"")</f>
        <v>c) 0</v>
      </c>
      <c r="D452" s="26"/>
      <c r="G452" s="38">
        <f>IF(J450="FIN","",LOOKUP(I449,DATOS!A:A,DATOS!N:N))</f>
        <v>0</v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42"/>
      <c r="B453" s="29"/>
      <c r="C453" s="25" t="str">
        <f ca="1">IF(PORTADA!$F$51="A",CONCATENATE(I453," ",G453),"")</f>
        <v>d) 0</v>
      </c>
      <c r="D453" s="26"/>
      <c r="G453" s="38">
        <f>IF(J450="FIN","",LOOKUP(I449,DATOS!A:A,DATOS!O:O))</f>
        <v>0</v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IF(PORTADA!$F$51="A",CONCATENATE(K455,".- ",G455),"")</f>
        <v xml:space="preserve">76.- TRANSMISIONES. </v>
      </c>
      <c r="D455" s="24"/>
      <c r="E455" s="11"/>
      <c r="F455" s="11"/>
      <c r="G455" s="40" t="str">
        <f>IF(J456="FIN","",LOOKUP(I455,DATOS!A:A,DATOS!F:F))</f>
        <v xml:space="preserve">TRANSMISIONES. </v>
      </c>
      <c r="H455" s="40">
        <f>IF(J456="FIN",0,LOOKUP(I455,DATOS!A:A,DATOS!P:P))</f>
        <v>0</v>
      </c>
      <c r="I455" s="35">
        <f>+I449+1</f>
        <v>1350</v>
      </c>
      <c r="J455" s="61">
        <f>IF(LOOKUP(I455,DATOS!A:A,DATOS!C:C)=0,J449,(LOOKUP(I455,DATOS!A:A,DATOS!C:C)))</f>
        <v>19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>a) 0</v>
      </c>
      <c r="D456" s="26"/>
      <c r="G456" s="38">
        <f>IF(J456="FIN","",LOOKUP(I455,DATOS!A:A,DATOS!L:L))</f>
        <v>0</v>
      </c>
      <c r="I456" s="35" t="s">
        <v>57</v>
      </c>
      <c r="J456" s="41" t="str">
        <f>IF(J450="FIN","FIN",IF(J455=J449,"","FIN"))</f>
        <v/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42"/>
      <c r="B457" s="29"/>
      <c r="C457" s="25" t="str">
        <f ca="1">IF(PORTADA!$F$51="A",CONCATENATE(I457," ",G457),"")</f>
        <v>b) 0</v>
      </c>
      <c r="D457" s="26"/>
      <c r="G457" s="38">
        <f>IF(J456="FIN","",LOOKUP(I455,DATOS!A:A,DATOS!M:M))</f>
        <v>0</v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42"/>
      <c r="B458" s="29"/>
      <c r="C458" s="25" t="str">
        <f ca="1">IF(PORTADA!$F$51="A",CONCATENATE(I458," ",G458),"")</f>
        <v>c) 0</v>
      </c>
      <c r="D458" s="26"/>
      <c r="G458" s="38">
        <f>IF(J456="FIN","",LOOKUP(I455,DATOS!A:A,DATOS!N:N))</f>
        <v>0</v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42"/>
      <c r="B459" s="29"/>
      <c r="C459" s="25" t="str">
        <f ca="1">IF(PORTADA!$F$51="A",CONCATENATE(I459," ",G459),"")</f>
        <v>d) 0</v>
      </c>
      <c r="D459" s="26"/>
      <c r="G459" s="38">
        <f>IF(J456="FIN","",LOOKUP(I455,DATOS!A:A,DATOS!O:O))</f>
        <v>0</v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IF(PORTADA!$F$51="A",CONCATENATE(K461,".- ",G461),"")</f>
        <v xml:space="preserve">77.- TRANSMISIONES. </v>
      </c>
      <c r="D461" s="24"/>
      <c r="E461" s="11"/>
      <c r="F461" s="11"/>
      <c r="G461" s="40" t="str">
        <f>IF(J462="FIN","",LOOKUP(I461,DATOS!A:A,DATOS!F:F))</f>
        <v xml:space="preserve">TRANSMISIONES. </v>
      </c>
      <c r="H461" s="40">
        <f>IF(J462="FIN",0,LOOKUP(I461,DATOS!A:A,DATOS!P:P))</f>
        <v>0</v>
      </c>
      <c r="I461" s="35">
        <f>+I455+1</f>
        <v>1351</v>
      </c>
      <c r="J461" s="61">
        <f>IF(LOOKUP(I461,DATOS!A:A,DATOS!C:C)=0,J455,(LOOKUP(I461,DATOS!A:A,DATOS!C:C)))</f>
        <v>19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>a) 0</v>
      </c>
      <c r="D462" s="26"/>
      <c r="G462" s="38">
        <f>IF(J462="FIN","",LOOKUP(I461,DATOS!A:A,DATOS!L:L))</f>
        <v>0</v>
      </c>
      <c r="I462" s="35" t="s">
        <v>57</v>
      </c>
      <c r="J462" s="41" t="str">
        <f>IF(J456="FIN","FIN",IF(J461=J455,"","FIN"))</f>
        <v/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42"/>
      <c r="B463" s="29"/>
      <c r="C463" s="25" t="str">
        <f ca="1">IF(PORTADA!$F$51="A",CONCATENATE(I463," ",G463),"")</f>
        <v>b) 0</v>
      </c>
      <c r="D463" s="26"/>
      <c r="G463" s="38">
        <f>IF(J462="FIN","",LOOKUP(I461,DATOS!A:A,DATOS!M:M))</f>
        <v>0</v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42"/>
      <c r="B464" s="29"/>
      <c r="C464" s="25" t="str">
        <f ca="1">IF(PORTADA!$F$51="A",CONCATENATE(I464," ",G464),"")</f>
        <v>c) 0</v>
      </c>
      <c r="D464" s="26"/>
      <c r="G464" s="38">
        <f>IF(J462="FIN","",LOOKUP(I461,DATOS!A:A,DATOS!N:N))</f>
        <v>0</v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42"/>
      <c r="B465" s="29"/>
      <c r="C465" s="25" t="str">
        <f ca="1">IF(PORTADA!$F$51="A",CONCATENATE(I465," ",G465),"")</f>
        <v>d) 0</v>
      </c>
      <c r="D465" s="26"/>
      <c r="G465" s="38">
        <f>IF(J462="FIN","",LOOKUP(I461,DATOS!A:A,DATOS!O:O))</f>
        <v>0</v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IF(PORTADA!$F$51="A",CONCATENATE(K467,".- ",G467),"")</f>
        <v xml:space="preserve">78.- TRANSMISIONES. </v>
      </c>
      <c r="D467" s="24"/>
      <c r="E467" s="11"/>
      <c r="F467" s="11"/>
      <c r="G467" s="40" t="str">
        <f>IF(J468="FIN","",LOOKUP(I467,DATOS!A:A,DATOS!F:F))</f>
        <v xml:space="preserve">TRANSMISIONES. </v>
      </c>
      <c r="H467" s="40">
        <f>IF(J468="FIN",0,LOOKUP(I467,DATOS!A:A,DATOS!P:P))</f>
        <v>0</v>
      </c>
      <c r="I467" s="35">
        <f>+I461+1</f>
        <v>1352</v>
      </c>
      <c r="J467" s="61">
        <f>IF(LOOKUP(I467,DATOS!A:A,DATOS!C:C)=0,J461,(LOOKUP(I467,DATOS!A:A,DATOS!C:C)))</f>
        <v>19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>a) 0</v>
      </c>
      <c r="D468" s="26"/>
      <c r="G468" s="38">
        <f>IF(J468="FIN","",LOOKUP(I467,DATOS!A:A,DATOS!L:L))</f>
        <v>0</v>
      </c>
      <c r="I468" s="35" t="s">
        <v>57</v>
      </c>
      <c r="J468" s="41" t="str">
        <f>IF(J462="FIN","FIN",IF(J467=J461,"","FIN"))</f>
        <v/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42"/>
      <c r="B469" s="29"/>
      <c r="C469" s="25" t="str">
        <f ca="1">IF(PORTADA!$F$51="A",CONCATENATE(I469," ",G469),"")</f>
        <v>b) 0</v>
      </c>
      <c r="D469" s="26"/>
      <c r="G469" s="38">
        <f>IF(J468="FIN","",LOOKUP(I467,DATOS!A:A,DATOS!M:M))</f>
        <v>0</v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42"/>
      <c r="B470" s="29"/>
      <c r="C470" s="25" t="str">
        <f ca="1">IF(PORTADA!$F$51="A",CONCATENATE(I470," ",G470),"")</f>
        <v>c) 0</v>
      </c>
      <c r="D470" s="26"/>
      <c r="G470" s="38">
        <f>IF(J468="FIN","",LOOKUP(I467,DATOS!A:A,DATOS!N:N))</f>
        <v>0</v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42"/>
      <c r="B471" s="29"/>
      <c r="C471" s="25" t="str">
        <f ca="1">IF(PORTADA!$F$51="A",CONCATENATE(I471," ",G471),"")</f>
        <v>d) 0</v>
      </c>
      <c r="D471" s="26"/>
      <c r="G471" s="38">
        <f>IF(J468="FIN","",LOOKUP(I467,DATOS!A:A,DATOS!O:O))</f>
        <v>0</v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IF(PORTADA!$F$51="A",CONCATENATE(K473,".- ",G473),"")</f>
        <v xml:space="preserve">79.- TRANSMISIONES. </v>
      </c>
      <c r="D473" s="24"/>
      <c r="E473" s="11"/>
      <c r="F473" s="11"/>
      <c r="G473" s="40" t="str">
        <f>IF(J474="FIN","",LOOKUP(I473,DATOS!A:A,DATOS!F:F))</f>
        <v xml:space="preserve">TRANSMISIONES. </v>
      </c>
      <c r="H473" s="40">
        <f>IF(J474="FIN",0,LOOKUP(I473,DATOS!A:A,DATOS!P:P))</f>
        <v>0</v>
      </c>
      <c r="I473" s="35">
        <f>+I467+1</f>
        <v>1353</v>
      </c>
      <c r="J473" s="61">
        <f>IF(LOOKUP(I473,DATOS!A:A,DATOS!C:C)=0,J467,(LOOKUP(I473,DATOS!A:A,DATOS!C:C)))</f>
        <v>19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>a) 0</v>
      </c>
      <c r="D474" s="26"/>
      <c r="G474" s="38">
        <f>IF(J474="FIN","",LOOKUP(I473,DATOS!A:A,DATOS!L:L))</f>
        <v>0</v>
      </c>
      <c r="I474" s="35" t="s">
        <v>57</v>
      </c>
      <c r="J474" s="41" t="str">
        <f>IF(J468="FIN","FIN",IF(J473=J467,"","FIN"))</f>
        <v/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42"/>
      <c r="B475" s="29"/>
      <c r="C475" s="25" t="str">
        <f ca="1">IF(PORTADA!$F$51="A",CONCATENATE(I475," ",G475),"")</f>
        <v>b) 0</v>
      </c>
      <c r="D475" s="26"/>
      <c r="G475" s="38">
        <f>IF(J474="FIN","",LOOKUP(I473,DATOS!A:A,DATOS!M:M))</f>
        <v>0</v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42"/>
      <c r="B476" s="29"/>
      <c r="C476" s="25" t="str">
        <f ca="1">IF(PORTADA!$F$51="A",CONCATENATE(I476," ",G476),"")</f>
        <v>c) 0</v>
      </c>
      <c r="D476" s="26"/>
      <c r="G476" s="38">
        <f>IF(J474="FIN","",LOOKUP(I473,DATOS!A:A,DATOS!N:N))</f>
        <v>0</v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42"/>
      <c r="B477" s="29"/>
      <c r="C477" s="25" t="str">
        <f ca="1">IF(PORTADA!$F$51="A",CONCATENATE(I477," ",G477),"")</f>
        <v>d) 0</v>
      </c>
      <c r="D477" s="26"/>
      <c r="G477" s="38">
        <f>IF(J474="FIN","",LOOKUP(I473,DATOS!A:A,DATOS!O:O))</f>
        <v>0</v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IF(PORTADA!$F$51="A",CONCATENATE(K479,".- ",G479),"")</f>
        <v xml:space="preserve">80.- TRANSMISIONES. </v>
      </c>
      <c r="D479" s="24"/>
      <c r="E479" s="11"/>
      <c r="F479" s="11"/>
      <c r="G479" s="40" t="str">
        <f>IF(J480="FIN","",LOOKUP(I479,DATOS!A:A,DATOS!F:F))</f>
        <v xml:space="preserve">TRANSMISIONES. </v>
      </c>
      <c r="H479" s="40">
        <f>IF(J480="FIN",0,LOOKUP(I479,DATOS!A:A,DATOS!P:P))</f>
        <v>0</v>
      </c>
      <c r="I479" s="35">
        <f>+I473+1</f>
        <v>1354</v>
      </c>
      <c r="J479" s="61">
        <f>IF(LOOKUP(I479,DATOS!A:A,DATOS!C:C)=0,J473,(LOOKUP(I479,DATOS!A:A,DATOS!C:C)))</f>
        <v>19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>a) 0</v>
      </c>
      <c r="D480" s="26"/>
      <c r="G480" s="38">
        <f>IF(J480="FIN","",LOOKUP(I479,DATOS!A:A,DATOS!L:L))</f>
        <v>0</v>
      </c>
      <c r="I480" s="35" t="s">
        <v>57</v>
      </c>
      <c r="J480" s="41" t="str">
        <f>IF(J474="FIN","FIN",IF(J479=J473,"","FIN"))</f>
        <v/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42"/>
      <c r="B481" s="29"/>
      <c r="C481" s="25" t="str">
        <f ca="1">IF(PORTADA!$F$51="A",CONCATENATE(I481," ",G481),"")</f>
        <v>b) 0</v>
      </c>
      <c r="D481" s="26"/>
      <c r="G481" s="38">
        <f>IF(J480="FIN","",LOOKUP(I479,DATOS!A:A,DATOS!M:M))</f>
        <v>0</v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42"/>
      <c r="B482" s="29"/>
      <c r="C482" s="25" t="str">
        <f ca="1">IF(PORTADA!$F$51="A",CONCATENATE(I482," ",G482),"")</f>
        <v>c) 0</v>
      </c>
      <c r="D482" s="26"/>
      <c r="G482" s="38">
        <f>IF(J480="FIN","",LOOKUP(I479,DATOS!A:A,DATOS!N:N))</f>
        <v>0</v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42"/>
      <c r="B483" s="29"/>
      <c r="C483" s="25" t="str">
        <f ca="1">IF(PORTADA!$F$51="A",CONCATENATE(I483," ",G483),"")</f>
        <v>d) 0</v>
      </c>
      <c r="D483" s="26"/>
      <c r="G483" s="38">
        <f>IF(J480="FIN","",LOOKUP(I479,DATOS!A:A,DATOS!O:O))</f>
        <v>0</v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IF(PORTADA!$F$51="A",CONCATENATE(K485,".- ",G485),"")</f>
        <v xml:space="preserve">81.- TRANSMISIONES. </v>
      </c>
      <c r="D485" s="24"/>
      <c r="E485" s="11"/>
      <c r="F485" s="11"/>
      <c r="G485" s="40" t="str">
        <f>IF(J486="FIN","",LOOKUP(I485,DATOS!A:A,DATOS!F:F))</f>
        <v xml:space="preserve">TRANSMISIONES. </v>
      </c>
      <c r="H485" s="40">
        <f>IF(J486="FIN",0,LOOKUP(I485,DATOS!A:A,DATOS!P:P))</f>
        <v>0</v>
      </c>
      <c r="I485" s="35">
        <f>+I479+1</f>
        <v>1355</v>
      </c>
      <c r="J485" s="61">
        <f>IF(LOOKUP(I485,DATOS!A:A,DATOS!C:C)=0,J479,(LOOKUP(I485,DATOS!A:A,DATOS!C:C)))</f>
        <v>19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>a) 0</v>
      </c>
      <c r="D486" s="26"/>
      <c r="G486" s="38">
        <f>IF(J486="FIN","",LOOKUP(I485,DATOS!A:A,DATOS!L:L))</f>
        <v>0</v>
      </c>
      <c r="I486" s="35" t="s">
        <v>57</v>
      </c>
      <c r="J486" s="41" t="str">
        <f>IF(J480="FIN","FIN",IF(J485=J479,"","FIN"))</f>
        <v/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42"/>
      <c r="B487" s="29"/>
      <c r="C487" s="25" t="str">
        <f ca="1">IF(PORTADA!$F$51="A",CONCATENATE(I487," ",G487),"")</f>
        <v>b) 0</v>
      </c>
      <c r="D487" s="26"/>
      <c r="G487" s="38">
        <f>IF(J486="FIN","",LOOKUP(I485,DATOS!A:A,DATOS!M:M))</f>
        <v>0</v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42"/>
      <c r="B488" s="29"/>
      <c r="C488" s="25" t="str">
        <f ca="1">IF(PORTADA!$F$51="A",CONCATENATE(I488," ",G488),"")</f>
        <v>c) 0</v>
      </c>
      <c r="D488" s="26"/>
      <c r="G488" s="38">
        <f>IF(J486="FIN","",LOOKUP(I485,DATOS!A:A,DATOS!N:N))</f>
        <v>0</v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42"/>
      <c r="B489" s="29"/>
      <c r="C489" s="25" t="str">
        <f ca="1">IF(PORTADA!$F$51="A",CONCATENATE(I489," ",G489),"")</f>
        <v>d) 0</v>
      </c>
      <c r="D489" s="26"/>
      <c r="G489" s="38">
        <f>IF(J486="FIN","",LOOKUP(I485,DATOS!A:A,DATOS!O:O))</f>
        <v>0</v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IF(PORTADA!$F$51="A",CONCATENATE(K491,".- ",G491),"")</f>
        <v xml:space="preserve">82.- TRANSMISIONES. </v>
      </c>
      <c r="D491" s="24"/>
      <c r="E491" s="11"/>
      <c r="F491" s="11"/>
      <c r="G491" s="40" t="str">
        <f>IF(J492="FIN","",LOOKUP(I491,DATOS!A:A,DATOS!F:F))</f>
        <v xml:space="preserve">TRANSMISIONES. </v>
      </c>
      <c r="H491" s="40">
        <f>IF(J492="FIN",0,LOOKUP(I491,DATOS!A:A,DATOS!P:P))</f>
        <v>0</v>
      </c>
      <c r="I491" s="35">
        <f>+I485+1</f>
        <v>1356</v>
      </c>
      <c r="J491" s="61">
        <f>IF(LOOKUP(I491,DATOS!A:A,DATOS!C:C)=0,J485,(LOOKUP(I491,DATOS!A:A,DATOS!C:C)))</f>
        <v>19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>a) 0</v>
      </c>
      <c r="D492" s="26"/>
      <c r="G492" s="38">
        <f>IF(J492="FIN","",LOOKUP(I491,DATOS!A:A,DATOS!L:L))</f>
        <v>0</v>
      </c>
      <c r="I492" s="35" t="s">
        <v>57</v>
      </c>
      <c r="J492" s="41" t="str">
        <f>IF(J486="FIN","FIN",IF(J491=J485,"","FIN"))</f>
        <v/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42"/>
      <c r="B493" s="29"/>
      <c r="C493" s="25" t="str">
        <f ca="1">IF(PORTADA!$F$51="A",CONCATENATE(I493," ",G493),"")</f>
        <v>b) 0</v>
      </c>
      <c r="D493" s="26"/>
      <c r="G493" s="38">
        <f>IF(J492="FIN","",LOOKUP(I491,DATOS!A:A,DATOS!M:M))</f>
        <v>0</v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42"/>
      <c r="B494" s="29"/>
      <c r="C494" s="25" t="str">
        <f ca="1">IF(PORTADA!$F$51="A",CONCATENATE(I494," ",G494),"")</f>
        <v>c) 0</v>
      </c>
      <c r="D494" s="26"/>
      <c r="G494" s="38">
        <f>IF(J492="FIN","",LOOKUP(I491,DATOS!A:A,DATOS!N:N))</f>
        <v>0</v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42"/>
      <c r="B495" s="29"/>
      <c r="C495" s="25" t="str">
        <f ca="1">IF(PORTADA!$F$51="A",CONCATENATE(I495," ",G495),"")</f>
        <v>d) 0</v>
      </c>
      <c r="D495" s="26"/>
      <c r="G495" s="38">
        <f>IF(J492="FIN","",LOOKUP(I491,DATOS!A:A,DATOS!O:O))</f>
        <v>0</v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IF(PORTADA!$F$51="A",CONCATENATE(K497,".- ",G497),"")</f>
        <v xml:space="preserve">83.- TRANSMISIONES. </v>
      </c>
      <c r="D497" s="24"/>
      <c r="E497" s="11"/>
      <c r="F497" s="11"/>
      <c r="G497" s="40" t="str">
        <f>IF(J498="FIN","",LOOKUP(I497,DATOS!A:A,DATOS!F:F))</f>
        <v xml:space="preserve">TRANSMISIONES. </v>
      </c>
      <c r="H497" s="40">
        <f>IF(J498="FIN",0,LOOKUP(I497,DATOS!A:A,DATOS!P:P))</f>
        <v>0</v>
      </c>
      <c r="I497" s="35">
        <f>+I491+1</f>
        <v>1357</v>
      </c>
      <c r="J497" s="61">
        <f>IF(LOOKUP(I497,DATOS!A:A,DATOS!C:C)=0,J491,(LOOKUP(I497,DATOS!A:A,DATOS!C:C)))</f>
        <v>19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>a) 0</v>
      </c>
      <c r="D498" s="26"/>
      <c r="G498" s="38">
        <f>IF(J498="FIN","",LOOKUP(I497,DATOS!A:A,DATOS!L:L))</f>
        <v>0</v>
      </c>
      <c r="I498" s="35" t="s">
        <v>57</v>
      </c>
      <c r="J498" s="41" t="str">
        <f>IF(J492="FIN","FIN",IF(J497=J491,"","FIN"))</f>
        <v/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42"/>
      <c r="B499" s="29"/>
      <c r="C499" s="25" t="str">
        <f ca="1">IF(PORTADA!$F$51="A",CONCATENATE(I499," ",G499),"")</f>
        <v>b) 0</v>
      </c>
      <c r="D499" s="26"/>
      <c r="G499" s="38">
        <f>IF(J498="FIN","",LOOKUP(I497,DATOS!A:A,DATOS!M:M))</f>
        <v>0</v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42"/>
      <c r="B500" s="29"/>
      <c r="C500" s="25" t="str">
        <f ca="1">IF(PORTADA!$F$51="A",CONCATENATE(I500," ",G500),"")</f>
        <v>c) 0</v>
      </c>
      <c r="D500" s="26"/>
      <c r="G500" s="38">
        <f>IF(J498="FIN","",LOOKUP(I497,DATOS!A:A,DATOS!N:N))</f>
        <v>0</v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42"/>
      <c r="B501" s="29"/>
      <c r="C501" s="25" t="str">
        <f ca="1">IF(PORTADA!$F$51="A",CONCATENATE(I501," ",G501),"")</f>
        <v>d) 0</v>
      </c>
      <c r="D501" s="26"/>
      <c r="G501" s="38">
        <f>IF(J498="FIN","",LOOKUP(I497,DATOS!A:A,DATOS!O:O))</f>
        <v>0</v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IF(PORTADA!$F$51="A",CONCATENATE(K503,".- ",G503),"")</f>
        <v xml:space="preserve">84.- TRANSMISIONES. </v>
      </c>
      <c r="D503" s="24"/>
      <c r="E503" s="11"/>
      <c r="F503" s="11"/>
      <c r="G503" s="40" t="str">
        <f>IF(J504="FIN","",LOOKUP(I503,DATOS!A:A,DATOS!F:F))</f>
        <v xml:space="preserve">TRANSMISIONES. </v>
      </c>
      <c r="H503" s="40">
        <f>IF(J504="FIN",0,LOOKUP(I503,DATOS!A:A,DATOS!P:P))</f>
        <v>0</v>
      </c>
      <c r="I503" s="35">
        <f>+I497+1</f>
        <v>1358</v>
      </c>
      <c r="J503" s="61">
        <f>IF(LOOKUP(I503,DATOS!A:A,DATOS!C:C)=0,J497,(LOOKUP(I503,DATOS!A:A,DATOS!C:C)))</f>
        <v>19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>a) 0</v>
      </c>
      <c r="D504" s="26"/>
      <c r="G504" s="38">
        <f>IF(J504="FIN","",LOOKUP(I503,DATOS!A:A,DATOS!L:L))</f>
        <v>0</v>
      </c>
      <c r="I504" s="35" t="s">
        <v>57</v>
      </c>
      <c r="J504" s="41" t="str">
        <f>IF(J498="FIN","FIN",IF(J503=J497,"","FIN"))</f>
        <v/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42"/>
      <c r="B505" s="29"/>
      <c r="C505" s="25" t="str">
        <f ca="1">IF(PORTADA!$F$51="A",CONCATENATE(I505," ",G505),"")</f>
        <v>b) 0</v>
      </c>
      <c r="D505" s="26"/>
      <c r="G505" s="38">
        <f>IF(J504="FIN","",LOOKUP(I503,DATOS!A:A,DATOS!M:M))</f>
        <v>0</v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42"/>
      <c r="B506" s="29"/>
      <c r="C506" s="25" t="str">
        <f ca="1">IF(PORTADA!$F$51="A",CONCATENATE(I506," ",G506),"")</f>
        <v>c) 0</v>
      </c>
      <c r="D506" s="26"/>
      <c r="G506" s="38">
        <f>IF(J504="FIN","",LOOKUP(I503,DATOS!A:A,DATOS!N:N))</f>
        <v>0</v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42"/>
      <c r="B507" s="29"/>
      <c r="C507" s="25" t="str">
        <f ca="1">IF(PORTADA!$F$51="A",CONCATENATE(I507," ",G507),"")</f>
        <v>d) 0</v>
      </c>
      <c r="D507" s="26"/>
      <c r="G507" s="38">
        <f>IF(J504="FIN","",LOOKUP(I503,DATOS!A:A,DATOS!O:O))</f>
        <v>0</v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IF(PORTADA!$F$51="A",CONCATENATE(K509,".- ",G509),"")</f>
        <v xml:space="preserve">85.- TRANSMISIONES. </v>
      </c>
      <c r="D509" s="24"/>
      <c r="E509" s="11"/>
      <c r="F509" s="11"/>
      <c r="G509" s="40" t="str">
        <f>IF(J510="FIN","",LOOKUP(I509,DATOS!A:A,DATOS!F:F))</f>
        <v xml:space="preserve">TRANSMISIONES. </v>
      </c>
      <c r="H509" s="40">
        <f>IF(J510="FIN",0,LOOKUP(I509,DATOS!A:A,DATOS!P:P))</f>
        <v>0</v>
      </c>
      <c r="I509" s="35">
        <f>+I503+1</f>
        <v>1359</v>
      </c>
      <c r="J509" s="61">
        <f>IF(LOOKUP(I509,DATOS!A:A,DATOS!C:C)=0,J503,(LOOKUP(I509,DATOS!A:A,DATOS!C:C)))</f>
        <v>19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>a) 0</v>
      </c>
      <c r="D510" s="26"/>
      <c r="G510" s="38">
        <f>IF(J510="FIN","",LOOKUP(I509,DATOS!A:A,DATOS!L:L))</f>
        <v>0</v>
      </c>
      <c r="I510" s="35" t="s">
        <v>57</v>
      </c>
      <c r="J510" s="41" t="str">
        <f>IF(J504="FIN","FIN",IF(J509=J503,"","FIN"))</f>
        <v/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42"/>
      <c r="B511" s="29"/>
      <c r="C511" s="25" t="str">
        <f ca="1">IF(PORTADA!$F$51="A",CONCATENATE(I511," ",G511),"")</f>
        <v>b) 0</v>
      </c>
      <c r="D511" s="26"/>
      <c r="G511" s="38">
        <f>IF(J510="FIN","",LOOKUP(I509,DATOS!A:A,DATOS!M:M))</f>
        <v>0</v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42"/>
      <c r="B512" s="29"/>
      <c r="C512" s="25" t="str">
        <f ca="1">IF(PORTADA!$F$51="A",CONCATENATE(I512," ",G512),"")</f>
        <v>c) 0</v>
      </c>
      <c r="D512" s="26"/>
      <c r="G512" s="38">
        <f>IF(J510="FIN","",LOOKUP(I509,DATOS!A:A,DATOS!N:N))</f>
        <v>0</v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42"/>
      <c r="B513" s="29"/>
      <c r="C513" s="25" t="str">
        <f ca="1">IF(PORTADA!$F$51="A",CONCATENATE(I513," ",G513),"")</f>
        <v>d) 0</v>
      </c>
      <c r="D513" s="26"/>
      <c r="G513" s="38">
        <f>IF(J510="FIN","",LOOKUP(I509,DATOS!A:A,DATOS!O:O))</f>
        <v>0</v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IF(PORTADA!$F$51="A",CONCATENATE(K515,".- ",G515),"")</f>
        <v xml:space="preserve">86.- TRANSMISIONES. </v>
      </c>
      <c r="D515" s="24"/>
      <c r="E515" s="11"/>
      <c r="F515" s="11"/>
      <c r="G515" s="40" t="str">
        <f>IF(J516="FIN","",LOOKUP(I515,DATOS!A:A,DATOS!F:F))</f>
        <v xml:space="preserve">TRANSMISIONES. </v>
      </c>
      <c r="H515" s="40">
        <f>IF(J516="FIN",0,LOOKUP(I515,DATOS!A:A,DATOS!P:P))</f>
        <v>0</v>
      </c>
      <c r="I515" s="35">
        <f>+I509+1</f>
        <v>1360</v>
      </c>
      <c r="J515" s="61">
        <f>IF(LOOKUP(I515,DATOS!A:A,DATOS!C:C)=0,J509,(LOOKUP(I515,DATOS!A:A,DATOS!C:C)))</f>
        <v>19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>a) 0</v>
      </c>
      <c r="D516" s="26"/>
      <c r="G516" s="38">
        <f>IF(J516="FIN","",LOOKUP(I515,DATOS!A:A,DATOS!L:L))</f>
        <v>0</v>
      </c>
      <c r="I516" s="35" t="s">
        <v>57</v>
      </c>
      <c r="J516" s="41" t="str">
        <f>IF(J510="FIN","FIN",IF(J515=J509,"","FIN"))</f>
        <v/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42"/>
      <c r="B517" s="29"/>
      <c r="C517" s="25" t="str">
        <f ca="1">IF(PORTADA!$F$51="A",CONCATENATE(I517," ",G517),"")</f>
        <v>b) 0</v>
      </c>
      <c r="D517" s="26"/>
      <c r="G517" s="38">
        <f>IF(J516="FIN","",LOOKUP(I515,DATOS!A:A,DATOS!M:M))</f>
        <v>0</v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42"/>
      <c r="B518" s="29"/>
      <c r="C518" s="25" t="str">
        <f ca="1">IF(PORTADA!$F$51="A",CONCATENATE(I518," ",G518),"")</f>
        <v>c) 0</v>
      </c>
      <c r="D518" s="26"/>
      <c r="G518" s="38">
        <f>IF(J516="FIN","",LOOKUP(I515,DATOS!A:A,DATOS!N:N))</f>
        <v>0</v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42"/>
      <c r="B519" s="29"/>
      <c r="C519" s="25" t="str">
        <f ca="1">IF(PORTADA!$F$51="A",CONCATENATE(I519," ",G519),"")</f>
        <v>d) 0</v>
      </c>
      <c r="D519" s="26"/>
      <c r="G519" s="38">
        <f>IF(J516="FIN","",LOOKUP(I515,DATOS!A:A,DATOS!O:O))</f>
        <v>0</v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IF(PORTADA!$F$51="A",CONCATENATE(K521,".- ",G521),"")</f>
        <v xml:space="preserve">87.- TRANSMISIONES. </v>
      </c>
      <c r="D521" s="24"/>
      <c r="E521" s="11"/>
      <c r="F521" s="11"/>
      <c r="G521" s="40" t="str">
        <f>IF(J522="FIN","",LOOKUP(I521,DATOS!A:A,DATOS!F:F))</f>
        <v xml:space="preserve">TRANSMISIONES. </v>
      </c>
      <c r="H521" s="40">
        <f>IF(J522="FIN",0,LOOKUP(I521,DATOS!A:A,DATOS!P:P))</f>
        <v>0</v>
      </c>
      <c r="I521" s="35">
        <f>+I515+1</f>
        <v>1361</v>
      </c>
      <c r="J521" s="61">
        <f>IF(LOOKUP(I521,DATOS!A:A,DATOS!C:C)=0,J515,(LOOKUP(I521,DATOS!A:A,DATOS!C:C)))</f>
        <v>19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>a) 0</v>
      </c>
      <c r="D522" s="26"/>
      <c r="G522" s="38">
        <f>IF(J522="FIN","",LOOKUP(I521,DATOS!A:A,DATOS!L:L))</f>
        <v>0</v>
      </c>
      <c r="I522" s="35" t="s">
        <v>57</v>
      </c>
      <c r="J522" s="41" t="str">
        <f>IF(J516="FIN","FIN",IF(J521=J515,"","FIN"))</f>
        <v/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42"/>
      <c r="B523" s="29"/>
      <c r="C523" s="25" t="str">
        <f ca="1">IF(PORTADA!$F$51="A",CONCATENATE(I523," ",G523),"")</f>
        <v>b) 0</v>
      </c>
      <c r="D523" s="26"/>
      <c r="G523" s="38">
        <f>IF(J522="FIN","",LOOKUP(I521,DATOS!A:A,DATOS!M:M))</f>
        <v>0</v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42"/>
      <c r="B524" s="29"/>
      <c r="C524" s="25" t="str">
        <f ca="1">IF(PORTADA!$F$51="A",CONCATENATE(I524," ",G524),"")</f>
        <v>c) 0</v>
      </c>
      <c r="D524" s="26"/>
      <c r="G524" s="38">
        <f>IF(J522="FIN","",LOOKUP(I521,DATOS!A:A,DATOS!N:N))</f>
        <v>0</v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42"/>
      <c r="B525" s="29"/>
      <c r="C525" s="25" t="str">
        <f ca="1">IF(PORTADA!$F$51="A",CONCATENATE(I525," ",G525),"")</f>
        <v>d) 0</v>
      </c>
      <c r="D525" s="26"/>
      <c r="G525" s="38">
        <f>IF(J522="FIN","",LOOKUP(I521,DATOS!A:A,DATOS!O:O))</f>
        <v>0</v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IF(PORTADA!$F$51="A",CONCATENATE(K527,".- ",G527),"")</f>
        <v xml:space="preserve">88.- TRANSMISIONES. </v>
      </c>
      <c r="D527" s="24"/>
      <c r="E527" s="11"/>
      <c r="F527" s="11"/>
      <c r="G527" s="40" t="str">
        <f>IF(J528="FIN","",LOOKUP(I527,DATOS!A:A,DATOS!F:F))</f>
        <v xml:space="preserve">TRANSMISIONES. </v>
      </c>
      <c r="H527" s="40">
        <f>IF(J528="FIN",0,LOOKUP(I527,DATOS!A:A,DATOS!P:P))</f>
        <v>0</v>
      </c>
      <c r="I527" s="35">
        <f>+I521+1</f>
        <v>1362</v>
      </c>
      <c r="J527" s="61">
        <f>IF(LOOKUP(I527,DATOS!A:A,DATOS!C:C)=0,J521,(LOOKUP(I527,DATOS!A:A,DATOS!C:C)))</f>
        <v>19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>a) 0</v>
      </c>
      <c r="D528" s="26"/>
      <c r="G528" s="38">
        <f>IF(J528="FIN","",LOOKUP(I527,DATOS!A:A,DATOS!L:L))</f>
        <v>0</v>
      </c>
      <c r="I528" s="35" t="s">
        <v>57</v>
      </c>
      <c r="J528" s="41" t="str">
        <f>IF(J522="FIN","FIN",IF(J527=J521,"","FIN"))</f>
        <v/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42"/>
      <c r="B529" s="29"/>
      <c r="C529" s="25" t="str">
        <f ca="1">IF(PORTADA!$F$51="A",CONCATENATE(I529," ",G529),"")</f>
        <v>b) 0</v>
      </c>
      <c r="D529" s="26"/>
      <c r="G529" s="38">
        <f>IF(J528="FIN","",LOOKUP(I527,DATOS!A:A,DATOS!M:M))</f>
        <v>0</v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42"/>
      <c r="B530" s="29"/>
      <c r="C530" s="25" t="str">
        <f ca="1">IF(PORTADA!$F$51="A",CONCATENATE(I530," ",G530),"")</f>
        <v>c) 0</v>
      </c>
      <c r="D530" s="26"/>
      <c r="G530" s="38">
        <f>IF(J528="FIN","",LOOKUP(I527,DATOS!A:A,DATOS!N:N))</f>
        <v>0</v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42"/>
      <c r="B531" s="29"/>
      <c r="C531" s="25" t="str">
        <f ca="1">IF(PORTADA!$F$51="A",CONCATENATE(I531," ",G531),"")</f>
        <v>d) 0</v>
      </c>
      <c r="D531" s="26"/>
      <c r="G531" s="38">
        <f>IF(J528="FIN","",LOOKUP(I527,DATOS!A:A,DATOS!O:O))</f>
        <v>0</v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IF(PORTADA!$F$51="A",CONCATENATE(K533,".- ",G533),"")</f>
        <v xml:space="preserve">89.- TRANSMISIONES. </v>
      </c>
      <c r="D533" s="24"/>
      <c r="E533" s="11"/>
      <c r="F533" s="11"/>
      <c r="G533" s="40" t="str">
        <f>IF(J534="FIN","",LOOKUP(I533,DATOS!A:A,DATOS!F:F))</f>
        <v xml:space="preserve">TRANSMISIONES. </v>
      </c>
      <c r="H533" s="40">
        <f>IF(J534="FIN",0,LOOKUP(I533,DATOS!A:A,DATOS!P:P))</f>
        <v>0</v>
      </c>
      <c r="I533" s="35">
        <f>+I527+1</f>
        <v>1363</v>
      </c>
      <c r="J533" s="61">
        <f>IF(LOOKUP(I533,DATOS!A:A,DATOS!C:C)=0,J527,(LOOKUP(I533,DATOS!A:A,DATOS!C:C)))</f>
        <v>19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>a) 0</v>
      </c>
      <c r="D534" s="26"/>
      <c r="G534" s="38">
        <f>IF(J534="FIN","",LOOKUP(I533,DATOS!A:A,DATOS!L:L))</f>
        <v>0</v>
      </c>
      <c r="I534" s="35" t="s">
        <v>57</v>
      </c>
      <c r="J534" s="41" t="str">
        <f>IF(J528="FIN","FIN",IF(J533=J527,"","FIN"))</f>
        <v/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42"/>
      <c r="B535" s="29"/>
      <c r="C535" s="25" t="str">
        <f ca="1">IF(PORTADA!$F$51="A",CONCATENATE(I535," ",G535),"")</f>
        <v>b) 0</v>
      </c>
      <c r="D535" s="26"/>
      <c r="G535" s="38">
        <f>IF(J534="FIN","",LOOKUP(I533,DATOS!A:A,DATOS!M:M))</f>
        <v>0</v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42"/>
      <c r="B536" s="29"/>
      <c r="C536" s="25" t="str">
        <f ca="1">IF(PORTADA!$F$51="A",CONCATENATE(I536," ",G536),"")</f>
        <v>c) 0</v>
      </c>
      <c r="D536" s="26"/>
      <c r="G536" s="38">
        <f>IF(J534="FIN","",LOOKUP(I533,DATOS!A:A,DATOS!N:N))</f>
        <v>0</v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42"/>
      <c r="B537" s="29"/>
      <c r="C537" s="25" t="str">
        <f ca="1">IF(PORTADA!$F$51="A",CONCATENATE(I537," ",G537),"")</f>
        <v>d) 0</v>
      </c>
      <c r="D537" s="26"/>
      <c r="G537" s="38">
        <f>IF(J534="FIN","",LOOKUP(I533,DATOS!A:A,DATOS!O:O))</f>
        <v>0</v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1364</v>
      </c>
      <c r="J539" s="61">
        <f>IF(LOOKUP(I539,DATOS!A:A,DATOS!C:C)=0,J533,(LOOKUP(I539,DATOS!A:A,DATOS!C:C)))</f>
        <v>20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1365</v>
      </c>
      <c r="J545" s="61">
        <f>IF(LOOKUP(I545,DATOS!A:A,DATOS!C:C)=0,J539,(LOOKUP(I545,DATOS!A:A,DATOS!C:C)))</f>
        <v>20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1366</v>
      </c>
      <c r="J551" s="61">
        <f>IF(LOOKUP(I551,DATOS!A:A,DATOS!C:C)=0,J545,(LOOKUP(I551,DATOS!A:A,DATOS!C:C)))</f>
        <v>20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1367</v>
      </c>
      <c r="J557" s="61">
        <f>IF(LOOKUP(I557,DATOS!A:A,DATOS!C:C)=0,J551,(LOOKUP(I557,DATOS!A:A,DATOS!C:C)))</f>
        <v>20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1368</v>
      </c>
      <c r="J563" s="61">
        <f>IF(LOOKUP(I563,DATOS!A:A,DATOS!C:C)=0,J557,(LOOKUP(I563,DATOS!A:A,DATOS!C:C)))</f>
        <v>20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1369</v>
      </c>
      <c r="J569" s="61">
        <f>IF(LOOKUP(I569,DATOS!A:A,DATOS!C:C)=0,J563,(LOOKUP(I569,DATOS!A:A,DATOS!C:C)))</f>
        <v>20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1370</v>
      </c>
      <c r="J575" s="61">
        <f>IF(LOOKUP(I575,DATOS!A:A,DATOS!C:C)=0,J569,(LOOKUP(I575,DATOS!A:A,DATOS!C:C)))</f>
        <v>20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1371</v>
      </c>
      <c r="J581" s="61">
        <f>IF(LOOKUP(I581,DATOS!A:A,DATOS!C:C)=0,J575,(LOOKUP(I581,DATOS!A:A,DATOS!C:C)))</f>
        <v>20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1372</v>
      </c>
      <c r="J587" s="61">
        <f>IF(LOOKUP(I587,DATOS!A:A,DATOS!C:C)=0,J581,(LOOKUP(I587,DATOS!A:A,DATOS!C:C)))</f>
        <v>20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1373</v>
      </c>
      <c r="J593" s="61">
        <f>IF(LOOKUP(I593,DATOS!A:A,DATOS!C:C)=0,J587,(LOOKUP(I593,DATOS!A:A,DATOS!C:C)))</f>
        <v>20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1374</v>
      </c>
      <c r="J599" s="61">
        <f>IF(LOOKUP(I599,DATOS!A:A,DATOS!C:C)=0,J593,(LOOKUP(I599,DATOS!A:A,DATOS!C:C)))</f>
        <v>20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CX9D9c60YGXh7AZkayIzuCvsANYS2Y3NaEBwlNPhXt1CUOwHl7ql22CEc7Z/yIIdqQOnoo0lrjnXF4ICs0y79w==" saltValue="LQpyQvu9Y3cxHZfiLQ+qSQ==" spinCount="100000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540" priority="28" stopIfTrue="1" operator="lessThan">
      <formula>2</formula>
    </cfRule>
    <cfRule type="cellIs" dxfId="539" priority="29" stopIfTrue="1" operator="equal">
      <formula>2</formula>
    </cfRule>
    <cfRule type="cellIs" dxfId="53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537" priority="1" stopIfTrue="1" operator="lessThan">
      <formula>2</formula>
    </cfRule>
    <cfRule type="cellIs" dxfId="536" priority="2" stopIfTrue="1" operator="equal">
      <formula>2</formula>
    </cfRule>
    <cfRule type="cellIs" dxfId="53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534" priority="25" stopIfTrue="1" operator="lessThan">
      <formula>2</formula>
    </cfRule>
    <cfRule type="cellIs" dxfId="533" priority="26" stopIfTrue="1" operator="equal">
      <formula>2</formula>
    </cfRule>
    <cfRule type="cellIs" dxfId="53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531" priority="22" stopIfTrue="1" operator="lessThan">
      <formula>2</formula>
    </cfRule>
    <cfRule type="cellIs" dxfId="530" priority="23" stopIfTrue="1" operator="equal">
      <formula>2</formula>
    </cfRule>
    <cfRule type="cellIs" dxfId="52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528" priority="19" stopIfTrue="1" operator="lessThan">
      <formula>2</formula>
    </cfRule>
    <cfRule type="cellIs" dxfId="527" priority="20" stopIfTrue="1" operator="equal">
      <formula>2</formula>
    </cfRule>
    <cfRule type="cellIs" dxfId="52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525" priority="16" stopIfTrue="1" operator="lessThan">
      <formula>2</formula>
    </cfRule>
    <cfRule type="cellIs" dxfId="524" priority="17" stopIfTrue="1" operator="equal">
      <formula>2</formula>
    </cfRule>
    <cfRule type="cellIs" dxfId="52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522" priority="13" stopIfTrue="1" operator="lessThan">
      <formula>2</formula>
    </cfRule>
    <cfRule type="cellIs" dxfId="521" priority="14" stopIfTrue="1" operator="equal">
      <formula>2</formula>
    </cfRule>
    <cfRule type="cellIs" dxfId="52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519" priority="10" stopIfTrue="1" operator="lessThan">
      <formula>2</formula>
    </cfRule>
    <cfRule type="cellIs" dxfId="518" priority="11" stopIfTrue="1" operator="equal">
      <formula>2</formula>
    </cfRule>
    <cfRule type="cellIs" dxfId="51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516" priority="7" stopIfTrue="1" operator="lessThan">
      <formula>2</formula>
    </cfRule>
    <cfRule type="cellIs" dxfId="515" priority="8" stopIfTrue="1" operator="equal">
      <formula>2</formula>
    </cfRule>
    <cfRule type="cellIs" dxfId="51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513" priority="4" stopIfTrue="1" operator="lessThan">
      <formula>2</formula>
    </cfRule>
    <cfRule type="cellIs" dxfId="512" priority="5" stopIfTrue="1" operator="equal">
      <formula>2</formula>
    </cfRule>
    <cfRule type="cellIs" dxfId="51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AI819"/>
  <sheetViews>
    <sheetView zoomScale="90" zoomScaleNormal="90" workbookViewId="0">
      <pane ySplit="2" topLeftCell="A71" activePane="bottomLeft" state="frozen"/>
      <selection pane="bottomLeft"/>
    </sheetView>
  </sheetViews>
  <sheetFormatPr baseColWidth="10" defaultColWidth="0" defaultRowHeight="0" customHeight="1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IF(PORTADA!$F$51="A",G1,PORTADA!$F$52)</f>
        <v>TRANSMISIONES II</v>
      </c>
      <c r="D1" s="3"/>
      <c r="E1" s="4" t="e">
        <f>ROUND(Q2/K2*10,2)</f>
        <v>#DIV/0!</v>
      </c>
      <c r="F1" s="4"/>
      <c r="G1" s="38" t="str">
        <f>LOOKUP(I5,DATOS!A:A,DATOS!E:E)</f>
        <v>TRANSMISIONES II</v>
      </c>
      <c r="I1" s="39">
        <v>20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>TRANSMISIONES II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ht="15.6" x14ac:dyDescent="0.25">
      <c r="A3" s="11"/>
      <c r="B3" s="12"/>
      <c r="C3" s="13"/>
      <c r="J3" s="19"/>
    </row>
    <row r="4" spans="1:24" ht="15.6" x14ac:dyDescent="0.25">
      <c r="A4" s="11"/>
      <c r="B4" s="12"/>
      <c r="C4" s="13"/>
      <c r="J4" s="19"/>
    </row>
    <row r="5" spans="1:24" ht="15.6" x14ac:dyDescent="0.25">
      <c r="A5" s="11"/>
      <c r="B5" s="31"/>
      <c r="C5" s="23" t="str">
        <f ca="1">IF(PORTADA!$F$51="A",CONCATENATE(K5,".- ",G5),"")</f>
        <v xml:space="preserve">1.- TRANSMISIONES. </v>
      </c>
      <c r="D5" s="24"/>
      <c r="E5" s="11"/>
      <c r="F5" s="11"/>
      <c r="G5" s="40" t="str">
        <f>LOOKUP(I5,DATOS!A:A,DATOS!F:F)</f>
        <v xml:space="preserve">TRANSMISIONES. </v>
      </c>
      <c r="H5" s="40">
        <f>LOOKUP(I5,DATOS!A:A,DATOS!P:P)</f>
        <v>0</v>
      </c>
      <c r="I5" s="35">
        <f>LOOKUP(I1,DATOS!C:C,DATOS!A:A)</f>
        <v>1364</v>
      </c>
      <c r="J5" s="61">
        <f>LOOKUP(I5,DATOS!A:A,DATOS!C:C)</f>
        <v>20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ht="15.6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ht="15.6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ht="15.6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ht="15.6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ht="15.6" x14ac:dyDescent="0.25">
      <c r="A10" s="11"/>
      <c r="B10" s="30"/>
      <c r="C10" s="27"/>
      <c r="D10" s="28"/>
      <c r="J10" s="19"/>
    </row>
    <row r="11" spans="1:24" ht="15.6" x14ac:dyDescent="0.25">
      <c r="A11" s="11"/>
      <c r="B11" s="31"/>
      <c r="C11" s="23" t="str">
        <f ca="1">IF(PORTADA!$F$51="A",CONCATENATE(K11,".- ",G11),"")</f>
        <v xml:space="preserve">2.- TRANSMISIONES. </v>
      </c>
      <c r="D11" s="24"/>
      <c r="E11" s="11"/>
      <c r="F11" s="11"/>
      <c r="G11" s="40" t="str">
        <f>IF(J12="FIN","",LOOKUP(I11,DATOS!A:A,DATOS!F:F))</f>
        <v xml:space="preserve">TRANSMISIONES. </v>
      </c>
      <c r="H11" s="40">
        <f>IF(J12="FIN",0,LOOKUP(I11,DATOS!A:A,DATOS!P:P))</f>
        <v>0</v>
      </c>
      <c r="I11" s="35">
        <f>+I5+1</f>
        <v>1365</v>
      </c>
      <c r="J11" s="61">
        <f>IF(LOOKUP(I11,DATOS!A:A,DATOS!C:C)=0,J5,(LOOKUP(I11,DATOS!A:A,DATOS!C:C)))</f>
        <v>20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ht="15.6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ht="15.6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ht="15.6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ht="15.6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ht="15.6" x14ac:dyDescent="0.25">
      <c r="A16" s="11"/>
      <c r="B16" s="30"/>
      <c r="C16" s="27"/>
      <c r="D16" s="28"/>
      <c r="J16" s="19"/>
    </row>
    <row r="17" spans="1:19" ht="15.6" x14ac:dyDescent="0.25">
      <c r="A17" s="11"/>
      <c r="B17" s="31"/>
      <c r="C17" s="23" t="str">
        <f ca="1">IF(PORTADA!$F$51="A",CONCATENATE(K17,".- ",G17),"")</f>
        <v xml:space="preserve">3.- TRANSMISIONES. </v>
      </c>
      <c r="D17" s="24"/>
      <c r="E17" s="11"/>
      <c r="F17" s="11"/>
      <c r="G17" s="40" t="str">
        <f>IF(J18="FIN","",LOOKUP(I17,DATOS!A:A,DATOS!F:F))</f>
        <v xml:space="preserve">TRANSMISIONES. </v>
      </c>
      <c r="H17" s="40">
        <f>IF(J18="FIN",0,LOOKUP(I17,DATOS!A:A,DATOS!P:P))</f>
        <v>0</v>
      </c>
      <c r="I17" s="35">
        <f>+I11+1</f>
        <v>1366</v>
      </c>
      <c r="J17" s="61">
        <f>IF(LOOKUP(I17,DATOS!A:A,DATOS!C:C)=0,J11,(LOOKUP(I17,DATOS!A:A,DATOS!C:C)))</f>
        <v>20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ht="15.6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ht="15.6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ht="15.6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ht="15.6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ht="15.6" x14ac:dyDescent="0.25">
      <c r="A22" s="11"/>
      <c r="B22" s="30"/>
      <c r="C22" s="27"/>
      <c r="D22" s="28"/>
      <c r="J22" s="19"/>
    </row>
    <row r="23" spans="1:19" ht="15.6" x14ac:dyDescent="0.25">
      <c r="A23" s="11"/>
      <c r="B23" s="31"/>
      <c r="C23" s="23" t="str">
        <f ca="1">IF(PORTADA!$F$51="A",CONCATENATE(K23,".- ",G23),"")</f>
        <v xml:space="preserve">4.- TRANSMISIONES. </v>
      </c>
      <c r="D23" s="24"/>
      <c r="E23" s="11"/>
      <c r="F23" s="11"/>
      <c r="G23" s="40" t="str">
        <f>IF(J24="FIN","",LOOKUP(I23,DATOS!A:A,DATOS!F:F))</f>
        <v xml:space="preserve">TRANSMISIONES. </v>
      </c>
      <c r="H23" s="40">
        <f>IF(J24="FIN",0,LOOKUP(I23,DATOS!A:A,DATOS!P:P))</f>
        <v>0</v>
      </c>
      <c r="I23" s="35">
        <f>+I17+1</f>
        <v>1367</v>
      </c>
      <c r="J23" s="61">
        <f>IF(LOOKUP(I23,DATOS!A:A,DATOS!C:C)=0,J17,(LOOKUP(I23,DATOS!A:A,DATOS!C:C)))</f>
        <v>20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ht="15.6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ht="15.6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ht="15.6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ht="15.6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ht="15.6" x14ac:dyDescent="0.25">
      <c r="A28" s="11"/>
      <c r="B28" s="30"/>
      <c r="C28" s="27"/>
      <c r="D28" s="28"/>
      <c r="J28" s="19"/>
    </row>
    <row r="29" spans="1:19" ht="15.6" x14ac:dyDescent="0.25">
      <c r="A29" s="11"/>
      <c r="B29" s="31"/>
      <c r="C29" s="23" t="str">
        <f ca="1">IF(PORTADA!$F$51="A",CONCATENATE(K29,".- ",G29),"")</f>
        <v xml:space="preserve">5.- TRANSMISIONES. </v>
      </c>
      <c r="D29" s="24"/>
      <c r="E29" s="11"/>
      <c r="F29" s="11"/>
      <c r="G29" s="40" t="str">
        <f>IF(J30="FIN","",LOOKUP(I29,DATOS!A:A,DATOS!F:F))</f>
        <v xml:space="preserve">TRANSMISIONES. </v>
      </c>
      <c r="H29" s="40">
        <f>IF(J30="FIN",0,LOOKUP(I29,DATOS!A:A,DATOS!P:P))</f>
        <v>0</v>
      </c>
      <c r="I29" s="35">
        <f>+I23+1</f>
        <v>1368</v>
      </c>
      <c r="J29" s="61">
        <f>IF(LOOKUP(I29,DATOS!A:A,DATOS!C:C)=0,J23,(LOOKUP(I29,DATOS!A:A,DATOS!C:C)))</f>
        <v>20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ht="15.6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ht="15.6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ht="15.6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ht="15.6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ht="15.6" x14ac:dyDescent="0.25">
      <c r="A34" s="11"/>
      <c r="B34" s="30"/>
      <c r="C34" s="27"/>
      <c r="D34" s="28"/>
      <c r="J34" s="19"/>
    </row>
    <row r="35" spans="1:19" ht="15.6" x14ac:dyDescent="0.25">
      <c r="A35" s="11"/>
      <c r="B35" s="31"/>
      <c r="C35" s="23" t="str">
        <f ca="1">IF(PORTADA!$F$51="A",CONCATENATE(K35,".- ",G35),"")</f>
        <v xml:space="preserve">6.- TRANSMISIONES. </v>
      </c>
      <c r="D35" s="24"/>
      <c r="E35" s="11"/>
      <c r="F35" s="11"/>
      <c r="G35" s="40" t="str">
        <f>IF(J36="FIN","",LOOKUP(I35,DATOS!A:A,DATOS!F:F))</f>
        <v xml:space="preserve">TRANSMISIONES. </v>
      </c>
      <c r="H35" s="40">
        <f>IF(J36="FIN",0,LOOKUP(I35,DATOS!A:A,DATOS!P:P))</f>
        <v>0</v>
      </c>
      <c r="I35" s="35">
        <f>+I29+1</f>
        <v>1369</v>
      </c>
      <c r="J35" s="61">
        <f>IF(LOOKUP(I35,DATOS!A:A,DATOS!C:C)=0,J29,(LOOKUP(I35,DATOS!A:A,DATOS!C:C)))</f>
        <v>20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ht="15.6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ht="15.6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ht="15.6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ht="15.6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ht="15.6" x14ac:dyDescent="0.25">
      <c r="A40" s="11"/>
      <c r="B40" s="30"/>
      <c r="C40" s="27"/>
      <c r="D40" s="28"/>
      <c r="J40" s="19"/>
    </row>
    <row r="41" spans="1:19" ht="15.6" x14ac:dyDescent="0.25">
      <c r="A41" s="11"/>
      <c r="B41" s="31"/>
      <c r="C41" s="23" t="str">
        <f ca="1">IF(PORTADA!$F$51="A",CONCATENATE(K41,".- ",G41),"")</f>
        <v xml:space="preserve">7.- TRANSMISIONES. </v>
      </c>
      <c r="D41" s="24"/>
      <c r="E41" s="11"/>
      <c r="F41" s="11"/>
      <c r="G41" s="40" t="str">
        <f>IF(J42="FIN","",LOOKUP(I41,DATOS!A:A,DATOS!F:F))</f>
        <v xml:space="preserve">TRANSMISIONES. </v>
      </c>
      <c r="H41" s="40">
        <f>IF(J42="FIN",0,LOOKUP(I41,DATOS!A:A,DATOS!P:P))</f>
        <v>0</v>
      </c>
      <c r="I41" s="35">
        <f>+I35+1</f>
        <v>1370</v>
      </c>
      <c r="J41" s="61">
        <f>IF(LOOKUP(I41,DATOS!A:A,DATOS!C:C)=0,J35,(LOOKUP(I41,DATOS!A:A,DATOS!C:C)))</f>
        <v>20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ht="15.6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ht="15.6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ht="15.6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ht="15.6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ht="15.6" x14ac:dyDescent="0.25">
      <c r="A46" s="11"/>
      <c r="B46" s="30"/>
      <c r="C46" s="27"/>
      <c r="D46" s="28"/>
      <c r="J46" s="19"/>
    </row>
    <row r="47" spans="1:19" ht="15.6" x14ac:dyDescent="0.25">
      <c r="A47" s="11"/>
      <c r="B47" s="31"/>
      <c r="C47" s="23" t="str">
        <f ca="1">IF(PORTADA!$F$51="A",CONCATENATE(K47,".- ",G47),"")</f>
        <v xml:space="preserve">8.- TRANSMISIONES. </v>
      </c>
      <c r="D47" s="24"/>
      <c r="E47" s="11"/>
      <c r="F47" s="11"/>
      <c r="G47" s="40" t="str">
        <f>IF(J48="FIN","",LOOKUP(I47,DATOS!A:A,DATOS!F:F))</f>
        <v xml:space="preserve">TRANSMISIONES. </v>
      </c>
      <c r="H47" s="40">
        <f>IF(J48="FIN",0,LOOKUP(I47,DATOS!A:A,DATOS!P:P))</f>
        <v>0</v>
      </c>
      <c r="I47" s="35">
        <f>+I41+1</f>
        <v>1371</v>
      </c>
      <c r="J47" s="61">
        <f>IF(LOOKUP(I47,DATOS!A:A,DATOS!C:C)=0,J41,(LOOKUP(I47,DATOS!A:A,DATOS!C:C)))</f>
        <v>20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ht="15.6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ht="15.6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ht="15.6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ht="15.6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ht="15.6" x14ac:dyDescent="0.25">
      <c r="A52" s="11"/>
      <c r="B52" s="30"/>
      <c r="C52" s="27"/>
      <c r="D52" s="28"/>
      <c r="J52" s="19"/>
    </row>
    <row r="53" spans="1:19" ht="15.6" x14ac:dyDescent="0.25">
      <c r="A53" s="11"/>
      <c r="B53" s="31"/>
      <c r="C53" s="23" t="str">
        <f ca="1">IF(PORTADA!$F$51="A",CONCATENATE(K53,".- ",G53),"")</f>
        <v xml:space="preserve">9.- TRANSMISIONES. </v>
      </c>
      <c r="D53" s="24"/>
      <c r="E53" s="11"/>
      <c r="F53" s="11"/>
      <c r="G53" s="40" t="str">
        <f>IF(J54="FIN","",LOOKUP(I53,DATOS!A:A,DATOS!F:F))</f>
        <v xml:space="preserve">TRANSMISIONES. </v>
      </c>
      <c r="H53" s="40">
        <f>IF(J54="FIN",0,LOOKUP(I53,DATOS!A:A,DATOS!P:P))</f>
        <v>0</v>
      </c>
      <c r="I53" s="35">
        <f>+I47+1</f>
        <v>1372</v>
      </c>
      <c r="J53" s="61">
        <f>IF(LOOKUP(I53,DATOS!A:A,DATOS!C:C)=0,J47,(LOOKUP(I53,DATOS!A:A,DATOS!C:C)))</f>
        <v>20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ht="15.6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ht="15.6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ht="15.6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ht="15.6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ht="15.6" x14ac:dyDescent="0.25">
      <c r="A58" s="11"/>
      <c r="B58" s="30"/>
      <c r="C58" s="27"/>
      <c r="D58" s="28"/>
      <c r="J58" s="19"/>
    </row>
    <row r="59" spans="1:19" ht="15.6" x14ac:dyDescent="0.25">
      <c r="A59" s="11"/>
      <c r="B59" s="31"/>
      <c r="C59" s="23" t="str">
        <f ca="1">IF(PORTADA!$F$51="A",CONCATENATE(K59,".- ",G59),"")</f>
        <v xml:space="preserve">10.- TRANSMISIONES. </v>
      </c>
      <c r="D59" s="24"/>
      <c r="E59" s="11"/>
      <c r="F59" s="11"/>
      <c r="G59" s="40" t="str">
        <f>IF(J60="FIN","",LOOKUP(I59,DATOS!A:A,DATOS!F:F))</f>
        <v xml:space="preserve">TRANSMISIONES. </v>
      </c>
      <c r="H59" s="40">
        <f>IF(J60="FIN",0,LOOKUP(I59,DATOS!A:A,DATOS!P:P))</f>
        <v>0</v>
      </c>
      <c r="I59" s="35">
        <f>+I53+1</f>
        <v>1373</v>
      </c>
      <c r="J59" s="61">
        <f>IF(LOOKUP(I59,DATOS!A:A,DATOS!C:C)=0,J53,(LOOKUP(I59,DATOS!A:A,DATOS!C:C)))</f>
        <v>20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ht="15.6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ht="15.6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ht="15.6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ht="15.6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ht="15.6" x14ac:dyDescent="0.25">
      <c r="A64" s="11"/>
      <c r="B64" s="30"/>
      <c r="C64" s="27"/>
      <c r="D64" s="28"/>
      <c r="J64" s="19"/>
    </row>
    <row r="65" spans="1:19" ht="15.6" x14ac:dyDescent="0.25">
      <c r="A65" s="11"/>
      <c r="B65" s="31"/>
      <c r="C65" s="23" t="str">
        <f ca="1">IF(PORTADA!$F$51="A",CONCATENATE(K65,".- ",G65),"")</f>
        <v xml:space="preserve">11.- TRANSMISIONES. </v>
      </c>
      <c r="D65" s="24"/>
      <c r="E65" s="11"/>
      <c r="F65" s="11"/>
      <c r="G65" s="40" t="str">
        <f>IF(J66="FIN","",LOOKUP(I65,DATOS!A:A,DATOS!F:F))</f>
        <v xml:space="preserve">TRANSMISIONES. </v>
      </c>
      <c r="H65" s="40">
        <f>IF(J66="FIN",0,LOOKUP(I65,DATOS!A:A,DATOS!P:P))</f>
        <v>0</v>
      </c>
      <c r="I65" s="35">
        <f>+I59+1</f>
        <v>1374</v>
      </c>
      <c r="J65" s="61">
        <f>IF(LOOKUP(I65,DATOS!A:A,DATOS!C:C)=0,J59,(LOOKUP(I65,DATOS!A:A,DATOS!C:C)))</f>
        <v>20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ht="15.6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ht="15.6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ht="15.6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ht="15.6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ht="15.6" x14ac:dyDescent="0.25">
      <c r="A70" s="11"/>
      <c r="B70" s="30"/>
      <c r="C70" s="27"/>
      <c r="D70" s="28"/>
      <c r="J70" s="19"/>
    </row>
    <row r="71" spans="1:19" ht="15.6" x14ac:dyDescent="0.25">
      <c r="A71" s="11"/>
      <c r="B71" s="31"/>
      <c r="C71" s="23" t="str">
        <f ca="1">IF(PORTADA!$F$51="A",CONCATENATE(K71,".- ",G71),"")</f>
        <v xml:space="preserve">12.- TRANSMISIONES. </v>
      </c>
      <c r="D71" s="24"/>
      <c r="E71" s="11"/>
      <c r="F71" s="11"/>
      <c r="G71" s="40" t="str">
        <f>IF(J72="FIN","",LOOKUP(I71,DATOS!A:A,DATOS!F:F))</f>
        <v xml:space="preserve">TRANSMISIONES. </v>
      </c>
      <c r="H71" s="40">
        <f>IF(J72="FIN",0,LOOKUP(I71,DATOS!A:A,DATOS!P:P))</f>
        <v>0</v>
      </c>
      <c r="I71" s="35">
        <f>+I65+1</f>
        <v>1375</v>
      </c>
      <c r="J71" s="61">
        <f>IF(LOOKUP(I71,DATOS!A:A,DATOS!C:C)=0,J65,(LOOKUP(I71,DATOS!A:A,DATOS!C:C)))</f>
        <v>20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ht="15.6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ht="15.6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ht="15.6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ht="15.6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ht="15.6" x14ac:dyDescent="0.25">
      <c r="A76" s="11"/>
      <c r="B76" s="30"/>
      <c r="C76" s="27"/>
      <c r="D76" s="28"/>
      <c r="J76" s="19"/>
    </row>
    <row r="77" spans="1:19" ht="15.6" x14ac:dyDescent="0.25">
      <c r="A77" s="11"/>
      <c r="B77" s="31"/>
      <c r="C77" s="23" t="str">
        <f ca="1">IF(PORTADA!$F$51="A",CONCATENATE(K77,".- ",G77),"")</f>
        <v xml:space="preserve">13.- TRANSMISIONES. </v>
      </c>
      <c r="D77" s="24"/>
      <c r="E77" s="11"/>
      <c r="F77" s="11"/>
      <c r="G77" s="40" t="str">
        <f>IF(J78="FIN","",LOOKUP(I77,DATOS!A:A,DATOS!F:F))</f>
        <v xml:space="preserve">TRANSMISIONES. </v>
      </c>
      <c r="H77" s="40">
        <f>IF(J78="FIN",0,LOOKUP(I77,DATOS!A:A,DATOS!P:P))</f>
        <v>0</v>
      </c>
      <c r="I77" s="35">
        <f>+I71+1</f>
        <v>1376</v>
      </c>
      <c r="J77" s="61">
        <f>IF(LOOKUP(I77,DATOS!A:A,DATOS!C:C)=0,J71,(LOOKUP(I77,DATOS!A:A,DATOS!C:C)))</f>
        <v>20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ht="15.6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ht="15.6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ht="15.6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ht="15.6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ht="15.6" x14ac:dyDescent="0.25">
      <c r="A82" s="11"/>
      <c r="B82" s="30"/>
      <c r="C82" s="27"/>
      <c r="D82" s="28"/>
      <c r="J82" s="19"/>
    </row>
    <row r="83" spans="1:19" ht="15.6" x14ac:dyDescent="0.25">
      <c r="A83" s="11"/>
      <c r="B83" s="31"/>
      <c r="C83" s="23" t="str">
        <f ca="1">IF(PORTADA!$F$51="A",CONCATENATE(K83,".- ",G83),"")</f>
        <v xml:space="preserve">14.- TRANSMISIONES. </v>
      </c>
      <c r="D83" s="24"/>
      <c r="E83" s="11"/>
      <c r="F83" s="11"/>
      <c r="G83" s="40" t="str">
        <f>IF(J84="FIN","",LOOKUP(I83,DATOS!A:A,DATOS!F:F))</f>
        <v xml:space="preserve">TRANSMISIONES. </v>
      </c>
      <c r="H83" s="40">
        <f>IF(J84="FIN",0,LOOKUP(I83,DATOS!A:A,DATOS!P:P))</f>
        <v>0</v>
      </c>
      <c r="I83" s="35">
        <f>+I77+1</f>
        <v>1377</v>
      </c>
      <c r="J83" s="61">
        <f>IF(LOOKUP(I83,DATOS!A:A,DATOS!C:C)=0,J77,(LOOKUP(I83,DATOS!A:A,DATOS!C:C)))</f>
        <v>20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ht="15.6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ht="15.6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ht="15.6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ht="15.6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ht="15.6" x14ac:dyDescent="0.25">
      <c r="A88" s="11"/>
      <c r="B88" s="30"/>
      <c r="C88" s="27"/>
      <c r="D88" s="28"/>
      <c r="J88" s="19"/>
    </row>
    <row r="89" spans="1:19" ht="15.6" x14ac:dyDescent="0.25">
      <c r="A89" s="11"/>
      <c r="B89" s="31"/>
      <c r="C89" s="23" t="str">
        <f ca="1">IF(PORTADA!$F$51="A",CONCATENATE(K89,".- ",G89),"")</f>
        <v xml:space="preserve">15.- TRANSMISIONES. </v>
      </c>
      <c r="D89" s="24"/>
      <c r="E89" s="11"/>
      <c r="F89" s="11"/>
      <c r="G89" s="40" t="str">
        <f>IF(J90="FIN","",LOOKUP(I89,DATOS!A:A,DATOS!F:F))</f>
        <v xml:space="preserve">TRANSMISIONES. </v>
      </c>
      <c r="H89" s="40">
        <f>IF(J90="FIN",0,LOOKUP(I89,DATOS!A:A,DATOS!P:P))</f>
        <v>0</v>
      </c>
      <c r="I89" s="35">
        <f>+I83+1</f>
        <v>1378</v>
      </c>
      <c r="J89" s="61">
        <f>IF(LOOKUP(I89,DATOS!A:A,DATOS!C:C)=0,J83,(LOOKUP(I89,DATOS!A:A,DATOS!C:C)))</f>
        <v>20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ht="15.6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ht="15.6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ht="15.6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ht="15.6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ht="15.6" x14ac:dyDescent="0.25">
      <c r="A94" s="11"/>
      <c r="B94" s="30"/>
      <c r="C94" s="27"/>
      <c r="D94" s="28"/>
      <c r="J94" s="19"/>
    </row>
    <row r="95" spans="1:19" ht="15.6" x14ac:dyDescent="0.25">
      <c r="A95" s="11"/>
      <c r="B95" s="31"/>
      <c r="C95" s="23" t="str">
        <f ca="1">IF(PORTADA!$F$51="A",CONCATENATE(K95,".- ",G95),"")</f>
        <v xml:space="preserve">16.- TRANSMISIONES. </v>
      </c>
      <c r="D95" s="24"/>
      <c r="E95" s="11"/>
      <c r="F95" s="11"/>
      <c r="G95" s="40" t="str">
        <f>IF(J96="FIN","",LOOKUP(I95,DATOS!A:A,DATOS!F:F))</f>
        <v xml:space="preserve">TRANSMISIONES. </v>
      </c>
      <c r="H95" s="40">
        <f>IF(J96="FIN",0,LOOKUP(I95,DATOS!A:A,DATOS!P:P))</f>
        <v>0</v>
      </c>
      <c r="I95" s="35">
        <f>+I89+1</f>
        <v>1379</v>
      </c>
      <c r="J95" s="61">
        <f>IF(LOOKUP(I95,DATOS!A:A,DATOS!C:C)=0,J89,(LOOKUP(I95,DATOS!A:A,DATOS!C:C)))</f>
        <v>20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ht="15.6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ht="15.6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ht="15.6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ht="15.6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ht="15.6" x14ac:dyDescent="0.25">
      <c r="A100" s="11"/>
      <c r="B100" s="30"/>
      <c r="C100" s="27"/>
      <c r="D100" s="28"/>
      <c r="J100" s="19"/>
    </row>
    <row r="101" spans="1:19" ht="15.6" x14ac:dyDescent="0.25">
      <c r="A101" s="11"/>
      <c r="B101" s="31"/>
      <c r="C101" s="23" t="str">
        <f ca="1">IF(PORTADA!$F$51="A",CONCATENATE(K101,".- ",G101),"")</f>
        <v xml:space="preserve">17.- TRANSMISIONES. </v>
      </c>
      <c r="D101" s="24"/>
      <c r="E101" s="11"/>
      <c r="F101" s="11"/>
      <c r="G101" s="40" t="str">
        <f>IF(J102="FIN","",LOOKUP(I101,DATOS!A:A,DATOS!F:F))</f>
        <v xml:space="preserve">TRANSMISIONES. </v>
      </c>
      <c r="H101" s="40">
        <f>IF(J102="FIN",0,LOOKUP(I101,DATOS!A:A,DATOS!P:P))</f>
        <v>0</v>
      </c>
      <c r="I101" s="35">
        <f>+I95+1</f>
        <v>1380</v>
      </c>
      <c r="J101" s="61">
        <f>IF(LOOKUP(I101,DATOS!A:A,DATOS!C:C)=0,J95,(LOOKUP(I101,DATOS!A:A,DATOS!C:C)))</f>
        <v>20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ht="15.6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ht="15.6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ht="15.6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ht="15.6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ht="15.6" x14ac:dyDescent="0.25">
      <c r="A106" s="11"/>
      <c r="B106" s="30"/>
      <c r="C106" s="27"/>
      <c r="D106" s="28"/>
      <c r="J106" s="19"/>
    </row>
    <row r="107" spans="1:19" ht="15.6" x14ac:dyDescent="0.25">
      <c r="A107" s="11"/>
      <c r="B107" s="31"/>
      <c r="C107" s="23" t="str">
        <f ca="1">IF(PORTADA!$F$51="A",CONCATENATE(K107,".- ",G107),"")</f>
        <v xml:space="preserve">18.- TRANSMISIONES. </v>
      </c>
      <c r="D107" s="24"/>
      <c r="E107" s="11"/>
      <c r="F107" s="11"/>
      <c r="G107" s="40" t="str">
        <f>IF(J108="FIN","",LOOKUP(I107,DATOS!A:A,DATOS!F:F))</f>
        <v xml:space="preserve">TRANSMISIONES. </v>
      </c>
      <c r="H107" s="40">
        <f>IF(J108="FIN",0,LOOKUP(I107,DATOS!A:A,DATOS!P:P))</f>
        <v>0</v>
      </c>
      <c r="I107" s="35">
        <f>+I101+1</f>
        <v>1381</v>
      </c>
      <c r="J107" s="61">
        <f>IF(LOOKUP(I107,DATOS!A:A,DATOS!C:C)=0,J101,(LOOKUP(I107,DATOS!A:A,DATOS!C:C)))</f>
        <v>20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ht="15.6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ht="15.6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ht="15.6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ht="15.6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ht="15.6" x14ac:dyDescent="0.25">
      <c r="A112" s="11"/>
      <c r="B112" s="30"/>
      <c r="C112" s="27"/>
      <c r="D112" s="28"/>
      <c r="J112" s="19"/>
    </row>
    <row r="113" spans="1:19" ht="15.6" x14ac:dyDescent="0.25">
      <c r="A113" s="11"/>
      <c r="B113" s="31"/>
      <c r="C113" s="23" t="str">
        <f ca="1">IF(PORTADA!$F$51="A",CONCATENATE(K113,".- ",G113),"")</f>
        <v xml:space="preserve">19.- TRANSMISIONES. </v>
      </c>
      <c r="D113" s="24"/>
      <c r="E113" s="11"/>
      <c r="F113" s="11"/>
      <c r="G113" s="40" t="str">
        <f>IF(J114="FIN","",LOOKUP(I113,DATOS!A:A,DATOS!F:F))</f>
        <v xml:space="preserve">TRANSMISIONES. </v>
      </c>
      <c r="H113" s="40">
        <f>IF(J114="FIN",0,LOOKUP(I113,DATOS!A:A,DATOS!P:P))</f>
        <v>0</v>
      </c>
      <c r="I113" s="35">
        <f>+I107+1</f>
        <v>1382</v>
      </c>
      <c r="J113" s="61">
        <f>IF(LOOKUP(I113,DATOS!A:A,DATOS!C:C)=0,J107,(LOOKUP(I113,DATOS!A:A,DATOS!C:C)))</f>
        <v>20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ht="15.6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ht="15.6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ht="15.6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ht="15.6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ht="15.6" x14ac:dyDescent="0.25">
      <c r="A118" s="11"/>
      <c r="B118" s="30"/>
      <c r="C118" s="27"/>
      <c r="D118" s="28"/>
      <c r="J118" s="19"/>
    </row>
    <row r="119" spans="1:19" ht="15.6" x14ac:dyDescent="0.25">
      <c r="A119" s="11"/>
      <c r="B119" s="31"/>
      <c r="C119" s="23" t="str">
        <f ca="1">IF(PORTADA!$F$51="A",CONCATENATE(K119,".- ",G119),"")</f>
        <v xml:space="preserve">20.- TRANSMISIONES. </v>
      </c>
      <c r="D119" s="24"/>
      <c r="E119" s="11"/>
      <c r="F119" s="11"/>
      <c r="G119" s="40" t="str">
        <f>IF(J120="FIN","",LOOKUP(I119,DATOS!A:A,DATOS!F:F))</f>
        <v xml:space="preserve">TRANSMISIONES. </v>
      </c>
      <c r="H119" s="40">
        <f>IF(J120="FIN",0,LOOKUP(I119,DATOS!A:A,DATOS!P:P))</f>
        <v>0</v>
      </c>
      <c r="I119" s="35">
        <f>+I113+1</f>
        <v>1383</v>
      </c>
      <c r="J119" s="61">
        <f>IF(LOOKUP(I119,DATOS!A:A,DATOS!C:C)=0,J113,(LOOKUP(I119,DATOS!A:A,DATOS!C:C)))</f>
        <v>20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ht="15.6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ht="15.6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ht="15.6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ht="15.6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ht="15.6" x14ac:dyDescent="0.25">
      <c r="A124" s="11"/>
      <c r="B124" s="30"/>
      <c r="C124" s="27"/>
      <c r="D124" s="28"/>
      <c r="J124" s="19"/>
    </row>
    <row r="125" spans="1:19" ht="15.6" x14ac:dyDescent="0.25">
      <c r="A125" s="11"/>
      <c r="B125" s="31"/>
      <c r="C125" s="23" t="str">
        <f ca="1">IF(PORTADA!$F$51="A",CONCATENATE(K125,".- ",G125),"")</f>
        <v xml:space="preserve">21.- TRANSMISIONES. </v>
      </c>
      <c r="D125" s="24"/>
      <c r="E125" s="11"/>
      <c r="F125" s="11"/>
      <c r="G125" s="40" t="str">
        <f>IF(J126="FIN","",LOOKUP(I125,DATOS!A:A,DATOS!F:F))</f>
        <v xml:space="preserve">TRANSMISIONES. </v>
      </c>
      <c r="H125" s="40">
        <f>IF(J126="FIN",0,LOOKUP(I125,DATOS!A:A,DATOS!P:P))</f>
        <v>0</v>
      </c>
      <c r="I125" s="35">
        <f>+I119+1</f>
        <v>1384</v>
      </c>
      <c r="J125" s="61">
        <f>IF(LOOKUP(I125,DATOS!A:A,DATOS!C:C)=0,J119,(LOOKUP(I125,DATOS!A:A,DATOS!C:C)))</f>
        <v>20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ht="15.6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ht="15.6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ht="15.6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ht="15.6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ht="15.6" x14ac:dyDescent="0.25">
      <c r="A130" s="11"/>
      <c r="B130" s="30"/>
      <c r="C130" s="27"/>
      <c r="D130" s="28"/>
      <c r="J130" s="19"/>
    </row>
    <row r="131" spans="1:19" ht="15.6" x14ac:dyDescent="0.25">
      <c r="A131" s="11"/>
      <c r="B131" s="31"/>
      <c r="C131" s="23" t="str">
        <f ca="1">IF(PORTADA!$F$51="A",CONCATENATE(K131,".- ",G131),"")</f>
        <v xml:space="preserve">22.- TRANSMISIONES. </v>
      </c>
      <c r="D131" s="24"/>
      <c r="E131" s="11"/>
      <c r="F131" s="11"/>
      <c r="G131" s="40" t="str">
        <f>IF(J132="FIN","",LOOKUP(I131,DATOS!A:A,DATOS!F:F))</f>
        <v xml:space="preserve">TRANSMISIONES. </v>
      </c>
      <c r="H131" s="40">
        <f>IF(J132="FIN",0,LOOKUP(I131,DATOS!A:A,DATOS!P:P))</f>
        <v>0</v>
      </c>
      <c r="I131" s="35">
        <f>+I125+1</f>
        <v>1385</v>
      </c>
      <c r="J131" s="61">
        <f>IF(LOOKUP(I131,DATOS!A:A,DATOS!C:C)=0,J125,(LOOKUP(I131,DATOS!A:A,DATOS!C:C)))</f>
        <v>20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ht="15.6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ht="15.6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ht="15.6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ht="15.6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ht="15.6" x14ac:dyDescent="0.25">
      <c r="A136" s="11"/>
      <c r="B136" s="30"/>
      <c r="C136" s="27"/>
      <c r="D136" s="28"/>
      <c r="J136" s="19"/>
    </row>
    <row r="137" spans="1:19" ht="15.6" x14ac:dyDescent="0.25">
      <c r="A137" s="11"/>
      <c r="B137" s="31"/>
      <c r="C137" s="23" t="str">
        <f ca="1">IF(PORTADA!$F$51="A",CONCATENATE(K137,".- ",G137),"")</f>
        <v xml:space="preserve">23.- TRANSMISIONES. </v>
      </c>
      <c r="D137" s="24"/>
      <c r="E137" s="11"/>
      <c r="F137" s="11"/>
      <c r="G137" s="40" t="str">
        <f>IF(J138="FIN","",LOOKUP(I137,DATOS!A:A,DATOS!F:F))</f>
        <v xml:space="preserve">TRANSMISIONES. </v>
      </c>
      <c r="H137" s="40">
        <f>IF(J138="FIN",0,LOOKUP(I137,DATOS!A:A,DATOS!P:P))</f>
        <v>0</v>
      </c>
      <c r="I137" s="35">
        <f>+I131+1</f>
        <v>1386</v>
      </c>
      <c r="J137" s="61">
        <f>IF(LOOKUP(I137,DATOS!A:A,DATOS!C:C)=0,J131,(LOOKUP(I137,DATOS!A:A,DATOS!C:C)))</f>
        <v>20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ht="15.6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ht="15.6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ht="15.6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ht="15.6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ht="15.6" x14ac:dyDescent="0.25">
      <c r="A142" s="11"/>
      <c r="B142" s="30"/>
      <c r="C142" s="27"/>
      <c r="D142" s="28"/>
      <c r="J142" s="19"/>
    </row>
    <row r="143" spans="1:19" ht="15.6" x14ac:dyDescent="0.25">
      <c r="A143" s="11"/>
      <c r="B143" s="31"/>
      <c r="C143" s="23" t="str">
        <f ca="1">IF(PORTADA!$F$51="A",CONCATENATE(K143,".- ",G143),"")</f>
        <v xml:space="preserve">24.- TRANSMISIONES. </v>
      </c>
      <c r="D143" s="24"/>
      <c r="E143" s="11"/>
      <c r="F143" s="11"/>
      <c r="G143" s="40" t="str">
        <f>IF(J144="FIN","",LOOKUP(I143,DATOS!A:A,DATOS!F:F))</f>
        <v xml:space="preserve">TRANSMISIONES. </v>
      </c>
      <c r="H143" s="40">
        <f>IF(J144="FIN",0,LOOKUP(I143,DATOS!A:A,DATOS!P:P))</f>
        <v>0</v>
      </c>
      <c r="I143" s="35">
        <f>+I137+1</f>
        <v>1387</v>
      </c>
      <c r="J143" s="61">
        <f>IF(LOOKUP(I143,DATOS!A:A,DATOS!C:C)=0,J137,(LOOKUP(I143,DATOS!A:A,DATOS!C:C)))</f>
        <v>20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ht="15.6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ht="15.6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ht="15.6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ht="15.6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ht="15.6" x14ac:dyDescent="0.25">
      <c r="A148" s="11"/>
      <c r="B148" s="30"/>
      <c r="C148" s="27"/>
      <c r="D148" s="28"/>
      <c r="J148" s="19"/>
    </row>
    <row r="149" spans="1:19" ht="15.6" x14ac:dyDescent="0.25">
      <c r="A149" s="11"/>
      <c r="B149" s="31"/>
      <c r="C149" s="23" t="str">
        <f ca="1">IF(PORTADA!$F$51="A",CONCATENATE(K149,".- ",G149),"")</f>
        <v xml:space="preserve">25.- TRANSMISIONES. </v>
      </c>
      <c r="D149" s="24"/>
      <c r="E149" s="11"/>
      <c r="F149" s="11"/>
      <c r="G149" s="40" t="str">
        <f>IF(J150="FIN","",LOOKUP(I149,DATOS!A:A,DATOS!F:F))</f>
        <v xml:space="preserve">TRANSMISIONES. </v>
      </c>
      <c r="H149" s="40">
        <f>IF(J150="FIN",0,LOOKUP(I149,DATOS!A:A,DATOS!P:P))</f>
        <v>0</v>
      </c>
      <c r="I149" s="35">
        <f>+I143+1</f>
        <v>1388</v>
      </c>
      <c r="J149" s="61">
        <f>IF(LOOKUP(I149,DATOS!A:A,DATOS!C:C)=0,J143,(LOOKUP(I149,DATOS!A:A,DATOS!C:C)))</f>
        <v>20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ht="15.6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ht="15.6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ht="15.6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ht="15.6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ht="15.6" x14ac:dyDescent="0.25">
      <c r="A154" s="11"/>
      <c r="B154" s="30"/>
      <c r="C154" s="27"/>
      <c r="D154" s="28"/>
      <c r="J154" s="19"/>
    </row>
    <row r="155" spans="1:19" ht="15.6" x14ac:dyDescent="0.25">
      <c r="A155" s="11"/>
      <c r="B155" s="31"/>
      <c r="C155" s="23" t="str">
        <f ca="1">IF(PORTADA!$F$51="A",CONCATENATE(K155,".- ",G155),"")</f>
        <v xml:space="preserve">26.- TRANSMISIONES. </v>
      </c>
      <c r="D155" s="24"/>
      <c r="E155" s="11"/>
      <c r="F155" s="11"/>
      <c r="G155" s="40" t="str">
        <f>IF(J156="FIN","",LOOKUP(I155,DATOS!A:A,DATOS!F:F))</f>
        <v xml:space="preserve">TRANSMISIONES. </v>
      </c>
      <c r="H155" s="40">
        <f>IF(J156="FIN",0,LOOKUP(I155,DATOS!A:A,DATOS!P:P))</f>
        <v>0</v>
      </c>
      <c r="I155" s="35">
        <f>+I149+1</f>
        <v>1389</v>
      </c>
      <c r="J155" s="61">
        <f>IF(LOOKUP(I155,DATOS!A:A,DATOS!C:C)=0,J149,(LOOKUP(I155,DATOS!A:A,DATOS!C:C)))</f>
        <v>20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ht="15.6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ht="15.6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ht="15.6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ht="15.6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ht="15.6" x14ac:dyDescent="0.25">
      <c r="A160" s="11"/>
      <c r="B160" s="30"/>
      <c r="C160" s="27"/>
      <c r="D160" s="28"/>
      <c r="J160" s="19"/>
    </row>
    <row r="161" spans="1:19" ht="15.6" x14ac:dyDescent="0.25">
      <c r="A161" s="11"/>
      <c r="B161" s="31"/>
      <c r="C161" s="23" t="str">
        <f ca="1">IF(PORTADA!$F$51="A",CONCATENATE(K161,".- ",G161),"")</f>
        <v xml:space="preserve">27.- TRANSMISIONES. </v>
      </c>
      <c r="D161" s="24"/>
      <c r="E161" s="11"/>
      <c r="F161" s="11"/>
      <c r="G161" s="40" t="str">
        <f>IF(J162="FIN","",LOOKUP(I161,DATOS!A:A,DATOS!F:F))</f>
        <v xml:space="preserve">TRANSMISIONES. </v>
      </c>
      <c r="H161" s="40">
        <f>IF(J162="FIN",0,LOOKUP(I161,DATOS!A:A,DATOS!P:P))</f>
        <v>0</v>
      </c>
      <c r="I161" s="35">
        <f>+I155+1</f>
        <v>1390</v>
      </c>
      <c r="J161" s="61">
        <f>IF(LOOKUP(I161,DATOS!A:A,DATOS!C:C)=0,J155,(LOOKUP(I161,DATOS!A:A,DATOS!C:C)))</f>
        <v>20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ht="15.6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ht="15.6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ht="15.6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ht="15.6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ht="15.6" x14ac:dyDescent="0.25">
      <c r="A166" s="11"/>
      <c r="B166" s="30"/>
      <c r="C166" s="27"/>
      <c r="D166" s="28"/>
      <c r="J166" s="19"/>
    </row>
    <row r="167" spans="1:19" ht="15.6" x14ac:dyDescent="0.25">
      <c r="A167" s="11"/>
      <c r="B167" s="31"/>
      <c r="C167" s="23" t="str">
        <f ca="1">IF(PORTADA!$F$51="A",CONCATENATE(K167,".- ",G167),"")</f>
        <v xml:space="preserve">28.- TRANSMISIONES. </v>
      </c>
      <c r="D167" s="24"/>
      <c r="E167" s="11"/>
      <c r="F167" s="11"/>
      <c r="G167" s="40" t="str">
        <f>IF(J168="FIN","",LOOKUP(I167,DATOS!A:A,DATOS!F:F))</f>
        <v xml:space="preserve">TRANSMISIONES. </v>
      </c>
      <c r="H167" s="40">
        <f>IF(J168="FIN",0,LOOKUP(I167,DATOS!A:A,DATOS!P:P))</f>
        <v>0</v>
      </c>
      <c r="I167" s="35">
        <f>+I161+1</f>
        <v>1391</v>
      </c>
      <c r="J167" s="61">
        <f>IF(LOOKUP(I167,DATOS!A:A,DATOS!C:C)=0,J161,(LOOKUP(I167,DATOS!A:A,DATOS!C:C)))</f>
        <v>20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ht="15.6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ht="15.6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ht="15.6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ht="15.6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ht="15.6" x14ac:dyDescent="0.25">
      <c r="A172" s="11"/>
      <c r="B172" s="30"/>
      <c r="C172" s="27"/>
      <c r="D172" s="28"/>
      <c r="J172" s="19"/>
    </row>
    <row r="173" spans="1:19" ht="15.6" x14ac:dyDescent="0.25">
      <c r="A173" s="11"/>
      <c r="B173" s="31"/>
      <c r="C173" s="23" t="str">
        <f ca="1">IF(PORTADA!$F$51="A",CONCATENATE(K173,".- ",G173),"")</f>
        <v xml:space="preserve">29.- TRANSMISIONES. </v>
      </c>
      <c r="D173" s="24"/>
      <c r="E173" s="11"/>
      <c r="F173" s="11"/>
      <c r="G173" s="40" t="str">
        <f>IF(J174="FIN","",LOOKUP(I173,DATOS!A:A,DATOS!F:F))</f>
        <v xml:space="preserve">TRANSMISIONES. </v>
      </c>
      <c r="H173" s="40">
        <f>IF(J174="FIN",0,LOOKUP(I173,DATOS!A:A,DATOS!P:P))</f>
        <v>0</v>
      </c>
      <c r="I173" s="35">
        <f>+I167+1</f>
        <v>1392</v>
      </c>
      <c r="J173" s="61">
        <f>IF(LOOKUP(I173,DATOS!A:A,DATOS!C:C)=0,J167,(LOOKUP(I173,DATOS!A:A,DATOS!C:C)))</f>
        <v>20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ht="15.6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ht="15.6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ht="15.6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ht="15.6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ht="15.6" x14ac:dyDescent="0.25">
      <c r="A178" s="11"/>
      <c r="B178" s="30"/>
      <c r="C178" s="27"/>
      <c r="D178" s="28"/>
      <c r="J178" s="19"/>
    </row>
    <row r="179" spans="1:19" ht="15.6" x14ac:dyDescent="0.25">
      <c r="A179" s="11"/>
      <c r="B179" s="31"/>
      <c r="C179" s="23" t="str">
        <f ca="1">IF(PORTADA!$F$51="A",CONCATENATE(K179,".- ",G179),"")</f>
        <v xml:space="preserve">30.- TRANSMISIONES. </v>
      </c>
      <c r="D179" s="24"/>
      <c r="E179" s="11"/>
      <c r="F179" s="11"/>
      <c r="G179" s="40" t="str">
        <f>IF(J180="FIN","",LOOKUP(I179,DATOS!A:A,DATOS!F:F))</f>
        <v xml:space="preserve">TRANSMISIONES. </v>
      </c>
      <c r="H179" s="40">
        <f>IF(J180="FIN",0,LOOKUP(I179,DATOS!A:A,DATOS!P:P))</f>
        <v>0</v>
      </c>
      <c r="I179" s="35">
        <f>+I173+1</f>
        <v>1393</v>
      </c>
      <c r="J179" s="61">
        <f>IF(LOOKUP(I179,DATOS!A:A,DATOS!C:C)=0,J173,(LOOKUP(I179,DATOS!A:A,DATOS!C:C)))</f>
        <v>20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ht="15.6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ht="15.6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ht="15.6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ht="15.6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ht="15.6" x14ac:dyDescent="0.25">
      <c r="A184" s="11"/>
      <c r="B184" s="30"/>
      <c r="C184" s="27"/>
      <c r="D184" s="28"/>
      <c r="J184" s="19"/>
    </row>
    <row r="185" spans="1:19" ht="15.6" x14ac:dyDescent="0.25">
      <c r="A185" s="11"/>
      <c r="B185" s="31"/>
      <c r="C185" s="23" t="str">
        <f ca="1">IF(PORTADA!$F$51="A",CONCATENATE(K185,".- ",G185),"")</f>
        <v xml:space="preserve">31.- TRANSMISIONES. </v>
      </c>
      <c r="D185" s="24"/>
      <c r="E185" s="11"/>
      <c r="F185" s="11"/>
      <c r="G185" s="40" t="str">
        <f>IF(J186="FIN","",LOOKUP(I185,DATOS!A:A,DATOS!F:F))</f>
        <v xml:space="preserve">TRANSMISIONES. </v>
      </c>
      <c r="H185" s="40">
        <f>IF(J186="FIN",0,LOOKUP(I185,DATOS!A:A,DATOS!P:P))</f>
        <v>0</v>
      </c>
      <c r="I185" s="35">
        <f>+I179+1</f>
        <v>1394</v>
      </c>
      <c r="J185" s="61">
        <f>IF(LOOKUP(I185,DATOS!A:A,DATOS!C:C)=0,J179,(LOOKUP(I185,DATOS!A:A,DATOS!C:C)))</f>
        <v>20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ht="15.6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ht="15.6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ht="15.6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ht="15.6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ht="15.6" x14ac:dyDescent="0.25">
      <c r="A190" s="11"/>
      <c r="B190" s="30"/>
      <c r="C190" s="27"/>
      <c r="D190" s="28"/>
      <c r="J190" s="19"/>
    </row>
    <row r="191" spans="1:19" ht="15.6" x14ac:dyDescent="0.25">
      <c r="A191" s="11"/>
      <c r="B191" s="31"/>
      <c r="C191" s="23" t="str">
        <f ca="1">IF(PORTADA!$F$51="A",CONCATENATE(K191,".- ",G191),"")</f>
        <v xml:space="preserve">32.- TRANSMISIONES. </v>
      </c>
      <c r="D191" s="24"/>
      <c r="E191" s="11"/>
      <c r="F191" s="11"/>
      <c r="G191" s="40" t="str">
        <f>IF(J192="FIN","",LOOKUP(I191,DATOS!A:A,DATOS!F:F))</f>
        <v xml:space="preserve">TRANSMISIONES. </v>
      </c>
      <c r="H191" s="40">
        <f>IF(J192="FIN",0,LOOKUP(I191,DATOS!A:A,DATOS!P:P))</f>
        <v>0</v>
      </c>
      <c r="I191" s="35">
        <f>+I185+1</f>
        <v>1395</v>
      </c>
      <c r="J191" s="61">
        <f>IF(LOOKUP(I191,DATOS!A:A,DATOS!C:C)=0,J185,(LOOKUP(I191,DATOS!A:A,DATOS!C:C)))</f>
        <v>20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ht="15.6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ht="15.6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ht="15.6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ht="15.6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ht="15.6" x14ac:dyDescent="0.25">
      <c r="A196" s="11"/>
      <c r="B196" s="30"/>
      <c r="C196" s="27"/>
      <c r="D196" s="28"/>
      <c r="J196" s="19"/>
    </row>
    <row r="197" spans="1:19" ht="15.6" x14ac:dyDescent="0.25">
      <c r="A197" s="11"/>
      <c r="B197" s="31"/>
      <c r="C197" s="23" t="str">
        <f ca="1">IF(PORTADA!$F$51="A",CONCATENATE(K197,".- ",G197),"")</f>
        <v xml:space="preserve">33.- TRANSMISIONES. </v>
      </c>
      <c r="D197" s="24"/>
      <c r="E197" s="11"/>
      <c r="F197" s="11"/>
      <c r="G197" s="40" t="str">
        <f>IF(J198="FIN","",LOOKUP(I197,DATOS!A:A,DATOS!F:F))</f>
        <v xml:space="preserve">TRANSMISIONES. </v>
      </c>
      <c r="H197" s="40">
        <f>IF(J198="FIN",0,LOOKUP(I197,DATOS!A:A,DATOS!P:P))</f>
        <v>0</v>
      </c>
      <c r="I197" s="35">
        <f>+I191+1</f>
        <v>1396</v>
      </c>
      <c r="J197" s="61">
        <f>IF(LOOKUP(I197,DATOS!A:A,DATOS!C:C)=0,J191,(LOOKUP(I197,DATOS!A:A,DATOS!C:C)))</f>
        <v>20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ht="15.6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ht="15.6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ht="15.6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ht="15.6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ht="15.6" x14ac:dyDescent="0.25">
      <c r="A202" s="11"/>
      <c r="B202" s="30"/>
      <c r="C202" s="27"/>
      <c r="D202" s="28"/>
      <c r="J202" s="19"/>
    </row>
    <row r="203" spans="1:19" ht="15.6" x14ac:dyDescent="0.25">
      <c r="A203" s="11"/>
      <c r="B203" s="31"/>
      <c r="C203" s="23" t="str">
        <f ca="1">IF(PORTADA!$F$51="A",CONCATENATE(K203,".- ",G203),"")</f>
        <v xml:space="preserve">34.- TRANSMISIONES. </v>
      </c>
      <c r="D203" s="24"/>
      <c r="E203" s="11"/>
      <c r="F203" s="11"/>
      <c r="G203" s="40" t="str">
        <f>IF(J204="FIN","",LOOKUP(I203,DATOS!A:A,DATOS!F:F))</f>
        <v xml:space="preserve">TRANSMISIONES. </v>
      </c>
      <c r="H203" s="40">
        <f>IF(J204="FIN",0,LOOKUP(I203,DATOS!A:A,DATOS!P:P))</f>
        <v>0</v>
      </c>
      <c r="I203" s="35">
        <f>+I197+1</f>
        <v>1397</v>
      </c>
      <c r="J203" s="61">
        <f>IF(LOOKUP(I203,DATOS!A:A,DATOS!C:C)=0,J197,(LOOKUP(I203,DATOS!A:A,DATOS!C:C)))</f>
        <v>20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ht="15.6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ht="15.6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ht="15.6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ht="15.6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ht="15.6" x14ac:dyDescent="0.25">
      <c r="A208" s="11"/>
      <c r="B208" s="30"/>
      <c r="C208" s="27"/>
      <c r="D208" s="28"/>
      <c r="J208" s="19"/>
    </row>
    <row r="209" spans="1:19" ht="15.6" x14ac:dyDescent="0.25">
      <c r="A209" s="11"/>
      <c r="B209" s="31"/>
      <c r="C209" s="23" t="str">
        <f ca="1">IF(PORTADA!$F$51="A",CONCATENATE(K209,".- ",G209),"")</f>
        <v xml:space="preserve">35.- TRANSMISIONES. </v>
      </c>
      <c r="D209" s="24"/>
      <c r="E209" s="11"/>
      <c r="F209" s="11"/>
      <c r="G209" s="40" t="str">
        <f>IF(J210="FIN","",LOOKUP(I209,DATOS!A:A,DATOS!F:F))</f>
        <v xml:space="preserve">TRANSMISIONES. </v>
      </c>
      <c r="H209" s="40">
        <f>IF(J210="FIN",0,LOOKUP(I209,DATOS!A:A,DATOS!P:P))</f>
        <v>0</v>
      </c>
      <c r="I209" s="35">
        <f>+I203+1</f>
        <v>1398</v>
      </c>
      <c r="J209" s="61">
        <f>IF(LOOKUP(I209,DATOS!A:A,DATOS!C:C)=0,J203,(LOOKUP(I209,DATOS!A:A,DATOS!C:C)))</f>
        <v>20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ht="15.6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ht="15.6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ht="15.6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ht="15.6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ht="15.6" x14ac:dyDescent="0.25">
      <c r="A214" s="11"/>
      <c r="B214" s="30"/>
      <c r="C214" s="27"/>
      <c r="D214" s="28"/>
      <c r="J214" s="19"/>
    </row>
    <row r="215" spans="1:19" ht="15.6" x14ac:dyDescent="0.25">
      <c r="A215" s="11"/>
      <c r="B215" s="31"/>
      <c r="C215" s="23" t="str">
        <f ca="1">IF(PORTADA!$F$51="A",CONCATENATE(K215,".- ",G215),"")</f>
        <v xml:space="preserve">36.- TRANSMISIONES. </v>
      </c>
      <c r="D215" s="24"/>
      <c r="E215" s="11"/>
      <c r="F215" s="11"/>
      <c r="G215" s="40" t="str">
        <f>IF(J216="FIN","",LOOKUP(I215,DATOS!A:A,DATOS!F:F))</f>
        <v xml:space="preserve">TRANSMISIONES. </v>
      </c>
      <c r="H215" s="40">
        <f>IF(J216="FIN",0,LOOKUP(I215,DATOS!A:A,DATOS!P:P))</f>
        <v>0</v>
      </c>
      <c r="I215" s="35">
        <f>+I209+1</f>
        <v>1399</v>
      </c>
      <c r="J215" s="61">
        <f>IF(LOOKUP(I215,DATOS!A:A,DATOS!C:C)=0,J209,(LOOKUP(I215,DATOS!A:A,DATOS!C:C)))</f>
        <v>20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ht="15.6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ht="15.6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ht="15.6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ht="15.6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ht="15.6" x14ac:dyDescent="0.25">
      <c r="A220" s="11"/>
      <c r="B220" s="30"/>
      <c r="C220" s="27"/>
      <c r="D220" s="28"/>
      <c r="J220" s="19"/>
    </row>
    <row r="221" spans="1:19" ht="15.6" x14ac:dyDescent="0.25">
      <c r="A221" s="11"/>
      <c r="B221" s="31"/>
      <c r="C221" s="23" t="str">
        <f ca="1">IF(PORTADA!$F$51="A",CONCATENATE(K221,".- ",G221),"")</f>
        <v xml:space="preserve">37.- TRANSMISIONES. </v>
      </c>
      <c r="D221" s="24"/>
      <c r="E221" s="11"/>
      <c r="F221" s="11"/>
      <c r="G221" s="40" t="str">
        <f>IF(J222="FIN","",LOOKUP(I221,DATOS!A:A,DATOS!F:F))</f>
        <v xml:space="preserve">TRANSMISIONES. </v>
      </c>
      <c r="H221" s="40">
        <f>IF(J222="FIN",0,LOOKUP(I221,DATOS!A:A,DATOS!P:P))</f>
        <v>0</v>
      </c>
      <c r="I221" s="35">
        <f>+I215+1</f>
        <v>1400</v>
      </c>
      <c r="J221" s="61">
        <f>IF(LOOKUP(I221,DATOS!A:A,DATOS!C:C)=0,J215,(LOOKUP(I221,DATOS!A:A,DATOS!C:C)))</f>
        <v>20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ht="15.6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ht="15.6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ht="15.6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ht="15.6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ht="15.6" x14ac:dyDescent="0.25">
      <c r="A226" s="11"/>
      <c r="B226" s="30"/>
      <c r="C226" s="27"/>
      <c r="D226" s="28"/>
      <c r="J226" s="19"/>
    </row>
    <row r="227" spans="1:19" ht="15.6" x14ac:dyDescent="0.25">
      <c r="A227" s="11"/>
      <c r="B227" s="31"/>
      <c r="C227" s="23" t="str">
        <f ca="1">IF(PORTADA!$F$51="A",CONCATENATE(K227,".- ",G227),"")</f>
        <v xml:space="preserve">38.- TRANSMISIONES. </v>
      </c>
      <c r="D227" s="24"/>
      <c r="E227" s="11"/>
      <c r="F227" s="11"/>
      <c r="G227" s="40" t="str">
        <f>IF(J228="FIN","",LOOKUP(I227,DATOS!A:A,DATOS!F:F))</f>
        <v xml:space="preserve">TRANSMISIONES. </v>
      </c>
      <c r="H227" s="40">
        <f>IF(J228="FIN",0,LOOKUP(I227,DATOS!A:A,DATOS!P:P))</f>
        <v>0</v>
      </c>
      <c r="I227" s="35">
        <f>+I221+1</f>
        <v>1401</v>
      </c>
      <c r="J227" s="61">
        <f>IF(LOOKUP(I227,DATOS!A:A,DATOS!C:C)=0,J221,(LOOKUP(I227,DATOS!A:A,DATOS!C:C)))</f>
        <v>20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ht="15.6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ht="15.6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ht="15.6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ht="15.6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ht="15.6" x14ac:dyDescent="0.25">
      <c r="A232" s="11"/>
      <c r="B232" s="30"/>
      <c r="C232" s="27"/>
      <c r="D232" s="28"/>
      <c r="J232" s="19"/>
    </row>
    <row r="233" spans="1:19" ht="15.6" x14ac:dyDescent="0.25">
      <c r="A233" s="11"/>
      <c r="B233" s="31"/>
      <c r="C233" s="23" t="str">
        <f ca="1">IF(PORTADA!$F$51="A",CONCATENATE(K233,".- ",G233),"")</f>
        <v xml:space="preserve">39.- TRANSMISIONES. </v>
      </c>
      <c r="D233" s="24"/>
      <c r="E233" s="11"/>
      <c r="F233" s="11"/>
      <c r="G233" s="40" t="str">
        <f>IF(J234="FIN","",LOOKUP(I233,DATOS!A:A,DATOS!F:F))</f>
        <v xml:space="preserve">TRANSMISIONES. </v>
      </c>
      <c r="H233" s="40">
        <f>IF(J234="FIN",0,LOOKUP(I233,DATOS!A:A,DATOS!P:P))</f>
        <v>0</v>
      </c>
      <c r="I233" s="35">
        <f>+I227+1</f>
        <v>1402</v>
      </c>
      <c r="J233" s="61">
        <f>IF(LOOKUP(I233,DATOS!A:A,DATOS!C:C)=0,J227,(LOOKUP(I233,DATOS!A:A,DATOS!C:C)))</f>
        <v>20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ht="15.6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ht="15.6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ht="15.6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ht="15.6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ht="15.6" x14ac:dyDescent="0.25">
      <c r="A238" s="11"/>
      <c r="B238" s="30"/>
      <c r="C238" s="27"/>
      <c r="D238" s="28"/>
      <c r="J238" s="19"/>
    </row>
    <row r="239" spans="1:19" ht="15.6" x14ac:dyDescent="0.25">
      <c r="A239" s="11"/>
      <c r="B239" s="31"/>
      <c r="C239" s="23" t="str">
        <f ca="1">IF(PORTADA!$F$51="A",CONCATENATE(K239,".- ",G239),"")</f>
        <v xml:space="preserve">40.- TRANSMISIONES. </v>
      </c>
      <c r="D239" s="24"/>
      <c r="E239" s="11"/>
      <c r="F239" s="11"/>
      <c r="G239" s="40" t="str">
        <f>IF(J240="FIN","",LOOKUP(I239,DATOS!A:A,DATOS!F:F))</f>
        <v xml:space="preserve">TRANSMISIONES. </v>
      </c>
      <c r="H239" s="40">
        <f>IF(J240="FIN",0,LOOKUP(I239,DATOS!A:A,DATOS!P:P))</f>
        <v>0</v>
      </c>
      <c r="I239" s="35">
        <f>+I233+1</f>
        <v>1403</v>
      </c>
      <c r="J239" s="61">
        <f>IF(LOOKUP(I239,DATOS!A:A,DATOS!C:C)=0,J233,(LOOKUP(I239,DATOS!A:A,DATOS!C:C)))</f>
        <v>20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ht="15.6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ht="15.6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ht="15.6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ht="15.6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ht="15.6" x14ac:dyDescent="0.25">
      <c r="A244" s="11"/>
      <c r="B244" s="30"/>
      <c r="C244" s="27"/>
      <c r="D244" s="28"/>
      <c r="J244" s="19"/>
    </row>
    <row r="245" spans="1:19" ht="15.6" x14ac:dyDescent="0.25">
      <c r="A245" s="11"/>
      <c r="B245" s="31"/>
      <c r="C245" s="23" t="str">
        <f ca="1">IF(PORTADA!$F$51="A",CONCATENATE(K245,".- ",G245),"")</f>
        <v xml:space="preserve">41.- TRANSMISIONES. </v>
      </c>
      <c r="D245" s="24"/>
      <c r="E245" s="11"/>
      <c r="F245" s="11"/>
      <c r="G245" s="40" t="str">
        <f>IF(J246="FIN","",LOOKUP(I245,DATOS!A:A,DATOS!F:F))</f>
        <v xml:space="preserve">TRANSMISIONES. </v>
      </c>
      <c r="H245" s="40">
        <f>IF(J246="FIN",0,LOOKUP(I245,DATOS!A:A,DATOS!P:P))</f>
        <v>0</v>
      </c>
      <c r="I245" s="35">
        <f>+I239+1</f>
        <v>1404</v>
      </c>
      <c r="J245" s="61">
        <f>IF(LOOKUP(I245,DATOS!A:A,DATOS!C:C)=0,J239,(LOOKUP(I245,DATOS!A:A,DATOS!C:C)))</f>
        <v>20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ht="15.6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ht="15.6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ht="15.6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ht="15.6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ht="15.6" x14ac:dyDescent="0.25">
      <c r="A250" s="11"/>
      <c r="B250" s="30"/>
      <c r="C250" s="27"/>
      <c r="D250" s="28"/>
      <c r="J250" s="19"/>
    </row>
    <row r="251" spans="1:19" ht="15.6" x14ac:dyDescent="0.25">
      <c r="A251" s="11"/>
      <c r="B251" s="31"/>
      <c r="C251" s="23" t="str">
        <f ca="1">IF(PORTADA!$F$51="A",CONCATENATE(K251,".- ",G251),"")</f>
        <v xml:space="preserve">42.- TRANSMISIONES. </v>
      </c>
      <c r="D251" s="24"/>
      <c r="E251" s="11"/>
      <c r="F251" s="11"/>
      <c r="G251" s="40" t="str">
        <f>IF(J252="FIN","",LOOKUP(I251,DATOS!A:A,DATOS!F:F))</f>
        <v xml:space="preserve">TRANSMISIONES. </v>
      </c>
      <c r="H251" s="40">
        <f>IF(J252="FIN",0,LOOKUP(I251,DATOS!A:A,DATOS!P:P))</f>
        <v>0</v>
      </c>
      <c r="I251" s="35">
        <f>+I245+1</f>
        <v>1405</v>
      </c>
      <c r="J251" s="61">
        <f>IF(LOOKUP(I251,DATOS!A:A,DATOS!C:C)=0,J245,(LOOKUP(I251,DATOS!A:A,DATOS!C:C)))</f>
        <v>20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ht="15.6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ht="15.6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ht="15.6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ht="15.6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ht="15.6" x14ac:dyDescent="0.25">
      <c r="A256" s="11"/>
      <c r="B256" s="30"/>
      <c r="C256" s="27"/>
      <c r="D256" s="28"/>
      <c r="J256" s="19"/>
    </row>
    <row r="257" spans="1:19" ht="15.6" x14ac:dyDescent="0.25">
      <c r="A257" s="11"/>
      <c r="B257" s="31"/>
      <c r="C257" s="23" t="str">
        <f ca="1">IF(PORTADA!$F$51="A",CONCATENATE(K257,".- ",G257),"")</f>
        <v xml:space="preserve">43.- TRANSMISIONES. </v>
      </c>
      <c r="D257" s="24"/>
      <c r="E257" s="11"/>
      <c r="F257" s="11"/>
      <c r="G257" s="40" t="str">
        <f>IF(J258="FIN","",LOOKUP(I257,DATOS!A:A,DATOS!F:F))</f>
        <v xml:space="preserve">TRANSMISIONES. </v>
      </c>
      <c r="H257" s="40">
        <f>IF(J258="FIN",0,LOOKUP(I257,DATOS!A:A,DATOS!P:P))</f>
        <v>0</v>
      </c>
      <c r="I257" s="35">
        <f>+I251+1</f>
        <v>1406</v>
      </c>
      <c r="J257" s="61">
        <f>IF(LOOKUP(I257,DATOS!A:A,DATOS!C:C)=0,J251,(LOOKUP(I257,DATOS!A:A,DATOS!C:C)))</f>
        <v>20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ht="15.6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ht="15.6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ht="15.6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ht="15.6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ht="15.6" x14ac:dyDescent="0.25">
      <c r="A262" s="11"/>
      <c r="B262" s="30"/>
      <c r="C262" s="27"/>
      <c r="D262" s="28"/>
      <c r="J262" s="19"/>
    </row>
    <row r="263" spans="1:19" ht="15.6" x14ac:dyDescent="0.25">
      <c r="A263" s="11"/>
      <c r="B263" s="31"/>
      <c r="C263" s="23" t="str">
        <f ca="1">IF(PORTADA!$F$51="A",CONCATENATE(K263,".- ",G263),"")</f>
        <v xml:space="preserve">44.- TRANSMISIONES. </v>
      </c>
      <c r="D263" s="24"/>
      <c r="E263" s="11"/>
      <c r="F263" s="11"/>
      <c r="G263" s="40" t="str">
        <f>IF(J264="FIN","",LOOKUP(I263,DATOS!A:A,DATOS!F:F))</f>
        <v xml:space="preserve">TRANSMISIONES. </v>
      </c>
      <c r="H263" s="40">
        <f>IF(J264="FIN",0,LOOKUP(I263,DATOS!A:A,DATOS!P:P))</f>
        <v>0</v>
      </c>
      <c r="I263" s="35">
        <f>+I257+1</f>
        <v>1407</v>
      </c>
      <c r="J263" s="61">
        <f>IF(LOOKUP(I263,DATOS!A:A,DATOS!C:C)=0,J257,(LOOKUP(I263,DATOS!A:A,DATOS!C:C)))</f>
        <v>20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ht="15.6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ht="15.6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ht="15.6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ht="15.6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ht="15.6" x14ac:dyDescent="0.25">
      <c r="A268" s="11"/>
      <c r="B268" s="30"/>
      <c r="C268" s="27"/>
      <c r="D268" s="28"/>
      <c r="J268" s="19"/>
    </row>
    <row r="269" spans="1:19" ht="15.6" x14ac:dyDescent="0.25">
      <c r="A269" s="11"/>
      <c r="B269" s="31"/>
      <c r="C269" s="23" t="str">
        <f ca="1">IF(PORTADA!$F$51="A",CONCATENATE(K269,".- ",G269),"")</f>
        <v xml:space="preserve">45.- TRANSMISIONES. </v>
      </c>
      <c r="D269" s="24"/>
      <c r="E269" s="11"/>
      <c r="F269" s="11"/>
      <c r="G269" s="40" t="str">
        <f>IF(J270="FIN","",LOOKUP(I269,DATOS!A:A,DATOS!F:F))</f>
        <v xml:space="preserve">TRANSMISIONES. </v>
      </c>
      <c r="H269" s="40">
        <f>IF(J270="FIN",0,LOOKUP(I269,DATOS!A:A,DATOS!P:P))</f>
        <v>0</v>
      </c>
      <c r="I269" s="35">
        <f>+I263+1</f>
        <v>1408</v>
      </c>
      <c r="J269" s="61">
        <f>IF(LOOKUP(I269,DATOS!A:A,DATOS!C:C)=0,J263,(LOOKUP(I269,DATOS!A:A,DATOS!C:C)))</f>
        <v>20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ht="15.6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ht="15.6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ht="15.6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ht="15.6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ht="15.6" x14ac:dyDescent="0.25">
      <c r="A274" s="11"/>
      <c r="B274" s="30"/>
      <c r="C274" s="27"/>
      <c r="D274" s="28"/>
      <c r="J274" s="19"/>
    </row>
    <row r="275" spans="1:19" ht="15.6" x14ac:dyDescent="0.25">
      <c r="A275" s="11"/>
      <c r="B275" s="31"/>
      <c r="C275" s="23" t="str">
        <f ca="1">IF(PORTADA!$F$51="A",CONCATENATE(K275,".- ",G275),"")</f>
        <v xml:space="preserve">46.- TRANSMISIONES. </v>
      </c>
      <c r="D275" s="24"/>
      <c r="E275" s="11"/>
      <c r="F275" s="11"/>
      <c r="G275" s="40" t="str">
        <f>IF(J276="FIN","",LOOKUP(I275,DATOS!A:A,DATOS!F:F))</f>
        <v xml:space="preserve">TRANSMISIONES. </v>
      </c>
      <c r="H275" s="40">
        <f>IF(J276="FIN",0,LOOKUP(I275,DATOS!A:A,DATOS!P:P))</f>
        <v>0</v>
      </c>
      <c r="I275" s="35">
        <f>+I269+1</f>
        <v>1409</v>
      </c>
      <c r="J275" s="61">
        <f>IF(LOOKUP(I275,DATOS!A:A,DATOS!C:C)=0,J269,(LOOKUP(I275,DATOS!A:A,DATOS!C:C)))</f>
        <v>20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ht="15.6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ht="15.6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ht="15.6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ht="15.6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ht="15.6" x14ac:dyDescent="0.25">
      <c r="A280" s="11"/>
      <c r="B280" s="30"/>
      <c r="C280" s="27"/>
      <c r="D280" s="28"/>
      <c r="J280" s="19"/>
    </row>
    <row r="281" spans="1:19" ht="15.6" x14ac:dyDescent="0.25">
      <c r="A281" s="11"/>
      <c r="B281" s="31"/>
      <c r="C281" s="23" t="str">
        <f ca="1">IF(PORTADA!$F$51="A",CONCATENATE(K281,".- ",G281),"")</f>
        <v xml:space="preserve">47.- TRANSMISIONES. </v>
      </c>
      <c r="D281" s="24"/>
      <c r="E281" s="11"/>
      <c r="F281" s="11"/>
      <c r="G281" s="40" t="str">
        <f>IF(J282="FIN","",LOOKUP(I281,DATOS!A:A,DATOS!F:F))</f>
        <v xml:space="preserve">TRANSMISIONES. </v>
      </c>
      <c r="H281" s="40">
        <f>IF(J282="FIN",0,LOOKUP(I281,DATOS!A:A,DATOS!P:P))</f>
        <v>0</v>
      </c>
      <c r="I281" s="35">
        <f>+I275+1</f>
        <v>1410</v>
      </c>
      <c r="J281" s="61">
        <f>IF(LOOKUP(I281,DATOS!A:A,DATOS!C:C)=0,J275,(LOOKUP(I281,DATOS!A:A,DATOS!C:C)))</f>
        <v>20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ht="15.6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ht="15.6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ht="15.6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ht="15.6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ht="15.6" x14ac:dyDescent="0.25">
      <c r="A286" s="11"/>
      <c r="B286" s="30"/>
      <c r="C286" s="27"/>
      <c r="D286" s="28"/>
      <c r="J286" s="19"/>
    </row>
    <row r="287" spans="1:19" ht="15.6" x14ac:dyDescent="0.25">
      <c r="A287" s="11"/>
      <c r="B287" s="31"/>
      <c r="C287" s="23" t="str">
        <f ca="1">IF(PORTADA!$F$51="A",CONCATENATE(K287,".- ",G287),"")</f>
        <v xml:space="preserve">48.- TRANSMISIONES. </v>
      </c>
      <c r="D287" s="24"/>
      <c r="E287" s="11"/>
      <c r="F287" s="11"/>
      <c r="G287" s="40" t="str">
        <f>IF(J288="FIN","",LOOKUP(I287,DATOS!A:A,DATOS!F:F))</f>
        <v xml:space="preserve">TRANSMISIONES. </v>
      </c>
      <c r="H287" s="40">
        <f>IF(J288="FIN",0,LOOKUP(I287,DATOS!A:A,DATOS!P:P))</f>
        <v>0</v>
      </c>
      <c r="I287" s="35">
        <f>+I281+1</f>
        <v>1411</v>
      </c>
      <c r="J287" s="61">
        <f>IF(LOOKUP(I287,DATOS!A:A,DATOS!C:C)=0,J281,(LOOKUP(I287,DATOS!A:A,DATOS!C:C)))</f>
        <v>20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ht="15.6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ht="15.6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ht="15.6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ht="15.6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ht="15.6" x14ac:dyDescent="0.25">
      <c r="A292" s="11"/>
      <c r="B292" s="30"/>
      <c r="C292" s="27"/>
      <c r="D292" s="28"/>
      <c r="J292" s="19"/>
    </row>
    <row r="293" spans="1:19" ht="15.6" x14ac:dyDescent="0.25">
      <c r="A293" s="11"/>
      <c r="B293" s="31"/>
      <c r="C293" s="23" t="str">
        <f ca="1">IF(PORTADA!$F$51="A",CONCATENATE(K293,".- ",G293),"")</f>
        <v xml:space="preserve">49.- TRANSMISIONES. </v>
      </c>
      <c r="D293" s="24"/>
      <c r="E293" s="11"/>
      <c r="F293" s="11"/>
      <c r="G293" s="40" t="str">
        <f>IF(J294="FIN","",LOOKUP(I293,DATOS!A:A,DATOS!F:F))</f>
        <v xml:space="preserve">TRANSMISIONES. </v>
      </c>
      <c r="H293" s="40">
        <f>IF(J294="FIN",0,LOOKUP(I293,DATOS!A:A,DATOS!P:P))</f>
        <v>0</v>
      </c>
      <c r="I293" s="35">
        <f>+I287+1</f>
        <v>1412</v>
      </c>
      <c r="J293" s="61">
        <f>IF(LOOKUP(I293,DATOS!A:A,DATOS!C:C)=0,J287,(LOOKUP(I293,DATOS!A:A,DATOS!C:C)))</f>
        <v>20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ht="15.6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ht="15.6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ht="15.6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ht="15.6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ht="15.6" x14ac:dyDescent="0.25">
      <c r="A298" s="11"/>
      <c r="B298" s="30"/>
      <c r="C298" s="27"/>
      <c r="D298" s="28"/>
      <c r="J298" s="19"/>
    </row>
    <row r="299" spans="1:19" ht="15.6" x14ac:dyDescent="0.25">
      <c r="A299" s="11"/>
      <c r="B299" s="31"/>
      <c r="C299" s="23" t="str">
        <f ca="1">IF(PORTADA!$F$51="A",CONCATENATE(K299,".- ",G299),"")</f>
        <v xml:space="preserve">50.- TRANSMISIONES. </v>
      </c>
      <c r="D299" s="24"/>
      <c r="E299" s="11"/>
      <c r="F299" s="11"/>
      <c r="G299" s="40" t="str">
        <f>IF(J300="FIN","",LOOKUP(I299,DATOS!A:A,DATOS!F:F))</f>
        <v xml:space="preserve">TRANSMISIONES. </v>
      </c>
      <c r="H299" s="40">
        <f>IF(J300="FIN",0,LOOKUP(I299,DATOS!A:A,DATOS!P:P))</f>
        <v>0</v>
      </c>
      <c r="I299" s="35">
        <f>+I293+1</f>
        <v>1413</v>
      </c>
      <c r="J299" s="61">
        <f>IF(LOOKUP(I299,DATOS!A:A,DATOS!C:C)=0,J293,(LOOKUP(I299,DATOS!A:A,DATOS!C:C)))</f>
        <v>20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ht="15.6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>a) 0</v>
      </c>
      <c r="D300" s="26"/>
      <c r="G300" s="38">
        <f>IF(J300="FIN","",LOOKUP(I299,DATOS!A:A,DATOS!L:L))</f>
        <v>0</v>
      </c>
      <c r="I300" s="35" t="s">
        <v>57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ht="15.6" x14ac:dyDescent="0.25">
      <c r="A301" s="142"/>
      <c r="B301" s="29"/>
      <c r="C301" s="25" t="str">
        <f ca="1">IF(PORTADA!$F$51="A",CONCATENATE(I301," ",G301),"")</f>
        <v>b) 0</v>
      </c>
      <c r="D301" s="26"/>
      <c r="G301" s="38">
        <f>IF(J300="FIN","",LOOKUP(I299,DATOS!A:A,DATOS!M:M))</f>
        <v>0</v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ht="15.6" x14ac:dyDescent="0.25">
      <c r="A302" s="142"/>
      <c r="B302" s="29"/>
      <c r="C302" s="25" t="str">
        <f ca="1">IF(PORTADA!$F$51="A",CONCATENATE(I302," ",G302),"")</f>
        <v>c) 0</v>
      </c>
      <c r="D302" s="26"/>
      <c r="G302" s="38">
        <f>IF(J300="FIN","",LOOKUP(I299,DATOS!A:A,DATOS!N:N))</f>
        <v>0</v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ht="15.6" x14ac:dyDescent="0.25">
      <c r="A303" s="142"/>
      <c r="B303" s="29"/>
      <c r="C303" s="25" t="str">
        <f ca="1">IF(PORTADA!$F$51="A",CONCATENATE(I303," ",G303),"")</f>
        <v>d) 0</v>
      </c>
      <c r="D303" s="26"/>
      <c r="G303" s="38">
        <f>IF(J300="FIN","",LOOKUP(I299,DATOS!A:A,DATOS!O:O))</f>
        <v>0</v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ht="15.6" x14ac:dyDescent="0.25">
      <c r="A304" s="11"/>
      <c r="B304" s="30"/>
      <c r="C304" s="27"/>
      <c r="D304" s="28"/>
      <c r="J304" s="19"/>
    </row>
    <row r="305" spans="1:19" ht="15.6" x14ac:dyDescent="0.25">
      <c r="A305" s="11"/>
      <c r="B305" s="31"/>
      <c r="C305" s="23" t="str">
        <f ca="1">IF(PORTADA!$F$51="A",CONCATENATE(K305,".- ",G305),"")</f>
        <v xml:space="preserve">51.- TRANSMISIONES. </v>
      </c>
      <c r="D305" s="24"/>
      <c r="E305" s="11"/>
      <c r="F305" s="11"/>
      <c r="G305" s="40" t="str">
        <f>IF(J306="FIN","",LOOKUP(I305,DATOS!A:A,DATOS!F:F))</f>
        <v xml:space="preserve">TRANSMISIONES. </v>
      </c>
      <c r="H305" s="40">
        <f>IF(J306="FIN",0,LOOKUP(I305,DATOS!A:A,DATOS!P:P))</f>
        <v>0</v>
      </c>
      <c r="I305" s="35">
        <f>+I299+1</f>
        <v>1414</v>
      </c>
      <c r="J305" s="61">
        <f>IF(LOOKUP(I305,DATOS!A:A,DATOS!C:C)=0,J299,(LOOKUP(I305,DATOS!A:A,DATOS!C:C)))</f>
        <v>20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ht="15.6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>a) 0</v>
      </c>
      <c r="D306" s="26"/>
      <c r="G306" s="38">
        <f>IF(J306="FIN","",LOOKUP(I305,DATOS!A:A,DATOS!L:L))</f>
        <v>0</v>
      </c>
      <c r="I306" s="35" t="s">
        <v>57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ht="15.6" x14ac:dyDescent="0.25">
      <c r="A307" s="142"/>
      <c r="B307" s="29"/>
      <c r="C307" s="25" t="str">
        <f ca="1">IF(PORTADA!$F$51="A",CONCATENATE(I307," ",G307),"")</f>
        <v>b) 0</v>
      </c>
      <c r="D307" s="26"/>
      <c r="G307" s="38">
        <f>IF(J306="FIN","",LOOKUP(I305,DATOS!A:A,DATOS!M:M))</f>
        <v>0</v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ht="15.6" x14ac:dyDescent="0.25">
      <c r="A308" s="142"/>
      <c r="B308" s="29"/>
      <c r="C308" s="25" t="str">
        <f ca="1">IF(PORTADA!$F$51="A",CONCATENATE(I308," ",G308),"")</f>
        <v>c) 0</v>
      </c>
      <c r="D308" s="26"/>
      <c r="G308" s="38">
        <f>IF(J306="FIN","",LOOKUP(I305,DATOS!A:A,DATOS!N:N))</f>
        <v>0</v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ht="15.6" x14ac:dyDescent="0.25">
      <c r="A309" s="142"/>
      <c r="B309" s="29"/>
      <c r="C309" s="25" t="str">
        <f ca="1">IF(PORTADA!$F$51="A",CONCATENATE(I309," ",G309),"")</f>
        <v>d) 0</v>
      </c>
      <c r="D309" s="26"/>
      <c r="G309" s="38">
        <f>IF(J306="FIN","",LOOKUP(I305,DATOS!A:A,DATOS!O:O))</f>
        <v>0</v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ht="15.6" x14ac:dyDescent="0.25">
      <c r="A310" s="11"/>
      <c r="B310" s="30"/>
      <c r="C310" s="27"/>
      <c r="D310" s="28"/>
      <c r="J310" s="19"/>
    </row>
    <row r="311" spans="1:19" ht="15.6" x14ac:dyDescent="0.25">
      <c r="A311" s="11"/>
      <c r="B311" s="31"/>
      <c r="C311" s="23" t="str">
        <f ca="1">IF(PORTADA!$F$51="A",CONCATENATE(K311,".- ",G311),"")</f>
        <v xml:space="preserve">52.- TRANSMISIONES. </v>
      </c>
      <c r="D311" s="24"/>
      <c r="E311" s="11"/>
      <c r="F311" s="11"/>
      <c r="G311" s="40" t="str">
        <f>IF(J312="FIN","",LOOKUP(I311,DATOS!A:A,DATOS!F:F))</f>
        <v xml:space="preserve">TRANSMISIONES. </v>
      </c>
      <c r="H311" s="40">
        <f>IF(J312="FIN",0,LOOKUP(I311,DATOS!A:A,DATOS!P:P))</f>
        <v>0</v>
      </c>
      <c r="I311" s="35">
        <f>+I305+1</f>
        <v>1415</v>
      </c>
      <c r="J311" s="61">
        <f>IF(LOOKUP(I311,DATOS!A:A,DATOS!C:C)=0,J305,(LOOKUP(I311,DATOS!A:A,DATOS!C:C)))</f>
        <v>20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ht="15.6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>a) 0</v>
      </c>
      <c r="D312" s="26"/>
      <c r="G312" s="38">
        <f>IF(J312="FIN","",LOOKUP(I311,DATOS!A:A,DATOS!L:L))</f>
        <v>0</v>
      </c>
      <c r="I312" s="35" t="s">
        <v>57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ht="15.6" x14ac:dyDescent="0.25">
      <c r="A313" s="142"/>
      <c r="B313" s="29"/>
      <c r="C313" s="25" t="str">
        <f ca="1">IF(PORTADA!$F$51="A",CONCATENATE(I313," ",G313),"")</f>
        <v>b) 0</v>
      </c>
      <c r="D313" s="26"/>
      <c r="G313" s="38">
        <f>IF(J312="FIN","",LOOKUP(I311,DATOS!A:A,DATOS!M:M))</f>
        <v>0</v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ht="15.6" x14ac:dyDescent="0.25">
      <c r="A314" s="142"/>
      <c r="B314" s="29"/>
      <c r="C314" s="25" t="str">
        <f ca="1">IF(PORTADA!$F$51="A",CONCATENATE(I314," ",G314),"")</f>
        <v>c) 0</v>
      </c>
      <c r="D314" s="26"/>
      <c r="G314" s="38">
        <f>IF(J312="FIN","",LOOKUP(I311,DATOS!A:A,DATOS!N:N))</f>
        <v>0</v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ht="15.6" x14ac:dyDescent="0.25">
      <c r="A315" s="142"/>
      <c r="B315" s="29"/>
      <c r="C315" s="25" t="str">
        <f ca="1">IF(PORTADA!$F$51="A",CONCATENATE(I315," ",G315),"")</f>
        <v>d) 0</v>
      </c>
      <c r="D315" s="26"/>
      <c r="G315" s="38">
        <f>IF(J312="FIN","",LOOKUP(I311,DATOS!A:A,DATOS!O:O))</f>
        <v>0</v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ht="15.6" x14ac:dyDescent="0.25">
      <c r="A316" s="11"/>
      <c r="B316" s="30"/>
      <c r="C316" s="27"/>
      <c r="D316" s="28"/>
      <c r="J316" s="19"/>
    </row>
    <row r="317" spans="1:19" ht="15.6" x14ac:dyDescent="0.25">
      <c r="A317" s="11"/>
      <c r="B317" s="31"/>
      <c r="C317" s="23" t="str">
        <f ca="1">IF(PORTADA!$F$51="A",CONCATENATE(K317,".- ",G317),"")</f>
        <v xml:space="preserve">53.- TRANSMISIONES. </v>
      </c>
      <c r="D317" s="24"/>
      <c r="E317" s="11"/>
      <c r="F317" s="11"/>
      <c r="G317" s="40" t="str">
        <f>IF(J318="FIN","",LOOKUP(I317,DATOS!A:A,DATOS!F:F))</f>
        <v xml:space="preserve">TRANSMISIONES. </v>
      </c>
      <c r="H317" s="40">
        <f>IF(J318="FIN",0,LOOKUP(I317,DATOS!A:A,DATOS!P:P))</f>
        <v>0</v>
      </c>
      <c r="I317" s="35">
        <f>+I311+1</f>
        <v>1416</v>
      </c>
      <c r="J317" s="61">
        <f>IF(LOOKUP(I317,DATOS!A:A,DATOS!C:C)=0,J311,(LOOKUP(I317,DATOS!A:A,DATOS!C:C)))</f>
        <v>20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ht="15.6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>a) 0</v>
      </c>
      <c r="D318" s="26"/>
      <c r="G318" s="38">
        <f>IF(J318="FIN","",LOOKUP(I317,DATOS!A:A,DATOS!L:L))</f>
        <v>0</v>
      </c>
      <c r="I318" s="35" t="s">
        <v>57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ht="15.6" x14ac:dyDescent="0.25">
      <c r="A319" s="142"/>
      <c r="B319" s="29"/>
      <c r="C319" s="25" t="str">
        <f ca="1">IF(PORTADA!$F$51="A",CONCATENATE(I319," ",G319),"")</f>
        <v>b) 0</v>
      </c>
      <c r="D319" s="26"/>
      <c r="G319" s="38">
        <f>IF(J318="FIN","",LOOKUP(I317,DATOS!A:A,DATOS!M:M))</f>
        <v>0</v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ht="15.6" x14ac:dyDescent="0.25">
      <c r="A320" s="142"/>
      <c r="B320" s="29"/>
      <c r="C320" s="25" t="str">
        <f ca="1">IF(PORTADA!$F$51="A",CONCATENATE(I320," ",G320),"")</f>
        <v>c) 0</v>
      </c>
      <c r="D320" s="26"/>
      <c r="G320" s="38">
        <f>IF(J318="FIN","",LOOKUP(I317,DATOS!A:A,DATOS!N:N))</f>
        <v>0</v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ht="15.6" x14ac:dyDescent="0.25">
      <c r="A321" s="142"/>
      <c r="B321" s="29"/>
      <c r="C321" s="25" t="str">
        <f ca="1">IF(PORTADA!$F$51="A",CONCATENATE(I321," ",G321),"")</f>
        <v>d) 0</v>
      </c>
      <c r="D321" s="26"/>
      <c r="G321" s="38">
        <f>IF(J318="FIN","",LOOKUP(I317,DATOS!A:A,DATOS!O:O))</f>
        <v>0</v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ht="15.6" x14ac:dyDescent="0.25">
      <c r="A322" s="11"/>
      <c r="B322" s="30"/>
      <c r="C322" s="27"/>
      <c r="D322" s="28"/>
      <c r="J322" s="19"/>
    </row>
    <row r="323" spans="1:19" ht="15.6" x14ac:dyDescent="0.25">
      <c r="A323" s="11"/>
      <c r="B323" s="31"/>
      <c r="C323" s="23" t="str">
        <f ca="1">IF(PORTADA!$F$51="A",CONCATENATE(K323,".- ",G323),"")</f>
        <v xml:space="preserve">54.- TRANSMISIONES. </v>
      </c>
      <c r="D323" s="24"/>
      <c r="E323" s="11"/>
      <c r="F323" s="11"/>
      <c r="G323" s="40" t="str">
        <f>IF(J324="FIN","",LOOKUP(I323,DATOS!A:A,DATOS!F:F))</f>
        <v xml:space="preserve">TRANSMISIONES. </v>
      </c>
      <c r="H323" s="40">
        <f>IF(J324="FIN",0,LOOKUP(I323,DATOS!A:A,DATOS!P:P))</f>
        <v>0</v>
      </c>
      <c r="I323" s="35">
        <f>+I317+1</f>
        <v>1417</v>
      </c>
      <c r="J323" s="61">
        <f>IF(LOOKUP(I323,DATOS!A:A,DATOS!C:C)=0,J317,(LOOKUP(I323,DATOS!A:A,DATOS!C:C)))</f>
        <v>20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ht="15.6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>a) 0</v>
      </c>
      <c r="D324" s="26"/>
      <c r="G324" s="38">
        <f>IF(J324="FIN","",LOOKUP(I323,DATOS!A:A,DATOS!L:L))</f>
        <v>0</v>
      </c>
      <c r="I324" s="35" t="s">
        <v>57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ht="15.6" x14ac:dyDescent="0.25">
      <c r="A325" s="142"/>
      <c r="B325" s="29"/>
      <c r="C325" s="25" t="str">
        <f ca="1">IF(PORTADA!$F$51="A",CONCATENATE(I325," ",G325),"")</f>
        <v>b) 0</v>
      </c>
      <c r="D325" s="26"/>
      <c r="G325" s="38">
        <f>IF(J324="FIN","",LOOKUP(I323,DATOS!A:A,DATOS!M:M))</f>
        <v>0</v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ht="15.6" x14ac:dyDescent="0.25">
      <c r="A326" s="142"/>
      <c r="B326" s="29"/>
      <c r="C326" s="25" t="str">
        <f ca="1">IF(PORTADA!$F$51="A",CONCATENATE(I326," ",G326),"")</f>
        <v>c) 0</v>
      </c>
      <c r="D326" s="26"/>
      <c r="G326" s="38">
        <f>IF(J324="FIN","",LOOKUP(I323,DATOS!A:A,DATOS!N:N))</f>
        <v>0</v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ht="15.6" x14ac:dyDescent="0.25">
      <c r="A327" s="142"/>
      <c r="B327" s="29"/>
      <c r="C327" s="25" t="str">
        <f ca="1">IF(PORTADA!$F$51="A",CONCATENATE(I327," ",G327),"")</f>
        <v>d) 0</v>
      </c>
      <c r="D327" s="26"/>
      <c r="G327" s="38">
        <f>IF(J324="FIN","",LOOKUP(I323,DATOS!A:A,DATOS!O:O))</f>
        <v>0</v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ht="15.6" x14ac:dyDescent="0.25">
      <c r="A328" s="11"/>
      <c r="B328" s="30"/>
      <c r="C328" s="27"/>
      <c r="D328" s="28"/>
      <c r="J328" s="19"/>
    </row>
    <row r="329" spans="1:19" ht="15.6" x14ac:dyDescent="0.25">
      <c r="A329" s="11"/>
      <c r="B329" s="31"/>
      <c r="C329" s="23" t="str">
        <f ca="1">IF(PORTADA!$F$51="A",CONCATENATE(K329,".- ",G329),"")</f>
        <v xml:space="preserve">55.- TRANSMISIONES. </v>
      </c>
      <c r="D329" s="24"/>
      <c r="E329" s="11"/>
      <c r="F329" s="11"/>
      <c r="G329" s="40" t="str">
        <f>IF(J330="FIN","",LOOKUP(I329,DATOS!A:A,DATOS!F:F))</f>
        <v xml:space="preserve">TRANSMISIONES. </v>
      </c>
      <c r="H329" s="40">
        <f>IF(J330="FIN",0,LOOKUP(I329,DATOS!A:A,DATOS!P:P))</f>
        <v>0</v>
      </c>
      <c r="I329" s="35">
        <f>+I323+1</f>
        <v>1418</v>
      </c>
      <c r="J329" s="61">
        <f>IF(LOOKUP(I329,DATOS!A:A,DATOS!C:C)=0,J323,(LOOKUP(I329,DATOS!A:A,DATOS!C:C)))</f>
        <v>20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ht="15.6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>a) 0</v>
      </c>
      <c r="D330" s="26"/>
      <c r="G330" s="38">
        <f>IF(J330="FIN","",LOOKUP(I329,DATOS!A:A,DATOS!L:L))</f>
        <v>0</v>
      </c>
      <c r="I330" s="35" t="s">
        <v>57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ht="15.6" x14ac:dyDescent="0.25">
      <c r="A331" s="142"/>
      <c r="B331" s="29"/>
      <c r="C331" s="25" t="str">
        <f ca="1">IF(PORTADA!$F$51="A",CONCATENATE(I331," ",G331),"")</f>
        <v>b) 0</v>
      </c>
      <c r="D331" s="26"/>
      <c r="G331" s="38">
        <f>IF(J330="FIN","",LOOKUP(I329,DATOS!A:A,DATOS!M:M))</f>
        <v>0</v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ht="15.6" x14ac:dyDescent="0.25">
      <c r="A332" s="142"/>
      <c r="B332" s="29"/>
      <c r="C332" s="25" t="str">
        <f ca="1">IF(PORTADA!$F$51="A",CONCATENATE(I332," ",G332),"")</f>
        <v>c) 0</v>
      </c>
      <c r="D332" s="26"/>
      <c r="G332" s="38">
        <f>IF(J330="FIN","",LOOKUP(I329,DATOS!A:A,DATOS!N:N))</f>
        <v>0</v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ht="15.6" x14ac:dyDescent="0.25">
      <c r="A333" s="142"/>
      <c r="B333" s="29"/>
      <c r="C333" s="25" t="str">
        <f ca="1">IF(PORTADA!$F$51="A",CONCATENATE(I333," ",G333),"")</f>
        <v>d) 0</v>
      </c>
      <c r="D333" s="26"/>
      <c r="G333" s="38">
        <f>IF(J330="FIN","",LOOKUP(I329,DATOS!A:A,DATOS!O:O))</f>
        <v>0</v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ht="15.6" x14ac:dyDescent="0.25">
      <c r="A334" s="11"/>
      <c r="B334" s="30"/>
      <c r="C334" s="27"/>
      <c r="D334" s="28"/>
      <c r="J334" s="19"/>
    </row>
    <row r="335" spans="1:19" ht="15.6" x14ac:dyDescent="0.25">
      <c r="A335" s="11"/>
      <c r="B335" s="31"/>
      <c r="C335" s="23" t="str">
        <f ca="1">IF(PORTADA!$F$51="A",CONCATENATE(K335,".- ",G335),"")</f>
        <v xml:space="preserve">56.- TRANSMISIONES. </v>
      </c>
      <c r="D335" s="24"/>
      <c r="E335" s="11"/>
      <c r="F335" s="11"/>
      <c r="G335" s="40" t="str">
        <f>IF(J336="FIN","",LOOKUP(I335,DATOS!A:A,DATOS!F:F))</f>
        <v xml:space="preserve">TRANSMISIONES. </v>
      </c>
      <c r="H335" s="40">
        <f>IF(J336="FIN",0,LOOKUP(I335,DATOS!A:A,DATOS!P:P))</f>
        <v>0</v>
      </c>
      <c r="I335" s="35">
        <f>+I329+1</f>
        <v>1419</v>
      </c>
      <c r="J335" s="61">
        <f>IF(LOOKUP(I335,DATOS!A:A,DATOS!C:C)=0,J329,(LOOKUP(I335,DATOS!A:A,DATOS!C:C)))</f>
        <v>20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ht="15.6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>a) 0</v>
      </c>
      <c r="D336" s="26"/>
      <c r="G336" s="38">
        <f>IF(J336="FIN","",LOOKUP(I335,DATOS!A:A,DATOS!L:L))</f>
        <v>0</v>
      </c>
      <c r="I336" s="35" t="s">
        <v>57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ht="15.6" x14ac:dyDescent="0.25">
      <c r="A337" s="142"/>
      <c r="B337" s="29"/>
      <c r="C337" s="25" t="str">
        <f ca="1">IF(PORTADA!$F$51="A",CONCATENATE(I337," ",G337),"")</f>
        <v>b) 0</v>
      </c>
      <c r="D337" s="26"/>
      <c r="G337" s="38">
        <f>IF(J336="FIN","",LOOKUP(I335,DATOS!A:A,DATOS!M:M))</f>
        <v>0</v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ht="15.6" x14ac:dyDescent="0.25">
      <c r="A338" s="142"/>
      <c r="B338" s="29"/>
      <c r="C338" s="25" t="str">
        <f ca="1">IF(PORTADA!$F$51="A",CONCATENATE(I338," ",G338),"")</f>
        <v>c) 0</v>
      </c>
      <c r="D338" s="26"/>
      <c r="G338" s="38">
        <f>IF(J336="FIN","",LOOKUP(I335,DATOS!A:A,DATOS!N:N))</f>
        <v>0</v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ht="15.6" x14ac:dyDescent="0.25">
      <c r="A339" s="142"/>
      <c r="B339" s="29"/>
      <c r="C339" s="25" t="str">
        <f ca="1">IF(PORTADA!$F$51="A",CONCATENATE(I339," ",G339),"")</f>
        <v>d) 0</v>
      </c>
      <c r="D339" s="26"/>
      <c r="G339" s="38">
        <f>IF(J336="FIN","",LOOKUP(I335,DATOS!A:A,DATOS!O:O))</f>
        <v>0</v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ht="15.6" x14ac:dyDescent="0.25">
      <c r="A340" s="11"/>
      <c r="B340" s="30"/>
      <c r="C340" s="27"/>
      <c r="D340" s="28"/>
      <c r="J340" s="19"/>
    </row>
    <row r="341" spans="1:19" ht="15.6" x14ac:dyDescent="0.25">
      <c r="A341" s="11"/>
      <c r="B341" s="31"/>
      <c r="C341" s="23" t="str">
        <f ca="1">IF(PORTADA!$F$51="A",CONCATENATE(K341,".- ",G341),"")</f>
        <v xml:space="preserve">57.- TRANSMISIONES. </v>
      </c>
      <c r="D341" s="24"/>
      <c r="E341" s="11"/>
      <c r="F341" s="11"/>
      <c r="G341" s="40" t="str">
        <f>IF(J342="FIN","",LOOKUP(I341,DATOS!A:A,DATOS!F:F))</f>
        <v xml:space="preserve">TRANSMISIONES. </v>
      </c>
      <c r="H341" s="40">
        <f>IF(J342="FIN",0,LOOKUP(I341,DATOS!A:A,DATOS!P:P))</f>
        <v>0</v>
      </c>
      <c r="I341" s="35">
        <f>+I335+1</f>
        <v>1420</v>
      </c>
      <c r="J341" s="61">
        <f>IF(LOOKUP(I341,DATOS!A:A,DATOS!C:C)=0,J335,(LOOKUP(I341,DATOS!A:A,DATOS!C:C)))</f>
        <v>20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ht="15.6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>a) 0</v>
      </c>
      <c r="D342" s="26"/>
      <c r="G342" s="38">
        <f>IF(J342="FIN","",LOOKUP(I341,DATOS!A:A,DATOS!L:L))</f>
        <v>0</v>
      </c>
      <c r="I342" s="35" t="s">
        <v>57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ht="15.6" x14ac:dyDescent="0.25">
      <c r="A343" s="142"/>
      <c r="B343" s="29"/>
      <c r="C343" s="25" t="str">
        <f ca="1">IF(PORTADA!$F$51="A",CONCATENATE(I343," ",G343),"")</f>
        <v>b) 0</v>
      </c>
      <c r="D343" s="26"/>
      <c r="G343" s="38">
        <f>IF(J342="FIN","",LOOKUP(I341,DATOS!A:A,DATOS!M:M))</f>
        <v>0</v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ht="15.6" x14ac:dyDescent="0.25">
      <c r="A344" s="142"/>
      <c r="B344" s="29"/>
      <c r="C344" s="25" t="str">
        <f ca="1">IF(PORTADA!$F$51="A",CONCATENATE(I344," ",G344),"")</f>
        <v>c) 0</v>
      </c>
      <c r="D344" s="26"/>
      <c r="G344" s="38">
        <f>IF(J342="FIN","",LOOKUP(I341,DATOS!A:A,DATOS!N:N))</f>
        <v>0</v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ht="15.6" x14ac:dyDescent="0.25">
      <c r="A345" s="142"/>
      <c r="B345" s="29"/>
      <c r="C345" s="25" t="str">
        <f ca="1">IF(PORTADA!$F$51="A",CONCATENATE(I345," ",G345),"")</f>
        <v>d) 0</v>
      </c>
      <c r="D345" s="26"/>
      <c r="G345" s="38">
        <f>IF(J342="FIN","",LOOKUP(I341,DATOS!A:A,DATOS!O:O))</f>
        <v>0</v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ht="15.6" x14ac:dyDescent="0.25">
      <c r="A346" s="11"/>
      <c r="B346" s="30"/>
      <c r="C346" s="27"/>
      <c r="D346" s="28"/>
      <c r="J346" s="19"/>
    </row>
    <row r="347" spans="1:19" ht="15.6" x14ac:dyDescent="0.25">
      <c r="A347" s="11"/>
      <c r="B347" s="31"/>
      <c r="C347" s="23" t="str">
        <f ca="1">IF(PORTADA!$F$51="A",CONCATENATE(K347,".- ",G347),"")</f>
        <v xml:space="preserve">58.- TRANSMISIONES. </v>
      </c>
      <c r="D347" s="24"/>
      <c r="E347" s="11"/>
      <c r="F347" s="11"/>
      <c r="G347" s="40" t="str">
        <f>IF(J348="FIN","",LOOKUP(I347,DATOS!A:A,DATOS!F:F))</f>
        <v xml:space="preserve">TRANSMISIONES. </v>
      </c>
      <c r="H347" s="40">
        <f>IF(J348="FIN",0,LOOKUP(I347,DATOS!A:A,DATOS!P:P))</f>
        <v>0</v>
      </c>
      <c r="I347" s="35">
        <f>+I341+1</f>
        <v>1421</v>
      </c>
      <c r="J347" s="61">
        <f>IF(LOOKUP(I347,DATOS!A:A,DATOS!C:C)=0,J341,(LOOKUP(I347,DATOS!A:A,DATOS!C:C)))</f>
        <v>20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ht="15.6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>a) 0</v>
      </c>
      <c r="D348" s="26"/>
      <c r="G348" s="38">
        <f>IF(J348="FIN","",LOOKUP(I347,DATOS!A:A,DATOS!L:L))</f>
        <v>0</v>
      </c>
      <c r="I348" s="35" t="s">
        <v>57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ht="15.6" x14ac:dyDescent="0.25">
      <c r="A349" s="142"/>
      <c r="B349" s="29"/>
      <c r="C349" s="25" t="str">
        <f ca="1">IF(PORTADA!$F$51="A",CONCATENATE(I349," ",G349),"")</f>
        <v>b) 0</v>
      </c>
      <c r="D349" s="26"/>
      <c r="G349" s="38">
        <f>IF(J348="FIN","",LOOKUP(I347,DATOS!A:A,DATOS!M:M))</f>
        <v>0</v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ht="15.6" x14ac:dyDescent="0.25">
      <c r="A350" s="142"/>
      <c r="B350" s="29"/>
      <c r="C350" s="25" t="str">
        <f ca="1">IF(PORTADA!$F$51="A",CONCATENATE(I350," ",G350),"")</f>
        <v>c) 0</v>
      </c>
      <c r="D350" s="26"/>
      <c r="G350" s="38">
        <f>IF(J348="FIN","",LOOKUP(I347,DATOS!A:A,DATOS!N:N))</f>
        <v>0</v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ht="15.6" x14ac:dyDescent="0.25">
      <c r="A351" s="142"/>
      <c r="B351" s="29"/>
      <c r="C351" s="25" t="str">
        <f ca="1">IF(PORTADA!$F$51="A",CONCATENATE(I351," ",G351),"")</f>
        <v>d) 0</v>
      </c>
      <c r="D351" s="26"/>
      <c r="G351" s="38">
        <f>IF(J348="FIN","",LOOKUP(I347,DATOS!A:A,DATOS!O:O))</f>
        <v>0</v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ht="15.6" x14ac:dyDescent="0.25">
      <c r="A352" s="11"/>
      <c r="B352" s="30"/>
      <c r="C352" s="27"/>
      <c r="D352" s="28"/>
      <c r="J352" s="19"/>
    </row>
    <row r="353" spans="1:19" ht="15.6" x14ac:dyDescent="0.25">
      <c r="A353" s="11"/>
      <c r="B353" s="31"/>
      <c r="C353" s="23" t="str">
        <f ca="1">IF(PORTADA!$F$51="A",CONCATENATE(K353,".- ",G353),"")</f>
        <v xml:space="preserve">59.- TRANSMISIONES. </v>
      </c>
      <c r="D353" s="24"/>
      <c r="E353" s="11"/>
      <c r="F353" s="11"/>
      <c r="G353" s="40" t="str">
        <f>IF(J354="FIN","",LOOKUP(I353,DATOS!A:A,DATOS!F:F))</f>
        <v xml:space="preserve">TRANSMISIONES. </v>
      </c>
      <c r="H353" s="40">
        <f>IF(J354="FIN",0,LOOKUP(I353,DATOS!A:A,DATOS!P:P))</f>
        <v>0</v>
      </c>
      <c r="I353" s="35">
        <f>+I347+1</f>
        <v>1422</v>
      </c>
      <c r="J353" s="61">
        <f>IF(LOOKUP(I353,DATOS!A:A,DATOS!C:C)=0,J347,(LOOKUP(I353,DATOS!A:A,DATOS!C:C)))</f>
        <v>20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ht="15.6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>a) 0</v>
      </c>
      <c r="D354" s="26"/>
      <c r="G354" s="38">
        <f>IF(J354="FIN","",LOOKUP(I353,DATOS!A:A,DATOS!L:L))</f>
        <v>0</v>
      </c>
      <c r="I354" s="35" t="s">
        <v>57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ht="15.6" x14ac:dyDescent="0.25">
      <c r="A355" s="142"/>
      <c r="B355" s="29"/>
      <c r="C355" s="25" t="str">
        <f ca="1">IF(PORTADA!$F$51="A",CONCATENATE(I355," ",G355),"")</f>
        <v>b) 0</v>
      </c>
      <c r="D355" s="26"/>
      <c r="G355" s="38">
        <f>IF(J354="FIN","",LOOKUP(I353,DATOS!A:A,DATOS!M:M))</f>
        <v>0</v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ht="15.6" x14ac:dyDescent="0.25">
      <c r="A356" s="142"/>
      <c r="B356" s="29"/>
      <c r="C356" s="25" t="str">
        <f ca="1">IF(PORTADA!$F$51="A",CONCATENATE(I356," ",G356),"")</f>
        <v>c) 0</v>
      </c>
      <c r="D356" s="26"/>
      <c r="G356" s="38">
        <f>IF(J354="FIN","",LOOKUP(I353,DATOS!A:A,DATOS!N:N))</f>
        <v>0</v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ht="15.6" x14ac:dyDescent="0.25">
      <c r="A357" s="142"/>
      <c r="B357" s="29"/>
      <c r="C357" s="25" t="str">
        <f ca="1">IF(PORTADA!$F$51="A",CONCATENATE(I357," ",G357),"")</f>
        <v>d) 0</v>
      </c>
      <c r="D357" s="26"/>
      <c r="G357" s="38">
        <f>IF(J354="FIN","",LOOKUP(I353,DATOS!A:A,DATOS!O:O))</f>
        <v>0</v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ht="15.6" x14ac:dyDescent="0.25">
      <c r="A358" s="11"/>
      <c r="B358" s="30"/>
      <c r="C358" s="27"/>
      <c r="D358" s="28"/>
      <c r="J358" s="19"/>
    </row>
    <row r="359" spans="1:19" ht="15.6" x14ac:dyDescent="0.25">
      <c r="A359" s="11"/>
      <c r="B359" s="31"/>
      <c r="C359" s="23" t="str">
        <f ca="1">IF(PORTADA!$F$51="A",CONCATENATE(K359,".- ",G359),"")</f>
        <v xml:space="preserve">60.- TRANSMISIONES. </v>
      </c>
      <c r="D359" s="24"/>
      <c r="E359" s="11"/>
      <c r="F359" s="11"/>
      <c r="G359" s="40" t="str">
        <f>IF(J360="FIN","",LOOKUP(I359,DATOS!A:A,DATOS!F:F))</f>
        <v xml:space="preserve">TRANSMISIONES. </v>
      </c>
      <c r="H359" s="40">
        <f>IF(J360="FIN",0,LOOKUP(I359,DATOS!A:A,DATOS!P:P))</f>
        <v>0</v>
      </c>
      <c r="I359" s="35">
        <f>+I353+1</f>
        <v>1423</v>
      </c>
      <c r="J359" s="61">
        <f>IF(LOOKUP(I359,DATOS!A:A,DATOS!C:C)=0,J353,(LOOKUP(I359,DATOS!A:A,DATOS!C:C)))</f>
        <v>20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ht="15.6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>a) 0</v>
      </c>
      <c r="D360" s="26"/>
      <c r="G360" s="38">
        <f>IF(J360="FIN","",LOOKUP(I359,DATOS!A:A,DATOS!L:L))</f>
        <v>0</v>
      </c>
      <c r="I360" s="35" t="s">
        <v>57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ht="15.6" x14ac:dyDescent="0.25">
      <c r="A361" s="142"/>
      <c r="B361" s="29"/>
      <c r="C361" s="25" t="str">
        <f ca="1">IF(PORTADA!$F$51="A",CONCATENATE(I361," ",G361),"")</f>
        <v>b) 0</v>
      </c>
      <c r="D361" s="26"/>
      <c r="G361" s="38">
        <f>IF(J360="FIN","",LOOKUP(I359,DATOS!A:A,DATOS!M:M))</f>
        <v>0</v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ht="15.6" x14ac:dyDescent="0.25">
      <c r="A362" s="142"/>
      <c r="B362" s="29"/>
      <c r="C362" s="25" t="str">
        <f ca="1">IF(PORTADA!$F$51="A",CONCATENATE(I362," ",G362),"")</f>
        <v>c) 0</v>
      </c>
      <c r="D362" s="26"/>
      <c r="G362" s="38">
        <f>IF(J360="FIN","",LOOKUP(I359,DATOS!A:A,DATOS!N:N))</f>
        <v>0</v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ht="15.6" x14ac:dyDescent="0.25">
      <c r="A363" s="142"/>
      <c r="B363" s="29"/>
      <c r="C363" s="25" t="str">
        <f ca="1">IF(PORTADA!$F$51="A",CONCATENATE(I363," ",G363),"")</f>
        <v>d) 0</v>
      </c>
      <c r="D363" s="26"/>
      <c r="G363" s="38">
        <f>IF(J360="FIN","",LOOKUP(I359,DATOS!A:A,DATOS!O:O))</f>
        <v>0</v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ht="15.6" x14ac:dyDescent="0.25">
      <c r="A364" s="11"/>
      <c r="B364" s="30"/>
      <c r="C364" s="27"/>
      <c r="D364" s="28"/>
      <c r="J364" s="19"/>
    </row>
    <row r="365" spans="1:19" ht="15.6" x14ac:dyDescent="0.25">
      <c r="A365" s="11"/>
      <c r="B365" s="31"/>
      <c r="C365" s="23" t="str">
        <f ca="1">IF(PORTADA!$F$51="A",CONCATENATE(K365,".- ",G365),"")</f>
        <v xml:space="preserve">61.- TRANSMISIONES. </v>
      </c>
      <c r="D365" s="24"/>
      <c r="E365" s="11"/>
      <c r="F365" s="11"/>
      <c r="G365" s="40" t="str">
        <f>IF(J366="FIN","",LOOKUP(I365,DATOS!A:A,DATOS!F:F))</f>
        <v xml:space="preserve">TRANSMISIONES. </v>
      </c>
      <c r="H365" s="40">
        <f>IF(J366="FIN",0,LOOKUP(I365,DATOS!A:A,DATOS!P:P))</f>
        <v>0</v>
      </c>
      <c r="I365" s="35">
        <f>+I359+1</f>
        <v>1424</v>
      </c>
      <c r="J365" s="61">
        <f>IF(LOOKUP(I365,DATOS!A:A,DATOS!C:C)=0,J359,(LOOKUP(I365,DATOS!A:A,DATOS!C:C)))</f>
        <v>20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ht="15.6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>a) 0</v>
      </c>
      <c r="D366" s="26"/>
      <c r="G366" s="38">
        <f>IF(J366="FIN","",LOOKUP(I365,DATOS!A:A,DATOS!L:L))</f>
        <v>0</v>
      </c>
      <c r="I366" s="35" t="s">
        <v>57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ht="15.6" x14ac:dyDescent="0.25">
      <c r="A367" s="142"/>
      <c r="B367" s="29"/>
      <c r="C367" s="25" t="str">
        <f ca="1">IF(PORTADA!$F$51="A",CONCATENATE(I367," ",G367),"")</f>
        <v>b) 0</v>
      </c>
      <c r="D367" s="26"/>
      <c r="G367" s="38">
        <f>IF(J366="FIN","",LOOKUP(I365,DATOS!A:A,DATOS!M:M))</f>
        <v>0</v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ht="15.6" x14ac:dyDescent="0.25">
      <c r="A368" s="142"/>
      <c r="B368" s="29"/>
      <c r="C368" s="25" t="str">
        <f ca="1">IF(PORTADA!$F$51="A",CONCATENATE(I368," ",G368),"")</f>
        <v>c) 0</v>
      </c>
      <c r="D368" s="26"/>
      <c r="G368" s="38">
        <f>IF(J366="FIN","",LOOKUP(I365,DATOS!A:A,DATOS!N:N))</f>
        <v>0</v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ht="15.6" x14ac:dyDescent="0.25">
      <c r="A369" s="142"/>
      <c r="B369" s="29"/>
      <c r="C369" s="25" t="str">
        <f ca="1">IF(PORTADA!$F$51="A",CONCATENATE(I369," ",G369),"")</f>
        <v>d) 0</v>
      </c>
      <c r="D369" s="26"/>
      <c r="G369" s="38">
        <f>IF(J366="FIN","",LOOKUP(I365,DATOS!A:A,DATOS!O:O))</f>
        <v>0</v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ht="15.6" x14ac:dyDescent="0.25">
      <c r="A370" s="11"/>
      <c r="B370" s="30"/>
      <c r="C370" s="27"/>
      <c r="D370" s="28"/>
      <c r="J370" s="19"/>
    </row>
    <row r="371" spans="1:19" ht="15.6" x14ac:dyDescent="0.25">
      <c r="A371" s="11"/>
      <c r="B371" s="31"/>
      <c r="C371" s="23" t="str">
        <f ca="1">IF(PORTADA!$F$51="A",CONCATENATE(K371,".- ",G371),"")</f>
        <v xml:space="preserve">62.- TRANSMISIONES. </v>
      </c>
      <c r="D371" s="24"/>
      <c r="E371" s="11"/>
      <c r="F371" s="11"/>
      <c r="G371" s="40" t="str">
        <f>IF(J372="FIN","",LOOKUP(I371,DATOS!A:A,DATOS!F:F))</f>
        <v xml:space="preserve">TRANSMISIONES. </v>
      </c>
      <c r="H371" s="40">
        <f>IF(J372="FIN",0,LOOKUP(I371,DATOS!A:A,DATOS!P:P))</f>
        <v>0</v>
      </c>
      <c r="I371" s="35">
        <f>+I365+1</f>
        <v>1425</v>
      </c>
      <c r="J371" s="61">
        <f>IF(LOOKUP(I371,DATOS!A:A,DATOS!C:C)=0,J365,(LOOKUP(I371,DATOS!A:A,DATOS!C:C)))</f>
        <v>20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ht="15.6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>a) 0</v>
      </c>
      <c r="D372" s="26"/>
      <c r="G372" s="38">
        <f>IF(J372="FIN","",LOOKUP(I371,DATOS!A:A,DATOS!L:L))</f>
        <v>0</v>
      </c>
      <c r="I372" s="35" t="s">
        <v>57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ht="15.6" x14ac:dyDescent="0.25">
      <c r="A373" s="142"/>
      <c r="B373" s="29"/>
      <c r="C373" s="25" t="str">
        <f ca="1">IF(PORTADA!$F$51="A",CONCATENATE(I373," ",G373),"")</f>
        <v>b) 0</v>
      </c>
      <c r="D373" s="26"/>
      <c r="G373" s="38">
        <f>IF(J372="FIN","",LOOKUP(I371,DATOS!A:A,DATOS!M:M))</f>
        <v>0</v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ht="15.6" x14ac:dyDescent="0.25">
      <c r="A374" s="142"/>
      <c r="B374" s="29"/>
      <c r="C374" s="25" t="str">
        <f ca="1">IF(PORTADA!$F$51="A",CONCATENATE(I374," ",G374),"")</f>
        <v>c) 0</v>
      </c>
      <c r="D374" s="26"/>
      <c r="G374" s="38">
        <f>IF(J372="FIN","",LOOKUP(I371,DATOS!A:A,DATOS!N:N))</f>
        <v>0</v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ht="15.6" x14ac:dyDescent="0.25">
      <c r="A375" s="142"/>
      <c r="B375" s="29"/>
      <c r="C375" s="25" t="str">
        <f ca="1">IF(PORTADA!$F$51="A",CONCATENATE(I375," ",G375),"")</f>
        <v>d) 0</v>
      </c>
      <c r="D375" s="26"/>
      <c r="G375" s="38">
        <f>IF(J372="FIN","",LOOKUP(I371,DATOS!A:A,DATOS!O:O))</f>
        <v>0</v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ht="15.6" x14ac:dyDescent="0.25">
      <c r="A376" s="11"/>
      <c r="B376" s="30"/>
      <c r="C376" s="27"/>
      <c r="D376" s="28"/>
      <c r="J376" s="19"/>
    </row>
    <row r="377" spans="1:19" ht="15.6" x14ac:dyDescent="0.25">
      <c r="A377" s="11"/>
      <c r="B377" s="31"/>
      <c r="C377" s="23" t="str">
        <f ca="1">IF(PORTADA!$F$51="A",CONCATENATE(K377,".- ",G377),"")</f>
        <v xml:space="preserve">63.- TRANSMISIONES. </v>
      </c>
      <c r="D377" s="24"/>
      <c r="E377" s="11"/>
      <c r="F377" s="11"/>
      <c r="G377" s="40" t="str">
        <f>IF(J378="FIN","",LOOKUP(I377,DATOS!A:A,DATOS!F:F))</f>
        <v xml:space="preserve">TRANSMISIONES. </v>
      </c>
      <c r="H377" s="40">
        <f>IF(J378="FIN",0,LOOKUP(I377,DATOS!A:A,DATOS!P:P))</f>
        <v>0</v>
      </c>
      <c r="I377" s="35">
        <f>+I371+1</f>
        <v>1426</v>
      </c>
      <c r="J377" s="61">
        <f>IF(LOOKUP(I377,DATOS!A:A,DATOS!C:C)=0,J371,(LOOKUP(I377,DATOS!A:A,DATOS!C:C)))</f>
        <v>20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ht="15.6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>a) 0</v>
      </c>
      <c r="D378" s="26"/>
      <c r="G378" s="38">
        <f>IF(J378="FIN","",LOOKUP(I377,DATOS!A:A,DATOS!L:L))</f>
        <v>0</v>
      </c>
      <c r="I378" s="35" t="s">
        <v>57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ht="15.6" x14ac:dyDescent="0.25">
      <c r="A379" s="142"/>
      <c r="B379" s="29"/>
      <c r="C379" s="25" t="str">
        <f ca="1">IF(PORTADA!$F$51="A",CONCATENATE(I379," ",G379),"")</f>
        <v>b) 0</v>
      </c>
      <c r="D379" s="26"/>
      <c r="G379" s="38">
        <f>IF(J378="FIN","",LOOKUP(I377,DATOS!A:A,DATOS!M:M))</f>
        <v>0</v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ht="15.6" x14ac:dyDescent="0.25">
      <c r="A380" s="142"/>
      <c r="B380" s="29"/>
      <c r="C380" s="25" t="str">
        <f ca="1">IF(PORTADA!$F$51="A",CONCATENATE(I380," ",G380),"")</f>
        <v>c) 0</v>
      </c>
      <c r="D380" s="26"/>
      <c r="G380" s="38">
        <f>IF(J378="FIN","",LOOKUP(I377,DATOS!A:A,DATOS!N:N))</f>
        <v>0</v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ht="15.6" x14ac:dyDescent="0.25">
      <c r="A381" s="142"/>
      <c r="B381" s="29"/>
      <c r="C381" s="25" t="str">
        <f ca="1">IF(PORTADA!$F$51="A",CONCATENATE(I381," ",G381),"")</f>
        <v>d) 0</v>
      </c>
      <c r="D381" s="26"/>
      <c r="G381" s="38">
        <f>IF(J378="FIN","",LOOKUP(I377,DATOS!A:A,DATOS!O:O))</f>
        <v>0</v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ht="15.6" x14ac:dyDescent="0.25">
      <c r="A382" s="11"/>
      <c r="B382" s="30"/>
      <c r="C382" s="27"/>
      <c r="D382" s="28"/>
      <c r="J382" s="19"/>
    </row>
    <row r="383" spans="1:19" ht="15.6" x14ac:dyDescent="0.25">
      <c r="A383" s="11"/>
      <c r="B383" s="31"/>
      <c r="C383" s="23" t="str">
        <f ca="1">IF(PORTADA!$F$51="A",CONCATENATE(K383,".- ",G383),"")</f>
        <v xml:space="preserve">64.- TRANSMISIONES. </v>
      </c>
      <c r="D383" s="24"/>
      <c r="E383" s="11"/>
      <c r="F383" s="11"/>
      <c r="G383" s="40" t="str">
        <f>IF(J384="FIN","",LOOKUP(I383,DATOS!A:A,DATOS!F:F))</f>
        <v xml:space="preserve">TRANSMISIONES. </v>
      </c>
      <c r="H383" s="40">
        <f>IF(J384="FIN",0,LOOKUP(I383,DATOS!A:A,DATOS!P:P))</f>
        <v>0</v>
      </c>
      <c r="I383" s="35">
        <f>+I377+1</f>
        <v>1427</v>
      </c>
      <c r="J383" s="61">
        <f>IF(LOOKUP(I383,DATOS!A:A,DATOS!C:C)=0,J377,(LOOKUP(I383,DATOS!A:A,DATOS!C:C)))</f>
        <v>20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ht="15.6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>a) 0</v>
      </c>
      <c r="D384" s="26"/>
      <c r="G384" s="38">
        <f>IF(J384="FIN","",LOOKUP(I383,DATOS!A:A,DATOS!L:L))</f>
        <v>0</v>
      </c>
      <c r="I384" s="35" t="s">
        <v>57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ht="15.6" x14ac:dyDescent="0.25">
      <c r="A385" s="142"/>
      <c r="B385" s="29"/>
      <c r="C385" s="25" t="str">
        <f ca="1">IF(PORTADA!$F$51="A",CONCATENATE(I385," ",G385),"")</f>
        <v>b) 0</v>
      </c>
      <c r="D385" s="26"/>
      <c r="G385" s="38">
        <f>IF(J384="FIN","",LOOKUP(I383,DATOS!A:A,DATOS!M:M))</f>
        <v>0</v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ht="15.6" x14ac:dyDescent="0.25">
      <c r="A386" s="142"/>
      <c r="B386" s="29"/>
      <c r="C386" s="25" t="str">
        <f ca="1">IF(PORTADA!$F$51="A",CONCATENATE(I386," ",G386),"")</f>
        <v>c) 0</v>
      </c>
      <c r="D386" s="26"/>
      <c r="G386" s="38">
        <f>IF(J384="FIN","",LOOKUP(I383,DATOS!A:A,DATOS!N:N))</f>
        <v>0</v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ht="15.6" x14ac:dyDescent="0.25">
      <c r="A387" s="142"/>
      <c r="B387" s="29"/>
      <c r="C387" s="25" t="str">
        <f ca="1">IF(PORTADA!$F$51="A",CONCATENATE(I387," ",G387),"")</f>
        <v>d) 0</v>
      </c>
      <c r="D387" s="26"/>
      <c r="G387" s="38">
        <f>IF(J384="FIN","",LOOKUP(I383,DATOS!A:A,DATOS!O:O))</f>
        <v>0</v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ht="15.6" x14ac:dyDescent="0.25">
      <c r="A388" s="11"/>
      <c r="B388" s="30"/>
      <c r="C388" s="27"/>
      <c r="D388" s="28"/>
      <c r="J388" s="19"/>
    </row>
    <row r="389" spans="1:19" ht="15.6" x14ac:dyDescent="0.25">
      <c r="A389" s="11"/>
      <c r="B389" s="31"/>
      <c r="C389" s="23" t="str">
        <f ca="1">IF(PORTADA!$F$51="A",CONCATENATE(K389,".- ",G389),"")</f>
        <v xml:space="preserve">65.- TRANSMISIONES. </v>
      </c>
      <c r="D389" s="24"/>
      <c r="E389" s="11"/>
      <c r="F389" s="11"/>
      <c r="G389" s="40" t="str">
        <f>IF(J390="FIN","",LOOKUP(I389,DATOS!A:A,DATOS!F:F))</f>
        <v xml:space="preserve">TRANSMISIONES. </v>
      </c>
      <c r="H389" s="40">
        <f>IF(J390="FIN",0,LOOKUP(I389,DATOS!A:A,DATOS!P:P))</f>
        <v>0</v>
      </c>
      <c r="I389" s="35">
        <f>+I383+1</f>
        <v>1428</v>
      </c>
      <c r="J389" s="61">
        <f>IF(LOOKUP(I389,DATOS!A:A,DATOS!C:C)=0,J383,(LOOKUP(I389,DATOS!A:A,DATOS!C:C)))</f>
        <v>20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ht="15.6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>a) 0</v>
      </c>
      <c r="D390" s="26"/>
      <c r="G390" s="38">
        <f>IF(J390="FIN","",LOOKUP(I389,DATOS!A:A,DATOS!L:L))</f>
        <v>0</v>
      </c>
      <c r="I390" s="35" t="s">
        <v>57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ht="15.6" x14ac:dyDescent="0.25">
      <c r="A391" s="142"/>
      <c r="B391" s="29"/>
      <c r="C391" s="25" t="str">
        <f ca="1">IF(PORTADA!$F$51="A",CONCATENATE(I391," ",G391),"")</f>
        <v>b) 0</v>
      </c>
      <c r="D391" s="26"/>
      <c r="G391" s="38">
        <f>IF(J390="FIN","",LOOKUP(I389,DATOS!A:A,DATOS!M:M))</f>
        <v>0</v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ht="15.6" x14ac:dyDescent="0.25">
      <c r="A392" s="142"/>
      <c r="B392" s="29"/>
      <c r="C392" s="25" t="str">
        <f ca="1">IF(PORTADA!$F$51="A",CONCATENATE(I392," ",G392),"")</f>
        <v>c) 0</v>
      </c>
      <c r="D392" s="26"/>
      <c r="G392" s="38">
        <f>IF(J390="FIN","",LOOKUP(I389,DATOS!A:A,DATOS!N:N))</f>
        <v>0</v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ht="15.6" x14ac:dyDescent="0.25">
      <c r="A393" s="142"/>
      <c r="B393" s="29"/>
      <c r="C393" s="25" t="str">
        <f ca="1">IF(PORTADA!$F$51="A",CONCATENATE(I393," ",G393),"")</f>
        <v>d) 0</v>
      </c>
      <c r="D393" s="26"/>
      <c r="G393" s="38">
        <f>IF(J390="FIN","",LOOKUP(I389,DATOS!A:A,DATOS!O:O))</f>
        <v>0</v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ht="15.6" x14ac:dyDescent="0.25">
      <c r="A394" s="11"/>
      <c r="B394" s="30"/>
      <c r="C394" s="27"/>
      <c r="D394" s="28"/>
      <c r="J394" s="19"/>
    </row>
    <row r="395" spans="1:19" ht="15.6" x14ac:dyDescent="0.25">
      <c r="A395" s="11"/>
      <c r="B395" s="31"/>
      <c r="C395" s="23" t="str">
        <f ca="1">IF(PORTADA!$F$51="A",CONCATENATE(K395,".- ",G395),"")</f>
        <v xml:space="preserve">66.- TRANSMISIONES. </v>
      </c>
      <c r="D395" s="24"/>
      <c r="E395" s="11"/>
      <c r="F395" s="11"/>
      <c r="G395" s="40" t="str">
        <f>IF(J396="FIN","",LOOKUP(I395,DATOS!A:A,DATOS!F:F))</f>
        <v xml:space="preserve">TRANSMISIONES. </v>
      </c>
      <c r="H395" s="40">
        <f>IF(J396="FIN",0,LOOKUP(I395,DATOS!A:A,DATOS!P:P))</f>
        <v>0</v>
      </c>
      <c r="I395" s="35">
        <f>+I389+1</f>
        <v>1429</v>
      </c>
      <c r="J395" s="61">
        <f>IF(LOOKUP(I395,DATOS!A:A,DATOS!C:C)=0,J389,(LOOKUP(I395,DATOS!A:A,DATOS!C:C)))</f>
        <v>20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ht="15.6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>a) 0</v>
      </c>
      <c r="D396" s="26"/>
      <c r="G396" s="38">
        <f>IF(J396="FIN","",LOOKUP(I395,DATOS!A:A,DATOS!L:L))</f>
        <v>0</v>
      </c>
      <c r="I396" s="35" t="s">
        <v>57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ht="15.6" x14ac:dyDescent="0.25">
      <c r="A397" s="142"/>
      <c r="B397" s="29"/>
      <c r="C397" s="25" t="str">
        <f ca="1">IF(PORTADA!$F$51="A",CONCATENATE(I397," ",G397),"")</f>
        <v>b) 0</v>
      </c>
      <c r="D397" s="26"/>
      <c r="G397" s="38">
        <f>IF(J396="FIN","",LOOKUP(I395,DATOS!A:A,DATOS!M:M))</f>
        <v>0</v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ht="15.6" x14ac:dyDescent="0.25">
      <c r="A398" s="142"/>
      <c r="B398" s="29"/>
      <c r="C398" s="25" t="str">
        <f ca="1">IF(PORTADA!$F$51="A",CONCATENATE(I398," ",G398),"")</f>
        <v>c) 0</v>
      </c>
      <c r="D398" s="26"/>
      <c r="G398" s="38">
        <f>IF(J396="FIN","",LOOKUP(I395,DATOS!A:A,DATOS!N:N))</f>
        <v>0</v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ht="15.6" x14ac:dyDescent="0.25">
      <c r="A399" s="142"/>
      <c r="B399" s="29"/>
      <c r="C399" s="25" t="str">
        <f ca="1">IF(PORTADA!$F$51="A",CONCATENATE(I399," ",G399),"")</f>
        <v>d) 0</v>
      </c>
      <c r="D399" s="26"/>
      <c r="G399" s="38">
        <f>IF(J396="FIN","",LOOKUP(I395,DATOS!A:A,DATOS!O:O))</f>
        <v>0</v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ht="15.6" x14ac:dyDescent="0.25">
      <c r="A400" s="11"/>
      <c r="B400" s="30"/>
      <c r="C400" s="27"/>
      <c r="D400" s="28"/>
      <c r="J400" s="19"/>
    </row>
    <row r="401" spans="1:19" ht="15.6" x14ac:dyDescent="0.25">
      <c r="A401" s="11"/>
      <c r="B401" s="31"/>
      <c r="C401" s="23" t="str">
        <f ca="1">IF(PORTADA!$F$51="A",CONCATENATE(K401,".- ",G401),"")</f>
        <v xml:space="preserve">67.- TRANSMISIONES. </v>
      </c>
      <c r="D401" s="24"/>
      <c r="E401" s="11"/>
      <c r="F401" s="11"/>
      <c r="G401" s="40" t="str">
        <f>IF(J402="FIN","",LOOKUP(I401,DATOS!A:A,DATOS!F:F))</f>
        <v xml:space="preserve">TRANSMISIONES. </v>
      </c>
      <c r="H401" s="40">
        <f>IF(J402="FIN",0,LOOKUP(I401,DATOS!A:A,DATOS!P:P))</f>
        <v>0</v>
      </c>
      <c r="I401" s="35">
        <f>+I395+1</f>
        <v>1430</v>
      </c>
      <c r="J401" s="61">
        <f>IF(LOOKUP(I401,DATOS!A:A,DATOS!C:C)=0,J395,(LOOKUP(I401,DATOS!A:A,DATOS!C:C)))</f>
        <v>20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ht="15.6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>a) 0</v>
      </c>
      <c r="D402" s="26"/>
      <c r="G402" s="38">
        <f>IF(J402="FIN","",LOOKUP(I401,DATOS!A:A,DATOS!L:L))</f>
        <v>0</v>
      </c>
      <c r="I402" s="35" t="s">
        <v>57</v>
      </c>
      <c r="J402" s="41" t="str">
        <f>IF(J396="FIN","FIN",IF(J401=J395,"","FIN"))</f>
        <v/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ht="15.6" x14ac:dyDescent="0.25">
      <c r="A403" s="142"/>
      <c r="B403" s="29"/>
      <c r="C403" s="25" t="str">
        <f ca="1">IF(PORTADA!$F$51="A",CONCATENATE(I403," ",G403),"")</f>
        <v>b) 0</v>
      </c>
      <c r="D403" s="26"/>
      <c r="G403" s="38">
        <f>IF(J402="FIN","",LOOKUP(I401,DATOS!A:A,DATOS!M:M))</f>
        <v>0</v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ht="15.6" x14ac:dyDescent="0.25">
      <c r="A404" s="142"/>
      <c r="B404" s="29"/>
      <c r="C404" s="25" t="str">
        <f ca="1">IF(PORTADA!$F$51="A",CONCATENATE(I404," ",G404),"")</f>
        <v>c) 0</v>
      </c>
      <c r="D404" s="26"/>
      <c r="G404" s="38">
        <f>IF(J402="FIN","",LOOKUP(I401,DATOS!A:A,DATOS!N:N))</f>
        <v>0</v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ht="15.6" x14ac:dyDescent="0.25">
      <c r="A405" s="142"/>
      <c r="B405" s="29"/>
      <c r="C405" s="25" t="str">
        <f ca="1">IF(PORTADA!$F$51="A",CONCATENATE(I405," ",G405),"")</f>
        <v>d) 0</v>
      </c>
      <c r="D405" s="26"/>
      <c r="G405" s="38">
        <f>IF(J402="FIN","",LOOKUP(I401,DATOS!A:A,DATOS!O:O))</f>
        <v>0</v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ht="15.6" x14ac:dyDescent="0.25">
      <c r="A406" s="11"/>
      <c r="B406" s="30"/>
      <c r="C406" s="27"/>
      <c r="D406" s="28"/>
      <c r="J406" s="19"/>
    </row>
    <row r="407" spans="1:19" ht="15.6" x14ac:dyDescent="0.25">
      <c r="A407" s="11"/>
      <c r="B407" s="31"/>
      <c r="C407" s="23" t="str">
        <f ca="1">IF(PORTADA!$F$51="A",CONCATENATE(K407,".- ",G407),"")</f>
        <v xml:space="preserve">68.- TRANSMISIONES. </v>
      </c>
      <c r="D407" s="24"/>
      <c r="E407" s="11"/>
      <c r="F407" s="11"/>
      <c r="G407" s="40" t="str">
        <f>IF(J408="FIN","",LOOKUP(I407,DATOS!A:A,DATOS!F:F))</f>
        <v xml:space="preserve">TRANSMISIONES. </v>
      </c>
      <c r="H407" s="40">
        <f>IF(J408="FIN",0,LOOKUP(I407,DATOS!A:A,DATOS!P:P))</f>
        <v>0</v>
      </c>
      <c r="I407" s="35">
        <f>+I401+1</f>
        <v>1431</v>
      </c>
      <c r="J407" s="61">
        <f>IF(LOOKUP(I407,DATOS!A:A,DATOS!C:C)=0,J401,(LOOKUP(I407,DATOS!A:A,DATOS!C:C)))</f>
        <v>20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ht="15.6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>a) 0</v>
      </c>
      <c r="D408" s="26"/>
      <c r="G408" s="38">
        <f>IF(J408="FIN","",LOOKUP(I407,DATOS!A:A,DATOS!L:L))</f>
        <v>0</v>
      </c>
      <c r="I408" s="35" t="s">
        <v>57</v>
      </c>
      <c r="J408" s="41" t="str">
        <f>IF(J402="FIN","FIN",IF(J407=J401,"","FIN"))</f>
        <v/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ht="15.6" x14ac:dyDescent="0.25">
      <c r="A409" s="142"/>
      <c r="B409" s="29"/>
      <c r="C409" s="25" t="str">
        <f ca="1">IF(PORTADA!$F$51="A",CONCATENATE(I409," ",G409),"")</f>
        <v>b) 0</v>
      </c>
      <c r="D409" s="26"/>
      <c r="G409" s="38">
        <f>IF(J408="FIN","",LOOKUP(I407,DATOS!A:A,DATOS!M:M))</f>
        <v>0</v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ht="15.6" x14ac:dyDescent="0.25">
      <c r="A410" s="142"/>
      <c r="B410" s="29"/>
      <c r="C410" s="25" t="str">
        <f ca="1">IF(PORTADA!$F$51="A",CONCATENATE(I410," ",G410),"")</f>
        <v>c) 0</v>
      </c>
      <c r="D410" s="26"/>
      <c r="G410" s="38">
        <f>IF(J408="FIN","",LOOKUP(I407,DATOS!A:A,DATOS!N:N))</f>
        <v>0</v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ht="15.6" x14ac:dyDescent="0.25">
      <c r="A411" s="142"/>
      <c r="B411" s="29"/>
      <c r="C411" s="25" t="str">
        <f ca="1">IF(PORTADA!$F$51="A",CONCATENATE(I411," ",G411),"")</f>
        <v>d) 0</v>
      </c>
      <c r="D411" s="26"/>
      <c r="G411" s="38">
        <f>IF(J408="FIN","",LOOKUP(I407,DATOS!A:A,DATOS!O:O))</f>
        <v>0</v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ht="15.6" x14ac:dyDescent="0.25">
      <c r="A412" s="11"/>
      <c r="B412" s="30"/>
      <c r="C412" s="27"/>
      <c r="D412" s="28"/>
      <c r="J412" s="19"/>
    </row>
    <row r="413" spans="1:19" ht="15.6" x14ac:dyDescent="0.25">
      <c r="A413" s="11"/>
      <c r="B413" s="31"/>
      <c r="C413" s="23" t="str">
        <f ca="1">IF(PORTADA!$F$51="A",CONCATENATE(K413,".- ",G413),"")</f>
        <v xml:space="preserve">69.- TRANSMISIONES. </v>
      </c>
      <c r="D413" s="24"/>
      <c r="E413" s="11"/>
      <c r="F413" s="11"/>
      <c r="G413" s="40" t="str">
        <f>IF(J414="FIN","",LOOKUP(I413,DATOS!A:A,DATOS!F:F))</f>
        <v xml:space="preserve">TRANSMISIONES. </v>
      </c>
      <c r="H413" s="40">
        <f>IF(J414="FIN",0,LOOKUP(I413,DATOS!A:A,DATOS!P:P))</f>
        <v>0</v>
      </c>
      <c r="I413" s="35">
        <f>+I407+1</f>
        <v>1432</v>
      </c>
      <c r="J413" s="61">
        <f>IF(LOOKUP(I413,DATOS!A:A,DATOS!C:C)=0,J407,(LOOKUP(I413,DATOS!A:A,DATOS!C:C)))</f>
        <v>20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ht="15.6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>a) 0</v>
      </c>
      <c r="D414" s="26"/>
      <c r="G414" s="38">
        <f>IF(J414="FIN","",LOOKUP(I413,DATOS!A:A,DATOS!L:L))</f>
        <v>0</v>
      </c>
      <c r="I414" s="35" t="s">
        <v>57</v>
      </c>
      <c r="J414" s="41" t="str">
        <f>IF(J408="FIN","FIN",IF(J413=J407,"","FIN"))</f>
        <v/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ht="15.6" x14ac:dyDescent="0.25">
      <c r="A415" s="142"/>
      <c r="B415" s="29"/>
      <c r="C415" s="25" t="str">
        <f ca="1">IF(PORTADA!$F$51="A",CONCATENATE(I415," ",G415),"")</f>
        <v>b) 0</v>
      </c>
      <c r="D415" s="26"/>
      <c r="G415" s="38">
        <f>IF(J414="FIN","",LOOKUP(I413,DATOS!A:A,DATOS!M:M))</f>
        <v>0</v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ht="15.6" x14ac:dyDescent="0.25">
      <c r="A416" s="142"/>
      <c r="B416" s="29"/>
      <c r="C416" s="25" t="str">
        <f ca="1">IF(PORTADA!$F$51="A",CONCATENATE(I416," ",G416),"")</f>
        <v>c) 0</v>
      </c>
      <c r="D416" s="26"/>
      <c r="G416" s="38">
        <f>IF(J414="FIN","",LOOKUP(I413,DATOS!A:A,DATOS!N:N))</f>
        <v>0</v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ht="15.6" x14ac:dyDescent="0.25">
      <c r="A417" s="142"/>
      <c r="B417" s="29"/>
      <c r="C417" s="25" t="str">
        <f ca="1">IF(PORTADA!$F$51="A",CONCATENATE(I417," ",G417),"")</f>
        <v>d) 0</v>
      </c>
      <c r="D417" s="26"/>
      <c r="G417" s="38">
        <f>IF(J414="FIN","",LOOKUP(I413,DATOS!A:A,DATOS!O:O))</f>
        <v>0</v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ht="15.6" x14ac:dyDescent="0.25">
      <c r="A418" s="11"/>
      <c r="B418" s="30"/>
      <c r="C418" s="27"/>
      <c r="D418" s="28"/>
      <c r="J418" s="19"/>
    </row>
    <row r="419" spans="1:19" ht="15.6" x14ac:dyDescent="0.25">
      <c r="A419" s="11"/>
      <c r="B419" s="31"/>
      <c r="C419" s="23" t="str">
        <f ca="1">IF(PORTADA!$F$51="A",CONCATENATE(K419,".- ",G419),"")</f>
        <v xml:space="preserve">70.- TRANSMISIONES. </v>
      </c>
      <c r="D419" s="24"/>
      <c r="E419" s="11"/>
      <c r="F419" s="11"/>
      <c r="G419" s="40" t="str">
        <f>IF(J420="FIN","",LOOKUP(I419,DATOS!A:A,DATOS!F:F))</f>
        <v xml:space="preserve">TRANSMISIONES. </v>
      </c>
      <c r="H419" s="40">
        <f>IF(J420="FIN",0,LOOKUP(I419,DATOS!A:A,DATOS!P:P))</f>
        <v>0</v>
      </c>
      <c r="I419" s="35">
        <f>+I413+1</f>
        <v>1433</v>
      </c>
      <c r="J419" s="61">
        <f>IF(LOOKUP(I419,DATOS!A:A,DATOS!C:C)=0,J413,(LOOKUP(I419,DATOS!A:A,DATOS!C:C)))</f>
        <v>20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ht="15.6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>a) 0</v>
      </c>
      <c r="D420" s="26"/>
      <c r="G420" s="38">
        <f>IF(J420="FIN","",LOOKUP(I419,DATOS!A:A,DATOS!L:L))</f>
        <v>0</v>
      </c>
      <c r="I420" s="35" t="s">
        <v>57</v>
      </c>
      <c r="J420" s="41" t="str">
        <f>IF(J414="FIN","FIN",IF(J419=J413,"","FIN"))</f>
        <v/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ht="15.6" x14ac:dyDescent="0.25">
      <c r="A421" s="142"/>
      <c r="B421" s="29"/>
      <c r="C421" s="25" t="str">
        <f ca="1">IF(PORTADA!$F$51="A",CONCATENATE(I421," ",G421),"")</f>
        <v>b) 0</v>
      </c>
      <c r="D421" s="26"/>
      <c r="G421" s="38">
        <f>IF(J420="FIN","",LOOKUP(I419,DATOS!A:A,DATOS!M:M))</f>
        <v>0</v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ht="15.6" x14ac:dyDescent="0.25">
      <c r="A422" s="142"/>
      <c r="B422" s="29"/>
      <c r="C422" s="25" t="str">
        <f ca="1">IF(PORTADA!$F$51="A",CONCATENATE(I422," ",G422),"")</f>
        <v>c) 0</v>
      </c>
      <c r="D422" s="26"/>
      <c r="G422" s="38">
        <f>IF(J420="FIN","",LOOKUP(I419,DATOS!A:A,DATOS!N:N))</f>
        <v>0</v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ht="15.6" x14ac:dyDescent="0.25">
      <c r="A423" s="142"/>
      <c r="B423" s="29"/>
      <c r="C423" s="25" t="str">
        <f ca="1">IF(PORTADA!$F$51="A",CONCATENATE(I423," ",G423),"")</f>
        <v>d) 0</v>
      </c>
      <c r="D423" s="26"/>
      <c r="G423" s="38">
        <f>IF(J420="FIN","",LOOKUP(I419,DATOS!A:A,DATOS!O:O))</f>
        <v>0</v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ht="15.6" x14ac:dyDescent="0.25">
      <c r="A424" s="11"/>
      <c r="B424" s="30"/>
      <c r="C424" s="27"/>
      <c r="D424" s="28"/>
      <c r="J424" s="19"/>
    </row>
    <row r="425" spans="1:19" ht="15.6" x14ac:dyDescent="0.25">
      <c r="A425" s="11"/>
      <c r="B425" s="31"/>
      <c r="C425" s="23" t="str">
        <f ca="1">IF(PORTADA!$F$51="A",CONCATENATE(K425,".- ",G425),"")</f>
        <v xml:space="preserve">71.- TRANSMISIONES. </v>
      </c>
      <c r="D425" s="24"/>
      <c r="E425" s="11"/>
      <c r="F425" s="11"/>
      <c r="G425" s="40" t="str">
        <f>IF(J426="FIN","",LOOKUP(I425,DATOS!A:A,DATOS!F:F))</f>
        <v xml:space="preserve">TRANSMISIONES. </v>
      </c>
      <c r="H425" s="40">
        <f>IF(J426="FIN",0,LOOKUP(I425,DATOS!A:A,DATOS!P:P))</f>
        <v>0</v>
      </c>
      <c r="I425" s="35">
        <f>+I419+1</f>
        <v>1434</v>
      </c>
      <c r="J425" s="61">
        <f>IF(LOOKUP(I425,DATOS!A:A,DATOS!C:C)=0,J419,(LOOKUP(I425,DATOS!A:A,DATOS!C:C)))</f>
        <v>20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ht="15.6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>a) 0</v>
      </c>
      <c r="D426" s="26"/>
      <c r="G426" s="38">
        <f>IF(J426="FIN","",LOOKUP(I425,DATOS!A:A,DATOS!L:L))</f>
        <v>0</v>
      </c>
      <c r="I426" s="35" t="s">
        <v>57</v>
      </c>
      <c r="J426" s="41" t="str">
        <f>IF(J420="FIN","FIN",IF(J425=J419,"","FIN"))</f>
        <v/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ht="15.6" x14ac:dyDescent="0.25">
      <c r="A427" s="142"/>
      <c r="B427" s="29"/>
      <c r="C427" s="25" t="str">
        <f ca="1">IF(PORTADA!$F$51="A",CONCATENATE(I427," ",G427),"")</f>
        <v>b) 0</v>
      </c>
      <c r="D427" s="26"/>
      <c r="G427" s="38">
        <f>IF(J426="FIN","",LOOKUP(I425,DATOS!A:A,DATOS!M:M))</f>
        <v>0</v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ht="15.6" x14ac:dyDescent="0.25">
      <c r="A428" s="142"/>
      <c r="B428" s="29"/>
      <c r="C428" s="25" t="str">
        <f ca="1">IF(PORTADA!$F$51="A",CONCATENATE(I428," ",G428),"")</f>
        <v>c) 0</v>
      </c>
      <c r="D428" s="26"/>
      <c r="G428" s="38">
        <f>IF(J426="FIN","",LOOKUP(I425,DATOS!A:A,DATOS!N:N))</f>
        <v>0</v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ht="15.6" x14ac:dyDescent="0.25">
      <c r="A429" s="142"/>
      <c r="B429" s="29"/>
      <c r="C429" s="25" t="str">
        <f ca="1">IF(PORTADA!$F$51="A",CONCATENATE(I429," ",G429),"")</f>
        <v>d) 0</v>
      </c>
      <c r="D429" s="26"/>
      <c r="G429" s="38">
        <f>IF(J426="FIN","",LOOKUP(I425,DATOS!A:A,DATOS!O:O))</f>
        <v>0</v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ht="15.6" x14ac:dyDescent="0.25">
      <c r="A430" s="11"/>
      <c r="B430" s="30"/>
      <c r="C430" s="27"/>
      <c r="D430" s="28"/>
      <c r="J430" s="19"/>
    </row>
    <row r="431" spans="1:19" ht="15.6" x14ac:dyDescent="0.25">
      <c r="A431" s="11"/>
      <c r="B431" s="31"/>
      <c r="C431" s="23" t="str">
        <f ca="1">IF(PORTADA!$F$51="A",CONCATENATE(K431,".- ",G431),"")</f>
        <v xml:space="preserve">72.- TRANSMISIONES. </v>
      </c>
      <c r="D431" s="24"/>
      <c r="E431" s="11"/>
      <c r="F431" s="11"/>
      <c r="G431" s="40" t="str">
        <f>IF(J432="FIN","",LOOKUP(I431,DATOS!A:A,DATOS!F:F))</f>
        <v xml:space="preserve">TRANSMISIONES. </v>
      </c>
      <c r="H431" s="40">
        <f>IF(J432="FIN",0,LOOKUP(I431,DATOS!A:A,DATOS!P:P))</f>
        <v>0</v>
      </c>
      <c r="I431" s="35">
        <f>+I425+1</f>
        <v>1435</v>
      </c>
      <c r="J431" s="61">
        <f>IF(LOOKUP(I431,DATOS!A:A,DATOS!C:C)=0,J425,(LOOKUP(I431,DATOS!A:A,DATOS!C:C)))</f>
        <v>20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ht="15.6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>a) 0</v>
      </c>
      <c r="D432" s="26"/>
      <c r="G432" s="38">
        <f>IF(J432="FIN","",LOOKUP(I431,DATOS!A:A,DATOS!L:L))</f>
        <v>0</v>
      </c>
      <c r="I432" s="35" t="s">
        <v>57</v>
      </c>
      <c r="J432" s="41" t="str">
        <f>IF(J426="FIN","FIN",IF(J431=J425,"","FIN"))</f>
        <v/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ht="15.6" x14ac:dyDescent="0.25">
      <c r="A433" s="142"/>
      <c r="B433" s="29"/>
      <c r="C433" s="25" t="str">
        <f ca="1">IF(PORTADA!$F$51="A",CONCATENATE(I433," ",G433),"")</f>
        <v>b) 0</v>
      </c>
      <c r="D433" s="26"/>
      <c r="G433" s="38">
        <f>IF(J432="FIN","",LOOKUP(I431,DATOS!A:A,DATOS!M:M))</f>
        <v>0</v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ht="15.6" x14ac:dyDescent="0.25">
      <c r="A434" s="142"/>
      <c r="B434" s="29"/>
      <c r="C434" s="25" t="str">
        <f ca="1">IF(PORTADA!$F$51="A",CONCATENATE(I434," ",G434),"")</f>
        <v>c) 0</v>
      </c>
      <c r="D434" s="26"/>
      <c r="G434" s="38">
        <f>IF(J432="FIN","",LOOKUP(I431,DATOS!A:A,DATOS!N:N))</f>
        <v>0</v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ht="15.6" x14ac:dyDescent="0.25">
      <c r="A435" s="142"/>
      <c r="B435" s="29"/>
      <c r="C435" s="25" t="str">
        <f ca="1">IF(PORTADA!$F$51="A",CONCATENATE(I435," ",G435),"")</f>
        <v>d) 0</v>
      </c>
      <c r="D435" s="26"/>
      <c r="G435" s="38">
        <f>IF(J432="FIN","",LOOKUP(I431,DATOS!A:A,DATOS!O:O))</f>
        <v>0</v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ht="15.6" x14ac:dyDescent="0.25">
      <c r="A436" s="11"/>
      <c r="B436" s="30"/>
      <c r="C436" s="27"/>
      <c r="D436" s="28"/>
      <c r="J436" s="19"/>
    </row>
    <row r="437" spans="1:19" ht="15.6" x14ac:dyDescent="0.25">
      <c r="A437" s="11"/>
      <c r="B437" s="31"/>
      <c r="C437" s="23" t="str">
        <f ca="1">IF(PORTADA!$F$51="A",CONCATENATE(K437,".- ",G437),"")</f>
        <v xml:space="preserve">73.- TRANSMISIONES. </v>
      </c>
      <c r="D437" s="24"/>
      <c r="E437" s="11"/>
      <c r="F437" s="11"/>
      <c r="G437" s="40" t="str">
        <f>IF(J438="FIN","",LOOKUP(I437,DATOS!A:A,DATOS!F:F))</f>
        <v xml:space="preserve">TRANSMISIONES. </v>
      </c>
      <c r="H437" s="40">
        <f>IF(J438="FIN",0,LOOKUP(I437,DATOS!A:A,DATOS!P:P))</f>
        <v>0</v>
      </c>
      <c r="I437" s="35">
        <f>+I431+1</f>
        <v>1436</v>
      </c>
      <c r="J437" s="61">
        <f>IF(LOOKUP(I437,DATOS!A:A,DATOS!C:C)=0,J431,(LOOKUP(I437,DATOS!A:A,DATOS!C:C)))</f>
        <v>20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ht="15.6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>a) 0</v>
      </c>
      <c r="D438" s="26"/>
      <c r="G438" s="38">
        <f>IF(J438="FIN","",LOOKUP(I437,DATOS!A:A,DATOS!L:L))</f>
        <v>0</v>
      </c>
      <c r="I438" s="35" t="s">
        <v>57</v>
      </c>
      <c r="J438" s="41" t="str">
        <f>IF(J432="FIN","FIN",IF(J437=J431,"","FIN"))</f>
        <v/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ht="15.6" x14ac:dyDescent="0.25">
      <c r="A439" s="142"/>
      <c r="B439" s="29"/>
      <c r="C439" s="25" t="str">
        <f ca="1">IF(PORTADA!$F$51="A",CONCATENATE(I439," ",G439),"")</f>
        <v>b) 0</v>
      </c>
      <c r="D439" s="26"/>
      <c r="G439" s="38">
        <f>IF(J438="FIN","",LOOKUP(I437,DATOS!A:A,DATOS!M:M))</f>
        <v>0</v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ht="15.6" x14ac:dyDescent="0.25">
      <c r="A440" s="142"/>
      <c r="B440" s="29"/>
      <c r="C440" s="25" t="str">
        <f ca="1">IF(PORTADA!$F$51="A",CONCATENATE(I440," ",G440),"")</f>
        <v>c) 0</v>
      </c>
      <c r="D440" s="26"/>
      <c r="G440" s="38">
        <f>IF(J438="FIN","",LOOKUP(I437,DATOS!A:A,DATOS!N:N))</f>
        <v>0</v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ht="15.6" x14ac:dyDescent="0.25">
      <c r="A441" s="142"/>
      <c r="B441" s="29"/>
      <c r="C441" s="25" t="str">
        <f ca="1">IF(PORTADA!$F$51="A",CONCATENATE(I441," ",G441),"")</f>
        <v>d) 0</v>
      </c>
      <c r="D441" s="26"/>
      <c r="G441" s="38">
        <f>IF(J438="FIN","",LOOKUP(I437,DATOS!A:A,DATOS!O:O))</f>
        <v>0</v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ht="15.6" x14ac:dyDescent="0.25">
      <c r="A442" s="11"/>
      <c r="B442" s="30"/>
      <c r="C442" s="27"/>
      <c r="D442" s="28"/>
      <c r="J442" s="19"/>
    </row>
    <row r="443" spans="1:19" ht="15.6" x14ac:dyDescent="0.25">
      <c r="A443" s="11"/>
      <c r="B443" s="31"/>
      <c r="C443" s="23" t="str">
        <f ca="1">IF(PORTADA!$F$51="A",CONCATENATE(K443,".- ",G443),"")</f>
        <v xml:space="preserve">74.- TRANSMISIONES. </v>
      </c>
      <c r="D443" s="24"/>
      <c r="E443" s="11"/>
      <c r="F443" s="11"/>
      <c r="G443" s="40" t="str">
        <f>IF(J444="FIN","",LOOKUP(I443,DATOS!A:A,DATOS!F:F))</f>
        <v xml:space="preserve">TRANSMISIONES. </v>
      </c>
      <c r="H443" s="40">
        <f>IF(J444="FIN",0,LOOKUP(I443,DATOS!A:A,DATOS!P:P))</f>
        <v>0</v>
      </c>
      <c r="I443" s="35">
        <f>+I437+1</f>
        <v>1437</v>
      </c>
      <c r="J443" s="61">
        <f>IF(LOOKUP(I443,DATOS!A:A,DATOS!C:C)=0,J437,(LOOKUP(I443,DATOS!A:A,DATOS!C:C)))</f>
        <v>20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ht="15.6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>a) 0</v>
      </c>
      <c r="D444" s="26"/>
      <c r="G444" s="38">
        <f>IF(J444="FIN","",LOOKUP(I443,DATOS!A:A,DATOS!L:L))</f>
        <v>0</v>
      </c>
      <c r="I444" s="35" t="s">
        <v>57</v>
      </c>
      <c r="J444" s="41" t="str">
        <f>IF(J438="FIN","FIN",IF(J443=J437,"","FIN"))</f>
        <v/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ht="15.6" x14ac:dyDescent="0.25">
      <c r="A445" s="142"/>
      <c r="B445" s="29"/>
      <c r="C445" s="25" t="str">
        <f ca="1">IF(PORTADA!$F$51="A",CONCATENATE(I445," ",G445),"")</f>
        <v>b) 0</v>
      </c>
      <c r="D445" s="26"/>
      <c r="G445" s="38">
        <f>IF(J444="FIN","",LOOKUP(I443,DATOS!A:A,DATOS!M:M))</f>
        <v>0</v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ht="15.6" x14ac:dyDescent="0.25">
      <c r="A446" s="142"/>
      <c r="B446" s="29"/>
      <c r="C446" s="25" t="str">
        <f ca="1">IF(PORTADA!$F$51="A",CONCATENATE(I446," ",G446),"")</f>
        <v>c) 0</v>
      </c>
      <c r="D446" s="26"/>
      <c r="G446" s="38">
        <f>IF(J444="FIN","",LOOKUP(I443,DATOS!A:A,DATOS!N:N))</f>
        <v>0</v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ht="15.6" x14ac:dyDescent="0.25">
      <c r="A447" s="142"/>
      <c r="B447" s="29"/>
      <c r="C447" s="25" t="str">
        <f ca="1">IF(PORTADA!$F$51="A",CONCATENATE(I447," ",G447),"")</f>
        <v>d) 0</v>
      </c>
      <c r="D447" s="26"/>
      <c r="G447" s="38">
        <f>IF(J444="FIN","",LOOKUP(I443,DATOS!A:A,DATOS!O:O))</f>
        <v>0</v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ht="15.6" x14ac:dyDescent="0.25">
      <c r="A448" s="11"/>
      <c r="B448" s="30"/>
      <c r="C448" s="27"/>
      <c r="D448" s="28"/>
      <c r="J448" s="19"/>
    </row>
    <row r="449" spans="1:19" ht="15.6" x14ac:dyDescent="0.25">
      <c r="A449" s="11"/>
      <c r="B449" s="31"/>
      <c r="C449" s="23" t="str">
        <f ca="1">IF(PORTADA!$F$51="A",CONCATENATE(K449,".- ",G449),"")</f>
        <v xml:space="preserve">75.- TRANSMISIONES. </v>
      </c>
      <c r="D449" s="24"/>
      <c r="E449" s="11"/>
      <c r="F449" s="11"/>
      <c r="G449" s="40" t="str">
        <f>IF(J450="FIN","",LOOKUP(I449,DATOS!A:A,DATOS!F:F))</f>
        <v xml:space="preserve">TRANSMISIONES. </v>
      </c>
      <c r="H449" s="40">
        <f>IF(J450="FIN",0,LOOKUP(I449,DATOS!A:A,DATOS!P:P))</f>
        <v>0</v>
      </c>
      <c r="I449" s="35">
        <f>+I443+1</f>
        <v>1438</v>
      </c>
      <c r="J449" s="61">
        <f>IF(LOOKUP(I449,DATOS!A:A,DATOS!C:C)=0,J443,(LOOKUP(I449,DATOS!A:A,DATOS!C:C)))</f>
        <v>20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ht="15.6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>a) 0</v>
      </c>
      <c r="D450" s="26"/>
      <c r="G450" s="38">
        <f>IF(J450="FIN","",LOOKUP(I449,DATOS!A:A,DATOS!L:L))</f>
        <v>0</v>
      </c>
      <c r="I450" s="35" t="s">
        <v>57</v>
      </c>
      <c r="J450" s="41" t="str">
        <f>IF(J444="FIN","FIN",IF(J449=J443,"","FIN"))</f>
        <v/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ht="15.6" x14ac:dyDescent="0.25">
      <c r="A451" s="142"/>
      <c r="B451" s="29"/>
      <c r="C451" s="25" t="str">
        <f ca="1">IF(PORTADA!$F$51="A",CONCATENATE(I451," ",G451),"")</f>
        <v>b) 0</v>
      </c>
      <c r="D451" s="26"/>
      <c r="G451" s="38">
        <f>IF(J450="FIN","",LOOKUP(I449,DATOS!A:A,DATOS!M:M))</f>
        <v>0</v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ht="15.6" x14ac:dyDescent="0.25">
      <c r="A452" s="142"/>
      <c r="B452" s="29"/>
      <c r="C452" s="25" t="str">
        <f ca="1">IF(PORTADA!$F$51="A",CONCATENATE(I452," ",G452),"")</f>
        <v>c) 0</v>
      </c>
      <c r="D452" s="26"/>
      <c r="G452" s="38">
        <f>IF(J450="FIN","",LOOKUP(I449,DATOS!A:A,DATOS!N:N))</f>
        <v>0</v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ht="15.6" x14ac:dyDescent="0.25">
      <c r="A453" s="142"/>
      <c r="B453" s="29"/>
      <c r="C453" s="25" t="str">
        <f ca="1">IF(PORTADA!$F$51="A",CONCATENATE(I453," ",G453),"")</f>
        <v>d) 0</v>
      </c>
      <c r="D453" s="26"/>
      <c r="G453" s="38">
        <f>IF(J450="FIN","",LOOKUP(I449,DATOS!A:A,DATOS!O:O))</f>
        <v>0</v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ht="15.6" x14ac:dyDescent="0.25">
      <c r="A454" s="11"/>
      <c r="B454" s="30"/>
      <c r="C454" s="27"/>
      <c r="D454" s="28"/>
      <c r="J454" s="19"/>
    </row>
    <row r="455" spans="1:19" ht="15.6" x14ac:dyDescent="0.25">
      <c r="A455" s="11"/>
      <c r="B455" s="31"/>
      <c r="C455" s="23" t="str">
        <f ca="1">IF(PORTADA!$F$51="A",CONCATENATE(K455,".- ",G455),"")</f>
        <v xml:space="preserve">76.- TRANSMISIONES. </v>
      </c>
      <c r="D455" s="24"/>
      <c r="E455" s="11"/>
      <c r="F455" s="11"/>
      <c r="G455" s="40" t="str">
        <f>IF(J456="FIN","",LOOKUP(I455,DATOS!A:A,DATOS!F:F))</f>
        <v xml:space="preserve">TRANSMISIONES. </v>
      </c>
      <c r="H455" s="40">
        <f>IF(J456="FIN",0,LOOKUP(I455,DATOS!A:A,DATOS!P:P))</f>
        <v>0</v>
      </c>
      <c r="I455" s="35">
        <f>+I449+1</f>
        <v>1439</v>
      </c>
      <c r="J455" s="61">
        <f>IF(LOOKUP(I455,DATOS!A:A,DATOS!C:C)=0,J449,(LOOKUP(I455,DATOS!A:A,DATOS!C:C)))</f>
        <v>20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ht="15.6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>a) 0</v>
      </c>
      <c r="D456" s="26"/>
      <c r="G456" s="38">
        <f>IF(J456="FIN","",LOOKUP(I455,DATOS!A:A,DATOS!L:L))</f>
        <v>0</v>
      </c>
      <c r="I456" s="35" t="s">
        <v>57</v>
      </c>
      <c r="J456" s="41" t="str">
        <f>IF(J450="FIN","FIN",IF(J455=J449,"","FIN"))</f>
        <v/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ht="15.6" x14ac:dyDescent="0.25">
      <c r="A457" s="142"/>
      <c r="B457" s="29"/>
      <c r="C457" s="25" t="str">
        <f ca="1">IF(PORTADA!$F$51="A",CONCATENATE(I457," ",G457),"")</f>
        <v>b) 0</v>
      </c>
      <c r="D457" s="26"/>
      <c r="G457" s="38">
        <f>IF(J456="FIN","",LOOKUP(I455,DATOS!A:A,DATOS!M:M))</f>
        <v>0</v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ht="15.6" x14ac:dyDescent="0.25">
      <c r="A458" s="142"/>
      <c r="B458" s="29"/>
      <c r="C458" s="25" t="str">
        <f ca="1">IF(PORTADA!$F$51="A",CONCATENATE(I458," ",G458),"")</f>
        <v>c) 0</v>
      </c>
      <c r="D458" s="26"/>
      <c r="G458" s="38">
        <f>IF(J456="FIN","",LOOKUP(I455,DATOS!A:A,DATOS!N:N))</f>
        <v>0</v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ht="15.6" x14ac:dyDescent="0.25">
      <c r="A459" s="142"/>
      <c r="B459" s="29"/>
      <c r="C459" s="25" t="str">
        <f ca="1">IF(PORTADA!$F$51="A",CONCATENATE(I459," ",G459),"")</f>
        <v>d) 0</v>
      </c>
      <c r="D459" s="26"/>
      <c r="G459" s="38">
        <f>IF(J456="FIN","",LOOKUP(I455,DATOS!A:A,DATOS!O:O))</f>
        <v>0</v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ht="15.6" x14ac:dyDescent="0.25">
      <c r="A460" s="11"/>
      <c r="B460" s="30"/>
      <c r="C460" s="27"/>
      <c r="D460" s="28"/>
      <c r="J460" s="19"/>
    </row>
    <row r="461" spans="1:19" ht="15.6" x14ac:dyDescent="0.25">
      <c r="A461" s="11"/>
      <c r="B461" s="31"/>
      <c r="C461" s="23" t="str">
        <f ca="1">IF(PORTADA!$F$51="A",CONCATENATE(K461,".- ",G461),"")</f>
        <v xml:space="preserve">77.- TRANSMISIONES. </v>
      </c>
      <c r="D461" s="24"/>
      <c r="E461" s="11"/>
      <c r="F461" s="11"/>
      <c r="G461" s="40" t="str">
        <f>IF(J462="FIN","",LOOKUP(I461,DATOS!A:A,DATOS!F:F))</f>
        <v xml:space="preserve">TRANSMISIONES. </v>
      </c>
      <c r="H461" s="40">
        <f>IF(J462="FIN",0,LOOKUP(I461,DATOS!A:A,DATOS!P:P))</f>
        <v>0</v>
      </c>
      <c r="I461" s="35">
        <f>+I455+1</f>
        <v>1440</v>
      </c>
      <c r="J461" s="61">
        <f>IF(LOOKUP(I461,DATOS!A:A,DATOS!C:C)=0,J455,(LOOKUP(I461,DATOS!A:A,DATOS!C:C)))</f>
        <v>20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ht="15.6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>a) 0</v>
      </c>
      <c r="D462" s="26"/>
      <c r="G462" s="38">
        <f>IF(J462="FIN","",LOOKUP(I461,DATOS!A:A,DATOS!L:L))</f>
        <v>0</v>
      </c>
      <c r="I462" s="35" t="s">
        <v>57</v>
      </c>
      <c r="J462" s="41" t="str">
        <f>IF(J456="FIN","FIN",IF(J461=J455,"","FIN"))</f>
        <v/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ht="15.6" x14ac:dyDescent="0.25">
      <c r="A463" s="142"/>
      <c r="B463" s="29"/>
      <c r="C463" s="25" t="str">
        <f ca="1">IF(PORTADA!$F$51="A",CONCATENATE(I463," ",G463),"")</f>
        <v>b) 0</v>
      </c>
      <c r="D463" s="26"/>
      <c r="G463" s="38">
        <f>IF(J462="FIN","",LOOKUP(I461,DATOS!A:A,DATOS!M:M))</f>
        <v>0</v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ht="15.6" x14ac:dyDescent="0.25">
      <c r="A464" s="142"/>
      <c r="B464" s="29"/>
      <c r="C464" s="25" t="str">
        <f ca="1">IF(PORTADA!$F$51="A",CONCATENATE(I464," ",G464),"")</f>
        <v>c) 0</v>
      </c>
      <c r="D464" s="26"/>
      <c r="G464" s="38">
        <f>IF(J462="FIN","",LOOKUP(I461,DATOS!A:A,DATOS!N:N))</f>
        <v>0</v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ht="15.6" x14ac:dyDescent="0.25">
      <c r="A465" s="142"/>
      <c r="B465" s="29"/>
      <c r="C465" s="25" t="str">
        <f ca="1">IF(PORTADA!$F$51="A",CONCATENATE(I465," ",G465),"")</f>
        <v>d) 0</v>
      </c>
      <c r="D465" s="26"/>
      <c r="G465" s="38">
        <f>IF(J462="FIN","",LOOKUP(I461,DATOS!A:A,DATOS!O:O))</f>
        <v>0</v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ht="15.6" x14ac:dyDescent="0.25">
      <c r="A466" s="11"/>
      <c r="B466" s="30"/>
      <c r="C466" s="27"/>
      <c r="D466" s="28"/>
      <c r="J466" s="19"/>
    </row>
    <row r="467" spans="1:19" ht="15.6" x14ac:dyDescent="0.25">
      <c r="A467" s="11"/>
      <c r="B467" s="31"/>
      <c r="C467" s="23" t="str">
        <f ca="1">IF(PORTADA!$F$51="A",CONCATENATE(K467,".- ",G467),"")</f>
        <v xml:space="preserve">78.- TRANSMISIONES. </v>
      </c>
      <c r="D467" s="24"/>
      <c r="E467" s="11"/>
      <c r="F467" s="11"/>
      <c r="G467" s="40" t="str">
        <f>IF(J468="FIN","",LOOKUP(I467,DATOS!A:A,DATOS!F:F))</f>
        <v xml:space="preserve">TRANSMISIONES. </v>
      </c>
      <c r="H467" s="40">
        <f>IF(J468="FIN",0,LOOKUP(I467,DATOS!A:A,DATOS!P:P))</f>
        <v>0</v>
      </c>
      <c r="I467" s="35">
        <f>+I461+1</f>
        <v>1441</v>
      </c>
      <c r="J467" s="61">
        <f>IF(LOOKUP(I467,DATOS!A:A,DATOS!C:C)=0,J461,(LOOKUP(I467,DATOS!A:A,DATOS!C:C)))</f>
        <v>20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ht="15.6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>a) 0</v>
      </c>
      <c r="D468" s="26"/>
      <c r="G468" s="38">
        <f>IF(J468="FIN","",LOOKUP(I467,DATOS!A:A,DATOS!L:L))</f>
        <v>0</v>
      </c>
      <c r="I468" s="35" t="s">
        <v>57</v>
      </c>
      <c r="J468" s="41" t="str">
        <f>IF(J462="FIN","FIN",IF(J467=J461,"","FIN"))</f>
        <v/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ht="15.6" x14ac:dyDescent="0.25">
      <c r="A469" s="142"/>
      <c r="B469" s="29"/>
      <c r="C469" s="25" t="str">
        <f ca="1">IF(PORTADA!$F$51="A",CONCATENATE(I469," ",G469),"")</f>
        <v>b) 0</v>
      </c>
      <c r="D469" s="26"/>
      <c r="G469" s="38">
        <f>IF(J468="FIN","",LOOKUP(I467,DATOS!A:A,DATOS!M:M))</f>
        <v>0</v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ht="15.6" x14ac:dyDescent="0.25">
      <c r="A470" s="142"/>
      <c r="B470" s="29"/>
      <c r="C470" s="25" t="str">
        <f ca="1">IF(PORTADA!$F$51="A",CONCATENATE(I470," ",G470),"")</f>
        <v>c) 0</v>
      </c>
      <c r="D470" s="26"/>
      <c r="G470" s="38">
        <f>IF(J468="FIN","",LOOKUP(I467,DATOS!A:A,DATOS!N:N))</f>
        <v>0</v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ht="15.6" x14ac:dyDescent="0.25">
      <c r="A471" s="142"/>
      <c r="B471" s="29"/>
      <c r="C471" s="25" t="str">
        <f ca="1">IF(PORTADA!$F$51="A",CONCATENATE(I471," ",G471),"")</f>
        <v>d) 0</v>
      </c>
      <c r="D471" s="26"/>
      <c r="G471" s="38">
        <f>IF(J468="FIN","",LOOKUP(I467,DATOS!A:A,DATOS!O:O))</f>
        <v>0</v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ht="15.6" x14ac:dyDescent="0.25">
      <c r="A472" s="11"/>
      <c r="B472" s="30"/>
      <c r="C472" s="27"/>
      <c r="D472" s="28"/>
      <c r="J472" s="19"/>
    </row>
    <row r="473" spans="1:19" ht="15.6" x14ac:dyDescent="0.25">
      <c r="A473" s="11"/>
      <c r="B473" s="31"/>
      <c r="C473" s="23" t="str">
        <f ca="1">IF(PORTADA!$F$51="A",CONCATENATE(K473,".- ",G473),"")</f>
        <v xml:space="preserve">79.- TRANSMISIONES. </v>
      </c>
      <c r="D473" s="24"/>
      <c r="E473" s="11"/>
      <c r="F473" s="11"/>
      <c r="G473" s="40" t="str">
        <f>IF(J474="FIN","",LOOKUP(I473,DATOS!A:A,DATOS!F:F))</f>
        <v xml:space="preserve">TRANSMISIONES. </v>
      </c>
      <c r="H473" s="40">
        <f>IF(J474="FIN",0,LOOKUP(I473,DATOS!A:A,DATOS!P:P))</f>
        <v>0</v>
      </c>
      <c r="I473" s="35">
        <f>+I467+1</f>
        <v>1442</v>
      </c>
      <c r="J473" s="61">
        <f>IF(LOOKUP(I473,DATOS!A:A,DATOS!C:C)=0,J467,(LOOKUP(I473,DATOS!A:A,DATOS!C:C)))</f>
        <v>20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ht="15.6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>a) 0</v>
      </c>
      <c r="D474" s="26"/>
      <c r="G474" s="38">
        <f>IF(J474="FIN","",LOOKUP(I473,DATOS!A:A,DATOS!L:L))</f>
        <v>0</v>
      </c>
      <c r="I474" s="35" t="s">
        <v>57</v>
      </c>
      <c r="J474" s="41" t="str">
        <f>IF(J468="FIN","FIN",IF(J473=J467,"","FIN"))</f>
        <v/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ht="15.6" x14ac:dyDescent="0.25">
      <c r="A475" s="142"/>
      <c r="B475" s="29"/>
      <c r="C475" s="25" t="str">
        <f ca="1">IF(PORTADA!$F$51="A",CONCATENATE(I475," ",G475),"")</f>
        <v>b) 0</v>
      </c>
      <c r="D475" s="26"/>
      <c r="G475" s="38">
        <f>IF(J474="FIN","",LOOKUP(I473,DATOS!A:A,DATOS!M:M))</f>
        <v>0</v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ht="15.6" x14ac:dyDescent="0.25">
      <c r="A476" s="142"/>
      <c r="B476" s="29"/>
      <c r="C476" s="25" t="str">
        <f ca="1">IF(PORTADA!$F$51="A",CONCATENATE(I476," ",G476),"")</f>
        <v>c) 0</v>
      </c>
      <c r="D476" s="26"/>
      <c r="G476" s="38">
        <f>IF(J474="FIN","",LOOKUP(I473,DATOS!A:A,DATOS!N:N))</f>
        <v>0</v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ht="15.6" x14ac:dyDescent="0.25">
      <c r="A477" s="142"/>
      <c r="B477" s="29"/>
      <c r="C477" s="25" t="str">
        <f ca="1">IF(PORTADA!$F$51="A",CONCATENATE(I477," ",G477),"")</f>
        <v>d) 0</v>
      </c>
      <c r="D477" s="26"/>
      <c r="G477" s="38">
        <f>IF(J474="FIN","",LOOKUP(I473,DATOS!A:A,DATOS!O:O))</f>
        <v>0</v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ht="15.6" x14ac:dyDescent="0.25">
      <c r="A478" s="11"/>
      <c r="B478" s="30"/>
      <c r="C478" s="27"/>
      <c r="D478" s="28"/>
      <c r="J478" s="19"/>
    </row>
    <row r="479" spans="1:19" ht="15.6" x14ac:dyDescent="0.25">
      <c r="A479" s="11"/>
      <c r="B479" s="31"/>
      <c r="C479" s="23" t="str">
        <f ca="1">IF(PORTADA!$F$51="A",CONCATENATE(K479,".- ",G479),"")</f>
        <v xml:space="preserve">80.- TRANSMISIONES. </v>
      </c>
      <c r="D479" s="24"/>
      <c r="E479" s="11"/>
      <c r="F479" s="11"/>
      <c r="G479" s="40" t="str">
        <f>IF(J480="FIN","",LOOKUP(I479,DATOS!A:A,DATOS!F:F))</f>
        <v xml:space="preserve">TRANSMISIONES. </v>
      </c>
      <c r="H479" s="40">
        <f>IF(J480="FIN",0,LOOKUP(I479,DATOS!A:A,DATOS!P:P))</f>
        <v>0</v>
      </c>
      <c r="I479" s="35">
        <f>+I473+1</f>
        <v>1443</v>
      </c>
      <c r="J479" s="61">
        <f>IF(LOOKUP(I479,DATOS!A:A,DATOS!C:C)=0,J473,(LOOKUP(I479,DATOS!A:A,DATOS!C:C)))</f>
        <v>20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ht="15.6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>a) 0</v>
      </c>
      <c r="D480" s="26"/>
      <c r="G480" s="38">
        <f>IF(J480="FIN","",LOOKUP(I479,DATOS!A:A,DATOS!L:L))</f>
        <v>0</v>
      </c>
      <c r="I480" s="35" t="s">
        <v>57</v>
      </c>
      <c r="J480" s="41" t="str">
        <f>IF(J474="FIN","FIN",IF(J479=J473,"","FIN"))</f>
        <v/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ht="15.6" x14ac:dyDescent="0.25">
      <c r="A481" s="142"/>
      <c r="B481" s="29"/>
      <c r="C481" s="25" t="str">
        <f ca="1">IF(PORTADA!$F$51="A",CONCATENATE(I481," ",G481),"")</f>
        <v>b) 0</v>
      </c>
      <c r="D481" s="26"/>
      <c r="G481" s="38">
        <f>IF(J480="FIN","",LOOKUP(I479,DATOS!A:A,DATOS!M:M))</f>
        <v>0</v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ht="15.6" x14ac:dyDescent="0.25">
      <c r="A482" s="142"/>
      <c r="B482" s="29"/>
      <c r="C482" s="25" t="str">
        <f ca="1">IF(PORTADA!$F$51="A",CONCATENATE(I482," ",G482),"")</f>
        <v>c) 0</v>
      </c>
      <c r="D482" s="26"/>
      <c r="G482" s="38">
        <f>IF(J480="FIN","",LOOKUP(I479,DATOS!A:A,DATOS!N:N))</f>
        <v>0</v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ht="15.6" x14ac:dyDescent="0.25">
      <c r="A483" s="142"/>
      <c r="B483" s="29"/>
      <c r="C483" s="25" t="str">
        <f ca="1">IF(PORTADA!$F$51="A",CONCATENATE(I483," ",G483),"")</f>
        <v>d) 0</v>
      </c>
      <c r="D483" s="26"/>
      <c r="G483" s="38">
        <f>IF(J480="FIN","",LOOKUP(I479,DATOS!A:A,DATOS!O:O))</f>
        <v>0</v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ht="15.6" x14ac:dyDescent="0.25">
      <c r="A484" s="11"/>
      <c r="B484" s="30"/>
      <c r="C484" s="27"/>
      <c r="D484" s="28"/>
      <c r="J484" s="19"/>
    </row>
    <row r="485" spans="1:19" ht="15.6" x14ac:dyDescent="0.25">
      <c r="A485" s="11"/>
      <c r="B485" s="31"/>
      <c r="C485" s="23" t="str">
        <f ca="1">IF(PORTADA!$F$51="A",CONCATENATE(K485,".- ",G485),"")</f>
        <v xml:space="preserve">81.- TRANSMISIONES. </v>
      </c>
      <c r="D485" s="24"/>
      <c r="E485" s="11"/>
      <c r="F485" s="11"/>
      <c r="G485" s="40" t="str">
        <f>IF(J486="FIN","",LOOKUP(I485,DATOS!A:A,DATOS!F:F))</f>
        <v xml:space="preserve">TRANSMISIONES. </v>
      </c>
      <c r="H485" s="40">
        <f>IF(J486="FIN",0,LOOKUP(I485,DATOS!A:A,DATOS!P:P))</f>
        <v>0</v>
      </c>
      <c r="I485" s="35">
        <f>+I479+1</f>
        <v>1444</v>
      </c>
      <c r="J485" s="61">
        <f>IF(LOOKUP(I485,DATOS!A:A,DATOS!C:C)=0,J479,(LOOKUP(I485,DATOS!A:A,DATOS!C:C)))</f>
        <v>20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ht="15.6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>a) 0</v>
      </c>
      <c r="D486" s="26"/>
      <c r="G486" s="38">
        <f>IF(J486="FIN","",LOOKUP(I485,DATOS!A:A,DATOS!L:L))</f>
        <v>0</v>
      </c>
      <c r="I486" s="35" t="s">
        <v>57</v>
      </c>
      <c r="J486" s="41" t="str">
        <f>IF(J480="FIN","FIN",IF(J485=J479,"","FIN"))</f>
        <v/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ht="15.6" x14ac:dyDescent="0.25">
      <c r="A487" s="142"/>
      <c r="B487" s="29"/>
      <c r="C487" s="25" t="str">
        <f ca="1">IF(PORTADA!$F$51="A",CONCATENATE(I487," ",G487),"")</f>
        <v>b) 0</v>
      </c>
      <c r="D487" s="26"/>
      <c r="G487" s="38">
        <f>IF(J486="FIN","",LOOKUP(I485,DATOS!A:A,DATOS!M:M))</f>
        <v>0</v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ht="15.6" x14ac:dyDescent="0.25">
      <c r="A488" s="142"/>
      <c r="B488" s="29"/>
      <c r="C488" s="25" t="str">
        <f ca="1">IF(PORTADA!$F$51="A",CONCATENATE(I488," ",G488),"")</f>
        <v>c) 0</v>
      </c>
      <c r="D488" s="26"/>
      <c r="G488" s="38">
        <f>IF(J486="FIN","",LOOKUP(I485,DATOS!A:A,DATOS!N:N))</f>
        <v>0</v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ht="15.6" x14ac:dyDescent="0.25">
      <c r="A489" s="142"/>
      <c r="B489" s="29"/>
      <c r="C489" s="25" t="str">
        <f ca="1">IF(PORTADA!$F$51="A",CONCATENATE(I489," ",G489),"")</f>
        <v>d) 0</v>
      </c>
      <c r="D489" s="26"/>
      <c r="G489" s="38">
        <f>IF(J486="FIN","",LOOKUP(I485,DATOS!A:A,DATOS!O:O))</f>
        <v>0</v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ht="15.6" x14ac:dyDescent="0.25">
      <c r="A490" s="11"/>
      <c r="B490" s="30"/>
      <c r="C490" s="27"/>
      <c r="D490" s="28"/>
      <c r="J490" s="19"/>
    </row>
    <row r="491" spans="1:19" ht="15.6" x14ac:dyDescent="0.25">
      <c r="A491" s="11"/>
      <c r="B491" s="31"/>
      <c r="C491" s="23" t="str">
        <f ca="1">IF(PORTADA!$F$51="A",CONCATENATE(K491,".- ",G491),"")</f>
        <v xml:space="preserve">82.- TRANSMISIONES. </v>
      </c>
      <c r="D491" s="24"/>
      <c r="E491" s="11"/>
      <c r="F491" s="11"/>
      <c r="G491" s="40" t="str">
        <f>IF(J492="FIN","",LOOKUP(I491,DATOS!A:A,DATOS!F:F))</f>
        <v xml:space="preserve">TRANSMISIONES. </v>
      </c>
      <c r="H491" s="40">
        <f>IF(J492="FIN",0,LOOKUP(I491,DATOS!A:A,DATOS!P:P))</f>
        <v>0</v>
      </c>
      <c r="I491" s="35">
        <f>+I485+1</f>
        <v>1445</v>
      </c>
      <c r="J491" s="61">
        <f>IF(LOOKUP(I491,DATOS!A:A,DATOS!C:C)=0,J485,(LOOKUP(I491,DATOS!A:A,DATOS!C:C)))</f>
        <v>20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ht="15.6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>a) 0</v>
      </c>
      <c r="D492" s="26"/>
      <c r="G492" s="38">
        <f>IF(J492="FIN","",LOOKUP(I491,DATOS!A:A,DATOS!L:L))</f>
        <v>0</v>
      </c>
      <c r="I492" s="35" t="s">
        <v>57</v>
      </c>
      <c r="J492" s="41" t="str">
        <f>IF(J486="FIN","FIN",IF(J491=J485,"","FIN"))</f>
        <v/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ht="15.6" x14ac:dyDescent="0.25">
      <c r="A493" s="142"/>
      <c r="B493" s="29"/>
      <c r="C493" s="25" t="str">
        <f ca="1">IF(PORTADA!$F$51="A",CONCATENATE(I493," ",G493),"")</f>
        <v>b) 0</v>
      </c>
      <c r="D493" s="26"/>
      <c r="G493" s="38">
        <f>IF(J492="FIN","",LOOKUP(I491,DATOS!A:A,DATOS!M:M))</f>
        <v>0</v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ht="15.6" x14ac:dyDescent="0.25">
      <c r="A494" s="142"/>
      <c r="B494" s="29"/>
      <c r="C494" s="25" t="str">
        <f ca="1">IF(PORTADA!$F$51="A",CONCATENATE(I494," ",G494),"")</f>
        <v>c) 0</v>
      </c>
      <c r="D494" s="26"/>
      <c r="G494" s="38">
        <f>IF(J492="FIN","",LOOKUP(I491,DATOS!A:A,DATOS!N:N))</f>
        <v>0</v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ht="15.6" x14ac:dyDescent="0.25">
      <c r="A495" s="142"/>
      <c r="B495" s="29"/>
      <c r="C495" s="25" t="str">
        <f ca="1">IF(PORTADA!$F$51="A",CONCATENATE(I495," ",G495),"")</f>
        <v>d) 0</v>
      </c>
      <c r="D495" s="26"/>
      <c r="G495" s="38">
        <f>IF(J492="FIN","",LOOKUP(I491,DATOS!A:A,DATOS!O:O))</f>
        <v>0</v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ht="15.6" x14ac:dyDescent="0.25">
      <c r="A496" s="11"/>
      <c r="B496" s="30"/>
      <c r="C496" s="27"/>
      <c r="D496" s="28"/>
      <c r="J496" s="19"/>
    </row>
    <row r="497" spans="1:19" ht="15.6" x14ac:dyDescent="0.25">
      <c r="A497" s="11"/>
      <c r="B497" s="31"/>
      <c r="C497" s="23" t="str">
        <f ca="1">IF(PORTADA!$F$51="A",CONCATENATE(K497,".- ",G497),"")</f>
        <v xml:space="preserve">83.- TRANSMISIONES. </v>
      </c>
      <c r="D497" s="24"/>
      <c r="E497" s="11"/>
      <c r="F497" s="11"/>
      <c r="G497" s="40" t="str">
        <f>IF(J498="FIN","",LOOKUP(I497,DATOS!A:A,DATOS!F:F))</f>
        <v xml:space="preserve">TRANSMISIONES. </v>
      </c>
      <c r="H497" s="40">
        <f>IF(J498="FIN",0,LOOKUP(I497,DATOS!A:A,DATOS!P:P))</f>
        <v>0</v>
      </c>
      <c r="I497" s="35">
        <f>+I491+1</f>
        <v>1446</v>
      </c>
      <c r="J497" s="61">
        <f>IF(LOOKUP(I497,DATOS!A:A,DATOS!C:C)=0,J491,(LOOKUP(I497,DATOS!A:A,DATOS!C:C)))</f>
        <v>20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ht="15.6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>a) 0</v>
      </c>
      <c r="D498" s="26"/>
      <c r="G498" s="38">
        <f>IF(J498="FIN","",LOOKUP(I497,DATOS!A:A,DATOS!L:L))</f>
        <v>0</v>
      </c>
      <c r="I498" s="35" t="s">
        <v>57</v>
      </c>
      <c r="J498" s="41" t="str">
        <f>IF(J492="FIN","FIN",IF(J497=J491,"","FIN"))</f>
        <v/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ht="15.6" x14ac:dyDescent="0.25">
      <c r="A499" s="142"/>
      <c r="B499" s="29"/>
      <c r="C499" s="25" t="str">
        <f ca="1">IF(PORTADA!$F$51="A",CONCATENATE(I499," ",G499),"")</f>
        <v>b) 0</v>
      </c>
      <c r="D499" s="26"/>
      <c r="G499" s="38">
        <f>IF(J498="FIN","",LOOKUP(I497,DATOS!A:A,DATOS!M:M))</f>
        <v>0</v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ht="15.6" x14ac:dyDescent="0.25">
      <c r="A500" s="142"/>
      <c r="B500" s="29"/>
      <c r="C500" s="25" t="str">
        <f ca="1">IF(PORTADA!$F$51="A",CONCATENATE(I500," ",G500),"")</f>
        <v>c) 0</v>
      </c>
      <c r="D500" s="26"/>
      <c r="G500" s="38">
        <f>IF(J498="FIN","",LOOKUP(I497,DATOS!A:A,DATOS!N:N))</f>
        <v>0</v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ht="15.6" x14ac:dyDescent="0.25">
      <c r="A501" s="142"/>
      <c r="B501" s="29"/>
      <c r="C501" s="25" t="str">
        <f ca="1">IF(PORTADA!$F$51="A",CONCATENATE(I501," ",G501),"")</f>
        <v>d) 0</v>
      </c>
      <c r="D501" s="26"/>
      <c r="G501" s="38">
        <f>IF(J498="FIN","",LOOKUP(I497,DATOS!A:A,DATOS!O:O))</f>
        <v>0</v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ht="15.6" x14ac:dyDescent="0.25">
      <c r="A502" s="11"/>
      <c r="B502" s="30"/>
      <c r="C502" s="27"/>
      <c r="D502" s="28"/>
      <c r="J502" s="19"/>
    </row>
    <row r="503" spans="1:19" ht="15.6" x14ac:dyDescent="0.25">
      <c r="A503" s="11"/>
      <c r="B503" s="31"/>
      <c r="C503" s="23" t="str">
        <f ca="1">IF(PORTADA!$F$51="A",CONCATENATE(K503,".- ",G503),"")</f>
        <v xml:space="preserve">84.- TRANSMISIONES. </v>
      </c>
      <c r="D503" s="24"/>
      <c r="E503" s="11"/>
      <c r="F503" s="11"/>
      <c r="G503" s="40" t="str">
        <f>IF(J504="FIN","",LOOKUP(I503,DATOS!A:A,DATOS!F:F))</f>
        <v xml:space="preserve">TRANSMISIONES. </v>
      </c>
      <c r="H503" s="40">
        <f>IF(J504="FIN",0,LOOKUP(I503,DATOS!A:A,DATOS!P:P))</f>
        <v>0</v>
      </c>
      <c r="I503" s="35">
        <f>+I497+1</f>
        <v>1447</v>
      </c>
      <c r="J503" s="61">
        <f>IF(LOOKUP(I503,DATOS!A:A,DATOS!C:C)=0,J497,(LOOKUP(I503,DATOS!A:A,DATOS!C:C)))</f>
        <v>20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ht="15.6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>a) 0</v>
      </c>
      <c r="D504" s="26"/>
      <c r="G504" s="38">
        <f>IF(J504="FIN","",LOOKUP(I503,DATOS!A:A,DATOS!L:L))</f>
        <v>0</v>
      </c>
      <c r="I504" s="35" t="s">
        <v>57</v>
      </c>
      <c r="J504" s="41" t="str">
        <f>IF(J498="FIN","FIN",IF(J503=J497,"","FIN"))</f>
        <v/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ht="15.6" x14ac:dyDescent="0.25">
      <c r="A505" s="142"/>
      <c r="B505" s="29"/>
      <c r="C505" s="25" t="str">
        <f ca="1">IF(PORTADA!$F$51="A",CONCATENATE(I505," ",G505),"")</f>
        <v>b) 0</v>
      </c>
      <c r="D505" s="26"/>
      <c r="G505" s="38">
        <f>IF(J504="FIN","",LOOKUP(I503,DATOS!A:A,DATOS!M:M))</f>
        <v>0</v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ht="15.6" x14ac:dyDescent="0.25">
      <c r="A506" s="142"/>
      <c r="B506" s="29"/>
      <c r="C506" s="25" t="str">
        <f ca="1">IF(PORTADA!$F$51="A",CONCATENATE(I506," ",G506),"")</f>
        <v>c) 0</v>
      </c>
      <c r="D506" s="26"/>
      <c r="G506" s="38">
        <f>IF(J504="FIN","",LOOKUP(I503,DATOS!A:A,DATOS!N:N))</f>
        <v>0</v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ht="15.6" x14ac:dyDescent="0.25">
      <c r="A507" s="142"/>
      <c r="B507" s="29"/>
      <c r="C507" s="25" t="str">
        <f ca="1">IF(PORTADA!$F$51="A",CONCATENATE(I507," ",G507),"")</f>
        <v>d) 0</v>
      </c>
      <c r="D507" s="26"/>
      <c r="G507" s="38">
        <f>IF(J504="FIN","",LOOKUP(I503,DATOS!A:A,DATOS!O:O))</f>
        <v>0</v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ht="15.6" x14ac:dyDescent="0.25">
      <c r="A508" s="11"/>
      <c r="B508" s="30"/>
      <c r="C508" s="27"/>
      <c r="D508" s="28"/>
      <c r="J508" s="19"/>
    </row>
    <row r="509" spans="1:19" ht="15.6" x14ac:dyDescent="0.25">
      <c r="A509" s="11"/>
      <c r="B509" s="31"/>
      <c r="C509" s="23" t="str">
        <f ca="1">IF(PORTADA!$F$51="A",CONCATENATE(K509,".- ",G509),"")</f>
        <v xml:space="preserve">85.- TRANSMISIONES. </v>
      </c>
      <c r="D509" s="24"/>
      <c r="E509" s="11"/>
      <c r="F509" s="11"/>
      <c r="G509" s="40" t="str">
        <f>IF(J510="FIN","",LOOKUP(I509,DATOS!A:A,DATOS!F:F))</f>
        <v xml:space="preserve">TRANSMISIONES. </v>
      </c>
      <c r="H509" s="40">
        <f>IF(J510="FIN",0,LOOKUP(I509,DATOS!A:A,DATOS!P:P))</f>
        <v>0</v>
      </c>
      <c r="I509" s="35">
        <f>+I503+1</f>
        <v>1448</v>
      </c>
      <c r="J509" s="61">
        <f>IF(LOOKUP(I509,DATOS!A:A,DATOS!C:C)=0,J503,(LOOKUP(I509,DATOS!A:A,DATOS!C:C)))</f>
        <v>20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ht="15.6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>a) 0</v>
      </c>
      <c r="D510" s="26"/>
      <c r="G510" s="38">
        <f>IF(J510="FIN","",LOOKUP(I509,DATOS!A:A,DATOS!L:L))</f>
        <v>0</v>
      </c>
      <c r="I510" s="35" t="s">
        <v>57</v>
      </c>
      <c r="J510" s="41" t="str">
        <f>IF(J504="FIN","FIN",IF(J509=J503,"","FIN"))</f>
        <v/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ht="15.6" x14ac:dyDescent="0.25">
      <c r="A511" s="142"/>
      <c r="B511" s="29"/>
      <c r="C511" s="25" t="str">
        <f ca="1">IF(PORTADA!$F$51="A",CONCATENATE(I511," ",G511),"")</f>
        <v>b) 0</v>
      </c>
      <c r="D511" s="26"/>
      <c r="G511" s="38">
        <f>IF(J510="FIN","",LOOKUP(I509,DATOS!A:A,DATOS!M:M))</f>
        <v>0</v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ht="15.6" x14ac:dyDescent="0.25">
      <c r="A512" s="142"/>
      <c r="B512" s="29"/>
      <c r="C512" s="25" t="str">
        <f ca="1">IF(PORTADA!$F$51="A",CONCATENATE(I512," ",G512),"")</f>
        <v>c) 0</v>
      </c>
      <c r="D512" s="26"/>
      <c r="G512" s="38">
        <f>IF(J510="FIN","",LOOKUP(I509,DATOS!A:A,DATOS!N:N))</f>
        <v>0</v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ht="15.6" x14ac:dyDescent="0.25">
      <c r="A513" s="142"/>
      <c r="B513" s="29"/>
      <c r="C513" s="25" t="str">
        <f ca="1">IF(PORTADA!$F$51="A",CONCATENATE(I513," ",G513),"")</f>
        <v>d) 0</v>
      </c>
      <c r="D513" s="26"/>
      <c r="G513" s="38">
        <f>IF(J510="FIN","",LOOKUP(I509,DATOS!A:A,DATOS!O:O))</f>
        <v>0</v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ht="15.6" x14ac:dyDescent="0.25">
      <c r="A514" s="11"/>
      <c r="B514" s="30"/>
      <c r="C514" s="27"/>
      <c r="D514" s="28"/>
      <c r="J514" s="19"/>
    </row>
    <row r="515" spans="1:19" ht="15.6" x14ac:dyDescent="0.25">
      <c r="A515" s="11"/>
      <c r="B515" s="31"/>
      <c r="C515" s="23" t="str">
        <f ca="1">IF(PORTADA!$F$51="A",CONCATENATE(K515,".- ",G515),"")</f>
        <v xml:space="preserve">86.- TRANSMISIONES. </v>
      </c>
      <c r="D515" s="24"/>
      <c r="E515" s="11"/>
      <c r="F515" s="11"/>
      <c r="G515" s="40" t="str">
        <f>IF(J516="FIN","",LOOKUP(I515,DATOS!A:A,DATOS!F:F))</f>
        <v xml:space="preserve">TRANSMISIONES. </v>
      </c>
      <c r="H515" s="40">
        <f>IF(J516="FIN",0,LOOKUP(I515,DATOS!A:A,DATOS!P:P))</f>
        <v>0</v>
      </c>
      <c r="I515" s="35">
        <f>+I509+1</f>
        <v>1449</v>
      </c>
      <c r="J515" s="61">
        <f>IF(LOOKUP(I515,DATOS!A:A,DATOS!C:C)=0,J509,(LOOKUP(I515,DATOS!A:A,DATOS!C:C)))</f>
        <v>20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ht="15.6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>a) 0</v>
      </c>
      <c r="D516" s="26"/>
      <c r="G516" s="38">
        <f>IF(J516="FIN","",LOOKUP(I515,DATOS!A:A,DATOS!L:L))</f>
        <v>0</v>
      </c>
      <c r="I516" s="35" t="s">
        <v>57</v>
      </c>
      <c r="J516" s="41" t="str">
        <f>IF(J510="FIN","FIN",IF(J515=J509,"","FIN"))</f>
        <v/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ht="15.6" x14ac:dyDescent="0.25">
      <c r="A517" s="142"/>
      <c r="B517" s="29"/>
      <c r="C517" s="25" t="str">
        <f ca="1">IF(PORTADA!$F$51="A",CONCATENATE(I517," ",G517),"")</f>
        <v>b) 0</v>
      </c>
      <c r="D517" s="26"/>
      <c r="G517" s="38">
        <f>IF(J516="FIN","",LOOKUP(I515,DATOS!A:A,DATOS!M:M))</f>
        <v>0</v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ht="15.6" x14ac:dyDescent="0.25">
      <c r="A518" s="142"/>
      <c r="B518" s="29"/>
      <c r="C518" s="25" t="str">
        <f ca="1">IF(PORTADA!$F$51="A",CONCATENATE(I518," ",G518),"")</f>
        <v>c) 0</v>
      </c>
      <c r="D518" s="26"/>
      <c r="G518" s="38">
        <f>IF(J516="FIN","",LOOKUP(I515,DATOS!A:A,DATOS!N:N))</f>
        <v>0</v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ht="15.6" x14ac:dyDescent="0.25">
      <c r="A519" s="142"/>
      <c r="B519" s="29"/>
      <c r="C519" s="25" t="str">
        <f ca="1">IF(PORTADA!$F$51="A",CONCATENATE(I519," ",G519),"")</f>
        <v>d) 0</v>
      </c>
      <c r="D519" s="26"/>
      <c r="G519" s="38">
        <f>IF(J516="FIN","",LOOKUP(I515,DATOS!A:A,DATOS!O:O))</f>
        <v>0</v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ht="15.6" x14ac:dyDescent="0.25">
      <c r="A520" s="11"/>
      <c r="B520" s="30"/>
      <c r="C520" s="27"/>
      <c r="D520" s="28"/>
      <c r="J520" s="19"/>
    </row>
    <row r="521" spans="1:19" ht="15.6" x14ac:dyDescent="0.25">
      <c r="A521" s="11"/>
      <c r="B521" s="31"/>
      <c r="C521" s="23" t="str">
        <f ca="1">IF(PORTADA!$F$51="A",CONCATENATE(K521,".- ",G521),"")</f>
        <v xml:space="preserve">87.- TRANSMISIONES. </v>
      </c>
      <c r="D521" s="24"/>
      <c r="E521" s="11"/>
      <c r="F521" s="11"/>
      <c r="G521" s="40" t="str">
        <f>IF(J522="FIN","",LOOKUP(I521,DATOS!A:A,DATOS!F:F))</f>
        <v xml:space="preserve">TRANSMISIONES. </v>
      </c>
      <c r="H521" s="40">
        <f>IF(J522="FIN",0,LOOKUP(I521,DATOS!A:A,DATOS!P:P))</f>
        <v>0</v>
      </c>
      <c r="I521" s="35">
        <f>+I515+1</f>
        <v>1450</v>
      </c>
      <c r="J521" s="61">
        <f>IF(LOOKUP(I521,DATOS!A:A,DATOS!C:C)=0,J515,(LOOKUP(I521,DATOS!A:A,DATOS!C:C)))</f>
        <v>20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ht="15.6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>a) 0</v>
      </c>
      <c r="D522" s="26"/>
      <c r="G522" s="38">
        <f>IF(J522="FIN","",LOOKUP(I521,DATOS!A:A,DATOS!L:L))</f>
        <v>0</v>
      </c>
      <c r="I522" s="35" t="s">
        <v>57</v>
      </c>
      <c r="J522" s="41" t="str">
        <f>IF(J516="FIN","FIN",IF(J521=J515,"","FIN"))</f>
        <v/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ht="15.6" x14ac:dyDescent="0.25">
      <c r="A523" s="142"/>
      <c r="B523" s="29"/>
      <c r="C523" s="25" t="str">
        <f ca="1">IF(PORTADA!$F$51="A",CONCATENATE(I523," ",G523),"")</f>
        <v>b) 0</v>
      </c>
      <c r="D523" s="26"/>
      <c r="G523" s="38">
        <f>IF(J522="FIN","",LOOKUP(I521,DATOS!A:A,DATOS!M:M))</f>
        <v>0</v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ht="15.6" x14ac:dyDescent="0.25">
      <c r="A524" s="142"/>
      <c r="B524" s="29"/>
      <c r="C524" s="25" t="str">
        <f ca="1">IF(PORTADA!$F$51="A",CONCATENATE(I524," ",G524),"")</f>
        <v>c) 0</v>
      </c>
      <c r="D524" s="26"/>
      <c r="G524" s="38">
        <f>IF(J522="FIN","",LOOKUP(I521,DATOS!A:A,DATOS!N:N))</f>
        <v>0</v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ht="15.6" x14ac:dyDescent="0.25">
      <c r="A525" s="142"/>
      <c r="B525" s="29"/>
      <c r="C525" s="25" t="str">
        <f ca="1">IF(PORTADA!$F$51="A",CONCATENATE(I525," ",G525),"")</f>
        <v>d) 0</v>
      </c>
      <c r="D525" s="26"/>
      <c r="G525" s="38">
        <f>IF(J522="FIN","",LOOKUP(I521,DATOS!A:A,DATOS!O:O))</f>
        <v>0</v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ht="15.6" x14ac:dyDescent="0.25">
      <c r="A526" s="11"/>
      <c r="B526" s="30"/>
      <c r="C526" s="27"/>
      <c r="D526" s="28"/>
      <c r="J526" s="19"/>
    </row>
    <row r="527" spans="1:19" ht="15.6" x14ac:dyDescent="0.25">
      <c r="A527" s="11"/>
      <c r="B527" s="31"/>
      <c r="C527" s="23" t="str">
        <f ca="1">IF(PORTADA!$F$51="A",CONCATENATE(K527,".- ",G527),"")</f>
        <v xml:space="preserve">88.- TRANSMISIONES. </v>
      </c>
      <c r="D527" s="24"/>
      <c r="E527" s="11"/>
      <c r="F527" s="11"/>
      <c r="G527" s="40" t="str">
        <f>IF(J528="FIN","",LOOKUP(I527,DATOS!A:A,DATOS!F:F))</f>
        <v xml:space="preserve">TRANSMISIONES. </v>
      </c>
      <c r="H527" s="40">
        <f>IF(J528="FIN",0,LOOKUP(I527,DATOS!A:A,DATOS!P:P))</f>
        <v>0</v>
      </c>
      <c r="I527" s="35">
        <f>+I521+1</f>
        <v>1451</v>
      </c>
      <c r="J527" s="61">
        <f>IF(LOOKUP(I527,DATOS!A:A,DATOS!C:C)=0,J521,(LOOKUP(I527,DATOS!A:A,DATOS!C:C)))</f>
        <v>20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ht="15.6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>a) 0</v>
      </c>
      <c r="D528" s="26"/>
      <c r="G528" s="38">
        <f>IF(J528="FIN","",LOOKUP(I527,DATOS!A:A,DATOS!L:L))</f>
        <v>0</v>
      </c>
      <c r="I528" s="35" t="s">
        <v>57</v>
      </c>
      <c r="J528" s="41" t="str">
        <f>IF(J522="FIN","FIN",IF(J527=J521,"","FIN"))</f>
        <v/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ht="15.6" x14ac:dyDescent="0.25">
      <c r="A529" s="142"/>
      <c r="B529" s="29"/>
      <c r="C529" s="25" t="str">
        <f ca="1">IF(PORTADA!$F$51="A",CONCATENATE(I529," ",G529),"")</f>
        <v>b) 0</v>
      </c>
      <c r="D529" s="26"/>
      <c r="G529" s="38">
        <f>IF(J528="FIN","",LOOKUP(I527,DATOS!A:A,DATOS!M:M))</f>
        <v>0</v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ht="15.6" x14ac:dyDescent="0.25">
      <c r="A530" s="142"/>
      <c r="B530" s="29"/>
      <c r="C530" s="25" t="str">
        <f ca="1">IF(PORTADA!$F$51="A",CONCATENATE(I530," ",G530),"")</f>
        <v>c) 0</v>
      </c>
      <c r="D530" s="26"/>
      <c r="G530" s="38">
        <f>IF(J528="FIN","",LOOKUP(I527,DATOS!A:A,DATOS!N:N))</f>
        <v>0</v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ht="15.6" x14ac:dyDescent="0.25">
      <c r="A531" s="142"/>
      <c r="B531" s="29"/>
      <c r="C531" s="25" t="str">
        <f ca="1">IF(PORTADA!$F$51="A",CONCATENATE(I531," ",G531),"")</f>
        <v>d) 0</v>
      </c>
      <c r="D531" s="26"/>
      <c r="G531" s="38">
        <f>IF(J528="FIN","",LOOKUP(I527,DATOS!A:A,DATOS!O:O))</f>
        <v>0</v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ht="15.6" x14ac:dyDescent="0.25">
      <c r="A532" s="11"/>
      <c r="B532" s="30"/>
      <c r="C532" s="27"/>
      <c r="D532" s="28"/>
      <c r="J532" s="19"/>
    </row>
    <row r="533" spans="1:19" ht="15.6" x14ac:dyDescent="0.25">
      <c r="A533" s="11"/>
      <c r="B533" s="31"/>
      <c r="C533" s="23" t="str">
        <f ca="1">IF(PORTADA!$F$51="A",CONCATENATE(K533,".- ",G533),"")</f>
        <v xml:space="preserve">89.- TRANSMISIONES. </v>
      </c>
      <c r="D533" s="24"/>
      <c r="E533" s="11"/>
      <c r="F533" s="11"/>
      <c r="G533" s="40" t="str">
        <f>IF(J534="FIN","",LOOKUP(I533,DATOS!A:A,DATOS!F:F))</f>
        <v xml:space="preserve">TRANSMISIONES. </v>
      </c>
      <c r="H533" s="40">
        <f>IF(J534="FIN",0,LOOKUP(I533,DATOS!A:A,DATOS!P:P))</f>
        <v>0</v>
      </c>
      <c r="I533" s="35">
        <f>+I527+1</f>
        <v>1452</v>
      </c>
      <c r="J533" s="61">
        <f>IF(LOOKUP(I533,DATOS!A:A,DATOS!C:C)=0,J527,(LOOKUP(I533,DATOS!A:A,DATOS!C:C)))</f>
        <v>20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ht="15.6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>a) 0</v>
      </c>
      <c r="D534" s="26"/>
      <c r="G534" s="38">
        <f>IF(J534="FIN","",LOOKUP(I533,DATOS!A:A,DATOS!L:L))</f>
        <v>0</v>
      </c>
      <c r="I534" s="35" t="s">
        <v>57</v>
      </c>
      <c r="J534" s="41" t="str">
        <f>IF(J528="FIN","FIN",IF(J533=J527,"","FIN"))</f>
        <v/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ht="15.6" x14ac:dyDescent="0.25">
      <c r="A535" s="142"/>
      <c r="B535" s="29"/>
      <c r="C535" s="25" t="str">
        <f ca="1">IF(PORTADA!$F$51="A",CONCATENATE(I535," ",G535),"")</f>
        <v>b) 0</v>
      </c>
      <c r="D535" s="26"/>
      <c r="G535" s="38">
        <f>IF(J534="FIN","",LOOKUP(I533,DATOS!A:A,DATOS!M:M))</f>
        <v>0</v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ht="15.6" x14ac:dyDescent="0.25">
      <c r="A536" s="142"/>
      <c r="B536" s="29"/>
      <c r="C536" s="25" t="str">
        <f ca="1">IF(PORTADA!$F$51="A",CONCATENATE(I536," ",G536),"")</f>
        <v>c) 0</v>
      </c>
      <c r="D536" s="26"/>
      <c r="G536" s="38">
        <f>IF(J534="FIN","",LOOKUP(I533,DATOS!A:A,DATOS!N:N))</f>
        <v>0</v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ht="15.6" x14ac:dyDescent="0.25">
      <c r="A537" s="142"/>
      <c r="B537" s="29"/>
      <c r="C537" s="25" t="str">
        <f ca="1">IF(PORTADA!$F$51="A",CONCATENATE(I537," ",G537),"")</f>
        <v>d) 0</v>
      </c>
      <c r="D537" s="26"/>
      <c r="G537" s="38">
        <f>IF(J534="FIN","",LOOKUP(I533,DATOS!A:A,DATOS!O:O))</f>
        <v>0</v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ht="15.6" x14ac:dyDescent="0.25">
      <c r="A538" s="11"/>
      <c r="B538" s="30"/>
      <c r="C538" s="27"/>
      <c r="D538" s="28"/>
      <c r="J538" s="19"/>
    </row>
    <row r="539" spans="1:19" ht="15.6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1453</v>
      </c>
      <c r="J539" s="61">
        <f>IF(LOOKUP(I539,DATOS!A:A,DATOS!C:C)=0,J533,(LOOKUP(I539,DATOS!A:A,DATOS!C:C)))</f>
        <v>21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ht="15.6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ht="15.6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ht="15.6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ht="15.6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ht="15.6" x14ac:dyDescent="0.25">
      <c r="A544" s="11"/>
      <c r="B544" s="30"/>
      <c r="C544" s="27"/>
      <c r="D544" s="28"/>
      <c r="J544" s="19"/>
    </row>
    <row r="545" spans="1:19" ht="15.6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1454</v>
      </c>
      <c r="J545" s="61">
        <f>IF(LOOKUP(I545,DATOS!A:A,DATOS!C:C)=0,J539,(LOOKUP(I545,DATOS!A:A,DATOS!C:C)))</f>
        <v>21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ht="15.6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ht="15.6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ht="15.6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ht="15.6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ht="15.6" x14ac:dyDescent="0.25">
      <c r="A550" s="11"/>
      <c r="B550" s="30"/>
      <c r="C550" s="27"/>
      <c r="D550" s="28"/>
      <c r="J550" s="19"/>
    </row>
    <row r="551" spans="1:19" ht="15.6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1455</v>
      </c>
      <c r="J551" s="61">
        <f>IF(LOOKUP(I551,DATOS!A:A,DATOS!C:C)=0,J545,(LOOKUP(I551,DATOS!A:A,DATOS!C:C)))</f>
        <v>21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ht="15.6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ht="15.6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ht="15.6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ht="15.6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ht="15.6" x14ac:dyDescent="0.25">
      <c r="A556" s="11"/>
      <c r="B556" s="30"/>
      <c r="C556" s="27"/>
      <c r="D556" s="28"/>
      <c r="J556" s="19"/>
    </row>
    <row r="557" spans="1:19" ht="15.6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1456</v>
      </c>
      <c r="J557" s="61">
        <f>IF(LOOKUP(I557,DATOS!A:A,DATOS!C:C)=0,J551,(LOOKUP(I557,DATOS!A:A,DATOS!C:C)))</f>
        <v>21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ht="15.6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ht="15.6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ht="15.6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ht="15.6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ht="15.6" x14ac:dyDescent="0.25">
      <c r="A562" s="11"/>
      <c r="B562" s="30"/>
      <c r="C562" s="27"/>
      <c r="D562" s="28"/>
      <c r="J562" s="19"/>
    </row>
    <row r="563" spans="1:19" ht="15.6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1457</v>
      </c>
      <c r="J563" s="61">
        <f>IF(LOOKUP(I563,DATOS!A:A,DATOS!C:C)=0,J557,(LOOKUP(I563,DATOS!A:A,DATOS!C:C)))</f>
        <v>21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ht="15.6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ht="15.6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ht="15.6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ht="15.6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ht="15.6" x14ac:dyDescent="0.25">
      <c r="A568" s="11"/>
      <c r="B568" s="30"/>
      <c r="C568" s="27"/>
      <c r="D568" s="28"/>
      <c r="J568" s="19"/>
    </row>
    <row r="569" spans="1:19" ht="15.6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1458</v>
      </c>
      <c r="J569" s="61">
        <f>IF(LOOKUP(I569,DATOS!A:A,DATOS!C:C)=0,J563,(LOOKUP(I569,DATOS!A:A,DATOS!C:C)))</f>
        <v>21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ht="15.6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ht="15.6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ht="15.6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ht="15.6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ht="15.6" x14ac:dyDescent="0.25">
      <c r="A574" s="11"/>
      <c r="B574" s="30"/>
      <c r="C574" s="27"/>
      <c r="D574" s="28"/>
      <c r="J574" s="19"/>
    </row>
    <row r="575" spans="1:19" ht="15.6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1459</v>
      </c>
      <c r="J575" s="61">
        <f>IF(LOOKUP(I575,DATOS!A:A,DATOS!C:C)=0,J569,(LOOKUP(I575,DATOS!A:A,DATOS!C:C)))</f>
        <v>21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ht="15.6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ht="15.6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ht="15.6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ht="15.6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ht="15.6" x14ac:dyDescent="0.25">
      <c r="A580" s="11"/>
      <c r="B580" s="30"/>
      <c r="C580" s="27"/>
      <c r="D580" s="28"/>
      <c r="J580" s="19"/>
    </row>
    <row r="581" spans="1:19" ht="15.6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1460</v>
      </c>
      <c r="J581" s="61">
        <f>IF(LOOKUP(I581,DATOS!A:A,DATOS!C:C)=0,J575,(LOOKUP(I581,DATOS!A:A,DATOS!C:C)))</f>
        <v>21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ht="15.6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ht="15.6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ht="15.6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ht="15.6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ht="15.6" x14ac:dyDescent="0.25">
      <c r="A586" s="11"/>
      <c r="B586" s="30"/>
      <c r="C586" s="27"/>
      <c r="D586" s="28"/>
      <c r="J586" s="19"/>
    </row>
    <row r="587" spans="1:19" ht="15.6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1461</v>
      </c>
      <c r="J587" s="61">
        <f>IF(LOOKUP(I587,DATOS!A:A,DATOS!C:C)=0,J581,(LOOKUP(I587,DATOS!A:A,DATOS!C:C)))</f>
        <v>21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ht="15.6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ht="15.6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ht="15.6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ht="15.6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ht="15.6" x14ac:dyDescent="0.25">
      <c r="A592" s="11"/>
      <c r="B592" s="30"/>
      <c r="C592" s="27"/>
      <c r="D592" s="28"/>
      <c r="J592" s="19"/>
    </row>
    <row r="593" spans="1:19" ht="15.6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1462</v>
      </c>
      <c r="J593" s="61">
        <f>IF(LOOKUP(I593,DATOS!A:A,DATOS!C:C)=0,J587,(LOOKUP(I593,DATOS!A:A,DATOS!C:C)))</f>
        <v>21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ht="15.6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ht="15.6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ht="15.6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ht="15.6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ht="15.6" x14ac:dyDescent="0.25">
      <c r="A598" s="11"/>
      <c r="B598" s="30"/>
      <c r="C598" s="27"/>
      <c r="D598" s="28"/>
      <c r="J598" s="19"/>
    </row>
    <row r="599" spans="1:19" ht="15.6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1463</v>
      </c>
      <c r="J599" s="61">
        <f>IF(LOOKUP(I599,DATOS!A:A,DATOS!C:C)=0,J593,(LOOKUP(I599,DATOS!A:A,DATOS!C:C)))</f>
        <v>21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ht="15.6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ht="15.6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ht="15.6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ht="15.6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ht="15.6" x14ac:dyDescent="0.25">
      <c r="A604" s="11"/>
      <c r="B604" s="30"/>
      <c r="C604" s="27"/>
      <c r="D604" s="28"/>
      <c r="J604" s="19"/>
    </row>
    <row r="605" spans="1:19" ht="15.6" hidden="1" x14ac:dyDescent="0.25"/>
    <row r="606" spans="1:19" ht="15.6" hidden="1" x14ac:dyDescent="0.25"/>
    <row r="607" spans="1:19" ht="15.6" hidden="1" x14ac:dyDescent="0.25"/>
    <row r="608" spans="1:19" ht="15.6" hidden="1" x14ac:dyDescent="0.25"/>
    <row r="609" ht="15.6" hidden="1" x14ac:dyDescent="0.25"/>
    <row r="610" ht="15.6" hidden="1" x14ac:dyDescent="0.25"/>
    <row r="611" ht="15.6" hidden="1" x14ac:dyDescent="0.25"/>
    <row r="612" ht="15.6" hidden="1" x14ac:dyDescent="0.25"/>
    <row r="613" ht="15.6" hidden="1" x14ac:dyDescent="0.25"/>
    <row r="614" ht="15.6" hidden="1" x14ac:dyDescent="0.25"/>
    <row r="615" ht="15.6" hidden="1" x14ac:dyDescent="0.25"/>
    <row r="616" ht="15.6" hidden="1" x14ac:dyDescent="0.25"/>
    <row r="617" ht="15.6" hidden="1" x14ac:dyDescent="0.25"/>
    <row r="618" ht="15.6" hidden="1" x14ac:dyDescent="0.25"/>
    <row r="619" ht="15.6" hidden="1" x14ac:dyDescent="0.25"/>
    <row r="620" ht="15.6" hidden="1" x14ac:dyDescent="0.25"/>
    <row r="621" ht="15.6" hidden="1" x14ac:dyDescent="0.25"/>
    <row r="622" ht="15.6" hidden="1" x14ac:dyDescent="0.25"/>
    <row r="623" ht="15.6" hidden="1" x14ac:dyDescent="0.25"/>
    <row r="624" ht="15.6" hidden="1" x14ac:dyDescent="0.25"/>
    <row r="625" ht="15.6" hidden="1" x14ac:dyDescent="0.25"/>
    <row r="626" ht="15.6" hidden="1" x14ac:dyDescent="0.25"/>
    <row r="627" ht="15.6" hidden="1" x14ac:dyDescent="0.25"/>
    <row r="628" ht="15.6" hidden="1" x14ac:dyDescent="0.25"/>
    <row r="629" ht="15.6" hidden="1" x14ac:dyDescent="0.25"/>
    <row r="630" ht="15.6" hidden="1" x14ac:dyDescent="0.25"/>
    <row r="631" ht="15.6" hidden="1" x14ac:dyDescent="0.25"/>
    <row r="632" ht="15.6" hidden="1" x14ac:dyDescent="0.25"/>
    <row r="633" ht="15.6" hidden="1" x14ac:dyDescent="0.25"/>
    <row r="634" ht="15.6" hidden="1" x14ac:dyDescent="0.25"/>
    <row r="635" ht="15.6" hidden="1" x14ac:dyDescent="0.25"/>
    <row r="636" ht="15.6" hidden="1" x14ac:dyDescent="0.25"/>
    <row r="637" ht="15.6" hidden="1" x14ac:dyDescent="0.25"/>
    <row r="638" ht="15.6" hidden="1" x14ac:dyDescent="0.25"/>
    <row r="639" ht="15.6" hidden="1" x14ac:dyDescent="0.25"/>
    <row r="640" ht="15.6" hidden="1" x14ac:dyDescent="0.25"/>
    <row r="641" ht="15.6" hidden="1" x14ac:dyDescent="0.25"/>
    <row r="642" ht="15.6" hidden="1" x14ac:dyDescent="0.25"/>
    <row r="643" ht="15.6" hidden="1" x14ac:dyDescent="0.25"/>
    <row r="644" ht="15.6" hidden="1" x14ac:dyDescent="0.25"/>
    <row r="645" ht="15.6" hidden="1" x14ac:dyDescent="0.25"/>
    <row r="646" ht="15.6" hidden="1" x14ac:dyDescent="0.25"/>
    <row r="647" ht="15.6" hidden="1" x14ac:dyDescent="0.25"/>
    <row r="648" ht="15.6" hidden="1" x14ac:dyDescent="0.25"/>
    <row r="649" ht="15.6" hidden="1" x14ac:dyDescent="0.25"/>
    <row r="650" ht="15.6" hidden="1" x14ac:dyDescent="0.25"/>
    <row r="651" ht="15.6" hidden="1" x14ac:dyDescent="0.25"/>
    <row r="652" ht="15.6" hidden="1" x14ac:dyDescent="0.25"/>
    <row r="653" ht="15.6" hidden="1" x14ac:dyDescent="0.25"/>
    <row r="654" ht="15.6" hidden="1" x14ac:dyDescent="0.25"/>
    <row r="655" ht="15.6" hidden="1" x14ac:dyDescent="0.25"/>
    <row r="656" ht="15.6" hidden="1" x14ac:dyDescent="0.25"/>
    <row r="657" ht="15.6" hidden="1" x14ac:dyDescent="0.25"/>
    <row r="658" ht="15.6" hidden="1" x14ac:dyDescent="0.25"/>
    <row r="659" ht="15.6" hidden="1" x14ac:dyDescent="0.25"/>
    <row r="660" ht="15.6" hidden="1" x14ac:dyDescent="0.25"/>
    <row r="661" ht="15.6" hidden="1" x14ac:dyDescent="0.25"/>
    <row r="662" ht="15.6" hidden="1" x14ac:dyDescent="0.25"/>
    <row r="663" ht="15.6" hidden="1" x14ac:dyDescent="0.25"/>
    <row r="664" ht="15.6" hidden="1" x14ac:dyDescent="0.25"/>
    <row r="665" ht="15.6" hidden="1" x14ac:dyDescent="0.25"/>
    <row r="666" ht="15.6" hidden="1" x14ac:dyDescent="0.25"/>
    <row r="667" ht="15.6" hidden="1" x14ac:dyDescent="0.25"/>
    <row r="668" ht="15.6" hidden="1" x14ac:dyDescent="0.25"/>
    <row r="669" ht="15.6" hidden="1" x14ac:dyDescent="0.25"/>
    <row r="670" ht="15.6" hidden="1" x14ac:dyDescent="0.25"/>
    <row r="671" ht="15.6" hidden="1" x14ac:dyDescent="0.25"/>
    <row r="672" ht="15.6" hidden="1" x14ac:dyDescent="0.25"/>
    <row r="673" ht="15.6" hidden="1" x14ac:dyDescent="0.25"/>
    <row r="674" ht="15.6" hidden="1" x14ac:dyDescent="0.25"/>
    <row r="675" ht="15.6" hidden="1" x14ac:dyDescent="0.25"/>
    <row r="676" ht="15.6" hidden="1" x14ac:dyDescent="0.25"/>
    <row r="677" ht="15.6" hidden="1" x14ac:dyDescent="0.25"/>
    <row r="678" ht="15.6" hidden="1" x14ac:dyDescent="0.25"/>
    <row r="679" ht="15.6" hidden="1" x14ac:dyDescent="0.25"/>
    <row r="680" ht="15.6" hidden="1" x14ac:dyDescent="0.25"/>
    <row r="681" ht="15.6" hidden="1" x14ac:dyDescent="0.25"/>
    <row r="682" ht="15.6" hidden="1" x14ac:dyDescent="0.25"/>
    <row r="683" ht="15.6" hidden="1" x14ac:dyDescent="0.25"/>
    <row r="684" ht="15.6" hidden="1" x14ac:dyDescent="0.25"/>
    <row r="685" ht="15.6" hidden="1" x14ac:dyDescent="0.25"/>
    <row r="686" ht="15.6" hidden="1" x14ac:dyDescent="0.25"/>
    <row r="687" ht="15.6" hidden="1" x14ac:dyDescent="0.25"/>
    <row r="688" ht="15.6" hidden="1" x14ac:dyDescent="0.25"/>
    <row r="689" ht="15.6" hidden="1" x14ac:dyDescent="0.25"/>
    <row r="690" ht="15.6" hidden="1" x14ac:dyDescent="0.25"/>
    <row r="691" ht="15.6" hidden="1" x14ac:dyDescent="0.25"/>
    <row r="692" ht="15.6" hidden="1" x14ac:dyDescent="0.25"/>
    <row r="693" ht="15.6" hidden="1" x14ac:dyDescent="0.25"/>
    <row r="694" ht="15.6" hidden="1" x14ac:dyDescent="0.25"/>
    <row r="695" ht="15.6" hidden="1" x14ac:dyDescent="0.25"/>
    <row r="696" ht="15.6" hidden="1" x14ac:dyDescent="0.25"/>
    <row r="697" ht="15.6" hidden="1" x14ac:dyDescent="0.25"/>
    <row r="698" ht="15.6" hidden="1" x14ac:dyDescent="0.25"/>
    <row r="699" ht="15.6" hidden="1" x14ac:dyDescent="0.25"/>
    <row r="700" ht="15.6" hidden="1" x14ac:dyDescent="0.25"/>
    <row r="701" ht="15.6" hidden="1" x14ac:dyDescent="0.25"/>
    <row r="702" ht="15.6" hidden="1" x14ac:dyDescent="0.25"/>
    <row r="703" ht="15.6" hidden="1" x14ac:dyDescent="0.25"/>
    <row r="704" ht="15.6" hidden="1" x14ac:dyDescent="0.25"/>
    <row r="705" ht="15.6" hidden="1" x14ac:dyDescent="0.25"/>
    <row r="706" ht="15.6" hidden="1" x14ac:dyDescent="0.25"/>
    <row r="707" ht="15.6" hidden="1" x14ac:dyDescent="0.25"/>
    <row r="708" ht="15.6" hidden="1" x14ac:dyDescent="0.25"/>
    <row r="709" ht="15.6" hidden="1" x14ac:dyDescent="0.25"/>
    <row r="710" ht="15.6" hidden="1" x14ac:dyDescent="0.25"/>
    <row r="711" ht="15.6" hidden="1" x14ac:dyDescent="0.25"/>
    <row r="712" ht="15.6" hidden="1" x14ac:dyDescent="0.25"/>
    <row r="713" ht="15.6" hidden="1" x14ac:dyDescent="0.25"/>
    <row r="714" ht="15.6" hidden="1" x14ac:dyDescent="0.25"/>
    <row r="715" ht="15.6" hidden="1" x14ac:dyDescent="0.25"/>
    <row r="716" ht="15.6" hidden="1" x14ac:dyDescent="0.25"/>
    <row r="717" ht="15.6" hidden="1" x14ac:dyDescent="0.25"/>
    <row r="718" ht="15.6" hidden="1" x14ac:dyDescent="0.25"/>
    <row r="719" ht="15.6" hidden="1" x14ac:dyDescent="0.25"/>
    <row r="720" ht="15.6" hidden="1" x14ac:dyDescent="0.25"/>
    <row r="721" ht="15.6" hidden="1" x14ac:dyDescent="0.25"/>
    <row r="722" ht="15.6" hidden="1" x14ac:dyDescent="0.25"/>
    <row r="723" ht="15.6" hidden="1" x14ac:dyDescent="0.25"/>
    <row r="724" ht="15.6" hidden="1" x14ac:dyDescent="0.25"/>
    <row r="725" ht="15.6" hidden="1" x14ac:dyDescent="0.25"/>
    <row r="726" ht="15.6" hidden="1" x14ac:dyDescent="0.25"/>
    <row r="727" ht="15.6" hidden="1" x14ac:dyDescent="0.25"/>
    <row r="728" ht="15.6" hidden="1" x14ac:dyDescent="0.25"/>
    <row r="729" ht="15.6" hidden="1" x14ac:dyDescent="0.25"/>
    <row r="730" ht="15.6" hidden="1" x14ac:dyDescent="0.25"/>
    <row r="731" ht="15.6" hidden="1" x14ac:dyDescent="0.25"/>
    <row r="732" ht="15.6" hidden="1" x14ac:dyDescent="0.25"/>
    <row r="733" ht="15.6" hidden="1" x14ac:dyDescent="0.25"/>
    <row r="734" ht="15.6" hidden="1" x14ac:dyDescent="0.25"/>
    <row r="735" ht="15.6" hidden="1" x14ac:dyDescent="0.25"/>
    <row r="736" ht="15.6" hidden="1" x14ac:dyDescent="0.25"/>
    <row r="737" ht="15.6" hidden="1" x14ac:dyDescent="0.25"/>
    <row r="738" ht="15.6" hidden="1" x14ac:dyDescent="0.25"/>
    <row r="739" ht="15.6" hidden="1" x14ac:dyDescent="0.25"/>
    <row r="740" ht="15.6" hidden="1" x14ac:dyDescent="0.25"/>
    <row r="741" ht="15.6" hidden="1" x14ac:dyDescent="0.25"/>
    <row r="742" ht="15.6" hidden="1" x14ac:dyDescent="0.25"/>
    <row r="743" ht="15.6" hidden="1" x14ac:dyDescent="0.25"/>
    <row r="744" ht="15.6" hidden="1" x14ac:dyDescent="0.25"/>
    <row r="745" ht="15.6" hidden="1" x14ac:dyDescent="0.25"/>
    <row r="746" ht="15.6" hidden="1" x14ac:dyDescent="0.25"/>
    <row r="747" ht="15.6" hidden="1" x14ac:dyDescent="0.25"/>
    <row r="748" ht="15.6" hidden="1" x14ac:dyDescent="0.25"/>
    <row r="749" ht="15.6" hidden="1" x14ac:dyDescent="0.25"/>
    <row r="750" ht="15.6" hidden="1" x14ac:dyDescent="0.25"/>
    <row r="751" ht="15.6" hidden="1" x14ac:dyDescent="0.25"/>
    <row r="752" ht="15.6" hidden="1" x14ac:dyDescent="0.25"/>
    <row r="753" ht="15.6" hidden="1" x14ac:dyDescent="0.25"/>
    <row r="754" ht="15.6" hidden="1" x14ac:dyDescent="0.25"/>
    <row r="755" ht="15.6" hidden="1" x14ac:dyDescent="0.25"/>
    <row r="756" ht="15.6" hidden="1" x14ac:dyDescent="0.25"/>
    <row r="757" ht="15.6" hidden="1" x14ac:dyDescent="0.25"/>
    <row r="758" ht="15.6" hidden="1" x14ac:dyDescent="0.25"/>
    <row r="759" ht="15.6" hidden="1" x14ac:dyDescent="0.25"/>
    <row r="760" ht="15.6" hidden="1" x14ac:dyDescent="0.25"/>
    <row r="761" ht="15.6" hidden="1" x14ac:dyDescent="0.25"/>
    <row r="762" ht="15.6" hidden="1" x14ac:dyDescent="0.25"/>
    <row r="763" ht="15.6" hidden="1" x14ac:dyDescent="0.25"/>
    <row r="764" ht="15.6" hidden="1" x14ac:dyDescent="0.25"/>
    <row r="765" ht="15.6" hidden="1" x14ac:dyDescent="0.25"/>
    <row r="766" ht="15.6" hidden="1" x14ac:dyDescent="0.25"/>
    <row r="767" ht="15.6" hidden="1" x14ac:dyDescent="0.25"/>
    <row r="768" ht="15.6" hidden="1" x14ac:dyDescent="0.25"/>
    <row r="769" ht="15.6" hidden="1" x14ac:dyDescent="0.25"/>
    <row r="770" ht="15.6" hidden="1" x14ac:dyDescent="0.25"/>
    <row r="771" ht="15.6" hidden="1" x14ac:dyDescent="0.25"/>
    <row r="772" ht="15.6" hidden="1" x14ac:dyDescent="0.25"/>
    <row r="773" ht="15.6" hidden="1" x14ac:dyDescent="0.25"/>
    <row r="774" ht="15.6" hidden="1" x14ac:dyDescent="0.25"/>
    <row r="775" ht="15.6" hidden="1" x14ac:dyDescent="0.25"/>
    <row r="776" ht="15.6" hidden="1" x14ac:dyDescent="0.25"/>
    <row r="777" ht="15.6" hidden="1" x14ac:dyDescent="0.25"/>
    <row r="778" ht="15.6" hidden="1" x14ac:dyDescent="0.25"/>
    <row r="779" ht="15.6" hidden="1" x14ac:dyDescent="0.25"/>
    <row r="780" ht="15.6" hidden="1" x14ac:dyDescent="0.25"/>
    <row r="781" ht="15.6" hidden="1" x14ac:dyDescent="0.25"/>
    <row r="782" ht="15.6" hidden="1" x14ac:dyDescent="0.25"/>
    <row r="783" ht="15.6" hidden="1" x14ac:dyDescent="0.25"/>
    <row r="784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</sheetData>
  <sheetProtection algorithmName="SHA-512" hashValue="tdz+0dpD+usSdmTirrFQVlGo7AID9EacjaaVCKBJixJqXjytOjynmoFahEzd6DeUd8ea77A6TtdLoFOiWi/ypw==" saltValue="oHodQQlc0cYEGZcer952jA==" spinCount="100000" sheet="1" objects="1" scenarios="1" formatCells="0" formatColumns="0"/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">
    <cfRule type="cellIs" dxfId="510" priority="28" stopIfTrue="1" operator="lessThan">
      <formula>2</formula>
    </cfRule>
    <cfRule type="cellIs" dxfId="509" priority="29" stopIfTrue="1" operator="equal">
      <formula>2</formula>
    </cfRule>
    <cfRule type="cellIs" dxfId="50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507" priority="25" stopIfTrue="1" operator="lessThan">
      <formula>2</formula>
    </cfRule>
    <cfRule type="cellIs" dxfId="506" priority="26" stopIfTrue="1" operator="equal">
      <formula>2</formula>
    </cfRule>
    <cfRule type="cellIs" dxfId="505" priority="27" stopIfTrue="1" operator="greaterThan">
      <formula>2</formula>
    </cfRule>
  </conditionalFormatting>
  <conditionalFormatting sqref="A72:A75 A78:A81 A84:A87 A90:A93 A96:A99 A102:A105 A108:A111 A114:A117 A120:A123 A126:A129">
    <cfRule type="cellIs" dxfId="504" priority="22" stopIfTrue="1" operator="lessThan">
      <formula>2</formula>
    </cfRule>
    <cfRule type="cellIs" dxfId="503" priority="23" stopIfTrue="1" operator="equal">
      <formula>2</formula>
    </cfRule>
    <cfRule type="cellIs" dxfId="502" priority="24" stopIfTrue="1" operator="greaterThan">
      <formula>2</formula>
    </cfRule>
  </conditionalFormatting>
  <conditionalFormatting sqref="A132:A135 A138:A141 A144:A147 A150:A153 A156:A159 A162:A165 A168:A171 A174:A177 A180:A183 A186:A189">
    <cfRule type="cellIs" dxfId="501" priority="19" stopIfTrue="1" operator="lessThan">
      <formula>2</formula>
    </cfRule>
    <cfRule type="cellIs" dxfId="500" priority="20" stopIfTrue="1" operator="equal">
      <formula>2</formula>
    </cfRule>
    <cfRule type="cellIs" dxfId="499" priority="21" stopIfTrue="1" operator="greaterThan">
      <formula>2</formula>
    </cfRule>
  </conditionalFormatting>
  <conditionalFormatting sqref="A192:A195 A198:A201 A204:A207 A210:A213 A216:A219 A222:A225 A228:A231 A234:A237 A240:A243 A246:A249">
    <cfRule type="cellIs" dxfId="498" priority="16" stopIfTrue="1" operator="lessThan">
      <formula>2</formula>
    </cfRule>
    <cfRule type="cellIs" dxfId="497" priority="17" stopIfTrue="1" operator="equal">
      <formula>2</formula>
    </cfRule>
    <cfRule type="cellIs" dxfId="496" priority="18" stopIfTrue="1" operator="greaterThan">
      <formula>2</formula>
    </cfRule>
  </conditionalFormatting>
  <conditionalFormatting sqref="A252:A255 A258:A261 A264:A267 A270:A273 A276:A279 A282:A285 A288:A291 A294:A297 A300:A303 A306:A309">
    <cfRule type="cellIs" dxfId="495" priority="13" stopIfTrue="1" operator="lessThan">
      <formula>2</formula>
    </cfRule>
    <cfRule type="cellIs" dxfId="494" priority="14" stopIfTrue="1" operator="equal">
      <formula>2</formula>
    </cfRule>
    <cfRule type="cellIs" dxfId="493" priority="15" stopIfTrue="1" operator="greaterThan">
      <formula>2</formula>
    </cfRule>
  </conditionalFormatting>
  <conditionalFormatting sqref="A312:A315 A318:A321 A324:A327 A330:A333 A336:A339 A342:A345 A348:A351 A354:A357 A360:A363 A366:A369">
    <cfRule type="cellIs" dxfId="492" priority="10" stopIfTrue="1" operator="lessThan">
      <formula>2</formula>
    </cfRule>
    <cfRule type="cellIs" dxfId="491" priority="11" stopIfTrue="1" operator="equal">
      <formula>2</formula>
    </cfRule>
    <cfRule type="cellIs" dxfId="490" priority="12" stopIfTrue="1" operator="greaterThan">
      <formula>2</formula>
    </cfRule>
  </conditionalFormatting>
  <conditionalFormatting sqref="A372:A375 A378:A381 A384:A387 A390:A393 A396:A399 A402:A405 A408:A411 A414:A417 A420:A423 A426:A429">
    <cfRule type="cellIs" dxfId="489" priority="7" stopIfTrue="1" operator="lessThan">
      <formula>2</formula>
    </cfRule>
    <cfRule type="cellIs" dxfId="488" priority="8" stopIfTrue="1" operator="equal">
      <formula>2</formula>
    </cfRule>
    <cfRule type="cellIs" dxfId="487" priority="9" stopIfTrue="1" operator="greaterThan">
      <formula>2</formula>
    </cfRule>
  </conditionalFormatting>
  <conditionalFormatting sqref="A432:A435 A438:A441 A444:A447 A450:A453 A456:A459 A462:A465 A468:A471 A474:A477 A480:A483 A486:A489">
    <cfRule type="cellIs" dxfId="486" priority="4" stopIfTrue="1" operator="lessThan">
      <formula>2</formula>
    </cfRule>
    <cfRule type="cellIs" dxfId="485" priority="5" stopIfTrue="1" operator="equal">
      <formula>2</formula>
    </cfRule>
    <cfRule type="cellIs" dxfId="484" priority="6" stopIfTrue="1" operator="greaterThan">
      <formula>2</formula>
    </cfRule>
  </conditionalFormatting>
  <conditionalFormatting sqref="A492:A495 A498:A501 A504:A507 A510:A513 A516:A519 A522:A525 A528:A531 A534:A537 A540:A543 A546:A549">
    <cfRule type="cellIs" dxfId="483" priority="1" stopIfTrue="1" operator="lessThan">
      <formula>2</formula>
    </cfRule>
    <cfRule type="cellIs" dxfId="482" priority="2" stopIfTrue="1" operator="equal">
      <formula>2</formula>
    </cfRule>
    <cfRule type="cellIs" dxfId="481" priority="3" stopIfTrue="1" operator="greaterThan">
      <formula>2</formula>
    </cfRule>
  </conditionalFormatting>
  <dataValidations count="2">
    <dataValidation allowBlank="1" showDropDown="1" showInputMessage="1" showErrorMessage="1" sqref="E2"/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AI819"/>
  <sheetViews>
    <sheetView zoomScale="90" zoomScaleNormal="90" workbookViewId="0">
      <pane ySplit="2" topLeftCell="A22" activePane="bottomLeft" state="frozen"/>
      <selection pane="bottomLeft" activeCell="B44" sqref="B44"/>
    </sheetView>
  </sheetViews>
  <sheetFormatPr baseColWidth="10" defaultColWidth="0" defaultRowHeight="0" customHeight="1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IF(PORTADA!$F$51="A",G1,PORTADA!$F$52)</f>
        <v xml:space="preserve">INSTRUCCIÓN DE INTELIGENCIA </v>
      </c>
      <c r="D1" s="3"/>
      <c r="E1" s="4" t="e">
        <f>ROUND(Q2/K2*10,2)</f>
        <v>#DIV/0!</v>
      </c>
      <c r="F1" s="4"/>
      <c r="G1" s="38" t="str">
        <f>LOOKUP(I5,DATOS!A:A,DATOS!E:E)</f>
        <v xml:space="preserve">INSTRUCCIÓN DE INTELIGENCIA </v>
      </c>
      <c r="I1" s="39">
        <v>21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 xml:space="preserve">INSTRUCCIÓN DE INTELIGENCIA 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ht="15.6" x14ac:dyDescent="0.25">
      <c r="A3" s="11"/>
      <c r="B3" s="12"/>
      <c r="C3" s="13"/>
      <c r="J3" s="19"/>
    </row>
    <row r="4" spans="1:24" ht="15.6" x14ac:dyDescent="0.25">
      <c r="A4" s="11"/>
      <c r="B4" s="12"/>
      <c r="C4" s="13"/>
      <c r="J4" s="19"/>
    </row>
    <row r="5" spans="1:24" ht="15.6" x14ac:dyDescent="0.25">
      <c r="A5" s="11"/>
      <c r="B5" s="31"/>
      <c r="C5" s="23" t="str">
        <f ca="1">IF(PORTADA!$F$51="A",CONCATENATE(K5,".- ",G5),"")</f>
        <v xml:space="preserve">1.- INSTRUCCIÓN DE INTELIGENCIA. </v>
      </c>
      <c r="D5" s="24"/>
      <c r="E5" s="11"/>
      <c r="F5" s="11"/>
      <c r="G5" s="40" t="str">
        <f>LOOKUP(I5,DATOS!A:A,DATOS!F:F)</f>
        <v xml:space="preserve">INSTRUCCIÓN DE INTELIGENCIA. </v>
      </c>
      <c r="H5" s="40">
        <f>LOOKUP(I5,DATOS!A:A,DATOS!P:P)</f>
        <v>0</v>
      </c>
      <c r="I5" s="35">
        <f>LOOKUP(I1,DATOS!C:C,DATOS!A:A)</f>
        <v>1453</v>
      </c>
      <c r="J5" s="61">
        <f>LOOKUP(I5,DATOS!A:A,DATOS!C:C)</f>
        <v>21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ht="15.6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ht="15.6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ht="15.6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ht="15.6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ht="15.6" x14ac:dyDescent="0.25">
      <c r="A10" s="11"/>
      <c r="B10" s="30"/>
      <c r="C10" s="27"/>
      <c r="D10" s="28"/>
      <c r="J10" s="19"/>
    </row>
    <row r="11" spans="1:24" ht="15.6" x14ac:dyDescent="0.25">
      <c r="A11" s="11"/>
      <c r="B11" s="31"/>
      <c r="C11" s="23" t="str">
        <f ca="1">IF(PORTADA!$F$51="A",CONCATENATE(K11,".- ",G11),"")</f>
        <v xml:space="preserve">2.- INSTRUCCIÓN DE INTELIGENCIA. </v>
      </c>
      <c r="D11" s="24"/>
      <c r="E11" s="11"/>
      <c r="F11" s="11"/>
      <c r="G11" s="40" t="str">
        <f>IF(J12="FIN","",LOOKUP(I11,DATOS!A:A,DATOS!F:F))</f>
        <v xml:space="preserve">INSTRUCCIÓN DE INTELIGENCIA. </v>
      </c>
      <c r="H11" s="40">
        <f>IF(J12="FIN",0,LOOKUP(I11,DATOS!A:A,DATOS!P:P))</f>
        <v>0</v>
      </c>
      <c r="I11" s="35">
        <f>+I5+1</f>
        <v>1454</v>
      </c>
      <c r="J11" s="61">
        <f>IF(LOOKUP(I11,DATOS!A:A,DATOS!C:C)=0,J5,(LOOKUP(I11,DATOS!A:A,DATOS!C:C)))</f>
        <v>21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ht="15.6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ht="15.6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ht="15.6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ht="15.6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ht="15.6" x14ac:dyDescent="0.25">
      <c r="A16" s="11"/>
      <c r="B16" s="30"/>
      <c r="C16" s="27"/>
      <c r="D16" s="28"/>
      <c r="J16" s="19"/>
    </row>
    <row r="17" spans="1:19" ht="15.6" x14ac:dyDescent="0.25">
      <c r="A17" s="11"/>
      <c r="B17" s="31"/>
      <c r="C17" s="23" t="str">
        <f ca="1">IF(PORTADA!$F$51="A",CONCATENATE(K17,".- ",G17),"")</f>
        <v xml:space="preserve">3.- INSTRUCCIÓN DE INTELIGENCIA. </v>
      </c>
      <c r="D17" s="24"/>
      <c r="E17" s="11"/>
      <c r="F17" s="11"/>
      <c r="G17" s="40" t="str">
        <f>IF(J18="FIN","",LOOKUP(I17,DATOS!A:A,DATOS!F:F))</f>
        <v xml:space="preserve">INSTRUCCIÓN DE INTELIGENCIA. </v>
      </c>
      <c r="H17" s="40">
        <f>IF(J18="FIN",0,LOOKUP(I17,DATOS!A:A,DATOS!P:P))</f>
        <v>0</v>
      </c>
      <c r="I17" s="35">
        <f>+I11+1</f>
        <v>1455</v>
      </c>
      <c r="J17" s="61">
        <f>IF(LOOKUP(I17,DATOS!A:A,DATOS!C:C)=0,J11,(LOOKUP(I17,DATOS!A:A,DATOS!C:C)))</f>
        <v>21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ht="15.6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ht="15.6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ht="15.6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ht="15.6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ht="15.6" x14ac:dyDescent="0.25">
      <c r="A22" s="11"/>
      <c r="B22" s="30"/>
      <c r="C22" s="27"/>
      <c r="D22" s="28"/>
      <c r="J22" s="19"/>
    </row>
    <row r="23" spans="1:19" ht="15.6" x14ac:dyDescent="0.25">
      <c r="A23" s="11"/>
      <c r="B23" s="31"/>
      <c r="C23" s="23" t="str">
        <f ca="1">IF(PORTADA!$F$51="A",CONCATENATE(K23,".- ",G23),"")</f>
        <v xml:space="preserve">4.- INSTRUCCIÓN DE INTELIGENCIA. </v>
      </c>
      <c r="D23" s="24"/>
      <c r="E23" s="11"/>
      <c r="F23" s="11"/>
      <c r="G23" s="40" t="str">
        <f>IF(J24="FIN","",LOOKUP(I23,DATOS!A:A,DATOS!F:F))</f>
        <v xml:space="preserve">INSTRUCCIÓN DE INTELIGENCIA. </v>
      </c>
      <c r="H23" s="40">
        <f>IF(J24="FIN",0,LOOKUP(I23,DATOS!A:A,DATOS!P:P))</f>
        <v>0</v>
      </c>
      <c r="I23" s="35">
        <f>+I17+1</f>
        <v>1456</v>
      </c>
      <c r="J23" s="61">
        <f>IF(LOOKUP(I23,DATOS!A:A,DATOS!C:C)=0,J17,(LOOKUP(I23,DATOS!A:A,DATOS!C:C)))</f>
        <v>21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ht="15.6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ht="15.6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ht="15.6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ht="15.6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ht="15.6" x14ac:dyDescent="0.25">
      <c r="A28" s="11"/>
      <c r="B28" s="30"/>
      <c r="C28" s="27"/>
      <c r="D28" s="28"/>
      <c r="J28" s="19"/>
    </row>
    <row r="29" spans="1:19" ht="15.6" x14ac:dyDescent="0.25">
      <c r="A29" s="11"/>
      <c r="B29" s="31"/>
      <c r="C29" s="23" t="str">
        <f ca="1">IF(PORTADA!$F$51="A",CONCATENATE(K29,".- ",G29),"")</f>
        <v xml:space="preserve">5.- INSTRUCCIÓN DE INTELIGENCIA. </v>
      </c>
      <c r="D29" s="24"/>
      <c r="E29" s="11"/>
      <c r="F29" s="11"/>
      <c r="G29" s="40" t="str">
        <f>IF(J30="FIN","",LOOKUP(I29,DATOS!A:A,DATOS!F:F))</f>
        <v xml:space="preserve">INSTRUCCIÓN DE INTELIGENCIA. </v>
      </c>
      <c r="H29" s="40">
        <f>IF(J30="FIN",0,LOOKUP(I29,DATOS!A:A,DATOS!P:P))</f>
        <v>0</v>
      </c>
      <c r="I29" s="35">
        <f>+I23+1</f>
        <v>1457</v>
      </c>
      <c r="J29" s="61">
        <f>IF(LOOKUP(I29,DATOS!A:A,DATOS!C:C)=0,J23,(LOOKUP(I29,DATOS!A:A,DATOS!C:C)))</f>
        <v>21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ht="15.6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ht="15.6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ht="15.6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ht="15.6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ht="15.6" x14ac:dyDescent="0.25">
      <c r="A34" s="11"/>
      <c r="B34" s="30"/>
      <c r="C34" s="27"/>
      <c r="D34" s="28"/>
      <c r="J34" s="19"/>
    </row>
    <row r="35" spans="1:19" ht="15.6" x14ac:dyDescent="0.25">
      <c r="A35" s="11"/>
      <c r="B35" s="31"/>
      <c r="C35" s="23" t="str">
        <f ca="1">IF(PORTADA!$F$51="A",CONCATENATE(K35,".- ",G35),"")</f>
        <v xml:space="preserve">6.- INSTRUCCIÓN DE INTELIGENCIA. </v>
      </c>
      <c r="D35" s="24"/>
      <c r="E35" s="11"/>
      <c r="F35" s="11"/>
      <c r="G35" s="40" t="str">
        <f>IF(J36="FIN","",LOOKUP(I35,DATOS!A:A,DATOS!F:F))</f>
        <v xml:space="preserve">INSTRUCCIÓN DE INTELIGENCIA. </v>
      </c>
      <c r="H35" s="40">
        <f>IF(J36="FIN",0,LOOKUP(I35,DATOS!A:A,DATOS!P:P))</f>
        <v>0</v>
      </c>
      <c r="I35" s="35">
        <f>+I29+1</f>
        <v>1458</v>
      </c>
      <c r="J35" s="61">
        <f>IF(LOOKUP(I35,DATOS!A:A,DATOS!C:C)=0,J29,(LOOKUP(I35,DATOS!A:A,DATOS!C:C)))</f>
        <v>21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ht="15.6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ht="15.6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ht="15.6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ht="15.6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ht="15.6" x14ac:dyDescent="0.25">
      <c r="A40" s="11"/>
      <c r="B40" s="30"/>
      <c r="C40" s="27"/>
      <c r="D40" s="28"/>
      <c r="J40" s="19"/>
    </row>
    <row r="41" spans="1:19" ht="15.6" x14ac:dyDescent="0.25">
      <c r="A41" s="11"/>
      <c r="B41" s="31"/>
      <c r="C41" s="23" t="str">
        <f ca="1">IF(PORTADA!$F$51="A",CONCATENATE(K41,".- ",G41),"")</f>
        <v xml:space="preserve">7.- INSTRUCCIÓN DE INTELIGENCIA. </v>
      </c>
      <c r="D41" s="24"/>
      <c r="E41" s="11"/>
      <c r="F41" s="11"/>
      <c r="G41" s="40" t="str">
        <f>IF(J42="FIN","",LOOKUP(I41,DATOS!A:A,DATOS!F:F))</f>
        <v xml:space="preserve">INSTRUCCIÓN DE INTELIGENCIA. </v>
      </c>
      <c r="H41" s="40">
        <f>IF(J42="FIN",0,LOOKUP(I41,DATOS!A:A,DATOS!P:P))</f>
        <v>0</v>
      </c>
      <c r="I41" s="35">
        <f>+I35+1</f>
        <v>1459</v>
      </c>
      <c r="J41" s="61">
        <f>IF(LOOKUP(I41,DATOS!A:A,DATOS!C:C)=0,J35,(LOOKUP(I41,DATOS!A:A,DATOS!C:C)))</f>
        <v>21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ht="15.6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ht="15.6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ht="15.6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ht="15.6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ht="15.6" x14ac:dyDescent="0.25">
      <c r="A46" s="11"/>
      <c r="B46" s="30"/>
      <c r="C46" s="27"/>
      <c r="D46" s="28"/>
      <c r="J46" s="19"/>
    </row>
    <row r="47" spans="1:19" ht="15.6" x14ac:dyDescent="0.25">
      <c r="A47" s="11"/>
      <c r="B47" s="31"/>
      <c r="C47" s="23" t="str">
        <f ca="1">IF(PORTADA!$F$51="A",CONCATENATE(K47,".- ",G47),"")</f>
        <v xml:space="preserve">8.- INSTRUCCIÓN DE INTELIGENCIA. </v>
      </c>
      <c r="D47" s="24"/>
      <c r="E47" s="11"/>
      <c r="F47" s="11"/>
      <c r="G47" s="40" t="str">
        <f>IF(J48="FIN","",LOOKUP(I47,DATOS!A:A,DATOS!F:F))</f>
        <v xml:space="preserve">INSTRUCCIÓN DE INTELIGENCIA. </v>
      </c>
      <c r="H47" s="40">
        <f>IF(J48="FIN",0,LOOKUP(I47,DATOS!A:A,DATOS!P:P))</f>
        <v>0</v>
      </c>
      <c r="I47" s="35">
        <f>+I41+1</f>
        <v>1460</v>
      </c>
      <c r="J47" s="61">
        <f>IF(LOOKUP(I47,DATOS!A:A,DATOS!C:C)=0,J41,(LOOKUP(I47,DATOS!A:A,DATOS!C:C)))</f>
        <v>21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ht="15.6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ht="15.6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ht="15.6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ht="15.6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ht="15.6" x14ac:dyDescent="0.25">
      <c r="A52" s="11"/>
      <c r="B52" s="30"/>
      <c r="C52" s="27"/>
      <c r="D52" s="28"/>
      <c r="J52" s="19"/>
    </row>
    <row r="53" spans="1:19" ht="15.6" x14ac:dyDescent="0.25">
      <c r="A53" s="11"/>
      <c r="B53" s="31"/>
      <c r="C53" s="23" t="str">
        <f ca="1">IF(PORTADA!$F$51="A",CONCATENATE(K53,".- ",G53),"")</f>
        <v xml:space="preserve">9.- INSTRUCCIÓN DE INTELIGENCIA. </v>
      </c>
      <c r="D53" s="24"/>
      <c r="E53" s="11"/>
      <c r="F53" s="11"/>
      <c r="G53" s="40" t="str">
        <f>IF(J54="FIN","",LOOKUP(I53,DATOS!A:A,DATOS!F:F))</f>
        <v xml:space="preserve">INSTRUCCIÓN DE INTELIGENCIA. </v>
      </c>
      <c r="H53" s="40">
        <f>IF(J54="FIN",0,LOOKUP(I53,DATOS!A:A,DATOS!P:P))</f>
        <v>0</v>
      </c>
      <c r="I53" s="35">
        <f>+I47+1</f>
        <v>1461</v>
      </c>
      <c r="J53" s="61">
        <f>IF(LOOKUP(I53,DATOS!A:A,DATOS!C:C)=0,J47,(LOOKUP(I53,DATOS!A:A,DATOS!C:C)))</f>
        <v>21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ht="15.6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ht="15.6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ht="15.6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ht="15.6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ht="15.6" x14ac:dyDescent="0.25">
      <c r="A58" s="11"/>
      <c r="B58" s="30"/>
      <c r="C58" s="27"/>
      <c r="D58" s="28"/>
      <c r="J58" s="19"/>
    </row>
    <row r="59" spans="1:19" ht="15.6" x14ac:dyDescent="0.25">
      <c r="A59" s="11"/>
      <c r="B59" s="31"/>
      <c r="C59" s="23" t="str">
        <f ca="1">IF(PORTADA!$F$51="A",CONCATENATE(K59,".- ",G59),"")</f>
        <v xml:space="preserve">10.- INSTRUCCIÓN DE INTELIGENCIA. </v>
      </c>
      <c r="D59" s="24"/>
      <c r="E59" s="11"/>
      <c r="F59" s="11"/>
      <c r="G59" s="40" t="str">
        <f>IF(J60="FIN","",LOOKUP(I59,DATOS!A:A,DATOS!F:F))</f>
        <v xml:space="preserve">INSTRUCCIÓN DE INTELIGENCIA. </v>
      </c>
      <c r="H59" s="40">
        <f>IF(J60="FIN",0,LOOKUP(I59,DATOS!A:A,DATOS!P:P))</f>
        <v>0</v>
      </c>
      <c r="I59" s="35">
        <f>+I53+1</f>
        <v>1462</v>
      </c>
      <c r="J59" s="61">
        <f>IF(LOOKUP(I59,DATOS!A:A,DATOS!C:C)=0,J53,(LOOKUP(I59,DATOS!A:A,DATOS!C:C)))</f>
        <v>21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ht="15.6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ht="15.6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ht="15.6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ht="15.6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ht="15.6" x14ac:dyDescent="0.25">
      <c r="A64" s="11"/>
      <c r="B64" s="30"/>
      <c r="C64" s="27"/>
      <c r="D64" s="28"/>
      <c r="J64" s="19"/>
    </row>
    <row r="65" spans="1:19" ht="15.6" x14ac:dyDescent="0.25">
      <c r="A65" s="11"/>
      <c r="B65" s="31"/>
      <c r="C65" s="23" t="str">
        <f ca="1">IF(PORTADA!$F$51="A",CONCATENATE(K65,".- ",G65),"")</f>
        <v xml:space="preserve">11.- INSTRUCCIÓN DE INTELIGENCIA. </v>
      </c>
      <c r="D65" s="24"/>
      <c r="E65" s="11"/>
      <c r="F65" s="11"/>
      <c r="G65" s="40" t="str">
        <f>IF(J66="FIN","",LOOKUP(I65,DATOS!A:A,DATOS!F:F))</f>
        <v xml:space="preserve">INSTRUCCIÓN DE INTELIGENCIA. </v>
      </c>
      <c r="H65" s="40">
        <f>IF(J66="FIN",0,LOOKUP(I65,DATOS!A:A,DATOS!P:P))</f>
        <v>0</v>
      </c>
      <c r="I65" s="35">
        <f>+I59+1</f>
        <v>1463</v>
      </c>
      <c r="J65" s="61">
        <f>IF(LOOKUP(I65,DATOS!A:A,DATOS!C:C)=0,J59,(LOOKUP(I65,DATOS!A:A,DATOS!C:C)))</f>
        <v>21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ht="15.6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ht="15.6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ht="15.6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ht="15.6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ht="15.6" x14ac:dyDescent="0.25">
      <c r="A70" s="11"/>
      <c r="B70" s="30"/>
      <c r="C70" s="27"/>
      <c r="D70" s="28"/>
      <c r="J70" s="19"/>
    </row>
    <row r="71" spans="1:19" ht="15.6" x14ac:dyDescent="0.25">
      <c r="A71" s="11"/>
      <c r="B71" s="31"/>
      <c r="C71" s="23" t="str">
        <f ca="1">IF(PORTADA!$F$51="A",CONCATENATE(K71,".- ",G71),"")</f>
        <v xml:space="preserve">12.- INSTRUCCIÓN DE INTELIGENCIA. </v>
      </c>
      <c r="D71" s="24"/>
      <c r="E71" s="11"/>
      <c r="F71" s="11"/>
      <c r="G71" s="40" t="str">
        <f>IF(J72="FIN","",LOOKUP(I71,DATOS!A:A,DATOS!F:F))</f>
        <v xml:space="preserve">INSTRUCCIÓN DE INTELIGENCIA. </v>
      </c>
      <c r="H71" s="40">
        <f>IF(J72="FIN",0,LOOKUP(I71,DATOS!A:A,DATOS!P:P))</f>
        <v>0</v>
      </c>
      <c r="I71" s="35">
        <f>+I65+1</f>
        <v>1464</v>
      </c>
      <c r="J71" s="61">
        <f>IF(LOOKUP(I71,DATOS!A:A,DATOS!C:C)=0,J65,(LOOKUP(I71,DATOS!A:A,DATOS!C:C)))</f>
        <v>21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ht="15.6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ht="15.6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ht="15.6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ht="15.6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ht="15.6" x14ac:dyDescent="0.25">
      <c r="A76" s="11"/>
      <c r="B76" s="30"/>
      <c r="C76" s="27"/>
      <c r="D76" s="28"/>
      <c r="J76" s="19"/>
    </row>
    <row r="77" spans="1:19" ht="15.6" x14ac:dyDescent="0.25">
      <c r="A77" s="11"/>
      <c r="B77" s="31"/>
      <c r="C77" s="23" t="str">
        <f ca="1">IF(PORTADA!$F$51="A",CONCATENATE(K77,".- ",G77),"")</f>
        <v xml:space="preserve">13.- INSTRUCCIÓN DE INTELIGENCIA. </v>
      </c>
      <c r="D77" s="24"/>
      <c r="E77" s="11"/>
      <c r="F77" s="11"/>
      <c r="G77" s="40" t="str">
        <f>IF(J78="FIN","",LOOKUP(I77,DATOS!A:A,DATOS!F:F))</f>
        <v xml:space="preserve">INSTRUCCIÓN DE INTELIGENCIA. </v>
      </c>
      <c r="H77" s="40">
        <f>IF(J78="FIN",0,LOOKUP(I77,DATOS!A:A,DATOS!P:P))</f>
        <v>0</v>
      </c>
      <c r="I77" s="35">
        <f>+I71+1</f>
        <v>1465</v>
      </c>
      <c r="J77" s="61">
        <f>IF(LOOKUP(I77,DATOS!A:A,DATOS!C:C)=0,J71,(LOOKUP(I77,DATOS!A:A,DATOS!C:C)))</f>
        <v>21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ht="15.6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ht="15.6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ht="15.6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ht="15.6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ht="15.6" x14ac:dyDescent="0.25">
      <c r="A82" s="11"/>
      <c r="B82" s="30"/>
      <c r="C82" s="27"/>
      <c r="D82" s="28"/>
      <c r="J82" s="19"/>
    </row>
    <row r="83" spans="1:19" ht="15.6" x14ac:dyDescent="0.25">
      <c r="A83" s="11"/>
      <c r="B83" s="31"/>
      <c r="C83" s="23" t="str">
        <f ca="1">IF(PORTADA!$F$51="A",CONCATENATE(K83,".- ",G83),"")</f>
        <v xml:space="preserve">14.- INSTRUCCIÓN DE INTELIGENCIA. </v>
      </c>
      <c r="D83" s="24"/>
      <c r="E83" s="11"/>
      <c r="F83" s="11"/>
      <c r="G83" s="40" t="str">
        <f>IF(J84="FIN","",LOOKUP(I83,DATOS!A:A,DATOS!F:F))</f>
        <v xml:space="preserve">INSTRUCCIÓN DE INTELIGENCIA. </v>
      </c>
      <c r="H83" s="40">
        <f>IF(J84="FIN",0,LOOKUP(I83,DATOS!A:A,DATOS!P:P))</f>
        <v>0</v>
      </c>
      <c r="I83" s="35">
        <f>+I77+1</f>
        <v>1466</v>
      </c>
      <c r="J83" s="61">
        <f>IF(LOOKUP(I83,DATOS!A:A,DATOS!C:C)=0,J77,(LOOKUP(I83,DATOS!A:A,DATOS!C:C)))</f>
        <v>21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ht="15.6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ht="15.6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ht="15.6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ht="15.6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ht="15.6" x14ac:dyDescent="0.25">
      <c r="A88" s="11"/>
      <c r="B88" s="30"/>
      <c r="C88" s="27"/>
      <c r="D88" s="28"/>
      <c r="J88" s="19"/>
    </row>
    <row r="89" spans="1:19" ht="15.6" x14ac:dyDescent="0.25">
      <c r="A89" s="11"/>
      <c r="B89" s="31"/>
      <c r="C89" s="23" t="str">
        <f ca="1">IF(PORTADA!$F$51="A",CONCATENATE(K89,".- ",G89),"")</f>
        <v xml:space="preserve">15.- INSTRUCCIÓN DE INTELIGENCIA. </v>
      </c>
      <c r="D89" s="24"/>
      <c r="E89" s="11"/>
      <c r="F89" s="11"/>
      <c r="G89" s="40" t="str">
        <f>IF(J90="FIN","",LOOKUP(I89,DATOS!A:A,DATOS!F:F))</f>
        <v xml:space="preserve">INSTRUCCIÓN DE INTELIGENCIA. </v>
      </c>
      <c r="H89" s="40">
        <f>IF(J90="FIN",0,LOOKUP(I89,DATOS!A:A,DATOS!P:P))</f>
        <v>0</v>
      </c>
      <c r="I89" s="35">
        <f>+I83+1</f>
        <v>1467</v>
      </c>
      <c r="J89" s="61">
        <f>IF(LOOKUP(I89,DATOS!A:A,DATOS!C:C)=0,J83,(LOOKUP(I89,DATOS!A:A,DATOS!C:C)))</f>
        <v>21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ht="15.6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ht="15.6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ht="15.6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ht="15.6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ht="15.6" x14ac:dyDescent="0.25">
      <c r="A94" s="11"/>
      <c r="B94" s="30"/>
      <c r="C94" s="27"/>
      <c r="D94" s="28"/>
      <c r="J94" s="19"/>
    </row>
    <row r="95" spans="1:19" ht="15.6" x14ac:dyDescent="0.25">
      <c r="A95" s="11"/>
      <c r="B95" s="31"/>
      <c r="C95" s="23" t="str">
        <f ca="1">IF(PORTADA!$F$51="A",CONCATENATE(K95,".- ",G95),"")</f>
        <v xml:space="preserve">16.- INSTRUCCIÓN DE INTELIGENCIA. </v>
      </c>
      <c r="D95" s="24"/>
      <c r="E95" s="11"/>
      <c r="F95" s="11"/>
      <c r="G95" s="40" t="str">
        <f>IF(J96="FIN","",LOOKUP(I95,DATOS!A:A,DATOS!F:F))</f>
        <v xml:space="preserve">INSTRUCCIÓN DE INTELIGENCIA. </v>
      </c>
      <c r="H95" s="40">
        <f>IF(J96="FIN",0,LOOKUP(I95,DATOS!A:A,DATOS!P:P))</f>
        <v>0</v>
      </c>
      <c r="I95" s="35">
        <f>+I89+1</f>
        <v>1468</v>
      </c>
      <c r="J95" s="61">
        <f>IF(LOOKUP(I95,DATOS!A:A,DATOS!C:C)=0,J89,(LOOKUP(I95,DATOS!A:A,DATOS!C:C)))</f>
        <v>21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ht="15.6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ht="15.6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ht="15.6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ht="15.6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ht="15.6" x14ac:dyDescent="0.25">
      <c r="A100" s="11"/>
      <c r="B100" s="30"/>
      <c r="C100" s="27"/>
      <c r="D100" s="28"/>
      <c r="J100" s="19"/>
    </row>
    <row r="101" spans="1:19" ht="15.6" x14ac:dyDescent="0.25">
      <c r="A101" s="11"/>
      <c r="B101" s="31"/>
      <c r="C101" s="23" t="str">
        <f ca="1">IF(PORTADA!$F$51="A",CONCATENATE(K101,".- ",G101),"")</f>
        <v xml:space="preserve">17.- INSTRUCCIÓN DE INTELIGENCIA. </v>
      </c>
      <c r="D101" s="24"/>
      <c r="E101" s="11"/>
      <c r="F101" s="11"/>
      <c r="G101" s="40" t="str">
        <f>IF(J102="FIN","",LOOKUP(I101,DATOS!A:A,DATOS!F:F))</f>
        <v xml:space="preserve">INSTRUCCIÓN DE INTELIGENCIA. </v>
      </c>
      <c r="H101" s="40">
        <f>IF(J102="FIN",0,LOOKUP(I101,DATOS!A:A,DATOS!P:P))</f>
        <v>0</v>
      </c>
      <c r="I101" s="35">
        <f>+I95+1</f>
        <v>1469</v>
      </c>
      <c r="J101" s="61">
        <f>IF(LOOKUP(I101,DATOS!A:A,DATOS!C:C)=0,J95,(LOOKUP(I101,DATOS!A:A,DATOS!C:C)))</f>
        <v>21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ht="15.6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ht="15.6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ht="15.6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ht="15.6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ht="15.6" x14ac:dyDescent="0.25">
      <c r="A106" s="11"/>
      <c r="B106" s="30"/>
      <c r="C106" s="27"/>
      <c r="D106" s="28"/>
      <c r="J106" s="19"/>
    </row>
    <row r="107" spans="1:19" ht="15.6" x14ac:dyDescent="0.25">
      <c r="A107" s="11"/>
      <c r="B107" s="31"/>
      <c r="C107" s="23" t="str">
        <f ca="1">IF(PORTADA!$F$51="A",CONCATENATE(K107,".- ",G107),"")</f>
        <v xml:space="preserve">18.- INSTRUCCIÓN DE INTELIGENCIA. </v>
      </c>
      <c r="D107" s="24"/>
      <c r="E107" s="11"/>
      <c r="F107" s="11"/>
      <c r="G107" s="40" t="str">
        <f>IF(J108="FIN","",LOOKUP(I107,DATOS!A:A,DATOS!F:F))</f>
        <v xml:space="preserve">INSTRUCCIÓN DE INTELIGENCIA. </v>
      </c>
      <c r="H107" s="40">
        <f>IF(J108="FIN",0,LOOKUP(I107,DATOS!A:A,DATOS!P:P))</f>
        <v>0</v>
      </c>
      <c r="I107" s="35">
        <f>+I101+1</f>
        <v>1470</v>
      </c>
      <c r="J107" s="61">
        <f>IF(LOOKUP(I107,DATOS!A:A,DATOS!C:C)=0,J101,(LOOKUP(I107,DATOS!A:A,DATOS!C:C)))</f>
        <v>21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ht="15.6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ht="15.6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ht="15.6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ht="15.6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ht="15.6" x14ac:dyDescent="0.25">
      <c r="A112" s="11"/>
      <c r="B112" s="30"/>
      <c r="C112" s="27"/>
      <c r="D112" s="28"/>
      <c r="J112" s="19"/>
    </row>
    <row r="113" spans="1:19" ht="15.6" x14ac:dyDescent="0.25">
      <c r="A113" s="11"/>
      <c r="B113" s="31"/>
      <c r="C113" s="23" t="str">
        <f ca="1">IF(PORTADA!$F$51="A",CONCATENATE(K113,".- ",G113),"")</f>
        <v xml:space="preserve">19.- INSTRUCCIÓN DE INTELIGENCIA. </v>
      </c>
      <c r="D113" s="24"/>
      <c r="E113" s="11"/>
      <c r="F113" s="11"/>
      <c r="G113" s="40" t="str">
        <f>IF(J114="FIN","",LOOKUP(I113,DATOS!A:A,DATOS!F:F))</f>
        <v xml:space="preserve">INSTRUCCIÓN DE INTELIGENCIA. </v>
      </c>
      <c r="H113" s="40">
        <f>IF(J114="FIN",0,LOOKUP(I113,DATOS!A:A,DATOS!P:P))</f>
        <v>0</v>
      </c>
      <c r="I113" s="35">
        <f>+I107+1</f>
        <v>1471</v>
      </c>
      <c r="J113" s="61">
        <f>IF(LOOKUP(I113,DATOS!A:A,DATOS!C:C)=0,J107,(LOOKUP(I113,DATOS!A:A,DATOS!C:C)))</f>
        <v>21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ht="15.6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ht="15.6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ht="15.6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ht="15.6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ht="15.6" x14ac:dyDescent="0.25">
      <c r="A118" s="11"/>
      <c r="B118" s="30"/>
      <c r="C118" s="27"/>
      <c r="D118" s="28"/>
      <c r="J118" s="19"/>
    </row>
    <row r="119" spans="1:19" ht="15.6" x14ac:dyDescent="0.25">
      <c r="A119" s="11"/>
      <c r="B119" s="31"/>
      <c r="C119" s="23" t="str">
        <f ca="1">IF(PORTADA!$F$51="A",CONCATENATE(K119,".- ",G119),"")</f>
        <v xml:space="preserve">20.- INSTRUCCIÓN DE INTELIGENCIA. </v>
      </c>
      <c r="D119" s="24"/>
      <c r="E119" s="11"/>
      <c r="F119" s="11"/>
      <c r="G119" s="40" t="str">
        <f>IF(J120="FIN","",LOOKUP(I119,DATOS!A:A,DATOS!F:F))</f>
        <v xml:space="preserve">INSTRUCCIÓN DE INTELIGENCIA. </v>
      </c>
      <c r="H119" s="40">
        <f>IF(J120="FIN",0,LOOKUP(I119,DATOS!A:A,DATOS!P:P))</f>
        <v>0</v>
      </c>
      <c r="I119" s="35">
        <f>+I113+1</f>
        <v>1472</v>
      </c>
      <c r="J119" s="61">
        <f>IF(LOOKUP(I119,DATOS!A:A,DATOS!C:C)=0,J113,(LOOKUP(I119,DATOS!A:A,DATOS!C:C)))</f>
        <v>21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ht="15.6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ht="15.6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ht="15.6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ht="15.6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ht="15.6" x14ac:dyDescent="0.25">
      <c r="A124" s="11"/>
      <c r="B124" s="30"/>
      <c r="C124" s="27"/>
      <c r="D124" s="28"/>
      <c r="J124" s="19"/>
    </row>
    <row r="125" spans="1:19" ht="15.6" x14ac:dyDescent="0.25">
      <c r="A125" s="11"/>
      <c r="B125" s="31"/>
      <c r="C125" s="23" t="str">
        <f ca="1">IF(PORTADA!$F$51="A",CONCATENATE(K125,".- ",G125),"")</f>
        <v xml:space="preserve">21.- INSTRUCCIÓN DE INTELIGENCIA. </v>
      </c>
      <c r="D125" s="24"/>
      <c r="E125" s="11"/>
      <c r="F125" s="11"/>
      <c r="G125" s="40" t="str">
        <f>IF(J126="FIN","",LOOKUP(I125,DATOS!A:A,DATOS!F:F))</f>
        <v xml:space="preserve">INSTRUCCIÓN DE INTELIGENCIA. </v>
      </c>
      <c r="H125" s="40">
        <f>IF(J126="FIN",0,LOOKUP(I125,DATOS!A:A,DATOS!P:P))</f>
        <v>0</v>
      </c>
      <c r="I125" s="35">
        <f>+I119+1</f>
        <v>1473</v>
      </c>
      <c r="J125" s="61">
        <f>IF(LOOKUP(I125,DATOS!A:A,DATOS!C:C)=0,J119,(LOOKUP(I125,DATOS!A:A,DATOS!C:C)))</f>
        <v>21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ht="15.6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ht="15.6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ht="15.6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ht="15.6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ht="15.6" x14ac:dyDescent="0.25">
      <c r="A130" s="11"/>
      <c r="B130" s="30"/>
      <c r="C130" s="27"/>
      <c r="D130" s="28"/>
      <c r="J130" s="19"/>
    </row>
    <row r="131" spans="1:19" ht="15.6" x14ac:dyDescent="0.25">
      <c r="A131" s="11"/>
      <c r="B131" s="31"/>
      <c r="C131" s="23" t="str">
        <f ca="1">IF(PORTADA!$F$51="A",CONCATENATE(K131,".- ",G131),"")</f>
        <v xml:space="preserve">22.- INSTRUCCIÓN DE INTELIGENCIA. </v>
      </c>
      <c r="D131" s="24"/>
      <c r="E131" s="11"/>
      <c r="F131" s="11"/>
      <c r="G131" s="40" t="str">
        <f>IF(J132="FIN","",LOOKUP(I131,DATOS!A:A,DATOS!F:F))</f>
        <v xml:space="preserve">INSTRUCCIÓN DE INTELIGENCIA. </v>
      </c>
      <c r="H131" s="40">
        <f>IF(J132="FIN",0,LOOKUP(I131,DATOS!A:A,DATOS!P:P))</f>
        <v>0</v>
      </c>
      <c r="I131" s="35">
        <f>+I125+1</f>
        <v>1474</v>
      </c>
      <c r="J131" s="61">
        <f>IF(LOOKUP(I131,DATOS!A:A,DATOS!C:C)=0,J125,(LOOKUP(I131,DATOS!A:A,DATOS!C:C)))</f>
        <v>21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ht="15.6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ht="15.6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ht="15.6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ht="15.6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ht="15.6" x14ac:dyDescent="0.25">
      <c r="A136" s="11"/>
      <c r="B136" s="30"/>
      <c r="C136" s="27"/>
      <c r="D136" s="28"/>
      <c r="J136" s="19"/>
    </row>
    <row r="137" spans="1:19" ht="15.6" x14ac:dyDescent="0.25">
      <c r="A137" s="11"/>
      <c r="B137" s="31"/>
      <c r="C137" s="23" t="str">
        <f ca="1">IF(PORTADA!$F$51="A",CONCATENATE(K137,".- ",G137),"")</f>
        <v xml:space="preserve">23.- INSTRUCCIÓN DE INTELIGENCIA. </v>
      </c>
      <c r="D137" s="24"/>
      <c r="E137" s="11"/>
      <c r="F137" s="11"/>
      <c r="G137" s="40" t="str">
        <f>IF(J138="FIN","",LOOKUP(I137,DATOS!A:A,DATOS!F:F))</f>
        <v xml:space="preserve">INSTRUCCIÓN DE INTELIGENCIA. </v>
      </c>
      <c r="H137" s="40">
        <f>IF(J138="FIN",0,LOOKUP(I137,DATOS!A:A,DATOS!P:P))</f>
        <v>0</v>
      </c>
      <c r="I137" s="35">
        <f>+I131+1</f>
        <v>1475</v>
      </c>
      <c r="J137" s="61">
        <f>IF(LOOKUP(I137,DATOS!A:A,DATOS!C:C)=0,J131,(LOOKUP(I137,DATOS!A:A,DATOS!C:C)))</f>
        <v>21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ht="15.6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ht="15.6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ht="15.6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ht="15.6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ht="15.6" x14ac:dyDescent="0.25">
      <c r="A142" s="11"/>
      <c r="B142" s="30"/>
      <c r="C142" s="27"/>
      <c r="D142" s="28"/>
      <c r="J142" s="19"/>
    </row>
    <row r="143" spans="1:19" ht="15.6" x14ac:dyDescent="0.25">
      <c r="A143" s="11"/>
      <c r="B143" s="31"/>
      <c r="C143" s="23" t="str">
        <f ca="1">IF(PORTADA!$F$51="A",CONCATENATE(K143,".- ",G143),"")</f>
        <v xml:space="preserve">24.- INSTRUCCIÓN DE INTELIGENCIA. </v>
      </c>
      <c r="D143" s="24"/>
      <c r="E143" s="11"/>
      <c r="F143" s="11"/>
      <c r="G143" s="40" t="str">
        <f>IF(J144="FIN","",LOOKUP(I143,DATOS!A:A,DATOS!F:F))</f>
        <v xml:space="preserve">INSTRUCCIÓN DE INTELIGENCIA. </v>
      </c>
      <c r="H143" s="40">
        <f>IF(J144="FIN",0,LOOKUP(I143,DATOS!A:A,DATOS!P:P))</f>
        <v>0</v>
      </c>
      <c r="I143" s="35">
        <f>+I137+1</f>
        <v>1476</v>
      </c>
      <c r="J143" s="61">
        <f>IF(LOOKUP(I143,DATOS!A:A,DATOS!C:C)=0,J137,(LOOKUP(I143,DATOS!A:A,DATOS!C:C)))</f>
        <v>21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ht="15.6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ht="15.6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ht="15.6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ht="15.6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ht="15.6" x14ac:dyDescent="0.25">
      <c r="A148" s="11"/>
      <c r="B148" s="30"/>
      <c r="C148" s="27"/>
      <c r="D148" s="28"/>
      <c r="J148" s="19"/>
    </row>
    <row r="149" spans="1:19" ht="15.6" x14ac:dyDescent="0.25">
      <c r="A149" s="11"/>
      <c r="B149" s="31"/>
      <c r="C149" s="23" t="str">
        <f ca="1">IF(PORTADA!$F$51="A",CONCATENATE(K149,".- ",G149),"")</f>
        <v xml:space="preserve">25.- INSTRUCCIÓN DE INTELIGENCIA. </v>
      </c>
      <c r="D149" s="24"/>
      <c r="E149" s="11"/>
      <c r="F149" s="11"/>
      <c r="G149" s="40" t="str">
        <f>IF(J150="FIN","",LOOKUP(I149,DATOS!A:A,DATOS!F:F))</f>
        <v xml:space="preserve">INSTRUCCIÓN DE INTELIGENCIA. </v>
      </c>
      <c r="H149" s="40">
        <f>IF(J150="FIN",0,LOOKUP(I149,DATOS!A:A,DATOS!P:P))</f>
        <v>0</v>
      </c>
      <c r="I149" s="35">
        <f>+I143+1</f>
        <v>1477</v>
      </c>
      <c r="J149" s="61">
        <f>IF(LOOKUP(I149,DATOS!A:A,DATOS!C:C)=0,J143,(LOOKUP(I149,DATOS!A:A,DATOS!C:C)))</f>
        <v>21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ht="15.6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ht="15.6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ht="15.6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ht="15.6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ht="15.6" x14ac:dyDescent="0.25">
      <c r="A154" s="11"/>
      <c r="B154" s="30"/>
      <c r="C154" s="27"/>
      <c r="D154" s="28"/>
      <c r="J154" s="19"/>
    </row>
    <row r="155" spans="1:19" ht="15.6" x14ac:dyDescent="0.25">
      <c r="A155" s="11"/>
      <c r="B155" s="31"/>
      <c r="C155" s="23" t="str">
        <f ca="1">IF(PORTADA!$F$51="A",CONCATENATE(K155,".- ",G155),"")</f>
        <v xml:space="preserve">26.- INSTRUCCIÓN DE INTELIGENCIA. </v>
      </c>
      <c r="D155" s="24"/>
      <c r="E155" s="11"/>
      <c r="F155" s="11"/>
      <c r="G155" s="40" t="str">
        <f>IF(J156="FIN","",LOOKUP(I155,DATOS!A:A,DATOS!F:F))</f>
        <v xml:space="preserve">INSTRUCCIÓN DE INTELIGENCIA. </v>
      </c>
      <c r="H155" s="40">
        <f>IF(J156="FIN",0,LOOKUP(I155,DATOS!A:A,DATOS!P:P))</f>
        <v>0</v>
      </c>
      <c r="I155" s="35">
        <f>+I149+1</f>
        <v>1478</v>
      </c>
      <c r="J155" s="61">
        <f>IF(LOOKUP(I155,DATOS!A:A,DATOS!C:C)=0,J149,(LOOKUP(I155,DATOS!A:A,DATOS!C:C)))</f>
        <v>21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ht="15.6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ht="15.6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ht="15.6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ht="15.6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ht="15.6" x14ac:dyDescent="0.25">
      <c r="A160" s="11"/>
      <c r="B160" s="30"/>
      <c r="C160" s="27"/>
      <c r="D160" s="28"/>
      <c r="J160" s="19"/>
    </row>
    <row r="161" spans="1:19" ht="15.6" x14ac:dyDescent="0.25">
      <c r="A161" s="11"/>
      <c r="B161" s="31"/>
      <c r="C161" s="23" t="str">
        <f ca="1">IF(PORTADA!$F$51="A",CONCATENATE(K161,".- ",G161),"")</f>
        <v xml:space="preserve">27.- INSTRUCCIÓN DE INTELIGENCIA. </v>
      </c>
      <c r="D161" s="24"/>
      <c r="E161" s="11"/>
      <c r="F161" s="11"/>
      <c r="G161" s="40" t="str">
        <f>IF(J162="FIN","",LOOKUP(I161,DATOS!A:A,DATOS!F:F))</f>
        <v xml:space="preserve">INSTRUCCIÓN DE INTELIGENCIA. </v>
      </c>
      <c r="H161" s="40">
        <f>IF(J162="FIN",0,LOOKUP(I161,DATOS!A:A,DATOS!P:P))</f>
        <v>0</v>
      </c>
      <c r="I161" s="35">
        <f>+I155+1</f>
        <v>1479</v>
      </c>
      <c r="J161" s="61">
        <f>IF(LOOKUP(I161,DATOS!A:A,DATOS!C:C)=0,J155,(LOOKUP(I161,DATOS!A:A,DATOS!C:C)))</f>
        <v>21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ht="15.6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ht="15.6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ht="15.6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ht="15.6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ht="15.6" x14ac:dyDescent="0.25">
      <c r="A166" s="11"/>
      <c r="B166" s="30"/>
      <c r="C166" s="27"/>
      <c r="D166" s="28"/>
      <c r="J166" s="19"/>
    </row>
    <row r="167" spans="1:19" ht="15.6" x14ac:dyDescent="0.25">
      <c r="A167" s="11"/>
      <c r="B167" s="31"/>
      <c r="C167" s="23" t="str">
        <f ca="1">IF(PORTADA!$F$51="A",CONCATENATE(K167,".- ",G167),"")</f>
        <v xml:space="preserve">28.- INSTRUCCIÓN DE INTELIGENCIA. </v>
      </c>
      <c r="D167" s="24"/>
      <c r="E167" s="11"/>
      <c r="F167" s="11"/>
      <c r="G167" s="40" t="str">
        <f>IF(J168="FIN","",LOOKUP(I167,DATOS!A:A,DATOS!F:F))</f>
        <v xml:space="preserve">INSTRUCCIÓN DE INTELIGENCIA. </v>
      </c>
      <c r="H167" s="40">
        <f>IF(J168="FIN",0,LOOKUP(I167,DATOS!A:A,DATOS!P:P))</f>
        <v>0</v>
      </c>
      <c r="I167" s="35">
        <f>+I161+1</f>
        <v>1480</v>
      </c>
      <c r="J167" s="61">
        <f>IF(LOOKUP(I167,DATOS!A:A,DATOS!C:C)=0,J161,(LOOKUP(I167,DATOS!A:A,DATOS!C:C)))</f>
        <v>21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ht="15.6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ht="15.6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ht="15.6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ht="15.6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ht="15.6" x14ac:dyDescent="0.25">
      <c r="A172" s="11"/>
      <c r="B172" s="30"/>
      <c r="C172" s="27"/>
      <c r="D172" s="28"/>
      <c r="J172" s="19"/>
    </row>
    <row r="173" spans="1:19" ht="15.6" x14ac:dyDescent="0.25">
      <c r="A173" s="11"/>
      <c r="B173" s="31"/>
      <c r="C173" s="23" t="str">
        <f ca="1">IF(PORTADA!$F$51="A",CONCATENATE(K173,".- ",G173),"")</f>
        <v xml:space="preserve">29.- INSTRUCCIÓN DE INTELIGENCIA. </v>
      </c>
      <c r="D173" s="24"/>
      <c r="E173" s="11"/>
      <c r="F173" s="11"/>
      <c r="G173" s="40" t="str">
        <f>IF(J174="FIN","",LOOKUP(I173,DATOS!A:A,DATOS!F:F))</f>
        <v xml:space="preserve">INSTRUCCIÓN DE INTELIGENCIA. </v>
      </c>
      <c r="H173" s="40">
        <f>IF(J174="FIN",0,LOOKUP(I173,DATOS!A:A,DATOS!P:P))</f>
        <v>0</v>
      </c>
      <c r="I173" s="35">
        <f>+I167+1</f>
        <v>1481</v>
      </c>
      <c r="J173" s="61">
        <f>IF(LOOKUP(I173,DATOS!A:A,DATOS!C:C)=0,J167,(LOOKUP(I173,DATOS!A:A,DATOS!C:C)))</f>
        <v>21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ht="15.6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ht="15.6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ht="15.6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ht="15.6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ht="15.6" x14ac:dyDescent="0.25">
      <c r="A178" s="11"/>
      <c r="B178" s="30"/>
      <c r="C178" s="27"/>
      <c r="D178" s="28"/>
      <c r="J178" s="19"/>
    </row>
    <row r="179" spans="1:19" ht="15.6" x14ac:dyDescent="0.25">
      <c r="A179" s="11"/>
      <c r="B179" s="31"/>
      <c r="C179" s="23" t="str">
        <f ca="1">IF(PORTADA!$F$51="A",CONCATENATE(K179,".- ",G179),"")</f>
        <v xml:space="preserve">30.- INSTRUCCIÓN DE INTELIGENCIA. </v>
      </c>
      <c r="D179" s="24"/>
      <c r="E179" s="11"/>
      <c r="F179" s="11"/>
      <c r="G179" s="40" t="str">
        <f>IF(J180="FIN","",LOOKUP(I179,DATOS!A:A,DATOS!F:F))</f>
        <v xml:space="preserve">INSTRUCCIÓN DE INTELIGENCIA. </v>
      </c>
      <c r="H179" s="40">
        <f>IF(J180="FIN",0,LOOKUP(I179,DATOS!A:A,DATOS!P:P))</f>
        <v>0</v>
      </c>
      <c r="I179" s="35">
        <f>+I173+1</f>
        <v>1482</v>
      </c>
      <c r="J179" s="61">
        <f>IF(LOOKUP(I179,DATOS!A:A,DATOS!C:C)=0,J173,(LOOKUP(I179,DATOS!A:A,DATOS!C:C)))</f>
        <v>21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ht="15.6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ht="15.6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ht="15.6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ht="15.6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ht="15.6" x14ac:dyDescent="0.25">
      <c r="A184" s="11"/>
      <c r="B184" s="30"/>
      <c r="C184" s="27"/>
      <c r="D184" s="28"/>
      <c r="J184" s="19"/>
    </row>
    <row r="185" spans="1:19" ht="15.6" x14ac:dyDescent="0.25">
      <c r="A185" s="11"/>
      <c r="B185" s="31"/>
      <c r="C185" s="23" t="str">
        <f ca="1">IF(PORTADA!$F$51="A",CONCATENATE(K185,".- ",G185),"")</f>
        <v xml:space="preserve">31.- INSTRUCCIÓN DE INTELIGENCIA. </v>
      </c>
      <c r="D185" s="24"/>
      <c r="E185" s="11"/>
      <c r="F185" s="11"/>
      <c r="G185" s="40" t="str">
        <f>IF(J186="FIN","",LOOKUP(I185,DATOS!A:A,DATOS!F:F))</f>
        <v xml:space="preserve">INSTRUCCIÓN DE INTELIGENCIA. </v>
      </c>
      <c r="H185" s="40">
        <f>IF(J186="FIN",0,LOOKUP(I185,DATOS!A:A,DATOS!P:P))</f>
        <v>0</v>
      </c>
      <c r="I185" s="35">
        <f>+I179+1</f>
        <v>1483</v>
      </c>
      <c r="J185" s="61">
        <f>IF(LOOKUP(I185,DATOS!A:A,DATOS!C:C)=0,J179,(LOOKUP(I185,DATOS!A:A,DATOS!C:C)))</f>
        <v>21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ht="15.6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ht="15.6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ht="15.6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ht="15.6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ht="15.6" x14ac:dyDescent="0.25">
      <c r="A190" s="11"/>
      <c r="B190" s="30"/>
      <c r="C190" s="27"/>
      <c r="D190" s="28"/>
      <c r="J190" s="19"/>
    </row>
    <row r="191" spans="1:19" ht="15.6" x14ac:dyDescent="0.25">
      <c r="A191" s="11"/>
      <c r="B191" s="31"/>
      <c r="C191" s="23" t="str">
        <f ca="1">IF(PORTADA!$F$51="A",CONCATENATE(K191,".- ",G191),"")</f>
        <v xml:space="preserve">32.- INSTRUCCIÓN DE INTELIGENCIA. </v>
      </c>
      <c r="D191" s="24"/>
      <c r="E191" s="11"/>
      <c r="F191" s="11"/>
      <c r="G191" s="40" t="str">
        <f>IF(J192="FIN","",LOOKUP(I191,DATOS!A:A,DATOS!F:F))</f>
        <v xml:space="preserve">INSTRUCCIÓN DE INTELIGENCIA. </v>
      </c>
      <c r="H191" s="40">
        <f>IF(J192="FIN",0,LOOKUP(I191,DATOS!A:A,DATOS!P:P))</f>
        <v>0</v>
      </c>
      <c r="I191" s="35">
        <f>+I185+1</f>
        <v>1484</v>
      </c>
      <c r="J191" s="61">
        <f>IF(LOOKUP(I191,DATOS!A:A,DATOS!C:C)=0,J185,(LOOKUP(I191,DATOS!A:A,DATOS!C:C)))</f>
        <v>21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ht="15.6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ht="15.6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ht="15.6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ht="15.6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ht="15.6" x14ac:dyDescent="0.25">
      <c r="A196" s="11"/>
      <c r="B196" s="30"/>
      <c r="C196" s="27"/>
      <c r="D196" s="28"/>
      <c r="J196" s="19"/>
    </row>
    <row r="197" spans="1:19" ht="15.6" x14ac:dyDescent="0.25">
      <c r="A197" s="11"/>
      <c r="B197" s="31"/>
      <c r="C197" s="23" t="str">
        <f ca="1">IF(PORTADA!$F$51="A",CONCATENATE(K197,".- ",G197),"")</f>
        <v xml:space="preserve">33.- INSTRUCCIÓN DE INTELIGENCIA. </v>
      </c>
      <c r="D197" s="24"/>
      <c r="E197" s="11"/>
      <c r="F197" s="11"/>
      <c r="G197" s="40" t="str">
        <f>IF(J198="FIN","",LOOKUP(I197,DATOS!A:A,DATOS!F:F))</f>
        <v xml:space="preserve">INSTRUCCIÓN DE INTELIGENCIA. </v>
      </c>
      <c r="H197" s="40">
        <f>IF(J198="FIN",0,LOOKUP(I197,DATOS!A:A,DATOS!P:P))</f>
        <v>0</v>
      </c>
      <c r="I197" s="35">
        <f>+I191+1</f>
        <v>1485</v>
      </c>
      <c r="J197" s="61">
        <f>IF(LOOKUP(I197,DATOS!A:A,DATOS!C:C)=0,J191,(LOOKUP(I197,DATOS!A:A,DATOS!C:C)))</f>
        <v>21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ht="15.6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ht="15.6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ht="15.6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ht="15.6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ht="15.6" x14ac:dyDescent="0.25">
      <c r="A202" s="11"/>
      <c r="B202" s="30"/>
      <c r="C202" s="27"/>
      <c r="D202" s="28"/>
      <c r="J202" s="19"/>
    </row>
    <row r="203" spans="1:19" ht="15.6" x14ac:dyDescent="0.25">
      <c r="A203" s="11"/>
      <c r="B203" s="31"/>
      <c r="C203" s="23" t="str">
        <f ca="1">IF(PORTADA!$F$51="A",CONCATENATE(K203,".- ",G203),"")</f>
        <v xml:space="preserve">34.- INSTRUCCIÓN DE INTELIGENCIA. </v>
      </c>
      <c r="D203" s="24"/>
      <c r="E203" s="11"/>
      <c r="F203" s="11"/>
      <c r="G203" s="40" t="str">
        <f>IF(J204="FIN","",LOOKUP(I203,DATOS!A:A,DATOS!F:F))</f>
        <v xml:space="preserve">INSTRUCCIÓN DE INTELIGENCIA. </v>
      </c>
      <c r="H203" s="40">
        <f>IF(J204="FIN",0,LOOKUP(I203,DATOS!A:A,DATOS!P:P))</f>
        <v>0</v>
      </c>
      <c r="I203" s="35">
        <f>+I197+1</f>
        <v>1486</v>
      </c>
      <c r="J203" s="61">
        <f>IF(LOOKUP(I203,DATOS!A:A,DATOS!C:C)=0,J197,(LOOKUP(I203,DATOS!A:A,DATOS!C:C)))</f>
        <v>21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ht="15.6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ht="15.6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ht="15.6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ht="15.6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ht="15.6" x14ac:dyDescent="0.25">
      <c r="A208" s="11"/>
      <c r="B208" s="30"/>
      <c r="C208" s="27"/>
      <c r="D208" s="28"/>
      <c r="J208" s="19"/>
    </row>
    <row r="209" spans="1:19" ht="15.6" x14ac:dyDescent="0.25">
      <c r="A209" s="11"/>
      <c r="B209" s="31"/>
      <c r="C209" s="23" t="str">
        <f ca="1">IF(PORTADA!$F$51="A",CONCATENATE(K209,".- ",G209),"")</f>
        <v xml:space="preserve">35.- INSTRUCCIÓN DE INTELIGENCIA. </v>
      </c>
      <c r="D209" s="24"/>
      <c r="E209" s="11"/>
      <c r="F209" s="11"/>
      <c r="G209" s="40" t="str">
        <f>IF(J210="FIN","",LOOKUP(I209,DATOS!A:A,DATOS!F:F))</f>
        <v xml:space="preserve">INSTRUCCIÓN DE INTELIGENCIA. </v>
      </c>
      <c r="H209" s="40">
        <f>IF(J210="FIN",0,LOOKUP(I209,DATOS!A:A,DATOS!P:P))</f>
        <v>0</v>
      </c>
      <c r="I209" s="35">
        <f>+I203+1</f>
        <v>1487</v>
      </c>
      <c r="J209" s="61">
        <f>IF(LOOKUP(I209,DATOS!A:A,DATOS!C:C)=0,J203,(LOOKUP(I209,DATOS!A:A,DATOS!C:C)))</f>
        <v>21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ht="15.6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ht="15.6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ht="15.6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ht="15.6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ht="15.6" x14ac:dyDescent="0.25">
      <c r="A214" s="11"/>
      <c r="B214" s="30"/>
      <c r="C214" s="27"/>
      <c r="D214" s="28"/>
      <c r="J214" s="19"/>
    </row>
    <row r="215" spans="1:19" ht="15.6" x14ac:dyDescent="0.25">
      <c r="A215" s="11"/>
      <c r="B215" s="31"/>
      <c r="C215" s="23" t="str">
        <f ca="1">IF(PORTADA!$F$51="A",CONCATENATE(K215,".- ",G215),"")</f>
        <v xml:space="preserve">36.- INSTRUCCIÓN DE INTELIGENCIA. </v>
      </c>
      <c r="D215" s="24"/>
      <c r="E215" s="11"/>
      <c r="F215" s="11"/>
      <c r="G215" s="40" t="str">
        <f>IF(J216="FIN","",LOOKUP(I215,DATOS!A:A,DATOS!F:F))</f>
        <v xml:space="preserve">INSTRUCCIÓN DE INTELIGENCIA. </v>
      </c>
      <c r="H215" s="40">
        <f>IF(J216="FIN",0,LOOKUP(I215,DATOS!A:A,DATOS!P:P))</f>
        <v>0</v>
      </c>
      <c r="I215" s="35">
        <f>+I209+1</f>
        <v>1488</v>
      </c>
      <c r="J215" s="61">
        <f>IF(LOOKUP(I215,DATOS!A:A,DATOS!C:C)=0,J209,(LOOKUP(I215,DATOS!A:A,DATOS!C:C)))</f>
        <v>21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ht="15.6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ht="15.6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ht="15.6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ht="15.6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ht="15.6" x14ac:dyDescent="0.25">
      <c r="A220" s="11"/>
      <c r="B220" s="30"/>
      <c r="C220" s="27"/>
      <c r="D220" s="28"/>
      <c r="J220" s="19"/>
    </row>
    <row r="221" spans="1:19" ht="15.6" x14ac:dyDescent="0.25">
      <c r="A221" s="11"/>
      <c r="B221" s="31"/>
      <c r="C221" s="23" t="str">
        <f ca="1">IF(PORTADA!$F$51="A",CONCATENATE(K221,".- ",G221),"")</f>
        <v xml:space="preserve">37.- </v>
      </c>
      <c r="D221" s="24"/>
      <c r="E221" s="11"/>
      <c r="F221" s="11"/>
      <c r="G221" s="40" t="str">
        <f>IF(J222="FIN","",LOOKUP(I221,DATOS!A:A,DATOS!F:F))</f>
        <v/>
      </c>
      <c r="H221" s="40">
        <f>IF(J222="FIN",0,LOOKUP(I221,DATOS!A:A,DATOS!P:P))</f>
        <v>0</v>
      </c>
      <c r="I221" s="35">
        <f>+I215+1</f>
        <v>1489</v>
      </c>
      <c r="J221" s="61">
        <f>IF(LOOKUP(I221,DATOS!A:A,DATOS!C:C)=0,J215,(LOOKUP(I221,DATOS!A:A,DATOS!C:C)))</f>
        <v>22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ht="15.6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 xml:space="preserve">a) </v>
      </c>
      <c r="D222" s="26"/>
      <c r="G222" s="38" t="str">
        <f>IF(J222="FIN","",LOOKUP(I221,DATOS!A:A,DATOS!L:L))</f>
        <v/>
      </c>
      <c r="I222" s="35" t="s">
        <v>57</v>
      </c>
      <c r="J222" s="41" t="str">
        <f>IF(J216="FIN","FIN",IF(J221=J215,"","FIN"))</f>
        <v>FIN</v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ht="15.6" x14ac:dyDescent="0.25">
      <c r="A223" s="142"/>
      <c r="B223" s="29"/>
      <c r="C223" s="25" t="str">
        <f ca="1">IF(PORTADA!$F$51="A",CONCATENATE(I223," ",G223),"")</f>
        <v xml:space="preserve">b) </v>
      </c>
      <c r="D223" s="26"/>
      <c r="G223" s="38" t="str">
        <f>IF(J222="FIN","",LOOKUP(I221,DATOS!A:A,DATOS!M:M))</f>
        <v/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ht="15.6" x14ac:dyDescent="0.25">
      <c r="A224" s="142"/>
      <c r="B224" s="29"/>
      <c r="C224" s="25" t="str">
        <f ca="1">IF(PORTADA!$F$51="A",CONCATENATE(I224," ",G224),"")</f>
        <v xml:space="preserve">c) </v>
      </c>
      <c r="D224" s="26"/>
      <c r="G224" s="38" t="str">
        <f>IF(J222="FIN","",LOOKUP(I221,DATOS!A:A,DATOS!N:N))</f>
        <v/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ht="15.6" x14ac:dyDescent="0.25">
      <c r="A225" s="142"/>
      <c r="B225" s="29"/>
      <c r="C225" s="25" t="str">
        <f ca="1">IF(PORTADA!$F$51="A",CONCATENATE(I225," ",G225),"")</f>
        <v xml:space="preserve">d) </v>
      </c>
      <c r="D225" s="26"/>
      <c r="G225" s="38" t="str">
        <f>IF(J222="FIN","",LOOKUP(I221,DATOS!A:A,DATOS!O:O))</f>
        <v/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ht="15.6" x14ac:dyDescent="0.25">
      <c r="A226" s="11"/>
      <c r="B226" s="30"/>
      <c r="C226" s="27"/>
      <c r="D226" s="28"/>
      <c r="J226" s="19"/>
    </row>
    <row r="227" spans="1:19" ht="15.6" x14ac:dyDescent="0.25">
      <c r="A227" s="11"/>
      <c r="B227" s="31"/>
      <c r="C227" s="23" t="str">
        <f ca="1">IF(PORTADA!$F$51="A",CONCATENATE(K227,".- ",G227),"")</f>
        <v xml:space="preserve">38.- </v>
      </c>
      <c r="D227" s="24"/>
      <c r="E227" s="11"/>
      <c r="F227" s="11"/>
      <c r="G227" s="40" t="str">
        <f>IF(J228="FIN","",LOOKUP(I227,DATOS!A:A,DATOS!F:F))</f>
        <v/>
      </c>
      <c r="H227" s="40">
        <f>IF(J228="FIN",0,LOOKUP(I227,DATOS!A:A,DATOS!P:P))</f>
        <v>0</v>
      </c>
      <c r="I227" s="35">
        <f>+I221+1</f>
        <v>1490</v>
      </c>
      <c r="J227" s="61">
        <f>IF(LOOKUP(I227,DATOS!A:A,DATOS!C:C)=0,J221,(LOOKUP(I227,DATOS!A:A,DATOS!C:C)))</f>
        <v>22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ht="15.6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 xml:space="preserve">a) </v>
      </c>
      <c r="D228" s="26"/>
      <c r="G228" s="38" t="str">
        <f>IF(J228="FIN","",LOOKUP(I227,DATOS!A:A,DATOS!L:L))</f>
        <v/>
      </c>
      <c r="I228" s="35" t="s">
        <v>57</v>
      </c>
      <c r="J228" s="41" t="str">
        <f>IF(J222="FIN","FIN",IF(J227=J221,"","FIN"))</f>
        <v>FIN</v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ht="15.6" x14ac:dyDescent="0.25">
      <c r="A229" s="142"/>
      <c r="B229" s="29"/>
      <c r="C229" s="25" t="str">
        <f ca="1">IF(PORTADA!$F$51="A",CONCATENATE(I229," ",G229),"")</f>
        <v xml:space="preserve">b) </v>
      </c>
      <c r="D229" s="26"/>
      <c r="G229" s="38" t="str">
        <f>IF(J228="FIN","",LOOKUP(I227,DATOS!A:A,DATOS!M:M))</f>
        <v/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ht="15.6" x14ac:dyDescent="0.25">
      <c r="A230" s="142"/>
      <c r="B230" s="29"/>
      <c r="C230" s="25" t="str">
        <f ca="1">IF(PORTADA!$F$51="A",CONCATENATE(I230," ",G230),"")</f>
        <v xml:space="preserve">c) </v>
      </c>
      <c r="D230" s="26"/>
      <c r="G230" s="38" t="str">
        <f>IF(J228="FIN","",LOOKUP(I227,DATOS!A:A,DATOS!N:N))</f>
        <v/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ht="15.6" x14ac:dyDescent="0.25">
      <c r="A231" s="142"/>
      <c r="B231" s="29"/>
      <c r="C231" s="25" t="str">
        <f ca="1">IF(PORTADA!$F$51="A",CONCATENATE(I231," ",G231),"")</f>
        <v xml:space="preserve">d) </v>
      </c>
      <c r="D231" s="26"/>
      <c r="G231" s="38" t="str">
        <f>IF(J228="FIN","",LOOKUP(I227,DATOS!A:A,DATOS!O:O))</f>
        <v/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ht="15.6" x14ac:dyDescent="0.25">
      <c r="A232" s="11"/>
      <c r="B232" s="30"/>
      <c r="C232" s="27"/>
      <c r="D232" s="28"/>
      <c r="J232" s="19"/>
    </row>
    <row r="233" spans="1:19" ht="15.6" x14ac:dyDescent="0.25">
      <c r="A233" s="11"/>
      <c r="B233" s="31"/>
      <c r="C233" s="23" t="str">
        <f ca="1">IF(PORTADA!$F$51="A",CONCATENATE(K233,".- ",G233),"")</f>
        <v xml:space="preserve">39.- </v>
      </c>
      <c r="D233" s="24"/>
      <c r="E233" s="11"/>
      <c r="F233" s="11"/>
      <c r="G233" s="40" t="str">
        <f>IF(J234="FIN","",LOOKUP(I233,DATOS!A:A,DATOS!F:F))</f>
        <v/>
      </c>
      <c r="H233" s="40">
        <f>IF(J234="FIN",0,LOOKUP(I233,DATOS!A:A,DATOS!P:P))</f>
        <v>0</v>
      </c>
      <c r="I233" s="35">
        <f>+I227+1</f>
        <v>1491</v>
      </c>
      <c r="J233" s="61">
        <f>IF(LOOKUP(I233,DATOS!A:A,DATOS!C:C)=0,J227,(LOOKUP(I233,DATOS!A:A,DATOS!C:C)))</f>
        <v>22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ht="15.6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 xml:space="preserve">a) </v>
      </c>
      <c r="D234" s="26"/>
      <c r="G234" s="38" t="str">
        <f>IF(J234="FIN","",LOOKUP(I233,DATOS!A:A,DATOS!L:L))</f>
        <v/>
      </c>
      <c r="I234" s="35" t="s">
        <v>57</v>
      </c>
      <c r="J234" s="41" t="str">
        <f>IF(J228="FIN","FIN",IF(J233=J227,"","FIN"))</f>
        <v>FIN</v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ht="15.6" x14ac:dyDescent="0.25">
      <c r="A235" s="142"/>
      <c r="B235" s="29"/>
      <c r="C235" s="25" t="str">
        <f ca="1">IF(PORTADA!$F$51="A",CONCATENATE(I235," ",G235),"")</f>
        <v xml:space="preserve">b) </v>
      </c>
      <c r="D235" s="26"/>
      <c r="G235" s="38" t="str">
        <f>IF(J234="FIN","",LOOKUP(I233,DATOS!A:A,DATOS!M:M))</f>
        <v/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ht="15.6" x14ac:dyDescent="0.25">
      <c r="A236" s="142"/>
      <c r="B236" s="29"/>
      <c r="C236" s="25" t="str">
        <f ca="1">IF(PORTADA!$F$51="A",CONCATENATE(I236," ",G236),"")</f>
        <v xml:space="preserve">c) </v>
      </c>
      <c r="D236" s="26"/>
      <c r="G236" s="38" t="str">
        <f>IF(J234="FIN","",LOOKUP(I233,DATOS!A:A,DATOS!N:N))</f>
        <v/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ht="15.6" x14ac:dyDescent="0.25">
      <c r="A237" s="142"/>
      <c r="B237" s="29"/>
      <c r="C237" s="25" t="str">
        <f ca="1">IF(PORTADA!$F$51="A",CONCATENATE(I237," ",G237),"")</f>
        <v xml:space="preserve">d) </v>
      </c>
      <c r="D237" s="26"/>
      <c r="G237" s="38" t="str">
        <f>IF(J234="FIN","",LOOKUP(I233,DATOS!A:A,DATOS!O:O))</f>
        <v/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ht="15.6" x14ac:dyDescent="0.25">
      <c r="A238" s="11"/>
      <c r="B238" s="30"/>
      <c r="C238" s="27"/>
      <c r="D238" s="28"/>
      <c r="J238" s="19"/>
    </row>
    <row r="239" spans="1:19" ht="15.6" x14ac:dyDescent="0.25">
      <c r="A239" s="11"/>
      <c r="B239" s="31"/>
      <c r="C239" s="23" t="str">
        <f ca="1">IF(PORTADA!$F$51="A",CONCATENATE(K239,".- ",G239),"")</f>
        <v xml:space="preserve">40.- </v>
      </c>
      <c r="D239" s="24"/>
      <c r="E239" s="11"/>
      <c r="F239" s="11"/>
      <c r="G239" s="40" t="str">
        <f>IF(J240="FIN","",LOOKUP(I239,DATOS!A:A,DATOS!F:F))</f>
        <v/>
      </c>
      <c r="H239" s="40">
        <f>IF(J240="FIN",0,LOOKUP(I239,DATOS!A:A,DATOS!P:P))</f>
        <v>0</v>
      </c>
      <c r="I239" s="35">
        <f>+I233+1</f>
        <v>1492</v>
      </c>
      <c r="J239" s="61">
        <f>IF(LOOKUP(I239,DATOS!A:A,DATOS!C:C)=0,J233,(LOOKUP(I239,DATOS!A:A,DATOS!C:C)))</f>
        <v>22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ht="15.6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 xml:space="preserve">a) </v>
      </c>
      <c r="D240" s="26"/>
      <c r="G240" s="38" t="str">
        <f>IF(J240="FIN","",LOOKUP(I239,DATOS!A:A,DATOS!L:L))</f>
        <v/>
      </c>
      <c r="I240" s="35" t="s">
        <v>57</v>
      </c>
      <c r="J240" s="41" t="str">
        <f>IF(J234="FIN","FIN",IF(J239=J233,"","FIN"))</f>
        <v>FIN</v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ht="15.6" x14ac:dyDescent="0.25">
      <c r="A241" s="142"/>
      <c r="B241" s="29"/>
      <c r="C241" s="25" t="str">
        <f ca="1">IF(PORTADA!$F$51="A",CONCATENATE(I241," ",G241),"")</f>
        <v xml:space="preserve">b) </v>
      </c>
      <c r="D241" s="26"/>
      <c r="G241" s="38" t="str">
        <f>IF(J240="FIN","",LOOKUP(I239,DATOS!A:A,DATOS!M:M))</f>
        <v/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ht="15.6" x14ac:dyDescent="0.25">
      <c r="A242" s="142"/>
      <c r="B242" s="29"/>
      <c r="C242" s="25" t="str">
        <f ca="1">IF(PORTADA!$F$51="A",CONCATENATE(I242," ",G242),"")</f>
        <v xml:space="preserve">c) </v>
      </c>
      <c r="D242" s="26"/>
      <c r="G242" s="38" t="str">
        <f>IF(J240="FIN","",LOOKUP(I239,DATOS!A:A,DATOS!N:N))</f>
        <v/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ht="15.6" x14ac:dyDescent="0.25">
      <c r="A243" s="142"/>
      <c r="B243" s="29"/>
      <c r="C243" s="25" t="str">
        <f ca="1">IF(PORTADA!$F$51="A",CONCATENATE(I243," ",G243),"")</f>
        <v xml:space="preserve">d) </v>
      </c>
      <c r="D243" s="26"/>
      <c r="G243" s="38" t="str">
        <f>IF(J240="FIN","",LOOKUP(I239,DATOS!A:A,DATOS!O:O))</f>
        <v/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ht="15.6" x14ac:dyDescent="0.25">
      <c r="A244" s="11"/>
      <c r="B244" s="30"/>
      <c r="C244" s="27"/>
      <c r="D244" s="28"/>
      <c r="J244" s="19"/>
    </row>
    <row r="245" spans="1:19" ht="15.6" x14ac:dyDescent="0.25">
      <c r="A245" s="11"/>
      <c r="B245" s="31"/>
      <c r="C245" s="23" t="str">
        <f ca="1">IF(PORTADA!$F$51="A",CONCATENATE(K245,".- ",G245),"")</f>
        <v xml:space="preserve">41.- </v>
      </c>
      <c r="D245" s="24"/>
      <c r="E245" s="11"/>
      <c r="F245" s="11"/>
      <c r="G245" s="40" t="str">
        <f>IF(J246="FIN","",LOOKUP(I245,DATOS!A:A,DATOS!F:F))</f>
        <v/>
      </c>
      <c r="H245" s="40">
        <f>IF(J246="FIN",0,LOOKUP(I245,DATOS!A:A,DATOS!P:P))</f>
        <v>0</v>
      </c>
      <c r="I245" s="35">
        <f>+I239+1</f>
        <v>1493</v>
      </c>
      <c r="J245" s="61">
        <f>IF(LOOKUP(I245,DATOS!A:A,DATOS!C:C)=0,J239,(LOOKUP(I245,DATOS!A:A,DATOS!C:C)))</f>
        <v>22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ht="15.6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 xml:space="preserve">a) </v>
      </c>
      <c r="D246" s="26"/>
      <c r="G246" s="38" t="str">
        <f>IF(J246="FIN","",LOOKUP(I245,DATOS!A:A,DATOS!L:L))</f>
        <v/>
      </c>
      <c r="I246" s="35" t="s">
        <v>57</v>
      </c>
      <c r="J246" s="41" t="str">
        <f>IF(J240="FIN","FIN",IF(J245=J239,"","FIN"))</f>
        <v>FIN</v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ht="15.6" x14ac:dyDescent="0.25">
      <c r="A247" s="142"/>
      <c r="B247" s="29"/>
      <c r="C247" s="25" t="str">
        <f ca="1">IF(PORTADA!$F$51="A",CONCATENATE(I247," ",G247),"")</f>
        <v xml:space="preserve">b) </v>
      </c>
      <c r="D247" s="26"/>
      <c r="G247" s="38" t="str">
        <f>IF(J246="FIN","",LOOKUP(I245,DATOS!A:A,DATOS!M:M))</f>
        <v/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ht="15.6" x14ac:dyDescent="0.25">
      <c r="A248" s="142"/>
      <c r="B248" s="29"/>
      <c r="C248" s="25" t="str">
        <f ca="1">IF(PORTADA!$F$51="A",CONCATENATE(I248," ",G248),"")</f>
        <v xml:space="preserve">c) </v>
      </c>
      <c r="D248" s="26"/>
      <c r="G248" s="38" t="str">
        <f>IF(J246="FIN","",LOOKUP(I245,DATOS!A:A,DATOS!N:N))</f>
        <v/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ht="15.6" x14ac:dyDescent="0.25">
      <c r="A249" s="142"/>
      <c r="B249" s="29"/>
      <c r="C249" s="25" t="str">
        <f ca="1">IF(PORTADA!$F$51="A",CONCATENATE(I249," ",G249),"")</f>
        <v xml:space="preserve">d) </v>
      </c>
      <c r="D249" s="26"/>
      <c r="G249" s="38" t="str">
        <f>IF(J246="FIN","",LOOKUP(I245,DATOS!A:A,DATOS!O:O))</f>
        <v/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ht="15.6" x14ac:dyDescent="0.25">
      <c r="A250" s="11"/>
      <c r="B250" s="30"/>
      <c r="C250" s="27"/>
      <c r="D250" s="28"/>
      <c r="J250" s="19"/>
    </row>
    <row r="251" spans="1:19" ht="15.6" x14ac:dyDescent="0.25">
      <c r="A251" s="11"/>
      <c r="B251" s="31"/>
      <c r="C251" s="23" t="str">
        <f ca="1">IF(PORTADA!$F$51="A",CONCATENATE(K251,".- ",G251),"")</f>
        <v xml:space="preserve">42.- </v>
      </c>
      <c r="D251" s="24"/>
      <c r="E251" s="11"/>
      <c r="F251" s="11"/>
      <c r="G251" s="40" t="str">
        <f>IF(J252="FIN","",LOOKUP(I251,DATOS!A:A,DATOS!F:F))</f>
        <v/>
      </c>
      <c r="H251" s="40">
        <f>IF(J252="FIN",0,LOOKUP(I251,DATOS!A:A,DATOS!P:P))</f>
        <v>0</v>
      </c>
      <c r="I251" s="35">
        <f>+I245+1</f>
        <v>1494</v>
      </c>
      <c r="J251" s="61">
        <f>IF(LOOKUP(I251,DATOS!A:A,DATOS!C:C)=0,J245,(LOOKUP(I251,DATOS!A:A,DATOS!C:C)))</f>
        <v>22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ht="15.6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 xml:space="preserve">a) </v>
      </c>
      <c r="D252" s="26"/>
      <c r="G252" s="38" t="str">
        <f>IF(J252="FIN","",LOOKUP(I251,DATOS!A:A,DATOS!L:L))</f>
        <v/>
      </c>
      <c r="I252" s="35" t="s">
        <v>57</v>
      </c>
      <c r="J252" s="41" t="str">
        <f>IF(J246="FIN","FIN",IF(J251=J245,"","FIN"))</f>
        <v>FIN</v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ht="15.6" x14ac:dyDescent="0.25">
      <c r="A253" s="142"/>
      <c r="B253" s="29"/>
      <c r="C253" s="25" t="str">
        <f ca="1">IF(PORTADA!$F$51="A",CONCATENATE(I253," ",G253),"")</f>
        <v xml:space="preserve">b) </v>
      </c>
      <c r="D253" s="26"/>
      <c r="G253" s="38" t="str">
        <f>IF(J252="FIN","",LOOKUP(I251,DATOS!A:A,DATOS!M:M))</f>
        <v/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ht="15.6" x14ac:dyDescent="0.25">
      <c r="A254" s="142"/>
      <c r="B254" s="29"/>
      <c r="C254" s="25" t="str">
        <f ca="1">IF(PORTADA!$F$51="A",CONCATENATE(I254," ",G254),"")</f>
        <v xml:space="preserve">c) </v>
      </c>
      <c r="D254" s="26"/>
      <c r="G254" s="38" t="str">
        <f>IF(J252="FIN","",LOOKUP(I251,DATOS!A:A,DATOS!N:N))</f>
        <v/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ht="15.6" x14ac:dyDescent="0.25">
      <c r="A255" s="142"/>
      <c r="B255" s="29"/>
      <c r="C255" s="25" t="str">
        <f ca="1">IF(PORTADA!$F$51="A",CONCATENATE(I255," ",G255),"")</f>
        <v xml:space="preserve">d) </v>
      </c>
      <c r="D255" s="26"/>
      <c r="G255" s="38" t="str">
        <f>IF(J252="FIN","",LOOKUP(I251,DATOS!A:A,DATOS!O:O))</f>
        <v/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ht="15.6" x14ac:dyDescent="0.25">
      <c r="A256" s="11"/>
      <c r="B256" s="30"/>
      <c r="C256" s="27"/>
      <c r="D256" s="28"/>
      <c r="J256" s="19"/>
    </row>
    <row r="257" spans="1:19" ht="15.6" x14ac:dyDescent="0.25">
      <c r="A257" s="11"/>
      <c r="B257" s="31"/>
      <c r="C257" s="23" t="str">
        <f ca="1">IF(PORTADA!$F$51="A",CONCATENATE(K257,".- ",G257),"")</f>
        <v xml:space="preserve">43.- </v>
      </c>
      <c r="D257" s="24"/>
      <c r="E257" s="11"/>
      <c r="F257" s="11"/>
      <c r="G257" s="40" t="str">
        <f>IF(J258="FIN","",LOOKUP(I257,DATOS!A:A,DATOS!F:F))</f>
        <v/>
      </c>
      <c r="H257" s="40">
        <f>IF(J258="FIN",0,LOOKUP(I257,DATOS!A:A,DATOS!P:P))</f>
        <v>0</v>
      </c>
      <c r="I257" s="35">
        <f>+I251+1</f>
        <v>1495</v>
      </c>
      <c r="J257" s="61">
        <f>IF(LOOKUP(I257,DATOS!A:A,DATOS!C:C)=0,J251,(LOOKUP(I257,DATOS!A:A,DATOS!C:C)))</f>
        <v>22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ht="15.6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 xml:space="preserve">a) </v>
      </c>
      <c r="D258" s="26"/>
      <c r="G258" s="38" t="str">
        <f>IF(J258="FIN","",LOOKUP(I257,DATOS!A:A,DATOS!L:L))</f>
        <v/>
      </c>
      <c r="I258" s="35" t="s">
        <v>57</v>
      </c>
      <c r="J258" s="41" t="str">
        <f>IF(J252="FIN","FIN",IF(J257=J251,"","FIN"))</f>
        <v>FIN</v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ht="15.6" x14ac:dyDescent="0.25">
      <c r="A259" s="142"/>
      <c r="B259" s="29"/>
      <c r="C259" s="25" t="str">
        <f ca="1">IF(PORTADA!$F$51="A",CONCATENATE(I259," ",G259),"")</f>
        <v xml:space="preserve">b) </v>
      </c>
      <c r="D259" s="26"/>
      <c r="G259" s="38" t="str">
        <f>IF(J258="FIN","",LOOKUP(I257,DATOS!A:A,DATOS!M:M))</f>
        <v/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ht="15.6" x14ac:dyDescent="0.25">
      <c r="A260" s="142"/>
      <c r="B260" s="29"/>
      <c r="C260" s="25" t="str">
        <f ca="1">IF(PORTADA!$F$51="A",CONCATENATE(I260," ",G260),"")</f>
        <v xml:space="preserve">c) </v>
      </c>
      <c r="D260" s="26"/>
      <c r="G260" s="38" t="str">
        <f>IF(J258="FIN","",LOOKUP(I257,DATOS!A:A,DATOS!N:N))</f>
        <v/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ht="15.6" x14ac:dyDescent="0.25">
      <c r="A261" s="142"/>
      <c r="B261" s="29"/>
      <c r="C261" s="25" t="str">
        <f ca="1">IF(PORTADA!$F$51="A",CONCATENATE(I261," ",G261),"")</f>
        <v xml:space="preserve">d) </v>
      </c>
      <c r="D261" s="26"/>
      <c r="G261" s="38" t="str">
        <f>IF(J258="FIN","",LOOKUP(I257,DATOS!A:A,DATOS!O:O))</f>
        <v/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ht="15.6" x14ac:dyDescent="0.25">
      <c r="A262" s="11"/>
      <c r="B262" s="30"/>
      <c r="C262" s="27"/>
      <c r="D262" s="28"/>
      <c r="J262" s="19"/>
    </row>
    <row r="263" spans="1:19" ht="15.6" x14ac:dyDescent="0.25">
      <c r="A263" s="11"/>
      <c r="B263" s="31"/>
      <c r="C263" s="23" t="str">
        <f ca="1">IF(PORTADA!$F$51="A",CONCATENATE(K263,".- ",G263),"")</f>
        <v xml:space="preserve">44.- </v>
      </c>
      <c r="D263" s="24"/>
      <c r="E263" s="11"/>
      <c r="F263" s="11"/>
      <c r="G263" s="40" t="str">
        <f>IF(J264="FIN","",LOOKUP(I263,DATOS!A:A,DATOS!F:F))</f>
        <v/>
      </c>
      <c r="H263" s="40">
        <f>IF(J264="FIN",0,LOOKUP(I263,DATOS!A:A,DATOS!P:P))</f>
        <v>0</v>
      </c>
      <c r="I263" s="35">
        <f>+I257+1</f>
        <v>1496</v>
      </c>
      <c r="J263" s="61">
        <f>IF(LOOKUP(I263,DATOS!A:A,DATOS!C:C)=0,J257,(LOOKUP(I263,DATOS!A:A,DATOS!C:C)))</f>
        <v>22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ht="15.6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 xml:space="preserve">a) </v>
      </c>
      <c r="D264" s="26"/>
      <c r="G264" s="38" t="str">
        <f>IF(J264="FIN","",LOOKUP(I263,DATOS!A:A,DATOS!L:L))</f>
        <v/>
      </c>
      <c r="I264" s="35" t="s">
        <v>57</v>
      </c>
      <c r="J264" s="41" t="str">
        <f>IF(J258="FIN","FIN",IF(J263=J257,"","FIN"))</f>
        <v>FIN</v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ht="15.6" x14ac:dyDescent="0.25">
      <c r="A265" s="142"/>
      <c r="B265" s="29"/>
      <c r="C265" s="25" t="str">
        <f ca="1">IF(PORTADA!$F$51="A",CONCATENATE(I265," ",G265),"")</f>
        <v xml:space="preserve">b) </v>
      </c>
      <c r="D265" s="26"/>
      <c r="G265" s="38" t="str">
        <f>IF(J264="FIN","",LOOKUP(I263,DATOS!A:A,DATOS!M:M))</f>
        <v/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ht="15.6" x14ac:dyDescent="0.25">
      <c r="A266" s="142"/>
      <c r="B266" s="29"/>
      <c r="C266" s="25" t="str">
        <f ca="1">IF(PORTADA!$F$51="A",CONCATENATE(I266," ",G266),"")</f>
        <v xml:space="preserve">c) </v>
      </c>
      <c r="D266" s="26"/>
      <c r="G266" s="38" t="str">
        <f>IF(J264="FIN","",LOOKUP(I263,DATOS!A:A,DATOS!N:N))</f>
        <v/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ht="15.6" x14ac:dyDescent="0.25">
      <c r="A267" s="142"/>
      <c r="B267" s="29"/>
      <c r="C267" s="25" t="str">
        <f ca="1">IF(PORTADA!$F$51="A",CONCATENATE(I267," ",G267),"")</f>
        <v xml:space="preserve">d) </v>
      </c>
      <c r="D267" s="26"/>
      <c r="G267" s="38" t="str">
        <f>IF(J264="FIN","",LOOKUP(I263,DATOS!A:A,DATOS!O:O))</f>
        <v/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ht="15.6" x14ac:dyDescent="0.25">
      <c r="A268" s="11"/>
      <c r="B268" s="30"/>
      <c r="C268" s="27"/>
      <c r="D268" s="28"/>
      <c r="J268" s="19"/>
    </row>
    <row r="269" spans="1:19" ht="15.6" x14ac:dyDescent="0.25">
      <c r="A269" s="11"/>
      <c r="B269" s="31"/>
      <c r="C269" s="23" t="str">
        <f ca="1">IF(PORTADA!$F$51="A",CONCATENATE(K269,".- ",G269),"")</f>
        <v xml:space="preserve">45.- </v>
      </c>
      <c r="D269" s="24"/>
      <c r="E269" s="11"/>
      <c r="F269" s="11"/>
      <c r="G269" s="40" t="str">
        <f>IF(J270="FIN","",LOOKUP(I269,DATOS!A:A,DATOS!F:F))</f>
        <v/>
      </c>
      <c r="H269" s="40">
        <f>IF(J270="FIN",0,LOOKUP(I269,DATOS!A:A,DATOS!P:P))</f>
        <v>0</v>
      </c>
      <c r="I269" s="35">
        <f>+I263+1</f>
        <v>1497</v>
      </c>
      <c r="J269" s="61">
        <f>IF(LOOKUP(I269,DATOS!A:A,DATOS!C:C)=0,J263,(LOOKUP(I269,DATOS!A:A,DATOS!C:C)))</f>
        <v>22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ht="15.6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 xml:space="preserve">a) </v>
      </c>
      <c r="D270" s="26"/>
      <c r="G270" s="38" t="str">
        <f>IF(J270="FIN","",LOOKUP(I269,DATOS!A:A,DATOS!L:L))</f>
        <v/>
      </c>
      <c r="I270" s="35" t="s">
        <v>57</v>
      </c>
      <c r="J270" s="41" t="str">
        <f>IF(J264="FIN","FIN",IF(J269=J263,"","FIN"))</f>
        <v>FIN</v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ht="15.6" x14ac:dyDescent="0.25">
      <c r="A271" s="142"/>
      <c r="B271" s="29"/>
      <c r="C271" s="25" t="str">
        <f ca="1">IF(PORTADA!$F$51="A",CONCATENATE(I271," ",G271),"")</f>
        <v xml:space="preserve">b) </v>
      </c>
      <c r="D271" s="26"/>
      <c r="G271" s="38" t="str">
        <f>IF(J270="FIN","",LOOKUP(I269,DATOS!A:A,DATOS!M:M))</f>
        <v/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ht="15.6" x14ac:dyDescent="0.25">
      <c r="A272" s="142"/>
      <c r="B272" s="29"/>
      <c r="C272" s="25" t="str">
        <f ca="1">IF(PORTADA!$F$51="A",CONCATENATE(I272," ",G272),"")</f>
        <v xml:space="preserve">c) </v>
      </c>
      <c r="D272" s="26"/>
      <c r="G272" s="38" t="str">
        <f>IF(J270="FIN","",LOOKUP(I269,DATOS!A:A,DATOS!N:N))</f>
        <v/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ht="15.6" x14ac:dyDescent="0.25">
      <c r="A273" s="142"/>
      <c r="B273" s="29"/>
      <c r="C273" s="25" t="str">
        <f ca="1">IF(PORTADA!$F$51="A",CONCATENATE(I273," ",G273),"")</f>
        <v xml:space="preserve">d) </v>
      </c>
      <c r="D273" s="26"/>
      <c r="G273" s="38" t="str">
        <f>IF(J270="FIN","",LOOKUP(I269,DATOS!A:A,DATOS!O:O))</f>
        <v/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ht="15.6" x14ac:dyDescent="0.25">
      <c r="A274" s="11"/>
      <c r="B274" s="30"/>
      <c r="C274" s="27"/>
      <c r="D274" s="28"/>
      <c r="J274" s="19"/>
    </row>
    <row r="275" spans="1:19" ht="15.6" x14ac:dyDescent="0.25">
      <c r="A275" s="11"/>
      <c r="B275" s="31"/>
      <c r="C275" s="23" t="str">
        <f ca="1">IF(PORTADA!$F$51="A",CONCATENATE(K275,".- ",G275),"")</f>
        <v xml:space="preserve">46.- </v>
      </c>
      <c r="D275" s="24"/>
      <c r="E275" s="11"/>
      <c r="F275" s="11"/>
      <c r="G275" s="40" t="str">
        <f>IF(J276="FIN","",LOOKUP(I275,DATOS!A:A,DATOS!F:F))</f>
        <v/>
      </c>
      <c r="H275" s="40">
        <f>IF(J276="FIN",0,LOOKUP(I275,DATOS!A:A,DATOS!P:P))</f>
        <v>0</v>
      </c>
      <c r="I275" s="35">
        <f>+I269+1</f>
        <v>1498</v>
      </c>
      <c r="J275" s="61">
        <f>IF(LOOKUP(I275,DATOS!A:A,DATOS!C:C)=0,J269,(LOOKUP(I275,DATOS!A:A,DATOS!C:C)))</f>
        <v>22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ht="15.6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 xml:space="preserve">a) </v>
      </c>
      <c r="D276" s="26"/>
      <c r="G276" s="38" t="str">
        <f>IF(J276="FIN","",LOOKUP(I275,DATOS!A:A,DATOS!L:L))</f>
        <v/>
      </c>
      <c r="I276" s="35" t="s">
        <v>57</v>
      </c>
      <c r="J276" s="41" t="str">
        <f>IF(J270="FIN","FIN",IF(J275=J269,"","FIN"))</f>
        <v>FIN</v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ht="15.6" x14ac:dyDescent="0.25">
      <c r="A277" s="142"/>
      <c r="B277" s="29"/>
      <c r="C277" s="25" t="str">
        <f ca="1">IF(PORTADA!$F$51="A",CONCATENATE(I277," ",G277),"")</f>
        <v xml:space="preserve">b) </v>
      </c>
      <c r="D277" s="26"/>
      <c r="G277" s="38" t="str">
        <f>IF(J276="FIN","",LOOKUP(I275,DATOS!A:A,DATOS!M:M))</f>
        <v/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ht="15.6" x14ac:dyDescent="0.25">
      <c r="A278" s="142"/>
      <c r="B278" s="29"/>
      <c r="C278" s="25" t="str">
        <f ca="1">IF(PORTADA!$F$51="A",CONCATENATE(I278," ",G278),"")</f>
        <v xml:space="preserve">c) </v>
      </c>
      <c r="D278" s="26"/>
      <c r="G278" s="38" t="str">
        <f>IF(J276="FIN","",LOOKUP(I275,DATOS!A:A,DATOS!N:N))</f>
        <v/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ht="15.6" x14ac:dyDescent="0.25">
      <c r="A279" s="142"/>
      <c r="B279" s="29"/>
      <c r="C279" s="25" t="str">
        <f ca="1">IF(PORTADA!$F$51="A",CONCATENATE(I279," ",G279),"")</f>
        <v xml:space="preserve">d) </v>
      </c>
      <c r="D279" s="26"/>
      <c r="G279" s="38" t="str">
        <f>IF(J276="FIN","",LOOKUP(I275,DATOS!A:A,DATOS!O:O))</f>
        <v/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ht="15.6" x14ac:dyDescent="0.25">
      <c r="A280" s="11"/>
      <c r="B280" s="30"/>
      <c r="C280" s="27"/>
      <c r="D280" s="28"/>
      <c r="J280" s="19"/>
    </row>
    <row r="281" spans="1:19" ht="15.6" x14ac:dyDescent="0.25">
      <c r="A281" s="11"/>
      <c r="B281" s="31"/>
      <c r="C281" s="23" t="str">
        <f ca="1">IF(PORTADA!$F$51="A",CONCATENATE(K281,".- ",G281),"")</f>
        <v xml:space="preserve">47.- </v>
      </c>
      <c r="D281" s="24"/>
      <c r="E281" s="11"/>
      <c r="F281" s="11"/>
      <c r="G281" s="40" t="str">
        <f>IF(J282="FIN","",LOOKUP(I281,DATOS!A:A,DATOS!F:F))</f>
        <v/>
      </c>
      <c r="H281" s="40">
        <f>IF(J282="FIN",0,LOOKUP(I281,DATOS!A:A,DATOS!P:P))</f>
        <v>0</v>
      </c>
      <c r="I281" s="35">
        <f>+I275+1</f>
        <v>1499</v>
      </c>
      <c r="J281" s="61">
        <f>IF(LOOKUP(I281,DATOS!A:A,DATOS!C:C)=0,J275,(LOOKUP(I281,DATOS!A:A,DATOS!C:C)))</f>
        <v>22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ht="15.6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 xml:space="preserve">a) </v>
      </c>
      <c r="D282" s="26"/>
      <c r="G282" s="38" t="str">
        <f>IF(J282="FIN","",LOOKUP(I281,DATOS!A:A,DATOS!L:L))</f>
        <v/>
      </c>
      <c r="I282" s="35" t="s">
        <v>57</v>
      </c>
      <c r="J282" s="41" t="str">
        <f>IF(J276="FIN","FIN",IF(J281=J275,"","FIN"))</f>
        <v>FIN</v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ht="15.6" x14ac:dyDescent="0.25">
      <c r="A283" s="142"/>
      <c r="B283" s="29"/>
      <c r="C283" s="25" t="str">
        <f ca="1">IF(PORTADA!$F$51="A",CONCATENATE(I283," ",G283),"")</f>
        <v xml:space="preserve">b) </v>
      </c>
      <c r="D283" s="26"/>
      <c r="G283" s="38" t="str">
        <f>IF(J282="FIN","",LOOKUP(I281,DATOS!A:A,DATOS!M:M))</f>
        <v/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ht="15.6" x14ac:dyDescent="0.25">
      <c r="A284" s="142"/>
      <c r="B284" s="29"/>
      <c r="C284" s="25" t="str">
        <f ca="1">IF(PORTADA!$F$51="A",CONCATENATE(I284," ",G284),"")</f>
        <v xml:space="preserve">c) </v>
      </c>
      <c r="D284" s="26"/>
      <c r="G284" s="38" t="str">
        <f>IF(J282="FIN","",LOOKUP(I281,DATOS!A:A,DATOS!N:N))</f>
        <v/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ht="15.6" x14ac:dyDescent="0.25">
      <c r="A285" s="142"/>
      <c r="B285" s="29"/>
      <c r="C285" s="25" t="str">
        <f ca="1">IF(PORTADA!$F$51="A",CONCATENATE(I285," ",G285),"")</f>
        <v xml:space="preserve">d) </v>
      </c>
      <c r="D285" s="26"/>
      <c r="G285" s="38" t="str">
        <f>IF(J282="FIN","",LOOKUP(I281,DATOS!A:A,DATOS!O:O))</f>
        <v/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ht="15.6" x14ac:dyDescent="0.25">
      <c r="A286" s="11"/>
      <c r="B286" s="30"/>
      <c r="C286" s="27"/>
      <c r="D286" s="28"/>
      <c r="J286" s="19"/>
    </row>
    <row r="287" spans="1:19" ht="15.6" x14ac:dyDescent="0.25">
      <c r="A287" s="11"/>
      <c r="B287" s="31"/>
      <c r="C287" s="23" t="str">
        <f ca="1">IF(PORTADA!$F$51="A",CONCATENATE(K287,".- ",G287),"")</f>
        <v xml:space="preserve">48.- </v>
      </c>
      <c r="D287" s="24"/>
      <c r="E287" s="11"/>
      <c r="F287" s="11"/>
      <c r="G287" s="40" t="str">
        <f>IF(J288="FIN","",LOOKUP(I287,DATOS!A:A,DATOS!F:F))</f>
        <v/>
      </c>
      <c r="H287" s="40">
        <f>IF(J288="FIN",0,LOOKUP(I287,DATOS!A:A,DATOS!P:P))</f>
        <v>0</v>
      </c>
      <c r="I287" s="35">
        <f>+I281+1</f>
        <v>1500</v>
      </c>
      <c r="J287" s="61">
        <f>IF(LOOKUP(I287,DATOS!A:A,DATOS!C:C)=0,J281,(LOOKUP(I287,DATOS!A:A,DATOS!C:C)))</f>
        <v>22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ht="15.6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 xml:space="preserve">a) </v>
      </c>
      <c r="D288" s="26"/>
      <c r="G288" s="38" t="str">
        <f>IF(J288="FIN","",LOOKUP(I287,DATOS!A:A,DATOS!L:L))</f>
        <v/>
      </c>
      <c r="I288" s="35" t="s">
        <v>57</v>
      </c>
      <c r="J288" s="41" t="str">
        <f>IF(J282="FIN","FIN",IF(J287=J281,"","FIN"))</f>
        <v>FIN</v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ht="15.6" x14ac:dyDescent="0.25">
      <c r="A289" s="142"/>
      <c r="B289" s="29"/>
      <c r="C289" s="25" t="str">
        <f ca="1">IF(PORTADA!$F$51="A",CONCATENATE(I289," ",G289),"")</f>
        <v xml:space="preserve">b) </v>
      </c>
      <c r="D289" s="26"/>
      <c r="G289" s="38" t="str">
        <f>IF(J288="FIN","",LOOKUP(I287,DATOS!A:A,DATOS!M:M))</f>
        <v/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ht="15.6" x14ac:dyDescent="0.25">
      <c r="A290" s="142"/>
      <c r="B290" s="29"/>
      <c r="C290" s="25" t="str">
        <f ca="1">IF(PORTADA!$F$51="A",CONCATENATE(I290," ",G290),"")</f>
        <v xml:space="preserve">c) </v>
      </c>
      <c r="D290" s="26"/>
      <c r="G290" s="38" t="str">
        <f>IF(J288="FIN","",LOOKUP(I287,DATOS!A:A,DATOS!N:N))</f>
        <v/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ht="15.6" x14ac:dyDescent="0.25">
      <c r="A291" s="142"/>
      <c r="B291" s="29"/>
      <c r="C291" s="25" t="str">
        <f ca="1">IF(PORTADA!$F$51="A",CONCATENATE(I291," ",G291),"")</f>
        <v xml:space="preserve">d) </v>
      </c>
      <c r="D291" s="26"/>
      <c r="G291" s="38" t="str">
        <f>IF(J288="FIN","",LOOKUP(I287,DATOS!A:A,DATOS!O:O))</f>
        <v/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ht="15.6" x14ac:dyDescent="0.25">
      <c r="A292" s="11"/>
      <c r="B292" s="30"/>
      <c r="C292" s="27"/>
      <c r="D292" s="28"/>
      <c r="J292" s="19"/>
    </row>
    <row r="293" spans="1:19" ht="15.6" x14ac:dyDescent="0.25">
      <c r="A293" s="11"/>
      <c r="B293" s="31"/>
      <c r="C293" s="23" t="str">
        <f ca="1">IF(PORTADA!$F$51="A",CONCATENATE(K293,".- ",G293),"")</f>
        <v xml:space="preserve">49.- </v>
      </c>
      <c r="D293" s="24"/>
      <c r="E293" s="11"/>
      <c r="F293" s="11"/>
      <c r="G293" s="40" t="str">
        <f>IF(J294="FIN","",LOOKUP(I293,DATOS!A:A,DATOS!F:F))</f>
        <v/>
      </c>
      <c r="H293" s="40">
        <f>IF(J294="FIN",0,LOOKUP(I293,DATOS!A:A,DATOS!P:P))</f>
        <v>0</v>
      </c>
      <c r="I293" s="35">
        <f>+I287+1</f>
        <v>1501</v>
      </c>
      <c r="J293" s="61">
        <f>IF(LOOKUP(I293,DATOS!A:A,DATOS!C:C)=0,J287,(LOOKUP(I293,DATOS!A:A,DATOS!C:C)))</f>
        <v>22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ht="15.6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 xml:space="preserve">a) </v>
      </c>
      <c r="D294" s="26"/>
      <c r="G294" s="38" t="str">
        <f>IF(J294="FIN","",LOOKUP(I293,DATOS!A:A,DATOS!L:L))</f>
        <v/>
      </c>
      <c r="I294" s="35" t="s">
        <v>57</v>
      </c>
      <c r="J294" s="41" t="str">
        <f>IF(J288="FIN","FIN",IF(J293=J287,"","FIN"))</f>
        <v>FIN</v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ht="15.6" x14ac:dyDescent="0.25">
      <c r="A295" s="142"/>
      <c r="B295" s="29"/>
      <c r="C295" s="25" t="str">
        <f ca="1">IF(PORTADA!$F$51="A",CONCATENATE(I295," ",G295),"")</f>
        <v xml:space="preserve">b) </v>
      </c>
      <c r="D295" s="26"/>
      <c r="G295" s="38" t="str">
        <f>IF(J294="FIN","",LOOKUP(I293,DATOS!A:A,DATOS!M:M))</f>
        <v/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ht="15.6" x14ac:dyDescent="0.25">
      <c r="A296" s="142"/>
      <c r="B296" s="29"/>
      <c r="C296" s="25" t="str">
        <f ca="1">IF(PORTADA!$F$51="A",CONCATENATE(I296," ",G296),"")</f>
        <v xml:space="preserve">c) </v>
      </c>
      <c r="D296" s="26"/>
      <c r="G296" s="38" t="str">
        <f>IF(J294="FIN","",LOOKUP(I293,DATOS!A:A,DATOS!N:N))</f>
        <v/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ht="15.6" x14ac:dyDescent="0.25">
      <c r="A297" s="142"/>
      <c r="B297" s="29"/>
      <c r="C297" s="25" t="str">
        <f ca="1">IF(PORTADA!$F$51="A",CONCATENATE(I297," ",G297),"")</f>
        <v xml:space="preserve">d) </v>
      </c>
      <c r="D297" s="26"/>
      <c r="G297" s="38" t="str">
        <f>IF(J294="FIN","",LOOKUP(I293,DATOS!A:A,DATOS!O:O))</f>
        <v/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ht="15.6" x14ac:dyDescent="0.25">
      <c r="A298" s="11"/>
      <c r="B298" s="30"/>
      <c r="C298" s="27"/>
      <c r="D298" s="28"/>
      <c r="J298" s="19"/>
    </row>
    <row r="299" spans="1:19" ht="15.6" x14ac:dyDescent="0.25">
      <c r="A299" s="11"/>
      <c r="B299" s="31"/>
      <c r="C299" s="23" t="str">
        <f ca="1">IF(PORTADA!$F$51="A",CONCATENATE(K299,".- ",G299),"")</f>
        <v xml:space="preserve">50.- </v>
      </c>
      <c r="D299" s="24"/>
      <c r="E299" s="11"/>
      <c r="F299" s="11"/>
      <c r="G299" s="40" t="str">
        <f>IF(J300="FIN","",LOOKUP(I299,DATOS!A:A,DATOS!F:F))</f>
        <v/>
      </c>
      <c r="H299" s="40">
        <f>IF(J300="FIN",0,LOOKUP(I299,DATOS!A:A,DATOS!P:P))</f>
        <v>0</v>
      </c>
      <c r="I299" s="35">
        <f>+I293+1</f>
        <v>1502</v>
      </c>
      <c r="J299" s="61">
        <f>IF(LOOKUP(I299,DATOS!A:A,DATOS!C:C)=0,J293,(LOOKUP(I299,DATOS!A:A,DATOS!C:C)))</f>
        <v>22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ht="15.6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 xml:space="preserve">a) </v>
      </c>
      <c r="D300" s="26"/>
      <c r="G300" s="38" t="str">
        <f>IF(J300="FIN","",LOOKUP(I299,DATOS!A:A,DATOS!L:L))</f>
        <v/>
      </c>
      <c r="I300" s="35" t="s">
        <v>57</v>
      </c>
      <c r="J300" s="41" t="str">
        <f>IF(J294="FIN","FIN",IF(J299=J293,"","FIN"))</f>
        <v>FIN</v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ht="15.6" x14ac:dyDescent="0.25">
      <c r="A301" s="142"/>
      <c r="B301" s="29"/>
      <c r="C301" s="25" t="str">
        <f ca="1">IF(PORTADA!$F$51="A",CONCATENATE(I301," ",G301),"")</f>
        <v xml:space="preserve">b) </v>
      </c>
      <c r="D301" s="26"/>
      <c r="G301" s="38" t="str">
        <f>IF(J300="FIN","",LOOKUP(I299,DATOS!A:A,DATOS!M:M))</f>
        <v/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ht="15.6" x14ac:dyDescent="0.25">
      <c r="A302" s="142"/>
      <c r="B302" s="29"/>
      <c r="C302" s="25" t="str">
        <f ca="1">IF(PORTADA!$F$51="A",CONCATENATE(I302," ",G302),"")</f>
        <v xml:space="preserve">c) </v>
      </c>
      <c r="D302" s="26"/>
      <c r="G302" s="38" t="str">
        <f>IF(J300="FIN","",LOOKUP(I299,DATOS!A:A,DATOS!N:N))</f>
        <v/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ht="15.6" x14ac:dyDescent="0.25">
      <c r="A303" s="142"/>
      <c r="B303" s="29"/>
      <c r="C303" s="25" t="str">
        <f ca="1">IF(PORTADA!$F$51="A",CONCATENATE(I303," ",G303),"")</f>
        <v xml:space="preserve">d) </v>
      </c>
      <c r="D303" s="26"/>
      <c r="G303" s="38" t="str">
        <f>IF(J300="FIN","",LOOKUP(I299,DATOS!A:A,DATOS!O:O))</f>
        <v/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ht="15.6" x14ac:dyDescent="0.25">
      <c r="A304" s="11"/>
      <c r="B304" s="30"/>
      <c r="C304" s="27"/>
      <c r="D304" s="28"/>
      <c r="J304" s="19"/>
    </row>
    <row r="305" spans="1:19" ht="15.6" x14ac:dyDescent="0.25">
      <c r="A305" s="11"/>
      <c r="B305" s="31"/>
      <c r="C305" s="23" t="str">
        <f ca="1">IF(PORTADA!$F$51="A",CONCATENATE(K305,".- ",G305),"")</f>
        <v xml:space="preserve">51.- </v>
      </c>
      <c r="D305" s="24"/>
      <c r="E305" s="11"/>
      <c r="F305" s="11"/>
      <c r="G305" s="40" t="str">
        <f>IF(J306="FIN","",LOOKUP(I305,DATOS!A:A,DATOS!F:F))</f>
        <v/>
      </c>
      <c r="H305" s="40">
        <f>IF(J306="FIN",0,LOOKUP(I305,DATOS!A:A,DATOS!P:P))</f>
        <v>0</v>
      </c>
      <c r="I305" s="35">
        <f>+I299+1</f>
        <v>1503</v>
      </c>
      <c r="J305" s="61">
        <f>IF(LOOKUP(I305,DATOS!A:A,DATOS!C:C)=0,J299,(LOOKUP(I305,DATOS!A:A,DATOS!C:C)))</f>
        <v>22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ht="15.6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 xml:space="preserve">a) </v>
      </c>
      <c r="D306" s="26"/>
      <c r="G306" s="38" t="str">
        <f>IF(J306="FIN","",LOOKUP(I305,DATOS!A:A,DATOS!L:L))</f>
        <v/>
      </c>
      <c r="I306" s="35" t="s">
        <v>57</v>
      </c>
      <c r="J306" s="41" t="str">
        <f>IF(J300="FIN","FIN",IF(J305=J299,"","FIN"))</f>
        <v>FIN</v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ht="15.6" x14ac:dyDescent="0.25">
      <c r="A307" s="142"/>
      <c r="B307" s="29"/>
      <c r="C307" s="25" t="str">
        <f ca="1">IF(PORTADA!$F$51="A",CONCATENATE(I307," ",G307),"")</f>
        <v xml:space="preserve">b) </v>
      </c>
      <c r="D307" s="26"/>
      <c r="G307" s="38" t="str">
        <f>IF(J306="FIN","",LOOKUP(I305,DATOS!A:A,DATOS!M:M))</f>
        <v/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ht="15.6" x14ac:dyDescent="0.25">
      <c r="A308" s="142"/>
      <c r="B308" s="29"/>
      <c r="C308" s="25" t="str">
        <f ca="1">IF(PORTADA!$F$51="A",CONCATENATE(I308," ",G308),"")</f>
        <v xml:space="preserve">c) </v>
      </c>
      <c r="D308" s="26"/>
      <c r="G308" s="38" t="str">
        <f>IF(J306="FIN","",LOOKUP(I305,DATOS!A:A,DATOS!N:N))</f>
        <v/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ht="15.6" x14ac:dyDescent="0.25">
      <c r="A309" s="142"/>
      <c r="B309" s="29"/>
      <c r="C309" s="25" t="str">
        <f ca="1">IF(PORTADA!$F$51="A",CONCATENATE(I309," ",G309),"")</f>
        <v xml:space="preserve">d) </v>
      </c>
      <c r="D309" s="26"/>
      <c r="G309" s="38" t="str">
        <f>IF(J306="FIN","",LOOKUP(I305,DATOS!A:A,DATOS!O:O))</f>
        <v/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ht="15.6" x14ac:dyDescent="0.25">
      <c r="A310" s="11"/>
      <c r="B310" s="30"/>
      <c r="C310" s="27"/>
      <c r="D310" s="28"/>
      <c r="J310" s="19"/>
    </row>
    <row r="311" spans="1:19" ht="15.6" x14ac:dyDescent="0.25">
      <c r="A311" s="11"/>
      <c r="B311" s="31"/>
      <c r="C311" s="23" t="str">
        <f ca="1">IF(PORTADA!$F$51="A",CONCATENATE(K311,".- ",G311),"")</f>
        <v xml:space="preserve">52.- </v>
      </c>
      <c r="D311" s="24"/>
      <c r="E311" s="11"/>
      <c r="F311" s="11"/>
      <c r="G311" s="40" t="str">
        <f>IF(J312="FIN","",LOOKUP(I311,DATOS!A:A,DATOS!F:F))</f>
        <v/>
      </c>
      <c r="H311" s="40">
        <f>IF(J312="FIN",0,LOOKUP(I311,DATOS!A:A,DATOS!P:P))</f>
        <v>0</v>
      </c>
      <c r="I311" s="35">
        <f>+I305+1</f>
        <v>1504</v>
      </c>
      <c r="J311" s="61">
        <f>IF(LOOKUP(I311,DATOS!A:A,DATOS!C:C)=0,J305,(LOOKUP(I311,DATOS!A:A,DATOS!C:C)))</f>
        <v>22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ht="15.6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 xml:space="preserve">a) </v>
      </c>
      <c r="D312" s="26"/>
      <c r="G312" s="38" t="str">
        <f>IF(J312="FIN","",LOOKUP(I311,DATOS!A:A,DATOS!L:L))</f>
        <v/>
      </c>
      <c r="I312" s="35" t="s">
        <v>57</v>
      </c>
      <c r="J312" s="41" t="str">
        <f>IF(J306="FIN","FIN",IF(J311=J305,"","FIN"))</f>
        <v>FIN</v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ht="15.6" x14ac:dyDescent="0.25">
      <c r="A313" s="142"/>
      <c r="B313" s="29"/>
      <c r="C313" s="25" t="str">
        <f ca="1">IF(PORTADA!$F$51="A",CONCATENATE(I313," ",G313),"")</f>
        <v xml:space="preserve">b) </v>
      </c>
      <c r="D313" s="26"/>
      <c r="G313" s="38" t="str">
        <f>IF(J312="FIN","",LOOKUP(I311,DATOS!A:A,DATOS!M:M))</f>
        <v/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ht="15.6" x14ac:dyDescent="0.25">
      <c r="A314" s="142"/>
      <c r="B314" s="29"/>
      <c r="C314" s="25" t="str">
        <f ca="1">IF(PORTADA!$F$51="A",CONCATENATE(I314," ",G314),"")</f>
        <v xml:space="preserve">c) </v>
      </c>
      <c r="D314" s="26"/>
      <c r="G314" s="38" t="str">
        <f>IF(J312="FIN","",LOOKUP(I311,DATOS!A:A,DATOS!N:N))</f>
        <v/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ht="15.6" x14ac:dyDescent="0.25">
      <c r="A315" s="142"/>
      <c r="B315" s="29"/>
      <c r="C315" s="25" t="str">
        <f ca="1">IF(PORTADA!$F$51="A",CONCATENATE(I315," ",G315),"")</f>
        <v xml:space="preserve">d) </v>
      </c>
      <c r="D315" s="26"/>
      <c r="G315" s="38" t="str">
        <f>IF(J312="FIN","",LOOKUP(I311,DATOS!A:A,DATOS!O:O))</f>
        <v/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ht="15.6" x14ac:dyDescent="0.25">
      <c r="A316" s="11"/>
      <c r="B316" s="30"/>
      <c r="C316" s="27"/>
      <c r="D316" s="28"/>
      <c r="J316" s="19"/>
    </row>
    <row r="317" spans="1:19" ht="15.6" x14ac:dyDescent="0.25">
      <c r="A317" s="11"/>
      <c r="B317" s="31"/>
      <c r="C317" s="23" t="str">
        <f ca="1">IF(PORTADA!$F$51="A",CONCATENATE(K317,".- ",G317),"")</f>
        <v xml:space="preserve">53.- </v>
      </c>
      <c r="D317" s="24"/>
      <c r="E317" s="11"/>
      <c r="F317" s="11"/>
      <c r="G317" s="40" t="str">
        <f>IF(J318="FIN","",LOOKUP(I317,DATOS!A:A,DATOS!F:F))</f>
        <v/>
      </c>
      <c r="H317" s="40">
        <f>IF(J318="FIN",0,LOOKUP(I317,DATOS!A:A,DATOS!P:P))</f>
        <v>0</v>
      </c>
      <c r="I317" s="35">
        <f>+I311+1</f>
        <v>1505</v>
      </c>
      <c r="J317" s="61">
        <f>IF(LOOKUP(I317,DATOS!A:A,DATOS!C:C)=0,J311,(LOOKUP(I317,DATOS!A:A,DATOS!C:C)))</f>
        <v>22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ht="15.6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 xml:space="preserve">a) </v>
      </c>
      <c r="D318" s="26"/>
      <c r="G318" s="38" t="str">
        <f>IF(J318="FIN","",LOOKUP(I317,DATOS!A:A,DATOS!L:L))</f>
        <v/>
      </c>
      <c r="I318" s="35" t="s">
        <v>57</v>
      </c>
      <c r="J318" s="41" t="str">
        <f>IF(J312="FIN","FIN",IF(J317=J311,"","FIN"))</f>
        <v>FIN</v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ht="15.6" x14ac:dyDescent="0.25">
      <c r="A319" s="142"/>
      <c r="B319" s="29"/>
      <c r="C319" s="25" t="str">
        <f ca="1">IF(PORTADA!$F$51="A",CONCATENATE(I319," ",G319),"")</f>
        <v xml:space="preserve">b) </v>
      </c>
      <c r="D319" s="26"/>
      <c r="G319" s="38" t="str">
        <f>IF(J318="FIN","",LOOKUP(I317,DATOS!A:A,DATOS!M:M))</f>
        <v/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ht="15.6" x14ac:dyDescent="0.25">
      <c r="A320" s="142"/>
      <c r="B320" s="29"/>
      <c r="C320" s="25" t="str">
        <f ca="1">IF(PORTADA!$F$51="A",CONCATENATE(I320," ",G320),"")</f>
        <v xml:space="preserve">c) </v>
      </c>
      <c r="D320" s="26"/>
      <c r="G320" s="38" t="str">
        <f>IF(J318="FIN","",LOOKUP(I317,DATOS!A:A,DATOS!N:N))</f>
        <v/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ht="15.6" x14ac:dyDescent="0.25">
      <c r="A321" s="142"/>
      <c r="B321" s="29"/>
      <c r="C321" s="25" t="str">
        <f ca="1">IF(PORTADA!$F$51="A",CONCATENATE(I321," ",G321),"")</f>
        <v xml:space="preserve">d) </v>
      </c>
      <c r="D321" s="26"/>
      <c r="G321" s="38" t="str">
        <f>IF(J318="FIN","",LOOKUP(I317,DATOS!A:A,DATOS!O:O))</f>
        <v/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ht="15.6" x14ac:dyDescent="0.25">
      <c r="A322" s="11"/>
      <c r="B322" s="30"/>
      <c r="C322" s="27"/>
      <c r="D322" s="28"/>
      <c r="J322" s="19"/>
    </row>
    <row r="323" spans="1:19" ht="15.6" x14ac:dyDescent="0.25">
      <c r="A323" s="11"/>
      <c r="B323" s="31"/>
      <c r="C323" s="23" t="str">
        <f ca="1">IF(PORTADA!$F$51="A",CONCATENATE(K323,".- ",G323),"")</f>
        <v xml:space="preserve">54.- </v>
      </c>
      <c r="D323" s="24"/>
      <c r="E323" s="11"/>
      <c r="F323" s="11"/>
      <c r="G323" s="40" t="str">
        <f>IF(J324="FIN","",LOOKUP(I323,DATOS!A:A,DATOS!F:F))</f>
        <v/>
      </c>
      <c r="H323" s="40">
        <f>IF(J324="FIN",0,LOOKUP(I323,DATOS!A:A,DATOS!P:P))</f>
        <v>0</v>
      </c>
      <c r="I323" s="35">
        <f>+I317+1</f>
        <v>1506</v>
      </c>
      <c r="J323" s="61">
        <f>IF(LOOKUP(I323,DATOS!A:A,DATOS!C:C)=0,J317,(LOOKUP(I323,DATOS!A:A,DATOS!C:C)))</f>
        <v>22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ht="15.6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 xml:space="preserve">a) </v>
      </c>
      <c r="D324" s="26"/>
      <c r="G324" s="38" t="str">
        <f>IF(J324="FIN","",LOOKUP(I323,DATOS!A:A,DATOS!L:L))</f>
        <v/>
      </c>
      <c r="I324" s="35" t="s">
        <v>57</v>
      </c>
      <c r="J324" s="41" t="str">
        <f>IF(J318="FIN","FIN",IF(J323=J317,"","FIN"))</f>
        <v>FIN</v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ht="15.6" x14ac:dyDescent="0.25">
      <c r="A325" s="142"/>
      <c r="B325" s="29"/>
      <c r="C325" s="25" t="str">
        <f ca="1">IF(PORTADA!$F$51="A",CONCATENATE(I325," ",G325),"")</f>
        <v xml:space="preserve">b) </v>
      </c>
      <c r="D325" s="26"/>
      <c r="G325" s="38" t="str">
        <f>IF(J324="FIN","",LOOKUP(I323,DATOS!A:A,DATOS!M:M))</f>
        <v/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ht="15.6" x14ac:dyDescent="0.25">
      <c r="A326" s="142"/>
      <c r="B326" s="29"/>
      <c r="C326" s="25" t="str">
        <f ca="1">IF(PORTADA!$F$51="A",CONCATENATE(I326," ",G326),"")</f>
        <v xml:space="preserve">c) </v>
      </c>
      <c r="D326" s="26"/>
      <c r="G326" s="38" t="str">
        <f>IF(J324="FIN","",LOOKUP(I323,DATOS!A:A,DATOS!N:N))</f>
        <v/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ht="15.6" x14ac:dyDescent="0.25">
      <c r="A327" s="142"/>
      <c r="B327" s="29"/>
      <c r="C327" s="25" t="str">
        <f ca="1">IF(PORTADA!$F$51="A",CONCATENATE(I327," ",G327),"")</f>
        <v xml:space="preserve">d) </v>
      </c>
      <c r="D327" s="26"/>
      <c r="G327" s="38" t="str">
        <f>IF(J324="FIN","",LOOKUP(I323,DATOS!A:A,DATOS!O:O))</f>
        <v/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ht="15.6" x14ac:dyDescent="0.25">
      <c r="A328" s="11"/>
      <c r="B328" s="30"/>
      <c r="C328" s="27"/>
      <c r="D328" s="28"/>
      <c r="J328" s="19"/>
    </row>
    <row r="329" spans="1:19" ht="15.6" x14ac:dyDescent="0.25">
      <c r="A329" s="11"/>
      <c r="B329" s="31"/>
      <c r="C329" s="23" t="str">
        <f ca="1">IF(PORTADA!$F$51="A",CONCATENATE(K329,".- ",G329),"")</f>
        <v xml:space="preserve">55.- </v>
      </c>
      <c r="D329" s="24"/>
      <c r="E329" s="11"/>
      <c r="F329" s="11"/>
      <c r="G329" s="40" t="str">
        <f>IF(J330="FIN","",LOOKUP(I329,DATOS!A:A,DATOS!F:F))</f>
        <v/>
      </c>
      <c r="H329" s="40">
        <f>IF(J330="FIN",0,LOOKUP(I329,DATOS!A:A,DATOS!P:P))</f>
        <v>0</v>
      </c>
      <c r="I329" s="35">
        <f>+I323+1</f>
        <v>1507</v>
      </c>
      <c r="J329" s="61">
        <f>IF(LOOKUP(I329,DATOS!A:A,DATOS!C:C)=0,J323,(LOOKUP(I329,DATOS!A:A,DATOS!C:C)))</f>
        <v>22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ht="15.6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 xml:space="preserve">a) </v>
      </c>
      <c r="D330" s="26"/>
      <c r="G330" s="38" t="str">
        <f>IF(J330="FIN","",LOOKUP(I329,DATOS!A:A,DATOS!L:L))</f>
        <v/>
      </c>
      <c r="I330" s="35" t="s">
        <v>57</v>
      </c>
      <c r="J330" s="41" t="str">
        <f>IF(J324="FIN","FIN",IF(J329=J323,"","FIN"))</f>
        <v>FIN</v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ht="15.6" x14ac:dyDescent="0.25">
      <c r="A331" s="142"/>
      <c r="B331" s="29"/>
      <c r="C331" s="25" t="str">
        <f ca="1">IF(PORTADA!$F$51="A",CONCATENATE(I331," ",G331),"")</f>
        <v xml:space="preserve">b) </v>
      </c>
      <c r="D331" s="26"/>
      <c r="G331" s="38" t="str">
        <f>IF(J330="FIN","",LOOKUP(I329,DATOS!A:A,DATOS!M:M))</f>
        <v/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ht="15.6" x14ac:dyDescent="0.25">
      <c r="A332" s="142"/>
      <c r="B332" s="29"/>
      <c r="C332" s="25" t="str">
        <f ca="1">IF(PORTADA!$F$51="A",CONCATENATE(I332," ",G332),"")</f>
        <v xml:space="preserve">c) </v>
      </c>
      <c r="D332" s="26"/>
      <c r="G332" s="38" t="str">
        <f>IF(J330="FIN","",LOOKUP(I329,DATOS!A:A,DATOS!N:N))</f>
        <v/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ht="15.6" x14ac:dyDescent="0.25">
      <c r="A333" s="142"/>
      <c r="B333" s="29"/>
      <c r="C333" s="25" t="str">
        <f ca="1">IF(PORTADA!$F$51="A",CONCATENATE(I333," ",G333),"")</f>
        <v xml:space="preserve">d) </v>
      </c>
      <c r="D333" s="26"/>
      <c r="G333" s="38" t="str">
        <f>IF(J330="FIN","",LOOKUP(I329,DATOS!A:A,DATOS!O:O))</f>
        <v/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ht="15.6" x14ac:dyDescent="0.25">
      <c r="A334" s="11"/>
      <c r="B334" s="30"/>
      <c r="C334" s="27"/>
      <c r="D334" s="28"/>
      <c r="J334" s="19"/>
    </row>
    <row r="335" spans="1:19" ht="15.6" x14ac:dyDescent="0.25">
      <c r="A335" s="11"/>
      <c r="B335" s="31"/>
      <c r="C335" s="23" t="str">
        <f ca="1">IF(PORTADA!$F$51="A",CONCATENATE(K335,".- ",G335),"")</f>
        <v xml:space="preserve">56.- </v>
      </c>
      <c r="D335" s="24"/>
      <c r="E335" s="11"/>
      <c r="F335" s="11"/>
      <c r="G335" s="40" t="str">
        <f>IF(J336="FIN","",LOOKUP(I335,DATOS!A:A,DATOS!F:F))</f>
        <v/>
      </c>
      <c r="H335" s="40">
        <f>IF(J336="FIN",0,LOOKUP(I335,DATOS!A:A,DATOS!P:P))</f>
        <v>0</v>
      </c>
      <c r="I335" s="35">
        <f>+I329+1</f>
        <v>1508</v>
      </c>
      <c r="J335" s="61">
        <f>IF(LOOKUP(I335,DATOS!A:A,DATOS!C:C)=0,J329,(LOOKUP(I335,DATOS!A:A,DATOS!C:C)))</f>
        <v>22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ht="15.6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 xml:space="preserve">a) </v>
      </c>
      <c r="D336" s="26"/>
      <c r="G336" s="38" t="str">
        <f>IF(J336="FIN","",LOOKUP(I335,DATOS!A:A,DATOS!L:L))</f>
        <v/>
      </c>
      <c r="I336" s="35" t="s">
        <v>57</v>
      </c>
      <c r="J336" s="41" t="str">
        <f>IF(J330="FIN","FIN",IF(J335=J329,"","FIN"))</f>
        <v>FIN</v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ht="15.6" x14ac:dyDescent="0.25">
      <c r="A337" s="142"/>
      <c r="B337" s="29"/>
      <c r="C337" s="25" t="str">
        <f ca="1">IF(PORTADA!$F$51="A",CONCATENATE(I337," ",G337),"")</f>
        <v xml:space="preserve">b) </v>
      </c>
      <c r="D337" s="26"/>
      <c r="G337" s="38" t="str">
        <f>IF(J336="FIN","",LOOKUP(I335,DATOS!A:A,DATOS!M:M))</f>
        <v/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ht="15.6" x14ac:dyDescent="0.25">
      <c r="A338" s="142"/>
      <c r="B338" s="29"/>
      <c r="C338" s="25" t="str">
        <f ca="1">IF(PORTADA!$F$51="A",CONCATENATE(I338," ",G338),"")</f>
        <v xml:space="preserve">c) </v>
      </c>
      <c r="D338" s="26"/>
      <c r="G338" s="38" t="str">
        <f>IF(J336="FIN","",LOOKUP(I335,DATOS!A:A,DATOS!N:N))</f>
        <v/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ht="15.6" x14ac:dyDescent="0.25">
      <c r="A339" s="142"/>
      <c r="B339" s="29"/>
      <c r="C339" s="25" t="str">
        <f ca="1">IF(PORTADA!$F$51="A",CONCATENATE(I339," ",G339),"")</f>
        <v xml:space="preserve">d) </v>
      </c>
      <c r="D339" s="26"/>
      <c r="G339" s="38" t="str">
        <f>IF(J336="FIN","",LOOKUP(I335,DATOS!A:A,DATOS!O:O))</f>
        <v/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ht="15.6" x14ac:dyDescent="0.25">
      <c r="A340" s="11"/>
      <c r="B340" s="30"/>
      <c r="C340" s="27"/>
      <c r="D340" s="28"/>
      <c r="J340" s="19"/>
    </row>
    <row r="341" spans="1:19" ht="15.6" x14ac:dyDescent="0.25">
      <c r="A341" s="11"/>
      <c r="B341" s="31"/>
      <c r="C341" s="23" t="str">
        <f ca="1">IF(PORTADA!$F$51="A",CONCATENATE(K341,".- ",G341),"")</f>
        <v xml:space="preserve">57.- </v>
      </c>
      <c r="D341" s="24"/>
      <c r="E341" s="11"/>
      <c r="F341" s="11"/>
      <c r="G341" s="40" t="str">
        <f>IF(J342="FIN","",LOOKUP(I341,DATOS!A:A,DATOS!F:F))</f>
        <v/>
      </c>
      <c r="H341" s="40">
        <f>IF(J342="FIN",0,LOOKUP(I341,DATOS!A:A,DATOS!P:P))</f>
        <v>0</v>
      </c>
      <c r="I341" s="35">
        <f>+I335+1</f>
        <v>1509</v>
      </c>
      <c r="J341" s="61">
        <f>IF(LOOKUP(I341,DATOS!A:A,DATOS!C:C)=0,J335,(LOOKUP(I341,DATOS!A:A,DATOS!C:C)))</f>
        <v>22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ht="15.6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 xml:space="preserve">a) </v>
      </c>
      <c r="D342" s="26"/>
      <c r="G342" s="38" t="str">
        <f>IF(J342="FIN","",LOOKUP(I341,DATOS!A:A,DATOS!L:L))</f>
        <v/>
      </c>
      <c r="I342" s="35" t="s">
        <v>57</v>
      </c>
      <c r="J342" s="41" t="str">
        <f>IF(J336="FIN","FIN",IF(J341=J335,"","FIN"))</f>
        <v>FIN</v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ht="15.6" x14ac:dyDescent="0.25">
      <c r="A343" s="142"/>
      <c r="B343" s="29"/>
      <c r="C343" s="25" t="str">
        <f ca="1">IF(PORTADA!$F$51="A",CONCATENATE(I343," ",G343),"")</f>
        <v xml:space="preserve">b) </v>
      </c>
      <c r="D343" s="26"/>
      <c r="G343" s="38" t="str">
        <f>IF(J342="FIN","",LOOKUP(I341,DATOS!A:A,DATOS!M:M))</f>
        <v/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ht="15.6" x14ac:dyDescent="0.25">
      <c r="A344" s="142"/>
      <c r="B344" s="29"/>
      <c r="C344" s="25" t="str">
        <f ca="1">IF(PORTADA!$F$51="A",CONCATENATE(I344," ",G344),"")</f>
        <v xml:space="preserve">c) </v>
      </c>
      <c r="D344" s="26"/>
      <c r="G344" s="38" t="str">
        <f>IF(J342="FIN","",LOOKUP(I341,DATOS!A:A,DATOS!N:N))</f>
        <v/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ht="15.6" x14ac:dyDescent="0.25">
      <c r="A345" s="142"/>
      <c r="B345" s="29"/>
      <c r="C345" s="25" t="str">
        <f ca="1">IF(PORTADA!$F$51="A",CONCATENATE(I345," ",G345),"")</f>
        <v xml:space="preserve">d) </v>
      </c>
      <c r="D345" s="26"/>
      <c r="G345" s="38" t="str">
        <f>IF(J342="FIN","",LOOKUP(I341,DATOS!A:A,DATOS!O:O))</f>
        <v/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ht="15.6" x14ac:dyDescent="0.25">
      <c r="A346" s="11"/>
      <c r="B346" s="30"/>
      <c r="C346" s="27"/>
      <c r="D346" s="28"/>
      <c r="J346" s="19"/>
    </row>
    <row r="347" spans="1:19" ht="15.6" x14ac:dyDescent="0.25">
      <c r="A347" s="11"/>
      <c r="B347" s="31"/>
      <c r="C347" s="23" t="str">
        <f ca="1">IF(PORTADA!$F$51="A",CONCATENATE(K347,".- ",G347),"")</f>
        <v xml:space="preserve">58.- </v>
      </c>
      <c r="D347" s="24"/>
      <c r="E347" s="11"/>
      <c r="F347" s="11"/>
      <c r="G347" s="40" t="str">
        <f>IF(J348="FIN","",LOOKUP(I347,DATOS!A:A,DATOS!F:F))</f>
        <v/>
      </c>
      <c r="H347" s="40">
        <f>IF(J348="FIN",0,LOOKUP(I347,DATOS!A:A,DATOS!P:P))</f>
        <v>0</v>
      </c>
      <c r="I347" s="35">
        <f>+I341+1</f>
        <v>1510</v>
      </c>
      <c r="J347" s="61">
        <f>IF(LOOKUP(I347,DATOS!A:A,DATOS!C:C)=0,J341,(LOOKUP(I347,DATOS!A:A,DATOS!C:C)))</f>
        <v>22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ht="15.6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 xml:space="preserve">a) </v>
      </c>
      <c r="D348" s="26"/>
      <c r="G348" s="38" t="str">
        <f>IF(J348="FIN","",LOOKUP(I347,DATOS!A:A,DATOS!L:L))</f>
        <v/>
      </c>
      <c r="I348" s="35" t="s">
        <v>57</v>
      </c>
      <c r="J348" s="41" t="str">
        <f>IF(J342="FIN","FIN",IF(J347=J341,"","FIN"))</f>
        <v>FIN</v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ht="15.6" x14ac:dyDescent="0.25">
      <c r="A349" s="142"/>
      <c r="B349" s="29"/>
      <c r="C349" s="25" t="str">
        <f ca="1">IF(PORTADA!$F$51="A",CONCATENATE(I349," ",G349),"")</f>
        <v xml:space="preserve">b) </v>
      </c>
      <c r="D349" s="26"/>
      <c r="G349" s="38" t="str">
        <f>IF(J348="FIN","",LOOKUP(I347,DATOS!A:A,DATOS!M:M))</f>
        <v/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ht="15.6" x14ac:dyDescent="0.25">
      <c r="A350" s="142"/>
      <c r="B350" s="29"/>
      <c r="C350" s="25" t="str">
        <f ca="1">IF(PORTADA!$F$51="A",CONCATENATE(I350," ",G350),"")</f>
        <v xml:space="preserve">c) </v>
      </c>
      <c r="D350" s="26"/>
      <c r="G350" s="38" t="str">
        <f>IF(J348="FIN","",LOOKUP(I347,DATOS!A:A,DATOS!N:N))</f>
        <v/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ht="15.6" x14ac:dyDescent="0.25">
      <c r="A351" s="142"/>
      <c r="B351" s="29"/>
      <c r="C351" s="25" t="str">
        <f ca="1">IF(PORTADA!$F$51="A",CONCATENATE(I351," ",G351),"")</f>
        <v xml:space="preserve">d) </v>
      </c>
      <c r="D351" s="26"/>
      <c r="G351" s="38" t="str">
        <f>IF(J348="FIN","",LOOKUP(I347,DATOS!A:A,DATOS!O:O))</f>
        <v/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ht="15.6" x14ac:dyDescent="0.25">
      <c r="A352" s="11"/>
      <c r="B352" s="30"/>
      <c r="C352" s="27"/>
      <c r="D352" s="28"/>
      <c r="J352" s="19"/>
    </row>
    <row r="353" spans="1:19" ht="15.6" x14ac:dyDescent="0.25">
      <c r="A353" s="11"/>
      <c r="B353" s="31"/>
      <c r="C353" s="23" t="str">
        <f ca="1">IF(PORTADA!$F$51="A",CONCATENATE(K353,".- ",G353),"")</f>
        <v xml:space="preserve">59.- </v>
      </c>
      <c r="D353" s="24"/>
      <c r="E353" s="11"/>
      <c r="F353" s="11"/>
      <c r="G353" s="40" t="str">
        <f>IF(J354="FIN","",LOOKUP(I353,DATOS!A:A,DATOS!F:F))</f>
        <v/>
      </c>
      <c r="H353" s="40">
        <f>IF(J354="FIN",0,LOOKUP(I353,DATOS!A:A,DATOS!P:P))</f>
        <v>0</v>
      </c>
      <c r="I353" s="35">
        <f>+I347+1</f>
        <v>1511</v>
      </c>
      <c r="J353" s="61">
        <f>IF(LOOKUP(I353,DATOS!A:A,DATOS!C:C)=0,J347,(LOOKUP(I353,DATOS!A:A,DATOS!C:C)))</f>
        <v>22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ht="15.6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 xml:space="preserve">a) </v>
      </c>
      <c r="D354" s="26"/>
      <c r="G354" s="38" t="str">
        <f>IF(J354="FIN","",LOOKUP(I353,DATOS!A:A,DATOS!L:L))</f>
        <v/>
      </c>
      <c r="I354" s="35" t="s">
        <v>57</v>
      </c>
      <c r="J354" s="41" t="str">
        <f>IF(J348="FIN","FIN",IF(J353=J347,"","FIN"))</f>
        <v>FIN</v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ht="15.6" x14ac:dyDescent="0.25">
      <c r="A355" s="142"/>
      <c r="B355" s="29"/>
      <c r="C355" s="25" t="str">
        <f ca="1">IF(PORTADA!$F$51="A",CONCATENATE(I355," ",G355),"")</f>
        <v xml:space="preserve">b) </v>
      </c>
      <c r="D355" s="26"/>
      <c r="G355" s="38" t="str">
        <f>IF(J354="FIN","",LOOKUP(I353,DATOS!A:A,DATOS!M:M))</f>
        <v/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ht="15.6" x14ac:dyDescent="0.25">
      <c r="A356" s="142"/>
      <c r="B356" s="29"/>
      <c r="C356" s="25" t="str">
        <f ca="1">IF(PORTADA!$F$51="A",CONCATENATE(I356," ",G356),"")</f>
        <v xml:space="preserve">c) </v>
      </c>
      <c r="D356" s="26"/>
      <c r="G356" s="38" t="str">
        <f>IF(J354="FIN","",LOOKUP(I353,DATOS!A:A,DATOS!N:N))</f>
        <v/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ht="15.6" x14ac:dyDescent="0.25">
      <c r="A357" s="142"/>
      <c r="B357" s="29"/>
      <c r="C357" s="25" t="str">
        <f ca="1">IF(PORTADA!$F$51="A",CONCATENATE(I357," ",G357),"")</f>
        <v xml:space="preserve">d) </v>
      </c>
      <c r="D357" s="26"/>
      <c r="G357" s="38" t="str">
        <f>IF(J354="FIN","",LOOKUP(I353,DATOS!A:A,DATOS!O:O))</f>
        <v/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ht="15.6" x14ac:dyDescent="0.25">
      <c r="A358" s="11"/>
      <c r="B358" s="30"/>
      <c r="C358" s="27"/>
      <c r="D358" s="28"/>
      <c r="J358" s="19"/>
    </row>
    <row r="359" spans="1:19" ht="15.6" x14ac:dyDescent="0.25">
      <c r="A359" s="11"/>
      <c r="B359" s="31"/>
      <c r="C359" s="23" t="str">
        <f ca="1">IF(PORTADA!$F$51="A",CONCATENATE(K359,".- ",G359),"")</f>
        <v xml:space="preserve">60.- </v>
      </c>
      <c r="D359" s="24"/>
      <c r="E359" s="11"/>
      <c r="F359" s="11"/>
      <c r="G359" s="40" t="str">
        <f>IF(J360="FIN","",LOOKUP(I359,DATOS!A:A,DATOS!F:F))</f>
        <v/>
      </c>
      <c r="H359" s="40">
        <f>IF(J360="FIN",0,LOOKUP(I359,DATOS!A:A,DATOS!P:P))</f>
        <v>0</v>
      </c>
      <c r="I359" s="35">
        <f>+I353+1</f>
        <v>1512</v>
      </c>
      <c r="J359" s="61">
        <f>IF(LOOKUP(I359,DATOS!A:A,DATOS!C:C)=0,J353,(LOOKUP(I359,DATOS!A:A,DATOS!C:C)))</f>
        <v>22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ht="15.6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 xml:space="preserve">a) </v>
      </c>
      <c r="D360" s="26"/>
      <c r="G360" s="38" t="str">
        <f>IF(J360="FIN","",LOOKUP(I359,DATOS!A:A,DATOS!L:L))</f>
        <v/>
      </c>
      <c r="I360" s="35" t="s">
        <v>57</v>
      </c>
      <c r="J360" s="41" t="str">
        <f>IF(J354="FIN","FIN",IF(J359=J353,"","FIN"))</f>
        <v>FIN</v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ht="15.6" x14ac:dyDescent="0.25">
      <c r="A361" s="142"/>
      <c r="B361" s="29"/>
      <c r="C361" s="25" t="str">
        <f ca="1">IF(PORTADA!$F$51="A",CONCATENATE(I361," ",G361),"")</f>
        <v xml:space="preserve">b) </v>
      </c>
      <c r="D361" s="26"/>
      <c r="G361" s="38" t="str">
        <f>IF(J360="FIN","",LOOKUP(I359,DATOS!A:A,DATOS!M:M))</f>
        <v/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ht="15.6" x14ac:dyDescent="0.25">
      <c r="A362" s="142"/>
      <c r="B362" s="29"/>
      <c r="C362" s="25" t="str">
        <f ca="1">IF(PORTADA!$F$51="A",CONCATENATE(I362," ",G362),"")</f>
        <v xml:space="preserve">c) </v>
      </c>
      <c r="D362" s="26"/>
      <c r="G362" s="38" t="str">
        <f>IF(J360="FIN","",LOOKUP(I359,DATOS!A:A,DATOS!N:N))</f>
        <v/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ht="15.6" x14ac:dyDescent="0.25">
      <c r="A363" s="142"/>
      <c r="B363" s="29"/>
      <c r="C363" s="25" t="str">
        <f ca="1">IF(PORTADA!$F$51="A",CONCATENATE(I363," ",G363),"")</f>
        <v xml:space="preserve">d) </v>
      </c>
      <c r="D363" s="26"/>
      <c r="G363" s="38" t="str">
        <f>IF(J360="FIN","",LOOKUP(I359,DATOS!A:A,DATOS!O:O))</f>
        <v/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ht="15.6" x14ac:dyDescent="0.25">
      <c r="A364" s="11"/>
      <c r="B364" s="30"/>
      <c r="C364" s="27"/>
      <c r="D364" s="28"/>
      <c r="J364" s="19"/>
    </row>
    <row r="365" spans="1:19" ht="15.6" x14ac:dyDescent="0.25">
      <c r="A365" s="11"/>
      <c r="B365" s="31"/>
      <c r="C365" s="23" t="str">
        <f ca="1">IF(PORTADA!$F$51="A",CONCATENATE(K365,".- ",G365),"")</f>
        <v xml:space="preserve">61.- </v>
      </c>
      <c r="D365" s="24"/>
      <c r="E365" s="11"/>
      <c r="F365" s="11"/>
      <c r="G365" s="40" t="str">
        <f>IF(J366="FIN","",LOOKUP(I365,DATOS!A:A,DATOS!F:F))</f>
        <v/>
      </c>
      <c r="H365" s="40">
        <f>IF(J366="FIN",0,LOOKUP(I365,DATOS!A:A,DATOS!P:P))</f>
        <v>0</v>
      </c>
      <c r="I365" s="35">
        <f>+I359+1</f>
        <v>1513</v>
      </c>
      <c r="J365" s="61">
        <f>IF(LOOKUP(I365,DATOS!A:A,DATOS!C:C)=0,J359,(LOOKUP(I365,DATOS!A:A,DATOS!C:C)))</f>
        <v>22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ht="15.6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 xml:space="preserve">a) </v>
      </c>
      <c r="D366" s="26"/>
      <c r="G366" s="38" t="str">
        <f>IF(J366="FIN","",LOOKUP(I365,DATOS!A:A,DATOS!L:L))</f>
        <v/>
      </c>
      <c r="I366" s="35" t="s">
        <v>57</v>
      </c>
      <c r="J366" s="41" t="str">
        <f>IF(J360="FIN","FIN",IF(J365=J359,"","FIN"))</f>
        <v>FIN</v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ht="15.6" x14ac:dyDescent="0.25">
      <c r="A367" s="142"/>
      <c r="B367" s="29"/>
      <c r="C367" s="25" t="str">
        <f ca="1">IF(PORTADA!$F$51="A",CONCATENATE(I367," ",G367),"")</f>
        <v xml:space="preserve">b) </v>
      </c>
      <c r="D367" s="26"/>
      <c r="G367" s="38" t="str">
        <f>IF(J366="FIN","",LOOKUP(I365,DATOS!A:A,DATOS!M:M))</f>
        <v/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ht="15.6" x14ac:dyDescent="0.25">
      <c r="A368" s="142"/>
      <c r="B368" s="29"/>
      <c r="C368" s="25" t="str">
        <f ca="1">IF(PORTADA!$F$51="A",CONCATENATE(I368," ",G368),"")</f>
        <v xml:space="preserve">c) </v>
      </c>
      <c r="D368" s="26"/>
      <c r="G368" s="38" t="str">
        <f>IF(J366="FIN","",LOOKUP(I365,DATOS!A:A,DATOS!N:N))</f>
        <v/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ht="15.6" x14ac:dyDescent="0.25">
      <c r="A369" s="142"/>
      <c r="B369" s="29"/>
      <c r="C369" s="25" t="str">
        <f ca="1">IF(PORTADA!$F$51="A",CONCATENATE(I369," ",G369),"")</f>
        <v xml:space="preserve">d) </v>
      </c>
      <c r="D369" s="26"/>
      <c r="G369" s="38" t="str">
        <f>IF(J366="FIN","",LOOKUP(I365,DATOS!A:A,DATOS!O:O))</f>
        <v/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ht="15.6" x14ac:dyDescent="0.25">
      <c r="A370" s="11"/>
      <c r="B370" s="30"/>
      <c r="C370" s="27"/>
      <c r="D370" s="28"/>
      <c r="J370" s="19"/>
    </row>
    <row r="371" spans="1:19" ht="15.6" x14ac:dyDescent="0.25">
      <c r="A371" s="11"/>
      <c r="B371" s="31"/>
      <c r="C371" s="23" t="str">
        <f ca="1">IF(PORTADA!$F$51="A",CONCATENATE(K371,".- ",G371),"")</f>
        <v xml:space="preserve">62.- </v>
      </c>
      <c r="D371" s="24"/>
      <c r="E371" s="11"/>
      <c r="F371" s="11"/>
      <c r="G371" s="40" t="str">
        <f>IF(J372="FIN","",LOOKUP(I371,DATOS!A:A,DATOS!F:F))</f>
        <v/>
      </c>
      <c r="H371" s="40">
        <f>IF(J372="FIN",0,LOOKUP(I371,DATOS!A:A,DATOS!P:P))</f>
        <v>0</v>
      </c>
      <c r="I371" s="35">
        <f>+I365+1</f>
        <v>1514</v>
      </c>
      <c r="J371" s="61">
        <f>IF(LOOKUP(I371,DATOS!A:A,DATOS!C:C)=0,J365,(LOOKUP(I371,DATOS!A:A,DATOS!C:C)))</f>
        <v>22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ht="15.6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 xml:space="preserve">a) </v>
      </c>
      <c r="D372" s="26"/>
      <c r="G372" s="38" t="str">
        <f>IF(J372="FIN","",LOOKUP(I371,DATOS!A:A,DATOS!L:L))</f>
        <v/>
      </c>
      <c r="I372" s="35" t="s">
        <v>57</v>
      </c>
      <c r="J372" s="41" t="str">
        <f>IF(J366="FIN","FIN",IF(J371=J365,"","FIN"))</f>
        <v>FIN</v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ht="15.6" x14ac:dyDescent="0.25">
      <c r="A373" s="142"/>
      <c r="B373" s="29"/>
      <c r="C373" s="25" t="str">
        <f ca="1">IF(PORTADA!$F$51="A",CONCATENATE(I373," ",G373),"")</f>
        <v xml:space="preserve">b) </v>
      </c>
      <c r="D373" s="26"/>
      <c r="G373" s="38" t="str">
        <f>IF(J372="FIN","",LOOKUP(I371,DATOS!A:A,DATOS!M:M))</f>
        <v/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ht="15.6" x14ac:dyDescent="0.25">
      <c r="A374" s="142"/>
      <c r="B374" s="29"/>
      <c r="C374" s="25" t="str">
        <f ca="1">IF(PORTADA!$F$51="A",CONCATENATE(I374," ",G374),"")</f>
        <v xml:space="preserve">c) </v>
      </c>
      <c r="D374" s="26"/>
      <c r="G374" s="38" t="str">
        <f>IF(J372="FIN","",LOOKUP(I371,DATOS!A:A,DATOS!N:N))</f>
        <v/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ht="15.6" x14ac:dyDescent="0.25">
      <c r="A375" s="142"/>
      <c r="B375" s="29"/>
      <c r="C375" s="25" t="str">
        <f ca="1">IF(PORTADA!$F$51="A",CONCATENATE(I375," ",G375),"")</f>
        <v xml:space="preserve">d) </v>
      </c>
      <c r="D375" s="26"/>
      <c r="G375" s="38" t="str">
        <f>IF(J372="FIN","",LOOKUP(I371,DATOS!A:A,DATOS!O:O))</f>
        <v/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ht="15.6" x14ac:dyDescent="0.25">
      <c r="A376" s="11"/>
      <c r="B376" s="30"/>
      <c r="C376" s="27"/>
      <c r="D376" s="28"/>
      <c r="J376" s="19"/>
    </row>
    <row r="377" spans="1:19" ht="15.6" x14ac:dyDescent="0.25">
      <c r="A377" s="11"/>
      <c r="B377" s="31"/>
      <c r="C377" s="23" t="str">
        <f ca="1">IF(PORTADA!$F$51="A",CONCATENATE(K377,".- ",G377),"")</f>
        <v xml:space="preserve">63.- </v>
      </c>
      <c r="D377" s="24"/>
      <c r="E377" s="11"/>
      <c r="F377" s="11"/>
      <c r="G377" s="40" t="str">
        <f>IF(J378="FIN","",LOOKUP(I377,DATOS!A:A,DATOS!F:F))</f>
        <v/>
      </c>
      <c r="H377" s="40">
        <f>IF(J378="FIN",0,LOOKUP(I377,DATOS!A:A,DATOS!P:P))</f>
        <v>0</v>
      </c>
      <c r="I377" s="35">
        <f>+I371+1</f>
        <v>1515</v>
      </c>
      <c r="J377" s="61">
        <f>IF(LOOKUP(I377,DATOS!A:A,DATOS!C:C)=0,J371,(LOOKUP(I377,DATOS!A:A,DATOS!C:C)))</f>
        <v>22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ht="15.6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 xml:space="preserve">a) </v>
      </c>
      <c r="D378" s="26"/>
      <c r="G378" s="38" t="str">
        <f>IF(J378="FIN","",LOOKUP(I377,DATOS!A:A,DATOS!L:L))</f>
        <v/>
      </c>
      <c r="I378" s="35" t="s">
        <v>57</v>
      </c>
      <c r="J378" s="41" t="str">
        <f>IF(J372="FIN","FIN",IF(J377=J371,"","FIN"))</f>
        <v>FIN</v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ht="15.6" x14ac:dyDescent="0.25">
      <c r="A379" s="142"/>
      <c r="B379" s="29"/>
      <c r="C379" s="25" t="str">
        <f ca="1">IF(PORTADA!$F$51="A",CONCATENATE(I379," ",G379),"")</f>
        <v xml:space="preserve">b) </v>
      </c>
      <c r="D379" s="26"/>
      <c r="G379" s="38" t="str">
        <f>IF(J378="FIN","",LOOKUP(I377,DATOS!A:A,DATOS!M:M))</f>
        <v/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ht="15.6" x14ac:dyDescent="0.25">
      <c r="A380" s="142"/>
      <c r="B380" s="29"/>
      <c r="C380" s="25" t="str">
        <f ca="1">IF(PORTADA!$F$51="A",CONCATENATE(I380," ",G380),"")</f>
        <v xml:space="preserve">c) </v>
      </c>
      <c r="D380" s="26"/>
      <c r="G380" s="38" t="str">
        <f>IF(J378="FIN","",LOOKUP(I377,DATOS!A:A,DATOS!N:N))</f>
        <v/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ht="15.6" x14ac:dyDescent="0.25">
      <c r="A381" s="142"/>
      <c r="B381" s="29"/>
      <c r="C381" s="25" t="str">
        <f ca="1">IF(PORTADA!$F$51="A",CONCATENATE(I381," ",G381),"")</f>
        <v xml:space="preserve">d) </v>
      </c>
      <c r="D381" s="26"/>
      <c r="G381" s="38" t="str">
        <f>IF(J378="FIN","",LOOKUP(I377,DATOS!A:A,DATOS!O:O))</f>
        <v/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ht="15.6" x14ac:dyDescent="0.25">
      <c r="A382" s="11"/>
      <c r="B382" s="30"/>
      <c r="C382" s="27"/>
      <c r="D382" s="28"/>
      <c r="J382" s="19"/>
    </row>
    <row r="383" spans="1:19" ht="15.6" x14ac:dyDescent="0.25">
      <c r="A383" s="11"/>
      <c r="B383" s="31"/>
      <c r="C383" s="23" t="str">
        <f ca="1">IF(PORTADA!$F$51="A",CONCATENATE(K383,".- ",G383),"")</f>
        <v xml:space="preserve">64.- </v>
      </c>
      <c r="D383" s="24"/>
      <c r="E383" s="11"/>
      <c r="F383" s="11"/>
      <c r="G383" s="40" t="str">
        <f>IF(J384="FIN","",LOOKUP(I383,DATOS!A:A,DATOS!F:F))</f>
        <v/>
      </c>
      <c r="H383" s="40">
        <f>IF(J384="FIN",0,LOOKUP(I383,DATOS!A:A,DATOS!P:P))</f>
        <v>0</v>
      </c>
      <c r="I383" s="35">
        <f>+I377+1</f>
        <v>1516</v>
      </c>
      <c r="J383" s="61">
        <f>IF(LOOKUP(I383,DATOS!A:A,DATOS!C:C)=0,J377,(LOOKUP(I383,DATOS!A:A,DATOS!C:C)))</f>
        <v>22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ht="15.6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 xml:space="preserve">a) </v>
      </c>
      <c r="D384" s="26"/>
      <c r="G384" s="38" t="str">
        <f>IF(J384="FIN","",LOOKUP(I383,DATOS!A:A,DATOS!L:L))</f>
        <v/>
      </c>
      <c r="I384" s="35" t="s">
        <v>57</v>
      </c>
      <c r="J384" s="41" t="str">
        <f>IF(J378="FIN","FIN",IF(J383=J377,"","FIN"))</f>
        <v>FIN</v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ht="15.6" x14ac:dyDescent="0.25">
      <c r="A385" s="142"/>
      <c r="B385" s="29"/>
      <c r="C385" s="25" t="str">
        <f ca="1">IF(PORTADA!$F$51="A",CONCATENATE(I385," ",G385),"")</f>
        <v xml:space="preserve">b) </v>
      </c>
      <c r="D385" s="26"/>
      <c r="G385" s="38" t="str">
        <f>IF(J384="FIN","",LOOKUP(I383,DATOS!A:A,DATOS!M:M))</f>
        <v/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ht="15.6" x14ac:dyDescent="0.25">
      <c r="A386" s="142"/>
      <c r="B386" s="29"/>
      <c r="C386" s="25" t="str">
        <f ca="1">IF(PORTADA!$F$51="A",CONCATENATE(I386," ",G386),"")</f>
        <v xml:space="preserve">c) </v>
      </c>
      <c r="D386" s="26"/>
      <c r="G386" s="38" t="str">
        <f>IF(J384="FIN","",LOOKUP(I383,DATOS!A:A,DATOS!N:N))</f>
        <v/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ht="15.6" x14ac:dyDescent="0.25">
      <c r="A387" s="142"/>
      <c r="B387" s="29"/>
      <c r="C387" s="25" t="str">
        <f ca="1">IF(PORTADA!$F$51="A",CONCATENATE(I387," ",G387),"")</f>
        <v xml:space="preserve">d) </v>
      </c>
      <c r="D387" s="26"/>
      <c r="G387" s="38" t="str">
        <f>IF(J384="FIN","",LOOKUP(I383,DATOS!A:A,DATOS!O:O))</f>
        <v/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ht="15.6" x14ac:dyDescent="0.25">
      <c r="A388" s="11"/>
      <c r="B388" s="30"/>
      <c r="C388" s="27"/>
      <c r="D388" s="28"/>
      <c r="J388" s="19"/>
    </row>
    <row r="389" spans="1:19" ht="15.6" x14ac:dyDescent="0.25">
      <c r="A389" s="11"/>
      <c r="B389" s="31"/>
      <c r="C389" s="23" t="str">
        <f ca="1">IF(PORTADA!$F$51="A",CONCATENATE(K389,".- ",G389),"")</f>
        <v xml:space="preserve">65.- </v>
      </c>
      <c r="D389" s="24"/>
      <c r="E389" s="11"/>
      <c r="F389" s="11"/>
      <c r="G389" s="40" t="str">
        <f>IF(J390="FIN","",LOOKUP(I389,DATOS!A:A,DATOS!F:F))</f>
        <v/>
      </c>
      <c r="H389" s="40">
        <f>IF(J390="FIN",0,LOOKUP(I389,DATOS!A:A,DATOS!P:P))</f>
        <v>0</v>
      </c>
      <c r="I389" s="35">
        <f>+I383+1</f>
        <v>1517</v>
      </c>
      <c r="J389" s="61">
        <f>IF(LOOKUP(I389,DATOS!A:A,DATOS!C:C)=0,J383,(LOOKUP(I389,DATOS!A:A,DATOS!C:C)))</f>
        <v>22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ht="15.6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 xml:space="preserve">a) </v>
      </c>
      <c r="D390" s="26"/>
      <c r="G390" s="38" t="str">
        <f>IF(J390="FIN","",LOOKUP(I389,DATOS!A:A,DATOS!L:L))</f>
        <v/>
      </c>
      <c r="I390" s="35" t="s">
        <v>57</v>
      </c>
      <c r="J390" s="41" t="str">
        <f>IF(J384="FIN","FIN",IF(J389=J383,"","FIN"))</f>
        <v>FIN</v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ht="15.6" x14ac:dyDescent="0.25">
      <c r="A391" s="142"/>
      <c r="B391" s="29"/>
      <c r="C391" s="25" t="str">
        <f ca="1">IF(PORTADA!$F$51="A",CONCATENATE(I391," ",G391),"")</f>
        <v xml:space="preserve">b) </v>
      </c>
      <c r="D391" s="26"/>
      <c r="G391" s="38" t="str">
        <f>IF(J390="FIN","",LOOKUP(I389,DATOS!A:A,DATOS!M:M))</f>
        <v/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ht="15.6" x14ac:dyDescent="0.25">
      <c r="A392" s="142"/>
      <c r="B392" s="29"/>
      <c r="C392" s="25" t="str">
        <f ca="1">IF(PORTADA!$F$51="A",CONCATENATE(I392," ",G392),"")</f>
        <v xml:space="preserve">c) </v>
      </c>
      <c r="D392" s="26"/>
      <c r="G392" s="38" t="str">
        <f>IF(J390="FIN","",LOOKUP(I389,DATOS!A:A,DATOS!N:N))</f>
        <v/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ht="15.6" x14ac:dyDescent="0.25">
      <c r="A393" s="142"/>
      <c r="B393" s="29"/>
      <c r="C393" s="25" t="str">
        <f ca="1">IF(PORTADA!$F$51="A",CONCATENATE(I393," ",G393),"")</f>
        <v xml:space="preserve">d) </v>
      </c>
      <c r="D393" s="26"/>
      <c r="G393" s="38" t="str">
        <f>IF(J390="FIN","",LOOKUP(I389,DATOS!A:A,DATOS!O:O))</f>
        <v/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ht="15.6" x14ac:dyDescent="0.25">
      <c r="A394" s="11"/>
      <c r="B394" s="30"/>
      <c r="C394" s="27"/>
      <c r="D394" s="28"/>
      <c r="J394" s="19"/>
    </row>
    <row r="395" spans="1:19" ht="15.6" x14ac:dyDescent="0.25">
      <c r="A395" s="11"/>
      <c r="B395" s="31"/>
      <c r="C395" s="23" t="str">
        <f ca="1">IF(PORTADA!$F$51="A",CONCATENATE(K395,".- ",G395),"")</f>
        <v xml:space="preserve">66.- </v>
      </c>
      <c r="D395" s="24"/>
      <c r="E395" s="11"/>
      <c r="F395" s="11"/>
      <c r="G395" s="40" t="str">
        <f>IF(J396="FIN","",LOOKUP(I395,DATOS!A:A,DATOS!F:F))</f>
        <v/>
      </c>
      <c r="H395" s="40">
        <f>IF(J396="FIN",0,LOOKUP(I395,DATOS!A:A,DATOS!P:P))</f>
        <v>0</v>
      </c>
      <c r="I395" s="35">
        <f>+I389+1</f>
        <v>1518</v>
      </c>
      <c r="J395" s="61">
        <f>IF(LOOKUP(I395,DATOS!A:A,DATOS!C:C)=0,J389,(LOOKUP(I395,DATOS!A:A,DATOS!C:C)))</f>
        <v>22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ht="15.6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 xml:space="preserve">a) </v>
      </c>
      <c r="D396" s="26"/>
      <c r="G396" s="38" t="str">
        <f>IF(J396="FIN","",LOOKUP(I395,DATOS!A:A,DATOS!L:L))</f>
        <v/>
      </c>
      <c r="I396" s="35" t="s">
        <v>57</v>
      </c>
      <c r="J396" s="41" t="str">
        <f>IF(J390="FIN","FIN",IF(J395=J389,"","FIN"))</f>
        <v>FIN</v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ht="15.6" x14ac:dyDescent="0.25">
      <c r="A397" s="142"/>
      <c r="B397" s="29"/>
      <c r="C397" s="25" t="str">
        <f ca="1">IF(PORTADA!$F$51="A",CONCATENATE(I397," ",G397),"")</f>
        <v xml:space="preserve">b) </v>
      </c>
      <c r="D397" s="26"/>
      <c r="G397" s="38" t="str">
        <f>IF(J396="FIN","",LOOKUP(I395,DATOS!A:A,DATOS!M:M))</f>
        <v/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ht="15.6" x14ac:dyDescent="0.25">
      <c r="A398" s="142"/>
      <c r="B398" s="29"/>
      <c r="C398" s="25" t="str">
        <f ca="1">IF(PORTADA!$F$51="A",CONCATENATE(I398," ",G398),"")</f>
        <v xml:space="preserve">c) </v>
      </c>
      <c r="D398" s="26"/>
      <c r="G398" s="38" t="str">
        <f>IF(J396="FIN","",LOOKUP(I395,DATOS!A:A,DATOS!N:N))</f>
        <v/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ht="15.6" x14ac:dyDescent="0.25">
      <c r="A399" s="142"/>
      <c r="B399" s="29"/>
      <c r="C399" s="25" t="str">
        <f ca="1">IF(PORTADA!$F$51="A",CONCATENATE(I399," ",G399),"")</f>
        <v xml:space="preserve">d) </v>
      </c>
      <c r="D399" s="26"/>
      <c r="G399" s="38" t="str">
        <f>IF(J396="FIN","",LOOKUP(I395,DATOS!A:A,DATOS!O:O))</f>
        <v/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ht="15.6" x14ac:dyDescent="0.25">
      <c r="A400" s="11"/>
      <c r="B400" s="30"/>
      <c r="C400" s="27"/>
      <c r="D400" s="28"/>
      <c r="J400" s="19"/>
    </row>
    <row r="401" spans="1:19" ht="15.6" x14ac:dyDescent="0.25">
      <c r="A401" s="11"/>
      <c r="B401" s="31"/>
      <c r="C401" s="23" t="str">
        <f ca="1">IF(PORTADA!$F$51="A",CONCATENATE(K401,".-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1519</v>
      </c>
      <c r="J401" s="61">
        <f>IF(LOOKUP(I401,DATOS!A:A,DATOS!C:C)=0,J395,(LOOKUP(I401,DATOS!A:A,DATOS!C:C)))</f>
        <v>22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ht="15.6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57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ht="15.6" x14ac:dyDescent="0.25">
      <c r="A403" s="142"/>
      <c r="B403" s="29"/>
      <c r="C403" s="25" t="str">
        <f ca="1">IF(PORTADA!$F$51="A",CONCATENATE(I403,"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ht="15.6" x14ac:dyDescent="0.25">
      <c r="A404" s="142"/>
      <c r="B404" s="29"/>
      <c r="C404" s="25" t="str">
        <f ca="1">IF(PORTADA!$F$51="A",CONCATENATE(I404,"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ht="15.6" x14ac:dyDescent="0.25">
      <c r="A405" s="142"/>
      <c r="B405" s="29"/>
      <c r="C405" s="25" t="str">
        <f ca="1">IF(PORTADA!$F$51="A",CONCATENATE(I405,"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ht="15.6" x14ac:dyDescent="0.25">
      <c r="A406" s="11"/>
      <c r="B406" s="30"/>
      <c r="C406" s="27"/>
      <c r="D406" s="28"/>
      <c r="J406" s="19"/>
    </row>
    <row r="407" spans="1:19" ht="15.6" x14ac:dyDescent="0.25">
      <c r="A407" s="11"/>
      <c r="B407" s="31"/>
      <c r="C407" s="23" t="str">
        <f ca="1">IF(PORTADA!$F$51="A",CONCATENATE(K407,".-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1520</v>
      </c>
      <c r="J407" s="61">
        <f>IF(LOOKUP(I407,DATOS!A:A,DATOS!C:C)=0,J401,(LOOKUP(I407,DATOS!A:A,DATOS!C:C)))</f>
        <v>22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ht="15.6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57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ht="15.6" x14ac:dyDescent="0.25">
      <c r="A409" s="142"/>
      <c r="B409" s="29"/>
      <c r="C409" s="25" t="str">
        <f ca="1">IF(PORTADA!$F$51="A",CONCATENATE(I409,"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ht="15.6" x14ac:dyDescent="0.25">
      <c r="A410" s="142"/>
      <c r="B410" s="29"/>
      <c r="C410" s="25" t="str">
        <f ca="1">IF(PORTADA!$F$51="A",CONCATENATE(I410,"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ht="15.6" x14ac:dyDescent="0.25">
      <c r="A411" s="142"/>
      <c r="B411" s="29"/>
      <c r="C411" s="25" t="str">
        <f ca="1">IF(PORTADA!$F$51="A",CONCATENATE(I411,"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ht="15.6" x14ac:dyDescent="0.25">
      <c r="A412" s="11"/>
      <c r="B412" s="30"/>
      <c r="C412" s="27"/>
      <c r="D412" s="28"/>
      <c r="J412" s="19"/>
    </row>
    <row r="413" spans="1:19" ht="15.6" x14ac:dyDescent="0.25">
      <c r="A413" s="11"/>
      <c r="B413" s="31"/>
      <c r="C413" s="23" t="str">
        <f ca="1">IF(PORTADA!$F$51="A",CONCATENATE(K413,".-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1521</v>
      </c>
      <c r="J413" s="61">
        <f>IF(LOOKUP(I413,DATOS!A:A,DATOS!C:C)=0,J407,(LOOKUP(I413,DATOS!A:A,DATOS!C:C)))</f>
        <v>22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ht="15.6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57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ht="15.6" x14ac:dyDescent="0.25">
      <c r="A415" s="142"/>
      <c r="B415" s="29"/>
      <c r="C415" s="25" t="str">
        <f ca="1">IF(PORTADA!$F$51="A",CONCATENATE(I415,"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ht="15.6" x14ac:dyDescent="0.25">
      <c r="A416" s="142"/>
      <c r="B416" s="29"/>
      <c r="C416" s="25" t="str">
        <f ca="1">IF(PORTADA!$F$51="A",CONCATENATE(I416,"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ht="15.6" x14ac:dyDescent="0.25">
      <c r="A417" s="142"/>
      <c r="B417" s="29"/>
      <c r="C417" s="25" t="str">
        <f ca="1">IF(PORTADA!$F$51="A",CONCATENATE(I417,"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ht="15.6" x14ac:dyDescent="0.25">
      <c r="A418" s="11"/>
      <c r="B418" s="30"/>
      <c r="C418" s="27"/>
      <c r="D418" s="28"/>
      <c r="J418" s="19"/>
    </row>
    <row r="419" spans="1:19" ht="15.6" x14ac:dyDescent="0.25">
      <c r="A419" s="11"/>
      <c r="B419" s="31"/>
      <c r="C419" s="23" t="str">
        <f ca="1">IF(PORTADA!$F$51="A",CONCATENATE(K419,".-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1522</v>
      </c>
      <c r="J419" s="61">
        <f>IF(LOOKUP(I419,DATOS!A:A,DATOS!C:C)=0,J413,(LOOKUP(I419,DATOS!A:A,DATOS!C:C)))</f>
        <v>22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ht="15.6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57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ht="15.6" x14ac:dyDescent="0.25">
      <c r="A421" s="142"/>
      <c r="B421" s="29"/>
      <c r="C421" s="25" t="str">
        <f ca="1">IF(PORTADA!$F$51="A",CONCATENATE(I421,"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ht="15.6" x14ac:dyDescent="0.25">
      <c r="A422" s="142"/>
      <c r="B422" s="29"/>
      <c r="C422" s="25" t="str">
        <f ca="1">IF(PORTADA!$F$51="A",CONCATENATE(I422,"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ht="15.6" x14ac:dyDescent="0.25">
      <c r="A423" s="142"/>
      <c r="B423" s="29"/>
      <c r="C423" s="25" t="str">
        <f ca="1">IF(PORTADA!$F$51="A",CONCATENATE(I423,"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ht="15.6" x14ac:dyDescent="0.25">
      <c r="A424" s="11"/>
      <c r="B424" s="30"/>
      <c r="C424" s="27"/>
      <c r="D424" s="28"/>
      <c r="J424" s="19"/>
    </row>
    <row r="425" spans="1:19" ht="15.6" x14ac:dyDescent="0.25">
      <c r="A425" s="11"/>
      <c r="B425" s="31"/>
      <c r="C425" s="23" t="str">
        <f ca="1">IF(PORTADA!$F$51="A",CONCATENATE(K425,".-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1523</v>
      </c>
      <c r="J425" s="61">
        <f>IF(LOOKUP(I425,DATOS!A:A,DATOS!C:C)=0,J419,(LOOKUP(I425,DATOS!A:A,DATOS!C:C)))</f>
        <v>22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ht="15.6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57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ht="15.6" x14ac:dyDescent="0.25">
      <c r="A427" s="142"/>
      <c r="B427" s="29"/>
      <c r="C427" s="25" t="str">
        <f ca="1">IF(PORTADA!$F$51="A",CONCATENATE(I427,"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ht="15.6" x14ac:dyDescent="0.25">
      <c r="A428" s="142"/>
      <c r="B428" s="29"/>
      <c r="C428" s="25" t="str">
        <f ca="1">IF(PORTADA!$F$51="A",CONCATENATE(I428,"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ht="15.6" x14ac:dyDescent="0.25">
      <c r="A429" s="142"/>
      <c r="B429" s="29"/>
      <c r="C429" s="25" t="str">
        <f ca="1">IF(PORTADA!$F$51="A",CONCATENATE(I429,"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ht="15.6" x14ac:dyDescent="0.25">
      <c r="A430" s="11"/>
      <c r="B430" s="30"/>
      <c r="C430" s="27"/>
      <c r="D430" s="28"/>
      <c r="J430" s="19"/>
    </row>
    <row r="431" spans="1:19" ht="15.6" x14ac:dyDescent="0.25">
      <c r="A431" s="11"/>
      <c r="B431" s="31"/>
      <c r="C431" s="23" t="str">
        <f ca="1">IF(PORTADA!$F$51="A",CONCATENATE(K431,".-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1524</v>
      </c>
      <c r="J431" s="61">
        <f>IF(LOOKUP(I431,DATOS!A:A,DATOS!C:C)=0,J425,(LOOKUP(I431,DATOS!A:A,DATOS!C:C)))</f>
        <v>22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ht="15.6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57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ht="15.6" x14ac:dyDescent="0.25">
      <c r="A433" s="142"/>
      <c r="B433" s="29"/>
      <c r="C433" s="25" t="str">
        <f ca="1">IF(PORTADA!$F$51="A",CONCATENATE(I433,"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ht="15.6" x14ac:dyDescent="0.25">
      <c r="A434" s="142"/>
      <c r="B434" s="29"/>
      <c r="C434" s="25" t="str">
        <f ca="1">IF(PORTADA!$F$51="A",CONCATENATE(I434,"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ht="15.6" x14ac:dyDescent="0.25">
      <c r="A435" s="142"/>
      <c r="B435" s="29"/>
      <c r="C435" s="25" t="str">
        <f ca="1">IF(PORTADA!$F$51="A",CONCATENATE(I435,"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ht="15.6" x14ac:dyDescent="0.25">
      <c r="A436" s="11"/>
      <c r="B436" s="30"/>
      <c r="C436" s="27"/>
      <c r="D436" s="28"/>
      <c r="J436" s="19"/>
    </row>
    <row r="437" spans="1:19" ht="15.6" x14ac:dyDescent="0.25">
      <c r="A437" s="11"/>
      <c r="B437" s="31"/>
      <c r="C437" s="23" t="str">
        <f ca="1">IF(PORTADA!$F$51="A",CONCATENATE(K437,".-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1525</v>
      </c>
      <c r="J437" s="61">
        <f>IF(LOOKUP(I437,DATOS!A:A,DATOS!C:C)=0,J431,(LOOKUP(I437,DATOS!A:A,DATOS!C:C)))</f>
        <v>22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ht="15.6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57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ht="15.6" x14ac:dyDescent="0.25">
      <c r="A439" s="142"/>
      <c r="B439" s="29"/>
      <c r="C439" s="25" t="str">
        <f ca="1">IF(PORTADA!$F$51="A",CONCATENATE(I439,"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ht="15.6" x14ac:dyDescent="0.25">
      <c r="A440" s="142"/>
      <c r="B440" s="29"/>
      <c r="C440" s="25" t="str">
        <f ca="1">IF(PORTADA!$F$51="A",CONCATENATE(I440,"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ht="15.6" x14ac:dyDescent="0.25">
      <c r="A441" s="142"/>
      <c r="B441" s="29"/>
      <c r="C441" s="25" t="str">
        <f ca="1">IF(PORTADA!$F$51="A",CONCATENATE(I441,"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ht="15.6" x14ac:dyDescent="0.25">
      <c r="A442" s="11"/>
      <c r="B442" s="30"/>
      <c r="C442" s="27"/>
      <c r="D442" s="28"/>
      <c r="J442" s="19"/>
    </row>
    <row r="443" spans="1:19" ht="15.6" x14ac:dyDescent="0.25">
      <c r="A443" s="11"/>
      <c r="B443" s="31"/>
      <c r="C443" s="23" t="str">
        <f ca="1">IF(PORTADA!$F$51="A",CONCATENATE(K443,".-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1526</v>
      </c>
      <c r="J443" s="61">
        <f>IF(LOOKUP(I443,DATOS!A:A,DATOS!C:C)=0,J437,(LOOKUP(I443,DATOS!A:A,DATOS!C:C)))</f>
        <v>22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ht="15.6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57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ht="15.6" x14ac:dyDescent="0.25">
      <c r="A445" s="142"/>
      <c r="B445" s="29"/>
      <c r="C445" s="25" t="str">
        <f ca="1">IF(PORTADA!$F$51="A",CONCATENATE(I445,"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ht="15.6" x14ac:dyDescent="0.25">
      <c r="A446" s="142"/>
      <c r="B446" s="29"/>
      <c r="C446" s="25" t="str">
        <f ca="1">IF(PORTADA!$F$51="A",CONCATENATE(I446,"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ht="15.6" x14ac:dyDescent="0.25">
      <c r="A447" s="142"/>
      <c r="B447" s="29"/>
      <c r="C447" s="25" t="str">
        <f ca="1">IF(PORTADA!$F$51="A",CONCATENATE(I447,"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ht="15.6" x14ac:dyDescent="0.25">
      <c r="A448" s="11"/>
      <c r="B448" s="30"/>
      <c r="C448" s="27"/>
      <c r="D448" s="28"/>
      <c r="J448" s="19"/>
    </row>
    <row r="449" spans="1:19" ht="15.6" x14ac:dyDescent="0.25">
      <c r="A449" s="11"/>
      <c r="B449" s="31"/>
      <c r="C449" s="23" t="str">
        <f ca="1">IF(PORTADA!$F$51="A",CONCATENATE(K449,".-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1527</v>
      </c>
      <c r="J449" s="61">
        <f>IF(LOOKUP(I449,DATOS!A:A,DATOS!C:C)=0,J443,(LOOKUP(I449,DATOS!A:A,DATOS!C:C)))</f>
        <v>22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ht="15.6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57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ht="15.6" x14ac:dyDescent="0.25">
      <c r="A451" s="142"/>
      <c r="B451" s="29"/>
      <c r="C451" s="25" t="str">
        <f ca="1">IF(PORTADA!$F$51="A",CONCATENATE(I451,"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ht="15.6" x14ac:dyDescent="0.25">
      <c r="A452" s="142"/>
      <c r="B452" s="29"/>
      <c r="C452" s="25" t="str">
        <f ca="1">IF(PORTADA!$F$51="A",CONCATENATE(I452,"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ht="15.6" x14ac:dyDescent="0.25">
      <c r="A453" s="142"/>
      <c r="B453" s="29"/>
      <c r="C453" s="25" t="str">
        <f ca="1">IF(PORTADA!$F$51="A",CONCATENATE(I453,"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ht="15.6" x14ac:dyDescent="0.25">
      <c r="A454" s="11"/>
      <c r="B454" s="30"/>
      <c r="C454" s="27"/>
      <c r="D454" s="28"/>
      <c r="J454" s="19"/>
    </row>
    <row r="455" spans="1:19" ht="15.6" x14ac:dyDescent="0.25">
      <c r="A455" s="11"/>
      <c r="B455" s="31"/>
      <c r="C455" s="23" t="str">
        <f ca="1">IF(PORTADA!$F$51="A",CONCATENATE(K455,".-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1528</v>
      </c>
      <c r="J455" s="61">
        <f>IF(LOOKUP(I455,DATOS!A:A,DATOS!C:C)=0,J449,(LOOKUP(I455,DATOS!A:A,DATOS!C:C)))</f>
        <v>22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ht="15.6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57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ht="15.6" x14ac:dyDescent="0.25">
      <c r="A457" s="142"/>
      <c r="B457" s="29"/>
      <c r="C457" s="25" t="str">
        <f ca="1">IF(PORTADA!$F$51="A",CONCATENATE(I457,"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ht="15.6" x14ac:dyDescent="0.25">
      <c r="A458" s="142"/>
      <c r="B458" s="29"/>
      <c r="C458" s="25" t="str">
        <f ca="1">IF(PORTADA!$F$51="A",CONCATENATE(I458,"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ht="15.6" x14ac:dyDescent="0.25">
      <c r="A459" s="142"/>
      <c r="B459" s="29"/>
      <c r="C459" s="25" t="str">
        <f ca="1">IF(PORTADA!$F$51="A",CONCATENATE(I459,"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ht="15.6" x14ac:dyDescent="0.25">
      <c r="A460" s="11"/>
      <c r="B460" s="30"/>
      <c r="C460" s="27"/>
      <c r="D460" s="28"/>
      <c r="J460" s="19"/>
    </row>
    <row r="461" spans="1:19" ht="15.6" x14ac:dyDescent="0.25">
      <c r="A461" s="11"/>
      <c r="B461" s="31"/>
      <c r="C461" s="23" t="str">
        <f ca="1">IF(PORTADA!$F$51="A",CONCATENATE(K461,".-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1529</v>
      </c>
      <c r="J461" s="61">
        <f>IF(LOOKUP(I461,DATOS!A:A,DATOS!C:C)=0,J455,(LOOKUP(I461,DATOS!A:A,DATOS!C:C)))</f>
        <v>22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ht="15.6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57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ht="15.6" x14ac:dyDescent="0.25">
      <c r="A463" s="142"/>
      <c r="B463" s="29"/>
      <c r="C463" s="25" t="str">
        <f ca="1">IF(PORTADA!$F$51="A",CONCATENATE(I463,"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ht="15.6" x14ac:dyDescent="0.25">
      <c r="A464" s="142"/>
      <c r="B464" s="29"/>
      <c r="C464" s="25" t="str">
        <f ca="1">IF(PORTADA!$F$51="A",CONCATENATE(I464,"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ht="15.6" x14ac:dyDescent="0.25">
      <c r="A465" s="142"/>
      <c r="B465" s="29"/>
      <c r="C465" s="25" t="str">
        <f ca="1">IF(PORTADA!$F$51="A",CONCATENATE(I465,"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ht="15.6" x14ac:dyDescent="0.25">
      <c r="A466" s="11"/>
      <c r="B466" s="30"/>
      <c r="C466" s="27"/>
      <c r="D466" s="28"/>
      <c r="J466" s="19"/>
    </row>
    <row r="467" spans="1:19" ht="15.6" x14ac:dyDescent="0.25">
      <c r="A467" s="11"/>
      <c r="B467" s="31"/>
      <c r="C467" s="23" t="str">
        <f ca="1">IF(PORTADA!$F$51="A",CONCATENATE(K467,".-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1530</v>
      </c>
      <c r="J467" s="61">
        <f>IF(LOOKUP(I467,DATOS!A:A,DATOS!C:C)=0,J461,(LOOKUP(I467,DATOS!A:A,DATOS!C:C)))</f>
        <v>22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ht="15.6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57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ht="15.6" x14ac:dyDescent="0.25">
      <c r="A469" s="142"/>
      <c r="B469" s="29"/>
      <c r="C469" s="25" t="str">
        <f ca="1">IF(PORTADA!$F$51="A",CONCATENATE(I469,"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ht="15.6" x14ac:dyDescent="0.25">
      <c r="A470" s="142"/>
      <c r="B470" s="29"/>
      <c r="C470" s="25" t="str">
        <f ca="1">IF(PORTADA!$F$51="A",CONCATENATE(I470,"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ht="15.6" x14ac:dyDescent="0.25">
      <c r="A471" s="142"/>
      <c r="B471" s="29"/>
      <c r="C471" s="25" t="str">
        <f ca="1">IF(PORTADA!$F$51="A",CONCATENATE(I471,"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ht="15.6" x14ac:dyDescent="0.25">
      <c r="A472" s="11"/>
      <c r="B472" s="30"/>
      <c r="C472" s="27"/>
      <c r="D472" s="28"/>
      <c r="J472" s="19"/>
    </row>
    <row r="473" spans="1:19" ht="15.6" x14ac:dyDescent="0.25">
      <c r="A473" s="11"/>
      <c r="B473" s="31"/>
      <c r="C473" s="23" t="str">
        <f ca="1">IF(PORTADA!$F$51="A",CONCATENATE(K473,".-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1531</v>
      </c>
      <c r="J473" s="61">
        <f>IF(LOOKUP(I473,DATOS!A:A,DATOS!C:C)=0,J467,(LOOKUP(I473,DATOS!A:A,DATOS!C:C)))</f>
        <v>22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ht="15.6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57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ht="15.6" x14ac:dyDescent="0.25">
      <c r="A475" s="142"/>
      <c r="B475" s="29"/>
      <c r="C475" s="25" t="str">
        <f ca="1">IF(PORTADA!$F$51="A",CONCATENATE(I475,"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ht="15.6" x14ac:dyDescent="0.25">
      <c r="A476" s="142"/>
      <c r="B476" s="29"/>
      <c r="C476" s="25" t="str">
        <f ca="1">IF(PORTADA!$F$51="A",CONCATENATE(I476,"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ht="15.6" x14ac:dyDescent="0.25">
      <c r="A477" s="142"/>
      <c r="B477" s="29"/>
      <c r="C477" s="25" t="str">
        <f ca="1">IF(PORTADA!$F$51="A",CONCATENATE(I477,"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ht="15.6" x14ac:dyDescent="0.25">
      <c r="A478" s="11"/>
      <c r="B478" s="30"/>
      <c r="C478" s="27"/>
      <c r="D478" s="28"/>
      <c r="J478" s="19"/>
    </row>
    <row r="479" spans="1:19" ht="15.6" x14ac:dyDescent="0.25">
      <c r="A479" s="11"/>
      <c r="B479" s="31"/>
      <c r="C479" s="23" t="str">
        <f ca="1">IF(PORTADA!$F$51="A",CONCATENATE(K479,".-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1532</v>
      </c>
      <c r="J479" s="61">
        <f>IF(LOOKUP(I479,DATOS!A:A,DATOS!C:C)=0,J473,(LOOKUP(I479,DATOS!A:A,DATOS!C:C)))</f>
        <v>22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ht="15.6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57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ht="15.6" x14ac:dyDescent="0.25">
      <c r="A481" s="142"/>
      <c r="B481" s="29"/>
      <c r="C481" s="25" t="str">
        <f ca="1">IF(PORTADA!$F$51="A",CONCATENATE(I481,"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ht="15.6" x14ac:dyDescent="0.25">
      <c r="A482" s="142"/>
      <c r="B482" s="29"/>
      <c r="C482" s="25" t="str">
        <f ca="1">IF(PORTADA!$F$51="A",CONCATENATE(I482,"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ht="15.6" x14ac:dyDescent="0.25">
      <c r="A483" s="142"/>
      <c r="B483" s="29"/>
      <c r="C483" s="25" t="str">
        <f ca="1">IF(PORTADA!$F$51="A",CONCATENATE(I483,"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ht="15.6" x14ac:dyDescent="0.25">
      <c r="A484" s="11"/>
      <c r="B484" s="30"/>
      <c r="C484" s="27"/>
      <c r="D484" s="28"/>
      <c r="J484" s="19"/>
    </row>
    <row r="485" spans="1:19" ht="15.6" x14ac:dyDescent="0.25">
      <c r="A485" s="11"/>
      <c r="B485" s="31"/>
      <c r="C485" s="23" t="str">
        <f ca="1">IF(PORTADA!$F$51="A",CONCATENATE(K485,".-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1533</v>
      </c>
      <c r="J485" s="61">
        <f>IF(LOOKUP(I485,DATOS!A:A,DATOS!C:C)=0,J479,(LOOKUP(I485,DATOS!A:A,DATOS!C:C)))</f>
        <v>22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ht="15.6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57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ht="15.6" x14ac:dyDescent="0.25">
      <c r="A487" s="142"/>
      <c r="B487" s="29"/>
      <c r="C487" s="25" t="str">
        <f ca="1">IF(PORTADA!$F$51="A",CONCATENATE(I487,"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ht="15.6" x14ac:dyDescent="0.25">
      <c r="A488" s="142"/>
      <c r="B488" s="29"/>
      <c r="C488" s="25" t="str">
        <f ca="1">IF(PORTADA!$F$51="A",CONCATENATE(I488,"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ht="15.6" x14ac:dyDescent="0.25">
      <c r="A489" s="142"/>
      <c r="B489" s="29"/>
      <c r="C489" s="25" t="str">
        <f ca="1">IF(PORTADA!$F$51="A",CONCATENATE(I489,"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ht="15.6" x14ac:dyDescent="0.25">
      <c r="A490" s="11"/>
      <c r="B490" s="30"/>
      <c r="C490" s="27"/>
      <c r="D490" s="28"/>
      <c r="J490" s="19"/>
    </row>
    <row r="491" spans="1:19" ht="15.6" x14ac:dyDescent="0.25">
      <c r="A491" s="11"/>
      <c r="B491" s="31"/>
      <c r="C491" s="23" t="str">
        <f ca="1">IF(PORTADA!$F$51="A",CONCATENATE(K491,".-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1534</v>
      </c>
      <c r="J491" s="61">
        <f>IF(LOOKUP(I491,DATOS!A:A,DATOS!C:C)=0,J485,(LOOKUP(I491,DATOS!A:A,DATOS!C:C)))</f>
        <v>22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ht="15.6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57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ht="15.6" x14ac:dyDescent="0.25">
      <c r="A493" s="142"/>
      <c r="B493" s="29"/>
      <c r="C493" s="25" t="str">
        <f ca="1">IF(PORTADA!$F$51="A",CONCATENATE(I493,"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ht="15.6" x14ac:dyDescent="0.25">
      <c r="A494" s="142"/>
      <c r="B494" s="29"/>
      <c r="C494" s="25" t="str">
        <f ca="1">IF(PORTADA!$F$51="A",CONCATENATE(I494,"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ht="15.6" x14ac:dyDescent="0.25">
      <c r="A495" s="142"/>
      <c r="B495" s="29"/>
      <c r="C495" s="25" t="str">
        <f ca="1">IF(PORTADA!$F$51="A",CONCATENATE(I495,"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ht="15.6" x14ac:dyDescent="0.25">
      <c r="A496" s="11"/>
      <c r="B496" s="30"/>
      <c r="C496" s="27"/>
      <c r="D496" s="28"/>
      <c r="J496" s="19"/>
    </row>
    <row r="497" spans="1:19" ht="15.6" x14ac:dyDescent="0.25">
      <c r="A497" s="11"/>
      <c r="B497" s="31"/>
      <c r="C497" s="23" t="str">
        <f ca="1">IF(PORTADA!$F$51="A",CONCATENATE(K497,".-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1535</v>
      </c>
      <c r="J497" s="61">
        <f>IF(LOOKUP(I497,DATOS!A:A,DATOS!C:C)=0,J491,(LOOKUP(I497,DATOS!A:A,DATOS!C:C)))</f>
        <v>22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ht="15.6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57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ht="15.6" x14ac:dyDescent="0.25">
      <c r="A499" s="142"/>
      <c r="B499" s="29"/>
      <c r="C499" s="25" t="str">
        <f ca="1">IF(PORTADA!$F$51="A",CONCATENATE(I499,"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ht="15.6" x14ac:dyDescent="0.25">
      <c r="A500" s="142"/>
      <c r="B500" s="29"/>
      <c r="C500" s="25" t="str">
        <f ca="1">IF(PORTADA!$F$51="A",CONCATENATE(I500,"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ht="15.6" x14ac:dyDescent="0.25">
      <c r="A501" s="142"/>
      <c r="B501" s="29"/>
      <c r="C501" s="25" t="str">
        <f ca="1">IF(PORTADA!$F$51="A",CONCATENATE(I501,"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ht="15.6" x14ac:dyDescent="0.25">
      <c r="A502" s="11"/>
      <c r="B502" s="30"/>
      <c r="C502" s="27"/>
      <c r="D502" s="28"/>
      <c r="J502" s="19"/>
    </row>
    <row r="503" spans="1:19" ht="15.6" x14ac:dyDescent="0.25">
      <c r="A503" s="11"/>
      <c r="B503" s="31"/>
      <c r="C503" s="23" t="str">
        <f ca="1">IF(PORTADA!$F$51="A",CONCATENATE(K503,".-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1536</v>
      </c>
      <c r="J503" s="61">
        <f>IF(LOOKUP(I503,DATOS!A:A,DATOS!C:C)=0,J497,(LOOKUP(I503,DATOS!A:A,DATOS!C:C)))</f>
        <v>22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ht="15.6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57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ht="15.6" x14ac:dyDescent="0.25">
      <c r="A505" s="142"/>
      <c r="B505" s="29"/>
      <c r="C505" s="25" t="str">
        <f ca="1">IF(PORTADA!$F$51="A",CONCATENATE(I505,"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ht="15.6" x14ac:dyDescent="0.25">
      <c r="A506" s="142"/>
      <c r="B506" s="29"/>
      <c r="C506" s="25" t="str">
        <f ca="1">IF(PORTADA!$F$51="A",CONCATENATE(I506,"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ht="15.6" x14ac:dyDescent="0.25">
      <c r="A507" s="142"/>
      <c r="B507" s="29"/>
      <c r="C507" s="25" t="str">
        <f ca="1">IF(PORTADA!$F$51="A",CONCATENATE(I507,"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ht="15.6" x14ac:dyDescent="0.25">
      <c r="A508" s="11"/>
      <c r="B508" s="30"/>
      <c r="C508" s="27"/>
      <c r="D508" s="28"/>
      <c r="J508" s="19"/>
    </row>
    <row r="509" spans="1:19" ht="15.6" x14ac:dyDescent="0.25">
      <c r="A509" s="11"/>
      <c r="B509" s="31"/>
      <c r="C509" s="23" t="str">
        <f ca="1">IF(PORTADA!$F$51="A",CONCATENATE(K509,".-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1537</v>
      </c>
      <c r="J509" s="61">
        <f>IF(LOOKUP(I509,DATOS!A:A,DATOS!C:C)=0,J503,(LOOKUP(I509,DATOS!A:A,DATOS!C:C)))</f>
        <v>22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ht="15.6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57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ht="15.6" x14ac:dyDescent="0.25">
      <c r="A511" s="142"/>
      <c r="B511" s="29"/>
      <c r="C511" s="25" t="str">
        <f ca="1">IF(PORTADA!$F$51="A",CONCATENATE(I511,"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ht="15.6" x14ac:dyDescent="0.25">
      <c r="A512" s="142"/>
      <c r="B512" s="29"/>
      <c r="C512" s="25" t="str">
        <f ca="1">IF(PORTADA!$F$51="A",CONCATENATE(I512,"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ht="15.6" x14ac:dyDescent="0.25">
      <c r="A513" s="142"/>
      <c r="B513" s="29"/>
      <c r="C513" s="25" t="str">
        <f ca="1">IF(PORTADA!$F$51="A",CONCATENATE(I513,"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ht="15.6" x14ac:dyDescent="0.25">
      <c r="A514" s="11"/>
      <c r="B514" s="30"/>
      <c r="C514" s="27"/>
      <c r="D514" s="28"/>
      <c r="J514" s="19"/>
    </row>
    <row r="515" spans="1:19" ht="15.6" x14ac:dyDescent="0.25">
      <c r="A515" s="11"/>
      <c r="B515" s="31"/>
      <c r="C515" s="23" t="str">
        <f ca="1">IF(PORTADA!$F$51="A",CONCATENATE(K515,".-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1538</v>
      </c>
      <c r="J515" s="61">
        <f>IF(LOOKUP(I515,DATOS!A:A,DATOS!C:C)=0,J509,(LOOKUP(I515,DATOS!A:A,DATOS!C:C)))</f>
        <v>22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ht="15.6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57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ht="15.6" x14ac:dyDescent="0.25">
      <c r="A517" s="142"/>
      <c r="B517" s="29"/>
      <c r="C517" s="25" t="str">
        <f ca="1">IF(PORTADA!$F$51="A",CONCATENATE(I517,"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ht="15.6" x14ac:dyDescent="0.25">
      <c r="A518" s="142"/>
      <c r="B518" s="29"/>
      <c r="C518" s="25" t="str">
        <f ca="1">IF(PORTADA!$F$51="A",CONCATENATE(I518,"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ht="15.6" x14ac:dyDescent="0.25">
      <c r="A519" s="142"/>
      <c r="B519" s="29"/>
      <c r="C519" s="25" t="str">
        <f ca="1">IF(PORTADA!$F$51="A",CONCATENATE(I519,"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ht="15.6" x14ac:dyDescent="0.25">
      <c r="A520" s="11"/>
      <c r="B520" s="30"/>
      <c r="C520" s="27"/>
      <c r="D520" s="28"/>
      <c r="J520" s="19"/>
    </row>
    <row r="521" spans="1:19" ht="15.6" x14ac:dyDescent="0.25">
      <c r="A521" s="11"/>
      <c r="B521" s="31"/>
      <c r="C521" s="23" t="str">
        <f ca="1">IF(PORTADA!$F$51="A",CONCATENATE(K521,".-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1539</v>
      </c>
      <c r="J521" s="61">
        <f>IF(LOOKUP(I521,DATOS!A:A,DATOS!C:C)=0,J515,(LOOKUP(I521,DATOS!A:A,DATOS!C:C)))</f>
        <v>22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ht="15.6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57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ht="15.6" x14ac:dyDescent="0.25">
      <c r="A523" s="142"/>
      <c r="B523" s="29"/>
      <c r="C523" s="25" t="str">
        <f ca="1">IF(PORTADA!$F$51="A",CONCATENATE(I523,"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ht="15.6" x14ac:dyDescent="0.25">
      <c r="A524" s="142"/>
      <c r="B524" s="29"/>
      <c r="C524" s="25" t="str">
        <f ca="1">IF(PORTADA!$F$51="A",CONCATENATE(I524,"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ht="15.6" x14ac:dyDescent="0.25">
      <c r="A525" s="142"/>
      <c r="B525" s="29"/>
      <c r="C525" s="25" t="str">
        <f ca="1">IF(PORTADA!$F$51="A",CONCATENATE(I525,"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ht="15.6" x14ac:dyDescent="0.25">
      <c r="A526" s="11"/>
      <c r="B526" s="30"/>
      <c r="C526" s="27"/>
      <c r="D526" s="28"/>
      <c r="J526" s="19"/>
    </row>
    <row r="527" spans="1:19" ht="15.6" x14ac:dyDescent="0.25">
      <c r="A527" s="11"/>
      <c r="B527" s="31"/>
      <c r="C527" s="23" t="str">
        <f ca="1">IF(PORTADA!$F$51="A",CONCATENATE(K527,".-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1540</v>
      </c>
      <c r="J527" s="61">
        <f>IF(LOOKUP(I527,DATOS!A:A,DATOS!C:C)=0,J521,(LOOKUP(I527,DATOS!A:A,DATOS!C:C)))</f>
        <v>22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ht="15.6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57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ht="15.6" x14ac:dyDescent="0.25">
      <c r="A529" s="142"/>
      <c r="B529" s="29"/>
      <c r="C529" s="25" t="str">
        <f ca="1">IF(PORTADA!$F$51="A",CONCATENATE(I529,"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ht="15.6" x14ac:dyDescent="0.25">
      <c r="A530" s="142"/>
      <c r="B530" s="29"/>
      <c r="C530" s="25" t="str">
        <f ca="1">IF(PORTADA!$F$51="A",CONCATENATE(I530,"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ht="15.6" x14ac:dyDescent="0.25">
      <c r="A531" s="142"/>
      <c r="B531" s="29"/>
      <c r="C531" s="25" t="str">
        <f ca="1">IF(PORTADA!$F$51="A",CONCATENATE(I531,"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ht="15.6" x14ac:dyDescent="0.25">
      <c r="A532" s="11"/>
      <c r="B532" s="30"/>
      <c r="C532" s="27"/>
      <c r="D532" s="28"/>
      <c r="J532" s="19"/>
    </row>
    <row r="533" spans="1:19" ht="15.6" x14ac:dyDescent="0.25">
      <c r="A533" s="11"/>
      <c r="B533" s="31"/>
      <c r="C533" s="23" t="str">
        <f ca="1">IF(PORTADA!$F$51="A",CONCATENATE(K533,".-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1541</v>
      </c>
      <c r="J533" s="61">
        <f>IF(LOOKUP(I533,DATOS!A:A,DATOS!C:C)=0,J527,(LOOKUP(I533,DATOS!A:A,DATOS!C:C)))</f>
        <v>22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ht="15.6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57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ht="15.6" x14ac:dyDescent="0.25">
      <c r="A535" s="142"/>
      <c r="B535" s="29"/>
      <c r="C535" s="25" t="str">
        <f ca="1">IF(PORTADA!$F$51="A",CONCATENATE(I535,"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ht="15.6" x14ac:dyDescent="0.25">
      <c r="A536" s="142"/>
      <c r="B536" s="29"/>
      <c r="C536" s="25" t="str">
        <f ca="1">IF(PORTADA!$F$51="A",CONCATENATE(I536,"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ht="15.6" x14ac:dyDescent="0.25">
      <c r="A537" s="142"/>
      <c r="B537" s="29"/>
      <c r="C537" s="25" t="str">
        <f ca="1">IF(PORTADA!$F$51="A",CONCATENATE(I537,"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ht="15.6" x14ac:dyDescent="0.25">
      <c r="A538" s="11"/>
      <c r="B538" s="30"/>
      <c r="C538" s="27"/>
      <c r="D538" s="28"/>
      <c r="J538" s="19"/>
    </row>
    <row r="539" spans="1:19" ht="15.6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1542</v>
      </c>
      <c r="J539" s="61">
        <f>IF(LOOKUP(I539,DATOS!A:A,DATOS!C:C)=0,J533,(LOOKUP(I539,DATOS!A:A,DATOS!C:C)))</f>
        <v>22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ht="15.6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ht="15.6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ht="15.6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ht="15.6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ht="15.6" x14ac:dyDescent="0.25">
      <c r="A544" s="11"/>
      <c r="B544" s="30"/>
      <c r="C544" s="27"/>
      <c r="D544" s="28"/>
      <c r="J544" s="19"/>
    </row>
    <row r="545" spans="1:19" ht="15.6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1543</v>
      </c>
      <c r="J545" s="61">
        <f>IF(LOOKUP(I545,DATOS!A:A,DATOS!C:C)=0,J539,(LOOKUP(I545,DATOS!A:A,DATOS!C:C)))</f>
        <v>22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ht="15.6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ht="15.6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ht="15.6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ht="15.6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ht="15.6" x14ac:dyDescent="0.25">
      <c r="A550" s="11"/>
      <c r="B550" s="30"/>
      <c r="C550" s="27"/>
      <c r="D550" s="28"/>
      <c r="J550" s="19"/>
    </row>
    <row r="551" spans="1:19" ht="15.6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1544</v>
      </c>
      <c r="J551" s="61">
        <f>IF(LOOKUP(I551,DATOS!A:A,DATOS!C:C)=0,J545,(LOOKUP(I551,DATOS!A:A,DATOS!C:C)))</f>
        <v>22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ht="15.6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ht="15.6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ht="15.6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ht="15.6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ht="15.6" x14ac:dyDescent="0.25">
      <c r="A556" s="11"/>
      <c r="B556" s="30"/>
      <c r="C556" s="27"/>
      <c r="D556" s="28"/>
      <c r="J556" s="19"/>
    </row>
    <row r="557" spans="1:19" ht="15.6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1545</v>
      </c>
      <c r="J557" s="61">
        <f>IF(LOOKUP(I557,DATOS!A:A,DATOS!C:C)=0,J551,(LOOKUP(I557,DATOS!A:A,DATOS!C:C)))</f>
        <v>22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ht="15.6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ht="15.6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ht="15.6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ht="15.6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ht="15.6" x14ac:dyDescent="0.25">
      <c r="A562" s="11"/>
      <c r="B562" s="30"/>
      <c r="C562" s="27"/>
      <c r="D562" s="28"/>
      <c r="J562" s="19"/>
    </row>
    <row r="563" spans="1:19" ht="15.6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1546</v>
      </c>
      <c r="J563" s="61">
        <f>IF(LOOKUP(I563,DATOS!A:A,DATOS!C:C)=0,J557,(LOOKUP(I563,DATOS!A:A,DATOS!C:C)))</f>
        <v>22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ht="15.6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ht="15.6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ht="15.6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ht="15.6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ht="15.6" x14ac:dyDescent="0.25">
      <c r="A568" s="11"/>
      <c r="B568" s="30"/>
      <c r="C568" s="27"/>
      <c r="D568" s="28"/>
      <c r="J568" s="19"/>
    </row>
    <row r="569" spans="1:19" ht="15.6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1547</v>
      </c>
      <c r="J569" s="61">
        <f>IF(LOOKUP(I569,DATOS!A:A,DATOS!C:C)=0,J563,(LOOKUP(I569,DATOS!A:A,DATOS!C:C)))</f>
        <v>22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ht="15.6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ht="15.6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ht="15.6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ht="15.6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ht="15.6" x14ac:dyDescent="0.25">
      <c r="A574" s="11"/>
      <c r="B574" s="30"/>
      <c r="C574" s="27"/>
      <c r="D574" s="28"/>
      <c r="J574" s="19"/>
    </row>
    <row r="575" spans="1:19" ht="15.6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1548</v>
      </c>
      <c r="J575" s="61">
        <f>IF(LOOKUP(I575,DATOS!A:A,DATOS!C:C)=0,J569,(LOOKUP(I575,DATOS!A:A,DATOS!C:C)))</f>
        <v>22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ht="15.6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ht="15.6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ht="15.6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ht="15.6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ht="15.6" x14ac:dyDescent="0.25">
      <c r="A580" s="11"/>
      <c r="B580" s="30"/>
      <c r="C580" s="27"/>
      <c r="D580" s="28"/>
      <c r="J580" s="19"/>
    </row>
    <row r="581" spans="1:19" ht="15.6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1549</v>
      </c>
      <c r="J581" s="61">
        <f>IF(LOOKUP(I581,DATOS!A:A,DATOS!C:C)=0,J575,(LOOKUP(I581,DATOS!A:A,DATOS!C:C)))</f>
        <v>22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ht="15.6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ht="15.6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ht="15.6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ht="15.6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ht="15.6" x14ac:dyDescent="0.25">
      <c r="A586" s="11"/>
      <c r="B586" s="30"/>
      <c r="C586" s="27"/>
      <c r="D586" s="28"/>
      <c r="J586" s="19"/>
    </row>
    <row r="587" spans="1:19" ht="15.6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1550</v>
      </c>
      <c r="J587" s="61">
        <f>IF(LOOKUP(I587,DATOS!A:A,DATOS!C:C)=0,J581,(LOOKUP(I587,DATOS!A:A,DATOS!C:C)))</f>
        <v>22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ht="15.6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ht="15.6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ht="15.6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ht="15.6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ht="15.6" x14ac:dyDescent="0.25">
      <c r="A592" s="11"/>
      <c r="B592" s="30"/>
      <c r="C592" s="27"/>
      <c r="D592" s="28"/>
      <c r="J592" s="19"/>
    </row>
    <row r="593" spans="1:19" ht="15.6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1551</v>
      </c>
      <c r="J593" s="61">
        <f>IF(LOOKUP(I593,DATOS!A:A,DATOS!C:C)=0,J587,(LOOKUP(I593,DATOS!A:A,DATOS!C:C)))</f>
        <v>22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ht="15.6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ht="15.6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ht="15.6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ht="15.6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ht="15.6" x14ac:dyDescent="0.25">
      <c r="A598" s="11"/>
      <c r="B598" s="30"/>
      <c r="C598" s="27"/>
      <c r="D598" s="28"/>
      <c r="J598" s="19"/>
    </row>
    <row r="599" spans="1:19" ht="15.6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1552</v>
      </c>
      <c r="J599" s="61">
        <f>IF(LOOKUP(I599,DATOS!A:A,DATOS!C:C)=0,J593,(LOOKUP(I599,DATOS!A:A,DATOS!C:C)))</f>
        <v>22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ht="15.6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ht="15.6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ht="15.6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ht="15.6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ht="15.6" x14ac:dyDescent="0.25">
      <c r="A604" s="11"/>
      <c r="B604" s="30"/>
      <c r="C604" s="27"/>
      <c r="D604" s="28"/>
      <c r="J604" s="19"/>
    </row>
    <row r="605" spans="1:19" ht="15.6" hidden="1" x14ac:dyDescent="0.25"/>
    <row r="606" spans="1:19" ht="15.6" hidden="1" x14ac:dyDescent="0.25"/>
    <row r="607" spans="1:19" ht="15.6" hidden="1" x14ac:dyDescent="0.25"/>
    <row r="608" spans="1:19" ht="15.6" hidden="1" x14ac:dyDescent="0.25"/>
    <row r="609" ht="15.6" hidden="1" x14ac:dyDescent="0.25"/>
    <row r="610" ht="15.6" hidden="1" x14ac:dyDescent="0.25"/>
    <row r="611" ht="15.6" hidden="1" x14ac:dyDescent="0.25"/>
    <row r="612" ht="15.6" hidden="1" x14ac:dyDescent="0.25"/>
    <row r="613" ht="15.6" hidden="1" x14ac:dyDescent="0.25"/>
    <row r="614" ht="15.6" hidden="1" x14ac:dyDescent="0.25"/>
    <row r="615" ht="15.6" hidden="1" x14ac:dyDescent="0.25"/>
    <row r="616" ht="15.6" hidden="1" x14ac:dyDescent="0.25"/>
    <row r="617" ht="15.6" hidden="1" x14ac:dyDescent="0.25"/>
    <row r="618" ht="15.6" hidden="1" x14ac:dyDescent="0.25"/>
    <row r="619" ht="15.6" hidden="1" x14ac:dyDescent="0.25"/>
    <row r="620" ht="15.6" hidden="1" x14ac:dyDescent="0.25"/>
    <row r="621" ht="15.6" hidden="1" x14ac:dyDescent="0.25"/>
    <row r="622" ht="15.6" hidden="1" x14ac:dyDescent="0.25"/>
    <row r="623" ht="15.6" hidden="1" x14ac:dyDescent="0.25"/>
    <row r="624" ht="15.6" hidden="1" x14ac:dyDescent="0.25"/>
    <row r="625" ht="15.6" hidden="1" x14ac:dyDescent="0.25"/>
    <row r="626" ht="15.6" hidden="1" x14ac:dyDescent="0.25"/>
    <row r="627" ht="15.6" hidden="1" x14ac:dyDescent="0.25"/>
    <row r="628" ht="15.6" hidden="1" x14ac:dyDescent="0.25"/>
    <row r="629" ht="15.6" hidden="1" x14ac:dyDescent="0.25"/>
    <row r="630" ht="15.6" hidden="1" x14ac:dyDescent="0.25"/>
    <row r="631" ht="15.6" hidden="1" x14ac:dyDescent="0.25"/>
    <row r="632" ht="15.6" hidden="1" x14ac:dyDescent="0.25"/>
    <row r="633" ht="15.6" hidden="1" x14ac:dyDescent="0.25"/>
    <row r="634" ht="15.6" hidden="1" x14ac:dyDescent="0.25"/>
    <row r="635" ht="15.6" hidden="1" x14ac:dyDescent="0.25"/>
    <row r="636" ht="15.6" hidden="1" x14ac:dyDescent="0.25"/>
    <row r="637" ht="15.6" hidden="1" x14ac:dyDescent="0.25"/>
    <row r="638" ht="15.6" hidden="1" x14ac:dyDescent="0.25"/>
    <row r="639" ht="15.6" hidden="1" x14ac:dyDescent="0.25"/>
    <row r="640" ht="15.6" hidden="1" x14ac:dyDescent="0.25"/>
    <row r="641" ht="15.6" hidden="1" x14ac:dyDescent="0.25"/>
    <row r="642" ht="15.6" hidden="1" x14ac:dyDescent="0.25"/>
    <row r="643" ht="15.6" hidden="1" x14ac:dyDescent="0.25"/>
    <row r="644" ht="15.6" hidden="1" x14ac:dyDescent="0.25"/>
    <row r="645" ht="15.6" hidden="1" x14ac:dyDescent="0.25"/>
    <row r="646" ht="15.6" hidden="1" x14ac:dyDescent="0.25"/>
    <row r="647" ht="15.6" hidden="1" x14ac:dyDescent="0.25"/>
    <row r="648" ht="15.6" hidden="1" x14ac:dyDescent="0.25"/>
    <row r="649" ht="15.6" hidden="1" x14ac:dyDescent="0.25"/>
    <row r="650" ht="15.6" hidden="1" x14ac:dyDescent="0.25"/>
    <row r="651" ht="15.6" hidden="1" x14ac:dyDescent="0.25"/>
    <row r="652" ht="15.6" hidden="1" x14ac:dyDescent="0.25"/>
    <row r="653" ht="15.6" hidden="1" x14ac:dyDescent="0.25"/>
    <row r="654" ht="15.6" hidden="1" x14ac:dyDescent="0.25"/>
    <row r="655" ht="15.6" hidden="1" x14ac:dyDescent="0.25"/>
    <row r="656" ht="15.6" hidden="1" x14ac:dyDescent="0.25"/>
    <row r="657" ht="15.6" hidden="1" x14ac:dyDescent="0.25"/>
    <row r="658" ht="15.6" hidden="1" x14ac:dyDescent="0.25"/>
    <row r="659" ht="15.6" hidden="1" x14ac:dyDescent="0.25"/>
    <row r="660" ht="15.6" hidden="1" x14ac:dyDescent="0.25"/>
    <row r="661" ht="15.6" hidden="1" x14ac:dyDescent="0.25"/>
    <row r="662" ht="15.6" hidden="1" x14ac:dyDescent="0.25"/>
    <row r="663" ht="15.6" hidden="1" x14ac:dyDescent="0.25"/>
    <row r="664" ht="15.6" hidden="1" x14ac:dyDescent="0.25"/>
    <row r="665" ht="15.6" hidden="1" x14ac:dyDescent="0.25"/>
    <row r="666" ht="15.6" hidden="1" x14ac:dyDescent="0.25"/>
    <row r="667" ht="15.6" hidden="1" x14ac:dyDescent="0.25"/>
    <row r="668" ht="15.6" hidden="1" x14ac:dyDescent="0.25"/>
    <row r="669" ht="15.6" hidden="1" x14ac:dyDescent="0.25"/>
    <row r="670" ht="15.6" hidden="1" x14ac:dyDescent="0.25"/>
    <row r="671" ht="15.6" hidden="1" x14ac:dyDescent="0.25"/>
    <row r="672" ht="15.6" hidden="1" x14ac:dyDescent="0.25"/>
    <row r="673" ht="15.6" hidden="1" x14ac:dyDescent="0.25"/>
    <row r="674" ht="15.6" hidden="1" x14ac:dyDescent="0.25"/>
    <row r="675" ht="15.6" hidden="1" x14ac:dyDescent="0.25"/>
    <row r="676" ht="15.6" hidden="1" x14ac:dyDescent="0.25"/>
    <row r="677" ht="15.6" hidden="1" x14ac:dyDescent="0.25"/>
    <row r="678" ht="15.6" hidden="1" x14ac:dyDescent="0.25"/>
    <row r="679" ht="15.6" hidden="1" x14ac:dyDescent="0.25"/>
    <row r="680" ht="15.6" hidden="1" x14ac:dyDescent="0.25"/>
    <row r="681" ht="15.6" hidden="1" x14ac:dyDescent="0.25"/>
    <row r="682" ht="15.6" hidden="1" x14ac:dyDescent="0.25"/>
    <row r="683" ht="15.6" hidden="1" x14ac:dyDescent="0.25"/>
    <row r="684" ht="15.6" hidden="1" x14ac:dyDescent="0.25"/>
    <row r="685" ht="15.6" hidden="1" x14ac:dyDescent="0.25"/>
    <row r="686" ht="15.6" hidden="1" x14ac:dyDescent="0.25"/>
    <row r="687" ht="15.6" hidden="1" x14ac:dyDescent="0.25"/>
    <row r="688" ht="15.6" hidden="1" x14ac:dyDescent="0.25"/>
    <row r="689" ht="15.6" hidden="1" x14ac:dyDescent="0.25"/>
    <row r="690" ht="15.6" hidden="1" x14ac:dyDescent="0.25"/>
    <row r="691" ht="15.6" hidden="1" x14ac:dyDescent="0.25"/>
    <row r="692" ht="15.6" hidden="1" x14ac:dyDescent="0.25"/>
    <row r="693" ht="15.6" hidden="1" x14ac:dyDescent="0.25"/>
    <row r="694" ht="15.6" hidden="1" x14ac:dyDescent="0.25"/>
    <row r="695" ht="15.6" hidden="1" x14ac:dyDescent="0.25"/>
    <row r="696" ht="15.6" hidden="1" x14ac:dyDescent="0.25"/>
    <row r="697" ht="15.6" hidden="1" x14ac:dyDescent="0.25"/>
    <row r="698" ht="15.6" hidden="1" x14ac:dyDescent="0.25"/>
    <row r="699" ht="15.6" hidden="1" x14ac:dyDescent="0.25"/>
    <row r="700" ht="15.6" hidden="1" x14ac:dyDescent="0.25"/>
    <row r="701" ht="15.6" hidden="1" x14ac:dyDescent="0.25"/>
    <row r="702" ht="15.6" hidden="1" x14ac:dyDescent="0.25"/>
    <row r="703" ht="15.6" hidden="1" x14ac:dyDescent="0.25"/>
    <row r="704" ht="15.6" hidden="1" x14ac:dyDescent="0.25"/>
    <row r="705" ht="15.6" hidden="1" x14ac:dyDescent="0.25"/>
    <row r="706" ht="15.6" hidden="1" x14ac:dyDescent="0.25"/>
    <row r="707" ht="15.6" hidden="1" x14ac:dyDescent="0.25"/>
    <row r="708" ht="15.6" hidden="1" x14ac:dyDescent="0.25"/>
    <row r="709" ht="15.6" hidden="1" x14ac:dyDescent="0.25"/>
    <row r="710" ht="15.6" hidden="1" x14ac:dyDescent="0.25"/>
    <row r="711" ht="15.6" hidden="1" x14ac:dyDescent="0.25"/>
    <row r="712" ht="15.6" hidden="1" x14ac:dyDescent="0.25"/>
    <row r="713" ht="15.6" hidden="1" x14ac:dyDescent="0.25"/>
    <row r="714" ht="15.6" hidden="1" x14ac:dyDescent="0.25"/>
    <row r="715" ht="15.6" hidden="1" x14ac:dyDescent="0.25"/>
    <row r="716" ht="15.6" hidden="1" x14ac:dyDescent="0.25"/>
    <row r="717" ht="15.6" hidden="1" x14ac:dyDescent="0.25"/>
    <row r="718" ht="15.6" hidden="1" x14ac:dyDescent="0.25"/>
    <row r="719" ht="15.6" hidden="1" x14ac:dyDescent="0.25"/>
    <row r="720" ht="15.6" hidden="1" x14ac:dyDescent="0.25"/>
    <row r="721" ht="15.6" hidden="1" x14ac:dyDescent="0.25"/>
    <row r="722" ht="15.6" hidden="1" x14ac:dyDescent="0.25"/>
    <row r="723" ht="15.6" hidden="1" x14ac:dyDescent="0.25"/>
    <row r="724" ht="15.6" hidden="1" x14ac:dyDescent="0.25"/>
    <row r="725" ht="15.6" hidden="1" x14ac:dyDescent="0.25"/>
    <row r="726" ht="15.6" hidden="1" x14ac:dyDescent="0.25"/>
    <row r="727" ht="15.6" hidden="1" x14ac:dyDescent="0.25"/>
    <row r="728" ht="15.6" hidden="1" x14ac:dyDescent="0.25"/>
    <row r="729" ht="15.6" hidden="1" x14ac:dyDescent="0.25"/>
    <row r="730" ht="15.6" hidden="1" x14ac:dyDescent="0.25"/>
    <row r="731" ht="15.6" hidden="1" x14ac:dyDescent="0.25"/>
    <row r="732" ht="15.6" hidden="1" x14ac:dyDescent="0.25"/>
    <row r="733" ht="15.6" hidden="1" x14ac:dyDescent="0.25"/>
    <row r="734" ht="15.6" hidden="1" x14ac:dyDescent="0.25"/>
    <row r="735" ht="15.6" hidden="1" x14ac:dyDescent="0.25"/>
    <row r="736" ht="15.6" hidden="1" x14ac:dyDescent="0.25"/>
    <row r="737" ht="15.6" hidden="1" x14ac:dyDescent="0.25"/>
    <row r="738" ht="15.6" hidden="1" x14ac:dyDescent="0.25"/>
    <row r="739" ht="15.6" hidden="1" x14ac:dyDescent="0.25"/>
    <row r="740" ht="15.6" hidden="1" x14ac:dyDescent="0.25"/>
    <row r="741" ht="15.6" hidden="1" x14ac:dyDescent="0.25"/>
    <row r="742" ht="15.6" hidden="1" x14ac:dyDescent="0.25"/>
    <row r="743" ht="15.6" hidden="1" x14ac:dyDescent="0.25"/>
    <row r="744" ht="15.6" hidden="1" x14ac:dyDescent="0.25"/>
    <row r="745" ht="15.6" hidden="1" x14ac:dyDescent="0.25"/>
    <row r="746" ht="15.6" hidden="1" x14ac:dyDescent="0.25"/>
    <row r="747" ht="15.6" hidden="1" x14ac:dyDescent="0.25"/>
    <row r="748" ht="15.6" hidden="1" x14ac:dyDescent="0.25"/>
    <row r="749" ht="15.6" hidden="1" x14ac:dyDescent="0.25"/>
    <row r="750" ht="15.6" hidden="1" x14ac:dyDescent="0.25"/>
    <row r="751" ht="15.6" hidden="1" x14ac:dyDescent="0.25"/>
    <row r="752" ht="15.6" hidden="1" x14ac:dyDescent="0.25"/>
    <row r="753" ht="15.6" hidden="1" x14ac:dyDescent="0.25"/>
    <row r="754" ht="15.6" hidden="1" x14ac:dyDescent="0.25"/>
    <row r="755" ht="15.6" hidden="1" x14ac:dyDescent="0.25"/>
    <row r="756" ht="15.6" hidden="1" x14ac:dyDescent="0.25"/>
    <row r="757" ht="15.6" hidden="1" x14ac:dyDescent="0.25"/>
    <row r="758" ht="15.6" hidden="1" x14ac:dyDescent="0.25"/>
    <row r="759" ht="15.6" hidden="1" x14ac:dyDescent="0.25"/>
    <row r="760" ht="15.6" hidden="1" x14ac:dyDescent="0.25"/>
    <row r="761" ht="15.6" hidden="1" x14ac:dyDescent="0.25"/>
    <row r="762" ht="15.6" hidden="1" x14ac:dyDescent="0.25"/>
    <row r="763" ht="15.6" hidden="1" x14ac:dyDescent="0.25"/>
    <row r="764" ht="15.6" hidden="1" x14ac:dyDescent="0.25"/>
    <row r="765" ht="15.6" hidden="1" x14ac:dyDescent="0.25"/>
    <row r="766" ht="15.6" hidden="1" x14ac:dyDescent="0.25"/>
    <row r="767" ht="15.6" hidden="1" x14ac:dyDescent="0.25"/>
    <row r="768" ht="15.6" hidden="1" x14ac:dyDescent="0.25"/>
    <row r="769" ht="15.6" hidden="1" x14ac:dyDescent="0.25"/>
    <row r="770" ht="15.6" hidden="1" x14ac:dyDescent="0.25"/>
    <row r="771" ht="15.6" hidden="1" x14ac:dyDescent="0.25"/>
    <row r="772" ht="15.6" hidden="1" x14ac:dyDescent="0.25"/>
    <row r="773" ht="15.6" hidden="1" x14ac:dyDescent="0.25"/>
    <row r="774" ht="15.6" hidden="1" x14ac:dyDescent="0.25"/>
    <row r="775" ht="15.6" hidden="1" x14ac:dyDescent="0.25"/>
    <row r="776" ht="15.6" hidden="1" x14ac:dyDescent="0.25"/>
    <row r="777" ht="15.6" hidden="1" x14ac:dyDescent="0.25"/>
    <row r="778" ht="15.6" hidden="1" x14ac:dyDescent="0.25"/>
    <row r="779" ht="15.6" hidden="1" x14ac:dyDescent="0.25"/>
    <row r="780" ht="15.6" hidden="1" x14ac:dyDescent="0.25"/>
    <row r="781" ht="15.6" hidden="1" x14ac:dyDescent="0.25"/>
    <row r="782" ht="15.6" hidden="1" x14ac:dyDescent="0.25"/>
    <row r="783" ht="15.6" hidden="1" x14ac:dyDescent="0.25"/>
    <row r="784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</sheetData>
  <sheetProtection algorithmName="SHA-512" hashValue="I61N7hgA5h9Cugrq5DTU8LeeQkiunKogbtPCrVSuvtdEXvulNrB8XFvhzxlXmGLK7Usgs5H+VMNloiQhNfBoqA==" saltValue="lk7MM2a9mmDpsg4IcuYDFw==" spinCount="100000" sheet="1" objects="1" scenarios="1" formatCells="0" formatColumns="0"/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">
    <cfRule type="cellIs" dxfId="480" priority="28" stopIfTrue="1" operator="lessThan">
      <formula>2</formula>
    </cfRule>
    <cfRule type="cellIs" dxfId="479" priority="29" stopIfTrue="1" operator="equal">
      <formula>2</formula>
    </cfRule>
    <cfRule type="cellIs" dxfId="47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477" priority="25" stopIfTrue="1" operator="lessThan">
      <formula>2</formula>
    </cfRule>
    <cfRule type="cellIs" dxfId="476" priority="26" stopIfTrue="1" operator="equal">
      <formula>2</formula>
    </cfRule>
    <cfRule type="cellIs" dxfId="475" priority="27" stopIfTrue="1" operator="greaterThan">
      <formula>2</formula>
    </cfRule>
  </conditionalFormatting>
  <conditionalFormatting sqref="A72:A75 A78:A81 A84:A87 A90:A93 A96:A99 A102:A105 A108:A111 A114:A117 A120:A123 A126:A129">
    <cfRule type="cellIs" dxfId="474" priority="22" stopIfTrue="1" operator="lessThan">
      <formula>2</formula>
    </cfRule>
    <cfRule type="cellIs" dxfId="473" priority="23" stopIfTrue="1" operator="equal">
      <formula>2</formula>
    </cfRule>
    <cfRule type="cellIs" dxfId="472" priority="24" stopIfTrue="1" operator="greaterThan">
      <formula>2</formula>
    </cfRule>
  </conditionalFormatting>
  <conditionalFormatting sqref="A132:A135 A138:A141 A144:A147 A150:A153 A156:A159 A162:A165 A168:A171 A174:A177 A180:A183 A186:A189">
    <cfRule type="cellIs" dxfId="471" priority="19" stopIfTrue="1" operator="lessThan">
      <formula>2</formula>
    </cfRule>
    <cfRule type="cellIs" dxfId="470" priority="20" stopIfTrue="1" operator="equal">
      <formula>2</formula>
    </cfRule>
    <cfRule type="cellIs" dxfId="469" priority="21" stopIfTrue="1" operator="greaterThan">
      <formula>2</formula>
    </cfRule>
  </conditionalFormatting>
  <conditionalFormatting sqref="A192:A195 A198:A201 A204:A207 A210:A213 A216:A219 A222:A225 A228:A231 A234:A237 A240:A243 A246:A249">
    <cfRule type="cellIs" dxfId="468" priority="16" stopIfTrue="1" operator="lessThan">
      <formula>2</formula>
    </cfRule>
    <cfRule type="cellIs" dxfId="467" priority="17" stopIfTrue="1" operator="equal">
      <formula>2</formula>
    </cfRule>
    <cfRule type="cellIs" dxfId="466" priority="18" stopIfTrue="1" operator="greaterThan">
      <formula>2</formula>
    </cfRule>
  </conditionalFormatting>
  <conditionalFormatting sqref="A252:A255 A258:A261 A264:A267 A270:A273 A276:A279 A282:A285 A288:A291 A294:A297 A300:A303 A306:A309">
    <cfRule type="cellIs" dxfId="465" priority="13" stopIfTrue="1" operator="lessThan">
      <formula>2</formula>
    </cfRule>
    <cfRule type="cellIs" dxfId="464" priority="14" stopIfTrue="1" operator="equal">
      <formula>2</formula>
    </cfRule>
    <cfRule type="cellIs" dxfId="463" priority="15" stopIfTrue="1" operator="greaterThan">
      <formula>2</formula>
    </cfRule>
  </conditionalFormatting>
  <conditionalFormatting sqref="A312:A315 A318:A321 A324:A327 A330:A333 A336:A339 A342:A345 A348:A351 A354:A357 A360:A363 A366:A369">
    <cfRule type="cellIs" dxfId="462" priority="10" stopIfTrue="1" operator="lessThan">
      <formula>2</formula>
    </cfRule>
    <cfRule type="cellIs" dxfId="461" priority="11" stopIfTrue="1" operator="equal">
      <formula>2</formula>
    </cfRule>
    <cfRule type="cellIs" dxfId="460" priority="12" stopIfTrue="1" operator="greaterThan">
      <formula>2</formula>
    </cfRule>
  </conditionalFormatting>
  <conditionalFormatting sqref="A372:A375 A378:A381 A384:A387 A390:A393 A396:A399 A402:A405 A408:A411 A414:A417 A420:A423 A426:A429">
    <cfRule type="cellIs" dxfId="459" priority="7" stopIfTrue="1" operator="lessThan">
      <formula>2</formula>
    </cfRule>
    <cfRule type="cellIs" dxfId="458" priority="8" stopIfTrue="1" operator="equal">
      <formula>2</formula>
    </cfRule>
    <cfRule type="cellIs" dxfId="457" priority="9" stopIfTrue="1" operator="greaterThan">
      <formula>2</formula>
    </cfRule>
  </conditionalFormatting>
  <conditionalFormatting sqref="A432:A435 A438:A441 A444:A447 A450:A453 A456:A459 A462:A465 A468:A471 A474:A477 A480:A483 A486:A489">
    <cfRule type="cellIs" dxfId="456" priority="4" stopIfTrue="1" operator="lessThan">
      <formula>2</formula>
    </cfRule>
    <cfRule type="cellIs" dxfId="455" priority="5" stopIfTrue="1" operator="equal">
      <formula>2</formula>
    </cfRule>
    <cfRule type="cellIs" dxfId="454" priority="6" stopIfTrue="1" operator="greaterThan">
      <formula>2</formula>
    </cfRule>
  </conditionalFormatting>
  <conditionalFormatting sqref="A492:A495 A498:A501 A504:A507 A510:A513 A516:A519 A522:A525 A528:A531 A534:A537 A540:A543 A546:A549">
    <cfRule type="cellIs" dxfId="453" priority="1" stopIfTrue="1" operator="lessThan">
      <formula>2</formula>
    </cfRule>
    <cfRule type="cellIs" dxfId="452" priority="2" stopIfTrue="1" operator="equal">
      <formula>2</formula>
    </cfRule>
    <cfRule type="cellIs" dxfId="451" priority="3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AI819"/>
  <sheetViews>
    <sheetView zoomScale="90" zoomScaleNormal="90" workbookViewId="0">
      <pane ySplit="2" topLeftCell="A3" activePane="bottomLeft" state="frozen"/>
      <selection activeCell="C1" sqref="C1:C1048576"/>
      <selection pane="bottomLeft"/>
    </sheetView>
  </sheetViews>
  <sheetFormatPr baseColWidth="10" defaultColWidth="0" defaultRowHeight="0" customHeight="1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IF(PORTADA!$F$51="A",G1,PORTADA!$F$52)</f>
        <v xml:space="preserve">INSTRUCCIÓN NBQ </v>
      </c>
      <c r="D1" s="3"/>
      <c r="E1" s="4" t="e">
        <f>ROUND(Q2/K2*10,2)</f>
        <v>#DIV/0!</v>
      </c>
      <c r="F1" s="4"/>
      <c r="G1" s="38" t="str">
        <f>LOOKUP(I5,DATOS!A:A,DATOS!E:E)</f>
        <v xml:space="preserve">INSTRUCCIÓN NBQ </v>
      </c>
      <c r="I1" s="39">
        <v>22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 xml:space="preserve">INSTRUCCIÓN NBQ 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ht="15.6" x14ac:dyDescent="0.25">
      <c r="A3" s="11"/>
      <c r="B3" s="12"/>
      <c r="C3" s="13"/>
      <c r="J3" s="19"/>
    </row>
    <row r="4" spans="1:24" ht="15.6" x14ac:dyDescent="0.25">
      <c r="A4" s="11"/>
      <c r="B4" s="12"/>
      <c r="C4" s="13"/>
      <c r="J4" s="19"/>
    </row>
    <row r="5" spans="1:24" ht="15.6" x14ac:dyDescent="0.25">
      <c r="A5" s="11"/>
      <c r="B5" s="31"/>
      <c r="C5" s="23" t="str">
        <f ca="1">IF(PORTADA!$F$51="A",CONCATENATE(K5,".- ",G5),"")</f>
        <v xml:space="preserve">1.- INSTRUCCIÓN NBQ. </v>
      </c>
      <c r="D5" s="24"/>
      <c r="E5" s="11"/>
      <c r="F5" s="11"/>
      <c r="G5" s="40" t="str">
        <f>LOOKUP(I5,DATOS!A:A,DATOS!F:F)</f>
        <v xml:space="preserve">INSTRUCCIÓN NBQ. </v>
      </c>
      <c r="H5" s="40">
        <f>LOOKUP(I5,DATOS!A:A,DATOS!P:P)</f>
        <v>0</v>
      </c>
      <c r="I5" s="35">
        <f>LOOKUP(I1,DATOS!C:C,DATOS!A:A)</f>
        <v>1489</v>
      </c>
      <c r="J5" s="61">
        <f>LOOKUP(I5,DATOS!A:A,DATOS!C:C)</f>
        <v>22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ht="15.6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ht="15.6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ht="15.6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ht="15.6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ht="15.6" x14ac:dyDescent="0.25">
      <c r="A10" s="11"/>
      <c r="B10" s="30"/>
      <c r="C10" s="27"/>
      <c r="D10" s="28"/>
      <c r="J10" s="19"/>
    </row>
    <row r="11" spans="1:24" ht="15.6" x14ac:dyDescent="0.25">
      <c r="A11" s="11"/>
      <c r="B11" s="31"/>
      <c r="C11" s="23" t="str">
        <f ca="1">IF(PORTADA!$F$51="A",CONCATENATE(K11,".- ",G11),"")</f>
        <v xml:space="preserve">2.- INSTRUCCIÓN NBQ. </v>
      </c>
      <c r="D11" s="24"/>
      <c r="E11" s="11"/>
      <c r="F11" s="11"/>
      <c r="G11" s="40" t="str">
        <f>IF(J12="FIN","",LOOKUP(I11,DATOS!A:A,DATOS!F:F))</f>
        <v xml:space="preserve">INSTRUCCIÓN NBQ. </v>
      </c>
      <c r="H11" s="40">
        <f>IF(J12="FIN",0,LOOKUP(I11,DATOS!A:A,DATOS!P:P))</f>
        <v>0</v>
      </c>
      <c r="I11" s="35">
        <f>+I5+1</f>
        <v>1490</v>
      </c>
      <c r="J11" s="61">
        <f>IF(LOOKUP(I11,DATOS!A:A,DATOS!C:C)=0,J5,(LOOKUP(I11,DATOS!A:A,DATOS!C:C)))</f>
        <v>22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ht="15.6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ht="15.6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ht="15.6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ht="15.6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ht="15.6" x14ac:dyDescent="0.25">
      <c r="A16" s="11"/>
      <c r="B16" s="30"/>
      <c r="C16" s="27"/>
      <c r="D16" s="28"/>
      <c r="J16" s="19"/>
    </row>
    <row r="17" spans="1:19" ht="15.6" x14ac:dyDescent="0.25">
      <c r="A17" s="11"/>
      <c r="B17" s="31"/>
      <c r="C17" s="23" t="str">
        <f ca="1">IF(PORTADA!$F$51="A",CONCATENATE(K17,".- ",G17),"")</f>
        <v xml:space="preserve">3.- INSTRUCCIÓN NBQ. </v>
      </c>
      <c r="D17" s="24"/>
      <c r="E17" s="11"/>
      <c r="F17" s="11"/>
      <c r="G17" s="40" t="str">
        <f>IF(J18="FIN","",LOOKUP(I17,DATOS!A:A,DATOS!F:F))</f>
        <v xml:space="preserve">INSTRUCCIÓN NBQ. </v>
      </c>
      <c r="H17" s="40">
        <f>IF(J18="FIN",0,LOOKUP(I17,DATOS!A:A,DATOS!P:P))</f>
        <v>0</v>
      </c>
      <c r="I17" s="35">
        <f>+I11+1</f>
        <v>1491</v>
      </c>
      <c r="J17" s="61">
        <f>IF(LOOKUP(I17,DATOS!A:A,DATOS!C:C)=0,J11,(LOOKUP(I17,DATOS!A:A,DATOS!C:C)))</f>
        <v>22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ht="15.6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ht="15.6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ht="15.6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ht="15.6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ht="15.6" x14ac:dyDescent="0.25">
      <c r="A22" s="11"/>
      <c r="B22" s="30"/>
      <c r="C22" s="27"/>
      <c r="D22" s="28"/>
      <c r="J22" s="19"/>
    </row>
    <row r="23" spans="1:19" ht="15.6" x14ac:dyDescent="0.25">
      <c r="A23" s="11"/>
      <c r="B23" s="31"/>
      <c r="C23" s="23" t="str">
        <f ca="1">IF(PORTADA!$F$51="A",CONCATENATE(K23,".- ",G23),"")</f>
        <v xml:space="preserve">4.- INSTRUCCIÓN NBQ. </v>
      </c>
      <c r="D23" s="24"/>
      <c r="E23" s="11"/>
      <c r="F23" s="11"/>
      <c r="G23" s="40" t="str">
        <f>IF(J24="FIN","",LOOKUP(I23,DATOS!A:A,DATOS!F:F))</f>
        <v xml:space="preserve">INSTRUCCIÓN NBQ. </v>
      </c>
      <c r="H23" s="40">
        <f>IF(J24="FIN",0,LOOKUP(I23,DATOS!A:A,DATOS!P:P))</f>
        <v>0</v>
      </c>
      <c r="I23" s="35">
        <f>+I17+1</f>
        <v>1492</v>
      </c>
      <c r="J23" s="61">
        <f>IF(LOOKUP(I23,DATOS!A:A,DATOS!C:C)=0,J17,(LOOKUP(I23,DATOS!A:A,DATOS!C:C)))</f>
        <v>22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ht="15.6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ht="15.6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ht="15.6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ht="15.6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ht="15.6" x14ac:dyDescent="0.25">
      <c r="A28" s="11"/>
      <c r="B28" s="30"/>
      <c r="C28" s="27"/>
      <c r="D28" s="28"/>
      <c r="J28" s="19"/>
    </row>
    <row r="29" spans="1:19" ht="15.6" x14ac:dyDescent="0.25">
      <c r="A29" s="11"/>
      <c r="B29" s="31"/>
      <c r="C29" s="23" t="str">
        <f ca="1">IF(PORTADA!$F$51="A",CONCATENATE(K29,".- ",G29),"")</f>
        <v xml:space="preserve">5.- INSTRUCCIÓN NBQ. </v>
      </c>
      <c r="D29" s="24"/>
      <c r="E29" s="11"/>
      <c r="F29" s="11"/>
      <c r="G29" s="40" t="str">
        <f>IF(J30="FIN","",LOOKUP(I29,DATOS!A:A,DATOS!F:F))</f>
        <v xml:space="preserve">INSTRUCCIÓN NBQ. </v>
      </c>
      <c r="H29" s="40">
        <f>IF(J30="FIN",0,LOOKUP(I29,DATOS!A:A,DATOS!P:P))</f>
        <v>0</v>
      </c>
      <c r="I29" s="35">
        <f>+I23+1</f>
        <v>1493</v>
      </c>
      <c r="J29" s="61">
        <f>IF(LOOKUP(I29,DATOS!A:A,DATOS!C:C)=0,J23,(LOOKUP(I29,DATOS!A:A,DATOS!C:C)))</f>
        <v>22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ht="15.6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ht="15.6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ht="15.6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ht="15.6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ht="15.6" x14ac:dyDescent="0.25">
      <c r="A34" s="11"/>
      <c r="B34" s="30"/>
      <c r="C34" s="27"/>
      <c r="D34" s="28"/>
      <c r="J34" s="19"/>
    </row>
    <row r="35" spans="1:19" ht="15.6" x14ac:dyDescent="0.25">
      <c r="A35" s="11"/>
      <c r="B35" s="31"/>
      <c r="C35" s="23" t="str">
        <f ca="1">IF(PORTADA!$F$51="A",CONCATENATE(K35,".- ",G35),"")</f>
        <v xml:space="preserve">6.- INSTRUCCIÓN NBQ. </v>
      </c>
      <c r="D35" s="24"/>
      <c r="E35" s="11"/>
      <c r="F35" s="11"/>
      <c r="G35" s="40" t="str">
        <f>IF(J36="FIN","",LOOKUP(I35,DATOS!A:A,DATOS!F:F))</f>
        <v xml:space="preserve">INSTRUCCIÓN NBQ. </v>
      </c>
      <c r="H35" s="40">
        <f>IF(J36="FIN",0,LOOKUP(I35,DATOS!A:A,DATOS!P:P))</f>
        <v>0</v>
      </c>
      <c r="I35" s="35">
        <f>+I29+1</f>
        <v>1494</v>
      </c>
      <c r="J35" s="61">
        <f>IF(LOOKUP(I35,DATOS!A:A,DATOS!C:C)=0,J29,(LOOKUP(I35,DATOS!A:A,DATOS!C:C)))</f>
        <v>22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ht="15.6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ht="15.6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ht="15.6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ht="15.6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ht="15.6" x14ac:dyDescent="0.25">
      <c r="A40" s="11"/>
      <c r="B40" s="30"/>
      <c r="C40" s="27"/>
      <c r="D40" s="28"/>
      <c r="J40" s="19"/>
    </row>
    <row r="41" spans="1:19" ht="15.6" x14ac:dyDescent="0.25">
      <c r="A41" s="11"/>
      <c r="B41" s="31"/>
      <c r="C41" s="23" t="str">
        <f ca="1">IF(PORTADA!$F$51="A",CONCATENATE(K41,".- ",G41),"")</f>
        <v xml:space="preserve">7.- INSTRUCCIÓN NBQ. </v>
      </c>
      <c r="D41" s="24"/>
      <c r="E41" s="11"/>
      <c r="F41" s="11"/>
      <c r="G41" s="40" t="str">
        <f>IF(J42="FIN","",LOOKUP(I41,DATOS!A:A,DATOS!F:F))</f>
        <v xml:space="preserve">INSTRUCCIÓN NBQ. </v>
      </c>
      <c r="H41" s="40">
        <f>IF(J42="FIN",0,LOOKUP(I41,DATOS!A:A,DATOS!P:P))</f>
        <v>0</v>
      </c>
      <c r="I41" s="35">
        <f>+I35+1</f>
        <v>1495</v>
      </c>
      <c r="J41" s="61">
        <f>IF(LOOKUP(I41,DATOS!A:A,DATOS!C:C)=0,J35,(LOOKUP(I41,DATOS!A:A,DATOS!C:C)))</f>
        <v>22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ht="15.6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ht="15.6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ht="15.6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ht="15.6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ht="15.6" x14ac:dyDescent="0.25">
      <c r="A46" s="11"/>
      <c r="B46" s="30"/>
      <c r="C46" s="27"/>
      <c r="D46" s="28"/>
      <c r="J46" s="19"/>
    </row>
    <row r="47" spans="1:19" ht="15.6" x14ac:dyDescent="0.25">
      <c r="A47" s="11"/>
      <c r="B47" s="31"/>
      <c r="C47" s="23" t="str">
        <f ca="1">IF(PORTADA!$F$51="A",CONCATENATE(K47,".- ",G47),"")</f>
        <v xml:space="preserve">8.- INSTRUCCIÓN NBQ. </v>
      </c>
      <c r="D47" s="24"/>
      <c r="E47" s="11"/>
      <c r="F47" s="11"/>
      <c r="G47" s="40" t="str">
        <f>IF(J48="FIN","",LOOKUP(I47,DATOS!A:A,DATOS!F:F))</f>
        <v xml:space="preserve">INSTRUCCIÓN NBQ. </v>
      </c>
      <c r="H47" s="40">
        <f>IF(J48="FIN",0,LOOKUP(I47,DATOS!A:A,DATOS!P:P))</f>
        <v>0</v>
      </c>
      <c r="I47" s="35">
        <f>+I41+1</f>
        <v>1496</v>
      </c>
      <c r="J47" s="61">
        <f>IF(LOOKUP(I47,DATOS!A:A,DATOS!C:C)=0,J41,(LOOKUP(I47,DATOS!A:A,DATOS!C:C)))</f>
        <v>22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ht="15.6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ht="15.6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ht="15.6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ht="15.6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ht="15.6" x14ac:dyDescent="0.25">
      <c r="A52" s="11"/>
      <c r="B52" s="30"/>
      <c r="C52" s="27"/>
      <c r="D52" s="28"/>
      <c r="J52" s="19"/>
    </row>
    <row r="53" spans="1:19" ht="15.6" x14ac:dyDescent="0.25">
      <c r="A53" s="11"/>
      <c r="B53" s="31"/>
      <c r="C53" s="23" t="str">
        <f ca="1">IF(PORTADA!$F$51="A",CONCATENATE(K53,".- ",G53),"")</f>
        <v xml:space="preserve">9.- INSTRUCCIÓN NBQ. </v>
      </c>
      <c r="D53" s="24"/>
      <c r="E53" s="11"/>
      <c r="F53" s="11"/>
      <c r="G53" s="40" t="str">
        <f>IF(J54="FIN","",LOOKUP(I53,DATOS!A:A,DATOS!F:F))</f>
        <v xml:space="preserve">INSTRUCCIÓN NBQ. </v>
      </c>
      <c r="H53" s="40">
        <f>IF(J54="FIN",0,LOOKUP(I53,DATOS!A:A,DATOS!P:P))</f>
        <v>0</v>
      </c>
      <c r="I53" s="35">
        <f>+I47+1</f>
        <v>1497</v>
      </c>
      <c r="J53" s="61">
        <f>IF(LOOKUP(I53,DATOS!A:A,DATOS!C:C)=0,J47,(LOOKUP(I53,DATOS!A:A,DATOS!C:C)))</f>
        <v>22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ht="15.6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ht="15.6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ht="15.6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ht="15.6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ht="15.6" x14ac:dyDescent="0.25">
      <c r="A58" s="11"/>
      <c r="B58" s="30"/>
      <c r="C58" s="27"/>
      <c r="D58" s="28"/>
      <c r="J58" s="19"/>
    </row>
    <row r="59" spans="1:19" ht="15.6" x14ac:dyDescent="0.25">
      <c r="A59" s="11"/>
      <c r="B59" s="31"/>
      <c r="C59" s="23" t="str">
        <f ca="1">IF(PORTADA!$F$51="A",CONCATENATE(K59,".- ",G59),"")</f>
        <v xml:space="preserve">10.- INSTRUCCIÓN NBQ. </v>
      </c>
      <c r="D59" s="24"/>
      <c r="E59" s="11"/>
      <c r="F59" s="11"/>
      <c r="G59" s="40" t="str">
        <f>IF(J60="FIN","",LOOKUP(I59,DATOS!A:A,DATOS!F:F))</f>
        <v xml:space="preserve">INSTRUCCIÓN NBQ. </v>
      </c>
      <c r="H59" s="40">
        <f>IF(J60="FIN",0,LOOKUP(I59,DATOS!A:A,DATOS!P:P))</f>
        <v>0</v>
      </c>
      <c r="I59" s="35">
        <f>+I53+1</f>
        <v>1498</v>
      </c>
      <c r="J59" s="61">
        <f>IF(LOOKUP(I59,DATOS!A:A,DATOS!C:C)=0,J53,(LOOKUP(I59,DATOS!A:A,DATOS!C:C)))</f>
        <v>22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ht="15.6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ht="15.6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ht="15.6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ht="15.6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ht="15.6" x14ac:dyDescent="0.25">
      <c r="A64" s="11"/>
      <c r="B64" s="30"/>
      <c r="C64" s="27"/>
      <c r="D64" s="28"/>
      <c r="J64" s="19"/>
    </row>
    <row r="65" spans="1:19" ht="15.6" x14ac:dyDescent="0.25">
      <c r="A65" s="11"/>
      <c r="B65" s="31"/>
      <c r="C65" s="23" t="str">
        <f ca="1">IF(PORTADA!$F$51="A",CONCATENATE(K65,".- ",G65),"")</f>
        <v xml:space="preserve">11.- INSTRUCCIÓN NBQ. </v>
      </c>
      <c r="D65" s="24"/>
      <c r="E65" s="11"/>
      <c r="F65" s="11"/>
      <c r="G65" s="40" t="str">
        <f>IF(J66="FIN","",LOOKUP(I65,DATOS!A:A,DATOS!F:F))</f>
        <v xml:space="preserve">INSTRUCCIÓN NBQ. </v>
      </c>
      <c r="H65" s="40">
        <f>IF(J66="FIN",0,LOOKUP(I65,DATOS!A:A,DATOS!P:P))</f>
        <v>0</v>
      </c>
      <c r="I65" s="35">
        <f>+I59+1</f>
        <v>1499</v>
      </c>
      <c r="J65" s="61">
        <f>IF(LOOKUP(I65,DATOS!A:A,DATOS!C:C)=0,J59,(LOOKUP(I65,DATOS!A:A,DATOS!C:C)))</f>
        <v>22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ht="15.6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ht="15.6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ht="15.6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ht="15.6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ht="15.6" x14ac:dyDescent="0.25">
      <c r="A70" s="11"/>
      <c r="B70" s="30"/>
      <c r="C70" s="27"/>
      <c r="D70" s="28"/>
      <c r="J70" s="19"/>
    </row>
    <row r="71" spans="1:19" ht="15.6" x14ac:dyDescent="0.25">
      <c r="A71" s="11"/>
      <c r="B71" s="31"/>
      <c r="C71" s="23" t="str">
        <f ca="1">IF(PORTADA!$F$51="A",CONCATENATE(K71,".- ",G71),"")</f>
        <v xml:space="preserve">12.- INSTRUCCIÓN NBQ. </v>
      </c>
      <c r="D71" s="24"/>
      <c r="E71" s="11"/>
      <c r="F71" s="11"/>
      <c r="G71" s="40" t="str">
        <f>IF(J72="FIN","",LOOKUP(I71,DATOS!A:A,DATOS!F:F))</f>
        <v xml:space="preserve">INSTRUCCIÓN NBQ. </v>
      </c>
      <c r="H71" s="40">
        <f>IF(J72="FIN",0,LOOKUP(I71,DATOS!A:A,DATOS!P:P))</f>
        <v>0</v>
      </c>
      <c r="I71" s="35">
        <f>+I65+1</f>
        <v>1500</v>
      </c>
      <c r="J71" s="61">
        <f>IF(LOOKUP(I71,DATOS!A:A,DATOS!C:C)=0,J65,(LOOKUP(I71,DATOS!A:A,DATOS!C:C)))</f>
        <v>22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ht="15.6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ht="15.6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ht="15.6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ht="15.6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ht="15.6" x14ac:dyDescent="0.25">
      <c r="A76" s="11"/>
      <c r="B76" s="30"/>
      <c r="C76" s="27"/>
      <c r="D76" s="28"/>
      <c r="J76" s="19"/>
    </row>
    <row r="77" spans="1:19" ht="15.6" x14ac:dyDescent="0.25">
      <c r="A77" s="11"/>
      <c r="B77" s="31"/>
      <c r="C77" s="23" t="str">
        <f ca="1">IF(PORTADA!$F$51="A",CONCATENATE(K77,".- ",G77),"")</f>
        <v xml:space="preserve">13.- INSTRUCCIÓN NBQ. </v>
      </c>
      <c r="D77" s="24"/>
      <c r="E77" s="11"/>
      <c r="F77" s="11"/>
      <c r="G77" s="40" t="str">
        <f>IF(J78="FIN","",LOOKUP(I77,DATOS!A:A,DATOS!F:F))</f>
        <v xml:space="preserve">INSTRUCCIÓN NBQ. </v>
      </c>
      <c r="H77" s="40">
        <f>IF(J78="FIN",0,LOOKUP(I77,DATOS!A:A,DATOS!P:P))</f>
        <v>0</v>
      </c>
      <c r="I77" s="35">
        <f>+I71+1</f>
        <v>1501</v>
      </c>
      <c r="J77" s="61">
        <f>IF(LOOKUP(I77,DATOS!A:A,DATOS!C:C)=0,J71,(LOOKUP(I77,DATOS!A:A,DATOS!C:C)))</f>
        <v>22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ht="15.6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ht="15.6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ht="15.6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ht="15.6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ht="15.6" x14ac:dyDescent="0.25">
      <c r="A82" s="11"/>
      <c r="B82" s="30"/>
      <c r="C82" s="27"/>
      <c r="D82" s="28"/>
      <c r="J82" s="19"/>
    </row>
    <row r="83" spans="1:19" ht="15.6" x14ac:dyDescent="0.25">
      <c r="A83" s="11"/>
      <c r="B83" s="31"/>
      <c r="C83" s="23" t="str">
        <f ca="1">IF(PORTADA!$F$51="A",CONCATENATE(K83,".- ",G83),"")</f>
        <v xml:space="preserve">14.- INSTRUCCIÓN NBQ. </v>
      </c>
      <c r="D83" s="24"/>
      <c r="E83" s="11"/>
      <c r="F83" s="11"/>
      <c r="G83" s="40" t="str">
        <f>IF(J84="FIN","",LOOKUP(I83,DATOS!A:A,DATOS!F:F))</f>
        <v xml:space="preserve">INSTRUCCIÓN NBQ. </v>
      </c>
      <c r="H83" s="40">
        <f>IF(J84="FIN",0,LOOKUP(I83,DATOS!A:A,DATOS!P:P))</f>
        <v>0</v>
      </c>
      <c r="I83" s="35">
        <f>+I77+1</f>
        <v>1502</v>
      </c>
      <c r="J83" s="61">
        <f>IF(LOOKUP(I83,DATOS!A:A,DATOS!C:C)=0,J77,(LOOKUP(I83,DATOS!A:A,DATOS!C:C)))</f>
        <v>22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ht="15.6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ht="15.6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ht="15.6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ht="15.6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ht="15.6" x14ac:dyDescent="0.25">
      <c r="A88" s="11"/>
      <c r="B88" s="30"/>
      <c r="C88" s="27"/>
      <c r="D88" s="28"/>
      <c r="J88" s="19"/>
    </row>
    <row r="89" spans="1:19" ht="15.6" x14ac:dyDescent="0.25">
      <c r="A89" s="11"/>
      <c r="B89" s="31"/>
      <c r="C89" s="23" t="str">
        <f ca="1">IF(PORTADA!$F$51="A",CONCATENATE(K89,".- ",G89),"")</f>
        <v xml:space="preserve">15.- INSTRUCCIÓN NBQ. </v>
      </c>
      <c r="D89" s="24"/>
      <c r="E89" s="11"/>
      <c r="F89" s="11"/>
      <c r="G89" s="40" t="str">
        <f>IF(J90="FIN","",LOOKUP(I89,DATOS!A:A,DATOS!F:F))</f>
        <v xml:space="preserve">INSTRUCCIÓN NBQ. </v>
      </c>
      <c r="H89" s="40">
        <f>IF(J90="FIN",0,LOOKUP(I89,DATOS!A:A,DATOS!P:P))</f>
        <v>0</v>
      </c>
      <c r="I89" s="35">
        <f>+I83+1</f>
        <v>1503</v>
      </c>
      <c r="J89" s="61">
        <f>IF(LOOKUP(I89,DATOS!A:A,DATOS!C:C)=0,J83,(LOOKUP(I89,DATOS!A:A,DATOS!C:C)))</f>
        <v>22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ht="15.6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ht="15.6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ht="15.6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ht="15.6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ht="15.6" x14ac:dyDescent="0.25">
      <c r="A94" s="11"/>
      <c r="B94" s="30"/>
      <c r="C94" s="27"/>
      <c r="D94" s="28"/>
      <c r="J94" s="19"/>
    </row>
    <row r="95" spans="1:19" ht="15.6" x14ac:dyDescent="0.25">
      <c r="A95" s="11"/>
      <c r="B95" s="31"/>
      <c r="C95" s="23" t="str">
        <f ca="1">IF(PORTADA!$F$51="A",CONCATENATE(K95,".- ",G95),"")</f>
        <v xml:space="preserve">16.- INSTRUCCIÓN NBQ. </v>
      </c>
      <c r="D95" s="24"/>
      <c r="E95" s="11"/>
      <c r="F95" s="11"/>
      <c r="G95" s="40" t="str">
        <f>IF(J96="FIN","",LOOKUP(I95,DATOS!A:A,DATOS!F:F))</f>
        <v xml:space="preserve">INSTRUCCIÓN NBQ. </v>
      </c>
      <c r="H95" s="40">
        <f>IF(J96="FIN",0,LOOKUP(I95,DATOS!A:A,DATOS!P:P))</f>
        <v>0</v>
      </c>
      <c r="I95" s="35">
        <f>+I89+1</f>
        <v>1504</v>
      </c>
      <c r="J95" s="61">
        <f>IF(LOOKUP(I95,DATOS!A:A,DATOS!C:C)=0,J89,(LOOKUP(I95,DATOS!A:A,DATOS!C:C)))</f>
        <v>22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ht="15.6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ht="15.6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ht="15.6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ht="15.6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ht="15.6" x14ac:dyDescent="0.25">
      <c r="A100" s="11"/>
      <c r="B100" s="30"/>
      <c r="C100" s="27"/>
      <c r="D100" s="28"/>
      <c r="J100" s="19"/>
    </row>
    <row r="101" spans="1:19" ht="15.6" x14ac:dyDescent="0.25">
      <c r="A101" s="11"/>
      <c r="B101" s="31"/>
      <c r="C101" s="23" t="str">
        <f ca="1">IF(PORTADA!$F$51="A",CONCATENATE(K101,".- ",G101),"")</f>
        <v xml:space="preserve">17.- INSTRUCCIÓN NBQ. </v>
      </c>
      <c r="D101" s="24"/>
      <c r="E101" s="11"/>
      <c r="F101" s="11"/>
      <c r="G101" s="40" t="str">
        <f>IF(J102="FIN","",LOOKUP(I101,DATOS!A:A,DATOS!F:F))</f>
        <v xml:space="preserve">INSTRUCCIÓN NBQ. </v>
      </c>
      <c r="H101" s="40">
        <f>IF(J102="FIN",0,LOOKUP(I101,DATOS!A:A,DATOS!P:P))</f>
        <v>0</v>
      </c>
      <c r="I101" s="35">
        <f>+I95+1</f>
        <v>1505</v>
      </c>
      <c r="J101" s="61">
        <f>IF(LOOKUP(I101,DATOS!A:A,DATOS!C:C)=0,J95,(LOOKUP(I101,DATOS!A:A,DATOS!C:C)))</f>
        <v>22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ht="15.6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ht="15.6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ht="15.6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ht="15.6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ht="15.6" x14ac:dyDescent="0.25">
      <c r="A106" s="11"/>
      <c r="B106" s="30"/>
      <c r="C106" s="27"/>
      <c r="D106" s="28"/>
      <c r="J106" s="19"/>
    </row>
    <row r="107" spans="1:19" ht="15.6" x14ac:dyDescent="0.25">
      <c r="A107" s="11"/>
      <c r="B107" s="31"/>
      <c r="C107" s="23" t="str">
        <f ca="1">IF(PORTADA!$F$51="A",CONCATENATE(K107,".- ",G107),"")</f>
        <v xml:space="preserve">18.- INSTRUCCIÓN NBQ. </v>
      </c>
      <c r="D107" s="24"/>
      <c r="E107" s="11"/>
      <c r="F107" s="11"/>
      <c r="G107" s="40" t="str">
        <f>IF(J108="FIN","",LOOKUP(I107,DATOS!A:A,DATOS!F:F))</f>
        <v xml:space="preserve">INSTRUCCIÓN NBQ. </v>
      </c>
      <c r="H107" s="40">
        <f>IF(J108="FIN",0,LOOKUP(I107,DATOS!A:A,DATOS!P:P))</f>
        <v>0</v>
      </c>
      <c r="I107" s="35">
        <f>+I101+1</f>
        <v>1506</v>
      </c>
      <c r="J107" s="61">
        <f>IF(LOOKUP(I107,DATOS!A:A,DATOS!C:C)=0,J101,(LOOKUP(I107,DATOS!A:A,DATOS!C:C)))</f>
        <v>22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ht="15.6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ht="15.6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ht="15.6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ht="15.6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ht="15.6" x14ac:dyDescent="0.25">
      <c r="A112" s="11"/>
      <c r="B112" s="30"/>
      <c r="C112" s="27"/>
      <c r="D112" s="28"/>
      <c r="J112" s="19"/>
    </row>
    <row r="113" spans="1:19" ht="15.6" x14ac:dyDescent="0.25">
      <c r="A113" s="11"/>
      <c r="B113" s="31"/>
      <c r="C113" s="23" t="str">
        <f ca="1">IF(PORTADA!$F$51="A",CONCATENATE(K113,".- ",G113),"")</f>
        <v xml:space="preserve">19.- INSTRUCCIÓN NBQ. </v>
      </c>
      <c r="D113" s="24"/>
      <c r="E113" s="11"/>
      <c r="F113" s="11"/>
      <c r="G113" s="40" t="str">
        <f>IF(J114="FIN","",LOOKUP(I113,DATOS!A:A,DATOS!F:F))</f>
        <v xml:space="preserve">INSTRUCCIÓN NBQ. </v>
      </c>
      <c r="H113" s="40">
        <f>IF(J114="FIN",0,LOOKUP(I113,DATOS!A:A,DATOS!P:P))</f>
        <v>0</v>
      </c>
      <c r="I113" s="35">
        <f>+I107+1</f>
        <v>1507</v>
      </c>
      <c r="J113" s="61">
        <f>IF(LOOKUP(I113,DATOS!A:A,DATOS!C:C)=0,J107,(LOOKUP(I113,DATOS!A:A,DATOS!C:C)))</f>
        <v>22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ht="15.6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ht="15.6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ht="15.6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ht="15.6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ht="15.6" x14ac:dyDescent="0.25">
      <c r="A118" s="11"/>
      <c r="B118" s="30"/>
      <c r="C118" s="27"/>
      <c r="D118" s="28"/>
      <c r="J118" s="19"/>
    </row>
    <row r="119" spans="1:19" ht="15.6" x14ac:dyDescent="0.25">
      <c r="A119" s="11"/>
      <c r="B119" s="31"/>
      <c r="C119" s="23" t="str">
        <f ca="1">IF(PORTADA!$F$51="A",CONCATENATE(K119,".- ",G119),"")</f>
        <v xml:space="preserve">20.- INSTRUCCIÓN NBQ. </v>
      </c>
      <c r="D119" s="24"/>
      <c r="E119" s="11"/>
      <c r="F119" s="11"/>
      <c r="G119" s="40" t="str">
        <f>IF(J120="FIN","",LOOKUP(I119,DATOS!A:A,DATOS!F:F))</f>
        <v xml:space="preserve">INSTRUCCIÓN NBQ. </v>
      </c>
      <c r="H119" s="40">
        <f>IF(J120="FIN",0,LOOKUP(I119,DATOS!A:A,DATOS!P:P))</f>
        <v>0</v>
      </c>
      <c r="I119" s="35">
        <f>+I113+1</f>
        <v>1508</v>
      </c>
      <c r="J119" s="61">
        <f>IF(LOOKUP(I119,DATOS!A:A,DATOS!C:C)=0,J113,(LOOKUP(I119,DATOS!A:A,DATOS!C:C)))</f>
        <v>22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ht="15.6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ht="15.6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ht="15.6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ht="15.6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ht="15.6" x14ac:dyDescent="0.25">
      <c r="A124" s="11"/>
      <c r="B124" s="30"/>
      <c r="C124" s="27"/>
      <c r="D124" s="28"/>
      <c r="J124" s="19"/>
    </row>
    <row r="125" spans="1:19" ht="15.6" x14ac:dyDescent="0.25">
      <c r="A125" s="11"/>
      <c r="B125" s="31"/>
      <c r="C125" s="23" t="str">
        <f ca="1">IF(PORTADA!$F$51="A",CONCATENATE(K125,".- ",G125),"")</f>
        <v xml:space="preserve">21.- INSTRUCCIÓN NBQ. </v>
      </c>
      <c r="D125" s="24"/>
      <c r="E125" s="11"/>
      <c r="F125" s="11"/>
      <c r="G125" s="40" t="str">
        <f>IF(J126="FIN","",LOOKUP(I125,DATOS!A:A,DATOS!F:F))</f>
        <v xml:space="preserve">INSTRUCCIÓN NBQ. </v>
      </c>
      <c r="H125" s="40">
        <f>IF(J126="FIN",0,LOOKUP(I125,DATOS!A:A,DATOS!P:P))</f>
        <v>0</v>
      </c>
      <c r="I125" s="35">
        <f>+I119+1</f>
        <v>1509</v>
      </c>
      <c r="J125" s="61">
        <f>IF(LOOKUP(I125,DATOS!A:A,DATOS!C:C)=0,J119,(LOOKUP(I125,DATOS!A:A,DATOS!C:C)))</f>
        <v>22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ht="15.6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ht="15.6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ht="15.6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ht="15.6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ht="15.6" x14ac:dyDescent="0.25">
      <c r="A130" s="11"/>
      <c r="B130" s="30"/>
      <c r="C130" s="27"/>
      <c r="D130" s="28"/>
      <c r="J130" s="19"/>
    </row>
    <row r="131" spans="1:19" ht="15.6" x14ac:dyDescent="0.25">
      <c r="A131" s="11"/>
      <c r="B131" s="31"/>
      <c r="C131" s="23" t="str">
        <f ca="1">IF(PORTADA!$F$51="A",CONCATENATE(K131,".- ",G131),"")</f>
        <v xml:space="preserve">22.- INSTRUCCIÓN NBQ. </v>
      </c>
      <c r="D131" s="24"/>
      <c r="E131" s="11"/>
      <c r="F131" s="11"/>
      <c r="G131" s="40" t="str">
        <f>IF(J132="FIN","",LOOKUP(I131,DATOS!A:A,DATOS!F:F))</f>
        <v xml:space="preserve">INSTRUCCIÓN NBQ. </v>
      </c>
      <c r="H131" s="40">
        <f>IF(J132="FIN",0,LOOKUP(I131,DATOS!A:A,DATOS!P:P))</f>
        <v>0</v>
      </c>
      <c r="I131" s="35">
        <f>+I125+1</f>
        <v>1510</v>
      </c>
      <c r="J131" s="61">
        <f>IF(LOOKUP(I131,DATOS!A:A,DATOS!C:C)=0,J125,(LOOKUP(I131,DATOS!A:A,DATOS!C:C)))</f>
        <v>22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ht="15.6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ht="15.6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ht="15.6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ht="15.6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ht="15.6" x14ac:dyDescent="0.25">
      <c r="A136" s="11"/>
      <c r="B136" s="30"/>
      <c r="C136" s="27"/>
      <c r="D136" s="28"/>
      <c r="J136" s="19"/>
    </row>
    <row r="137" spans="1:19" ht="15.6" x14ac:dyDescent="0.25">
      <c r="A137" s="11"/>
      <c r="B137" s="31"/>
      <c r="C137" s="23" t="str">
        <f ca="1">IF(PORTADA!$F$51="A",CONCATENATE(K137,".- ",G137),"")</f>
        <v xml:space="preserve">23.- INSTRUCCIÓN NBQ. </v>
      </c>
      <c r="D137" s="24"/>
      <c r="E137" s="11"/>
      <c r="F137" s="11"/>
      <c r="G137" s="40" t="str">
        <f>IF(J138="FIN","",LOOKUP(I137,DATOS!A:A,DATOS!F:F))</f>
        <v xml:space="preserve">INSTRUCCIÓN NBQ. </v>
      </c>
      <c r="H137" s="40">
        <f>IF(J138="FIN",0,LOOKUP(I137,DATOS!A:A,DATOS!P:P))</f>
        <v>0</v>
      </c>
      <c r="I137" s="35">
        <f>+I131+1</f>
        <v>1511</v>
      </c>
      <c r="J137" s="61">
        <f>IF(LOOKUP(I137,DATOS!A:A,DATOS!C:C)=0,J131,(LOOKUP(I137,DATOS!A:A,DATOS!C:C)))</f>
        <v>22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ht="15.6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ht="15.6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ht="15.6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ht="15.6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ht="15.6" x14ac:dyDescent="0.25">
      <c r="A142" s="11"/>
      <c r="B142" s="30"/>
      <c r="C142" s="27"/>
      <c r="D142" s="28"/>
      <c r="J142" s="19"/>
    </row>
    <row r="143" spans="1:19" ht="15.6" x14ac:dyDescent="0.25">
      <c r="A143" s="11"/>
      <c r="B143" s="31"/>
      <c r="C143" s="23" t="str">
        <f ca="1">IF(PORTADA!$F$51="A",CONCATENATE(K143,".- ",G143),"")</f>
        <v xml:space="preserve">24.- INSTRUCCIÓN NBQ. </v>
      </c>
      <c r="D143" s="24"/>
      <c r="E143" s="11"/>
      <c r="F143" s="11"/>
      <c r="G143" s="40" t="str">
        <f>IF(J144="FIN","",LOOKUP(I143,DATOS!A:A,DATOS!F:F))</f>
        <v xml:space="preserve">INSTRUCCIÓN NBQ. </v>
      </c>
      <c r="H143" s="40">
        <f>IF(J144="FIN",0,LOOKUP(I143,DATOS!A:A,DATOS!P:P))</f>
        <v>0</v>
      </c>
      <c r="I143" s="35">
        <f>+I137+1</f>
        <v>1512</v>
      </c>
      <c r="J143" s="61">
        <f>IF(LOOKUP(I143,DATOS!A:A,DATOS!C:C)=0,J137,(LOOKUP(I143,DATOS!A:A,DATOS!C:C)))</f>
        <v>22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ht="15.6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ht="15.6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ht="15.6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ht="15.6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ht="15.6" x14ac:dyDescent="0.25">
      <c r="A148" s="11"/>
      <c r="B148" s="30"/>
      <c r="C148" s="27"/>
      <c r="D148" s="28"/>
      <c r="J148" s="19"/>
    </row>
    <row r="149" spans="1:19" ht="15.6" x14ac:dyDescent="0.25">
      <c r="A149" s="11"/>
      <c r="B149" s="31"/>
      <c r="C149" s="23" t="str">
        <f ca="1">IF(PORTADA!$F$51="A",CONCATENATE(K149,".- ",G149),"")</f>
        <v xml:space="preserve">25.- INSTRUCCIÓN NBQ. </v>
      </c>
      <c r="D149" s="24"/>
      <c r="E149" s="11"/>
      <c r="F149" s="11"/>
      <c r="G149" s="40" t="str">
        <f>IF(J150="FIN","",LOOKUP(I149,DATOS!A:A,DATOS!F:F))</f>
        <v xml:space="preserve">INSTRUCCIÓN NBQ. </v>
      </c>
      <c r="H149" s="40">
        <f>IF(J150="FIN",0,LOOKUP(I149,DATOS!A:A,DATOS!P:P))</f>
        <v>0</v>
      </c>
      <c r="I149" s="35">
        <f>+I143+1</f>
        <v>1513</v>
      </c>
      <c r="J149" s="61">
        <f>IF(LOOKUP(I149,DATOS!A:A,DATOS!C:C)=0,J143,(LOOKUP(I149,DATOS!A:A,DATOS!C:C)))</f>
        <v>22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ht="15.6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ht="15.6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ht="15.6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ht="15.6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ht="15.6" x14ac:dyDescent="0.25">
      <c r="A154" s="11"/>
      <c r="B154" s="30"/>
      <c r="C154" s="27"/>
      <c r="D154" s="28"/>
      <c r="J154" s="19"/>
    </row>
    <row r="155" spans="1:19" ht="15.6" x14ac:dyDescent="0.25">
      <c r="A155" s="11"/>
      <c r="B155" s="31"/>
      <c r="C155" s="23" t="str">
        <f ca="1">IF(PORTADA!$F$51="A",CONCATENATE(K155,".- ",G155),"")</f>
        <v xml:space="preserve">26.- INSTRUCCIÓN NBQ. </v>
      </c>
      <c r="D155" s="24"/>
      <c r="E155" s="11"/>
      <c r="F155" s="11"/>
      <c r="G155" s="40" t="str">
        <f>IF(J156="FIN","",LOOKUP(I155,DATOS!A:A,DATOS!F:F))</f>
        <v xml:space="preserve">INSTRUCCIÓN NBQ. </v>
      </c>
      <c r="H155" s="40">
        <f>IF(J156="FIN",0,LOOKUP(I155,DATOS!A:A,DATOS!P:P))</f>
        <v>0</v>
      </c>
      <c r="I155" s="35">
        <f>+I149+1</f>
        <v>1514</v>
      </c>
      <c r="J155" s="61">
        <f>IF(LOOKUP(I155,DATOS!A:A,DATOS!C:C)=0,J149,(LOOKUP(I155,DATOS!A:A,DATOS!C:C)))</f>
        <v>22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ht="15.6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ht="15.6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ht="15.6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ht="15.6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ht="15.6" x14ac:dyDescent="0.25">
      <c r="A160" s="11"/>
      <c r="B160" s="30"/>
      <c r="C160" s="27"/>
      <c r="D160" s="28"/>
      <c r="J160" s="19"/>
    </row>
    <row r="161" spans="1:19" ht="15.6" x14ac:dyDescent="0.25">
      <c r="A161" s="11"/>
      <c r="B161" s="31"/>
      <c r="C161" s="23" t="str">
        <f ca="1">IF(PORTADA!$F$51="A",CONCATENATE(K161,".- ",G161),"")</f>
        <v xml:space="preserve">27.- INSTRUCCIÓN NBQ. </v>
      </c>
      <c r="D161" s="24"/>
      <c r="E161" s="11"/>
      <c r="F161" s="11"/>
      <c r="G161" s="40" t="str">
        <f>IF(J162="FIN","",LOOKUP(I161,DATOS!A:A,DATOS!F:F))</f>
        <v xml:space="preserve">INSTRUCCIÓN NBQ. </v>
      </c>
      <c r="H161" s="40">
        <f>IF(J162="FIN",0,LOOKUP(I161,DATOS!A:A,DATOS!P:P))</f>
        <v>0</v>
      </c>
      <c r="I161" s="35">
        <f>+I155+1</f>
        <v>1515</v>
      </c>
      <c r="J161" s="61">
        <f>IF(LOOKUP(I161,DATOS!A:A,DATOS!C:C)=0,J155,(LOOKUP(I161,DATOS!A:A,DATOS!C:C)))</f>
        <v>22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ht="15.6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ht="15.6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ht="15.6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ht="15.6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ht="15.6" x14ac:dyDescent="0.25">
      <c r="A166" s="11"/>
      <c r="B166" s="30"/>
      <c r="C166" s="27"/>
      <c r="D166" s="28"/>
      <c r="J166" s="19"/>
    </row>
    <row r="167" spans="1:19" ht="15.6" x14ac:dyDescent="0.25">
      <c r="A167" s="11"/>
      <c r="B167" s="31"/>
      <c r="C167" s="23" t="str">
        <f ca="1">IF(PORTADA!$F$51="A",CONCATENATE(K167,".- ",G167),"")</f>
        <v xml:space="preserve">28.- INSTRUCCIÓN NBQ. </v>
      </c>
      <c r="D167" s="24"/>
      <c r="E167" s="11"/>
      <c r="F167" s="11"/>
      <c r="G167" s="40" t="str">
        <f>IF(J168="FIN","",LOOKUP(I167,DATOS!A:A,DATOS!F:F))</f>
        <v xml:space="preserve">INSTRUCCIÓN NBQ. </v>
      </c>
      <c r="H167" s="40">
        <f>IF(J168="FIN",0,LOOKUP(I167,DATOS!A:A,DATOS!P:P))</f>
        <v>0</v>
      </c>
      <c r="I167" s="35">
        <f>+I161+1</f>
        <v>1516</v>
      </c>
      <c r="J167" s="61">
        <f>IF(LOOKUP(I167,DATOS!A:A,DATOS!C:C)=0,J161,(LOOKUP(I167,DATOS!A:A,DATOS!C:C)))</f>
        <v>22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ht="15.6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ht="15.6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ht="15.6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ht="15.6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ht="15.6" x14ac:dyDescent="0.25">
      <c r="A172" s="11"/>
      <c r="B172" s="30"/>
      <c r="C172" s="27"/>
      <c r="D172" s="28"/>
      <c r="J172" s="19"/>
    </row>
    <row r="173" spans="1:19" ht="15.6" x14ac:dyDescent="0.25">
      <c r="A173" s="11"/>
      <c r="B173" s="31"/>
      <c r="C173" s="23" t="str">
        <f ca="1">IF(PORTADA!$F$51="A",CONCATENATE(K173,".- ",G173),"")</f>
        <v xml:space="preserve">29.- INSTRUCCIÓN NBQ. </v>
      </c>
      <c r="D173" s="24"/>
      <c r="E173" s="11"/>
      <c r="F173" s="11"/>
      <c r="G173" s="40" t="str">
        <f>IF(J174="FIN","",LOOKUP(I173,DATOS!A:A,DATOS!F:F))</f>
        <v xml:space="preserve">INSTRUCCIÓN NBQ. </v>
      </c>
      <c r="H173" s="40">
        <f>IF(J174="FIN",0,LOOKUP(I173,DATOS!A:A,DATOS!P:P))</f>
        <v>0</v>
      </c>
      <c r="I173" s="35">
        <f>+I167+1</f>
        <v>1517</v>
      </c>
      <c r="J173" s="61">
        <f>IF(LOOKUP(I173,DATOS!A:A,DATOS!C:C)=0,J167,(LOOKUP(I173,DATOS!A:A,DATOS!C:C)))</f>
        <v>22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ht="15.6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ht="15.6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ht="15.6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ht="15.6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ht="15.6" x14ac:dyDescent="0.25">
      <c r="A178" s="11"/>
      <c r="B178" s="30"/>
      <c r="C178" s="27"/>
      <c r="D178" s="28"/>
      <c r="J178" s="19"/>
    </row>
    <row r="179" spans="1:19" ht="15.6" x14ac:dyDescent="0.25">
      <c r="A179" s="11"/>
      <c r="B179" s="31"/>
      <c r="C179" s="23" t="str">
        <f ca="1">IF(PORTADA!$F$51="A",CONCATENATE(K179,".- ",G179),"")</f>
        <v xml:space="preserve">30.- INSTRUCCIÓN NBQ. </v>
      </c>
      <c r="D179" s="24"/>
      <c r="E179" s="11"/>
      <c r="F179" s="11"/>
      <c r="G179" s="40" t="str">
        <f>IF(J180="FIN","",LOOKUP(I179,DATOS!A:A,DATOS!F:F))</f>
        <v xml:space="preserve">INSTRUCCIÓN NBQ. </v>
      </c>
      <c r="H179" s="40">
        <f>IF(J180="FIN",0,LOOKUP(I179,DATOS!A:A,DATOS!P:P))</f>
        <v>0</v>
      </c>
      <c r="I179" s="35">
        <f>+I173+1</f>
        <v>1518</v>
      </c>
      <c r="J179" s="61">
        <f>IF(LOOKUP(I179,DATOS!A:A,DATOS!C:C)=0,J173,(LOOKUP(I179,DATOS!A:A,DATOS!C:C)))</f>
        <v>22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ht="15.6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ht="15.6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ht="15.6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ht="15.6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ht="15.6" x14ac:dyDescent="0.25">
      <c r="A184" s="11"/>
      <c r="B184" s="30"/>
      <c r="C184" s="27"/>
      <c r="D184" s="28"/>
      <c r="J184" s="19"/>
    </row>
    <row r="185" spans="1:19" ht="15.6" x14ac:dyDescent="0.25">
      <c r="A185" s="11"/>
      <c r="B185" s="31"/>
      <c r="C185" s="23" t="str">
        <f ca="1">IF(PORTADA!$F$51="A",CONCATENATE(K185,".- ",G185),"")</f>
        <v xml:space="preserve">31.- INSTRUCCIÓN NBQ. </v>
      </c>
      <c r="D185" s="24"/>
      <c r="E185" s="11"/>
      <c r="F185" s="11"/>
      <c r="G185" s="40" t="str">
        <f>IF(J186="FIN","",LOOKUP(I185,DATOS!A:A,DATOS!F:F))</f>
        <v xml:space="preserve">INSTRUCCIÓN NBQ. </v>
      </c>
      <c r="H185" s="40">
        <f>IF(J186="FIN",0,LOOKUP(I185,DATOS!A:A,DATOS!P:P))</f>
        <v>0</v>
      </c>
      <c r="I185" s="35">
        <f>+I179+1</f>
        <v>1519</v>
      </c>
      <c r="J185" s="61">
        <f>IF(LOOKUP(I185,DATOS!A:A,DATOS!C:C)=0,J179,(LOOKUP(I185,DATOS!A:A,DATOS!C:C)))</f>
        <v>22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ht="15.6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ht="15.6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ht="15.6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ht="15.6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ht="15.6" x14ac:dyDescent="0.25">
      <c r="A190" s="11"/>
      <c r="B190" s="30"/>
      <c r="C190" s="27"/>
      <c r="D190" s="28"/>
      <c r="J190" s="19"/>
    </row>
    <row r="191" spans="1:19" ht="15.6" x14ac:dyDescent="0.25">
      <c r="A191" s="11"/>
      <c r="B191" s="31"/>
      <c r="C191" s="23" t="str">
        <f ca="1">IF(PORTADA!$F$51="A",CONCATENATE(K191,".- ",G191),"")</f>
        <v xml:space="preserve">32.- INSTRUCCIÓN NBQ. </v>
      </c>
      <c r="D191" s="24"/>
      <c r="E191" s="11"/>
      <c r="F191" s="11"/>
      <c r="G191" s="40" t="str">
        <f>IF(J192="FIN","",LOOKUP(I191,DATOS!A:A,DATOS!F:F))</f>
        <v xml:space="preserve">INSTRUCCIÓN NBQ. </v>
      </c>
      <c r="H191" s="40">
        <f>IF(J192="FIN",0,LOOKUP(I191,DATOS!A:A,DATOS!P:P))</f>
        <v>0</v>
      </c>
      <c r="I191" s="35">
        <f>+I185+1</f>
        <v>1520</v>
      </c>
      <c r="J191" s="61">
        <f>IF(LOOKUP(I191,DATOS!A:A,DATOS!C:C)=0,J185,(LOOKUP(I191,DATOS!A:A,DATOS!C:C)))</f>
        <v>22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ht="15.6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ht="15.6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ht="15.6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ht="15.6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ht="15.6" x14ac:dyDescent="0.25">
      <c r="A196" s="11"/>
      <c r="B196" s="30"/>
      <c r="C196" s="27"/>
      <c r="D196" s="28"/>
      <c r="J196" s="19"/>
    </row>
    <row r="197" spans="1:19" ht="15.6" x14ac:dyDescent="0.25">
      <c r="A197" s="11"/>
      <c r="B197" s="31"/>
      <c r="C197" s="23" t="str">
        <f ca="1">IF(PORTADA!$F$51="A",CONCATENATE(K197,".- ",G197),"")</f>
        <v xml:space="preserve">33.- INSTRUCCIÓN NBQ. </v>
      </c>
      <c r="D197" s="24"/>
      <c r="E197" s="11"/>
      <c r="F197" s="11"/>
      <c r="G197" s="40" t="str">
        <f>IF(J198="FIN","",LOOKUP(I197,DATOS!A:A,DATOS!F:F))</f>
        <v xml:space="preserve">INSTRUCCIÓN NBQ. </v>
      </c>
      <c r="H197" s="40">
        <f>IF(J198="FIN",0,LOOKUP(I197,DATOS!A:A,DATOS!P:P))</f>
        <v>0</v>
      </c>
      <c r="I197" s="35">
        <f>+I191+1</f>
        <v>1521</v>
      </c>
      <c r="J197" s="61">
        <f>IF(LOOKUP(I197,DATOS!A:A,DATOS!C:C)=0,J191,(LOOKUP(I197,DATOS!A:A,DATOS!C:C)))</f>
        <v>22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ht="15.6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ht="15.6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ht="15.6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ht="15.6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ht="15.6" x14ac:dyDescent="0.25">
      <c r="A202" s="11"/>
      <c r="B202" s="30"/>
      <c r="C202" s="27"/>
      <c r="D202" s="28"/>
      <c r="J202" s="19"/>
    </row>
    <row r="203" spans="1:19" ht="15.6" x14ac:dyDescent="0.25">
      <c r="A203" s="11"/>
      <c r="B203" s="31"/>
      <c r="C203" s="23" t="str">
        <f ca="1">IF(PORTADA!$F$51="A",CONCATENATE(K203,".- ",G203),"")</f>
        <v xml:space="preserve">34.- INSTRUCCIÓN NBQ. </v>
      </c>
      <c r="D203" s="24"/>
      <c r="E203" s="11"/>
      <c r="F203" s="11"/>
      <c r="G203" s="40" t="str">
        <f>IF(J204="FIN","",LOOKUP(I203,DATOS!A:A,DATOS!F:F))</f>
        <v xml:space="preserve">INSTRUCCIÓN NBQ. </v>
      </c>
      <c r="H203" s="40">
        <f>IF(J204="FIN",0,LOOKUP(I203,DATOS!A:A,DATOS!P:P))</f>
        <v>0</v>
      </c>
      <c r="I203" s="35">
        <f>+I197+1</f>
        <v>1522</v>
      </c>
      <c r="J203" s="61">
        <f>IF(LOOKUP(I203,DATOS!A:A,DATOS!C:C)=0,J197,(LOOKUP(I203,DATOS!A:A,DATOS!C:C)))</f>
        <v>22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ht="15.6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ht="15.6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ht="15.6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ht="15.6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ht="15.6" x14ac:dyDescent="0.25">
      <c r="A208" s="11"/>
      <c r="B208" s="30"/>
      <c r="C208" s="27"/>
      <c r="D208" s="28"/>
      <c r="J208" s="19"/>
    </row>
    <row r="209" spans="1:19" ht="15.6" x14ac:dyDescent="0.25">
      <c r="A209" s="11"/>
      <c r="B209" s="31"/>
      <c r="C209" s="23" t="str">
        <f ca="1">IF(PORTADA!$F$51="A",CONCATENATE(K209,".- ",G209),"")</f>
        <v xml:space="preserve">35.- INSTRUCCIÓN NBQ. </v>
      </c>
      <c r="D209" s="24"/>
      <c r="E209" s="11"/>
      <c r="F209" s="11"/>
      <c r="G209" s="40" t="str">
        <f>IF(J210="FIN","",LOOKUP(I209,DATOS!A:A,DATOS!F:F))</f>
        <v xml:space="preserve">INSTRUCCIÓN NBQ. </v>
      </c>
      <c r="H209" s="40">
        <f>IF(J210="FIN",0,LOOKUP(I209,DATOS!A:A,DATOS!P:P))</f>
        <v>0</v>
      </c>
      <c r="I209" s="35">
        <f>+I203+1</f>
        <v>1523</v>
      </c>
      <c r="J209" s="61">
        <f>IF(LOOKUP(I209,DATOS!A:A,DATOS!C:C)=0,J203,(LOOKUP(I209,DATOS!A:A,DATOS!C:C)))</f>
        <v>22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ht="15.6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ht="15.6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ht="15.6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ht="15.6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ht="15.6" x14ac:dyDescent="0.25">
      <c r="A214" s="11"/>
      <c r="B214" s="30"/>
      <c r="C214" s="27"/>
      <c r="D214" s="28"/>
      <c r="J214" s="19"/>
    </row>
    <row r="215" spans="1:19" ht="15.6" x14ac:dyDescent="0.25">
      <c r="A215" s="11"/>
      <c r="B215" s="31"/>
      <c r="C215" s="23" t="str">
        <f ca="1">IF(PORTADA!$F$51="A",CONCATENATE(K215,".- ",G215),"")</f>
        <v xml:space="preserve">36.- INSTRUCCIÓN NBQ. </v>
      </c>
      <c r="D215" s="24"/>
      <c r="E215" s="11"/>
      <c r="F215" s="11"/>
      <c r="G215" s="40" t="str">
        <f>IF(J216="FIN","",LOOKUP(I215,DATOS!A:A,DATOS!F:F))</f>
        <v xml:space="preserve">INSTRUCCIÓN NBQ. </v>
      </c>
      <c r="H215" s="40">
        <f>IF(J216="FIN",0,LOOKUP(I215,DATOS!A:A,DATOS!P:P))</f>
        <v>0</v>
      </c>
      <c r="I215" s="35">
        <f>+I209+1</f>
        <v>1524</v>
      </c>
      <c r="J215" s="61">
        <f>IF(LOOKUP(I215,DATOS!A:A,DATOS!C:C)=0,J209,(LOOKUP(I215,DATOS!A:A,DATOS!C:C)))</f>
        <v>22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ht="15.6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ht="15.6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ht="15.6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ht="15.6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ht="15.6" x14ac:dyDescent="0.25">
      <c r="A220" s="11"/>
      <c r="B220" s="30"/>
      <c r="C220" s="27"/>
      <c r="D220" s="28"/>
      <c r="J220" s="19"/>
    </row>
    <row r="221" spans="1:19" ht="15.6" x14ac:dyDescent="0.25">
      <c r="A221" s="11"/>
      <c r="B221" s="31"/>
      <c r="C221" s="23" t="str">
        <f ca="1">IF(PORTADA!$F$51="A",CONCATENATE(K221,".- ",G221),"")</f>
        <v xml:space="preserve">37.- INSTRUCCIÓN NBQ. </v>
      </c>
      <c r="D221" s="24"/>
      <c r="E221" s="11"/>
      <c r="F221" s="11"/>
      <c r="G221" s="40" t="str">
        <f>IF(J222="FIN","",LOOKUP(I221,DATOS!A:A,DATOS!F:F))</f>
        <v xml:space="preserve">INSTRUCCIÓN NBQ. </v>
      </c>
      <c r="H221" s="40">
        <f>IF(J222="FIN",0,LOOKUP(I221,DATOS!A:A,DATOS!P:P))</f>
        <v>0</v>
      </c>
      <c r="I221" s="35">
        <f>+I215+1</f>
        <v>1525</v>
      </c>
      <c r="J221" s="61">
        <f>IF(LOOKUP(I221,DATOS!A:A,DATOS!C:C)=0,J215,(LOOKUP(I221,DATOS!A:A,DATOS!C:C)))</f>
        <v>22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ht="15.6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ht="15.6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ht="15.6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ht="15.6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ht="15.6" x14ac:dyDescent="0.25">
      <c r="A226" s="11"/>
      <c r="B226" s="30"/>
      <c r="C226" s="27"/>
      <c r="D226" s="28"/>
      <c r="J226" s="19"/>
    </row>
    <row r="227" spans="1:19" ht="15.6" x14ac:dyDescent="0.25">
      <c r="A227" s="11"/>
      <c r="B227" s="31"/>
      <c r="C227" s="23" t="str">
        <f ca="1">IF(PORTADA!$F$51="A",CONCATENATE(K227,".- ",G227),"")</f>
        <v xml:space="preserve">38.- INSTRUCCIÓN NBQ. </v>
      </c>
      <c r="D227" s="24"/>
      <c r="E227" s="11"/>
      <c r="F227" s="11"/>
      <c r="G227" s="40" t="str">
        <f>IF(J228="FIN","",LOOKUP(I227,DATOS!A:A,DATOS!F:F))</f>
        <v xml:space="preserve">INSTRUCCIÓN NBQ. </v>
      </c>
      <c r="H227" s="40">
        <f>IF(J228="FIN",0,LOOKUP(I227,DATOS!A:A,DATOS!P:P))</f>
        <v>0</v>
      </c>
      <c r="I227" s="35">
        <f>+I221+1</f>
        <v>1526</v>
      </c>
      <c r="J227" s="61">
        <f>IF(LOOKUP(I227,DATOS!A:A,DATOS!C:C)=0,J221,(LOOKUP(I227,DATOS!A:A,DATOS!C:C)))</f>
        <v>22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ht="15.6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ht="15.6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ht="15.6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ht="15.6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ht="15.6" x14ac:dyDescent="0.25">
      <c r="A232" s="11"/>
      <c r="B232" s="30"/>
      <c r="C232" s="27"/>
      <c r="D232" s="28"/>
      <c r="J232" s="19"/>
    </row>
    <row r="233" spans="1:19" ht="15.6" x14ac:dyDescent="0.25">
      <c r="A233" s="11"/>
      <c r="B233" s="31"/>
      <c r="C233" s="23" t="str">
        <f ca="1">IF(PORTADA!$F$51="A",CONCATENATE(K233,".- ",G233),"")</f>
        <v xml:space="preserve">39.- INSTRUCCIÓN NBQ. </v>
      </c>
      <c r="D233" s="24"/>
      <c r="E233" s="11"/>
      <c r="F233" s="11"/>
      <c r="G233" s="40" t="str">
        <f>IF(J234="FIN","",LOOKUP(I233,DATOS!A:A,DATOS!F:F))</f>
        <v xml:space="preserve">INSTRUCCIÓN NBQ. </v>
      </c>
      <c r="H233" s="40">
        <f>IF(J234="FIN",0,LOOKUP(I233,DATOS!A:A,DATOS!P:P))</f>
        <v>0</v>
      </c>
      <c r="I233" s="35">
        <f>+I227+1</f>
        <v>1527</v>
      </c>
      <c r="J233" s="61">
        <f>IF(LOOKUP(I233,DATOS!A:A,DATOS!C:C)=0,J227,(LOOKUP(I233,DATOS!A:A,DATOS!C:C)))</f>
        <v>22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ht="15.6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ht="15.6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ht="15.6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ht="15.6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ht="15.6" x14ac:dyDescent="0.25">
      <c r="A238" s="11"/>
      <c r="B238" s="30"/>
      <c r="C238" s="27"/>
      <c r="D238" s="28"/>
      <c r="J238" s="19"/>
    </row>
    <row r="239" spans="1:19" ht="15.6" x14ac:dyDescent="0.25">
      <c r="A239" s="11"/>
      <c r="B239" s="31"/>
      <c r="C239" s="23" t="str">
        <f ca="1">IF(PORTADA!$F$51="A",CONCATENATE(K239,".- ",G239),"")</f>
        <v xml:space="preserve">40.- INSTRUCCIÓN NBQ. </v>
      </c>
      <c r="D239" s="24"/>
      <c r="E239" s="11"/>
      <c r="F239" s="11"/>
      <c r="G239" s="40" t="str">
        <f>IF(J240="FIN","",LOOKUP(I239,DATOS!A:A,DATOS!F:F))</f>
        <v xml:space="preserve">INSTRUCCIÓN NBQ. </v>
      </c>
      <c r="H239" s="40">
        <f>IF(J240="FIN",0,LOOKUP(I239,DATOS!A:A,DATOS!P:P))</f>
        <v>0</v>
      </c>
      <c r="I239" s="35">
        <f>+I233+1</f>
        <v>1528</v>
      </c>
      <c r="J239" s="61">
        <f>IF(LOOKUP(I239,DATOS!A:A,DATOS!C:C)=0,J233,(LOOKUP(I239,DATOS!A:A,DATOS!C:C)))</f>
        <v>22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ht="15.6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ht="15.6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ht="15.6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ht="15.6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ht="15.6" x14ac:dyDescent="0.25">
      <c r="A244" s="11"/>
      <c r="B244" s="30"/>
      <c r="C244" s="27"/>
      <c r="D244" s="28"/>
      <c r="J244" s="19"/>
    </row>
    <row r="245" spans="1:19" ht="15.6" x14ac:dyDescent="0.25">
      <c r="A245" s="11"/>
      <c r="B245" s="31"/>
      <c r="C245" s="23" t="str">
        <f ca="1">IF(PORTADA!$F$51="A",CONCATENATE(K245,".- ",G245),"")</f>
        <v xml:space="preserve">41.- INSTRUCCIÓN NBQ. </v>
      </c>
      <c r="D245" s="24"/>
      <c r="E245" s="11"/>
      <c r="F245" s="11"/>
      <c r="G245" s="40" t="str">
        <f>IF(J246="FIN","",LOOKUP(I245,DATOS!A:A,DATOS!F:F))</f>
        <v xml:space="preserve">INSTRUCCIÓN NBQ. </v>
      </c>
      <c r="H245" s="40">
        <f>IF(J246="FIN",0,LOOKUP(I245,DATOS!A:A,DATOS!P:P))</f>
        <v>0</v>
      </c>
      <c r="I245" s="35">
        <f>+I239+1</f>
        <v>1529</v>
      </c>
      <c r="J245" s="61">
        <f>IF(LOOKUP(I245,DATOS!A:A,DATOS!C:C)=0,J239,(LOOKUP(I245,DATOS!A:A,DATOS!C:C)))</f>
        <v>22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ht="15.6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ht="15.6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ht="15.6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ht="15.6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ht="15.6" x14ac:dyDescent="0.25">
      <c r="A250" s="11"/>
      <c r="B250" s="30"/>
      <c r="C250" s="27"/>
      <c r="D250" s="28"/>
      <c r="J250" s="19"/>
    </row>
    <row r="251" spans="1:19" ht="15.6" x14ac:dyDescent="0.25">
      <c r="A251" s="11"/>
      <c r="B251" s="31"/>
      <c r="C251" s="23" t="str">
        <f ca="1">IF(PORTADA!$F$51="A",CONCATENATE(K251,".- ",G251),"")</f>
        <v xml:space="preserve">42.- INSTRUCCIÓN NBQ. </v>
      </c>
      <c r="D251" s="24"/>
      <c r="E251" s="11"/>
      <c r="F251" s="11"/>
      <c r="G251" s="40" t="str">
        <f>IF(J252="FIN","",LOOKUP(I251,DATOS!A:A,DATOS!F:F))</f>
        <v xml:space="preserve">INSTRUCCIÓN NBQ. </v>
      </c>
      <c r="H251" s="40">
        <f>IF(J252="FIN",0,LOOKUP(I251,DATOS!A:A,DATOS!P:P))</f>
        <v>0</v>
      </c>
      <c r="I251" s="35">
        <f>+I245+1</f>
        <v>1530</v>
      </c>
      <c r="J251" s="61">
        <f>IF(LOOKUP(I251,DATOS!A:A,DATOS!C:C)=0,J245,(LOOKUP(I251,DATOS!A:A,DATOS!C:C)))</f>
        <v>22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ht="15.6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ht="15.6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ht="15.6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ht="15.6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ht="15.6" x14ac:dyDescent="0.25">
      <c r="A256" s="11"/>
      <c r="B256" s="30"/>
      <c r="C256" s="27"/>
      <c r="D256" s="28"/>
      <c r="J256" s="19"/>
    </row>
    <row r="257" spans="1:19" ht="15.6" x14ac:dyDescent="0.25">
      <c r="A257" s="11"/>
      <c r="B257" s="31"/>
      <c r="C257" s="23" t="str">
        <f ca="1">IF(PORTADA!$F$51="A",CONCATENATE(K257,".- ",G257),"")</f>
        <v xml:space="preserve">43.- INSTRUCCIÓN NBQ. </v>
      </c>
      <c r="D257" s="24"/>
      <c r="E257" s="11"/>
      <c r="F257" s="11"/>
      <c r="G257" s="40" t="str">
        <f>IF(J258="FIN","",LOOKUP(I257,DATOS!A:A,DATOS!F:F))</f>
        <v xml:space="preserve">INSTRUCCIÓN NBQ. </v>
      </c>
      <c r="H257" s="40">
        <f>IF(J258="FIN",0,LOOKUP(I257,DATOS!A:A,DATOS!P:P))</f>
        <v>0</v>
      </c>
      <c r="I257" s="35">
        <f>+I251+1</f>
        <v>1531</v>
      </c>
      <c r="J257" s="61">
        <f>IF(LOOKUP(I257,DATOS!A:A,DATOS!C:C)=0,J251,(LOOKUP(I257,DATOS!A:A,DATOS!C:C)))</f>
        <v>22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ht="15.6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ht="15.6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ht="15.6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ht="15.6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ht="15.6" x14ac:dyDescent="0.25">
      <c r="A262" s="11"/>
      <c r="B262" s="30"/>
      <c r="C262" s="27"/>
      <c r="D262" s="28"/>
      <c r="J262" s="19"/>
    </row>
    <row r="263" spans="1:19" ht="15.6" x14ac:dyDescent="0.25">
      <c r="A263" s="11"/>
      <c r="B263" s="31"/>
      <c r="C263" s="23" t="str">
        <f ca="1">IF(PORTADA!$F$51="A",CONCATENATE(K263,".- ",G263),"")</f>
        <v xml:space="preserve">44.- INSTRUCCIÓN NBQ. </v>
      </c>
      <c r="D263" s="24"/>
      <c r="E263" s="11"/>
      <c r="F263" s="11"/>
      <c r="G263" s="40" t="str">
        <f>IF(J264="FIN","",LOOKUP(I263,DATOS!A:A,DATOS!F:F))</f>
        <v xml:space="preserve">INSTRUCCIÓN NBQ. </v>
      </c>
      <c r="H263" s="40">
        <f>IF(J264="FIN",0,LOOKUP(I263,DATOS!A:A,DATOS!P:P))</f>
        <v>0</v>
      </c>
      <c r="I263" s="35">
        <f>+I257+1</f>
        <v>1532</v>
      </c>
      <c r="J263" s="61">
        <f>IF(LOOKUP(I263,DATOS!A:A,DATOS!C:C)=0,J257,(LOOKUP(I263,DATOS!A:A,DATOS!C:C)))</f>
        <v>22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ht="15.6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ht="15.6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ht="15.6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ht="15.6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ht="15.6" x14ac:dyDescent="0.25">
      <c r="A268" s="11"/>
      <c r="B268" s="30"/>
      <c r="C268" s="27"/>
      <c r="D268" s="28"/>
      <c r="J268" s="19"/>
    </row>
    <row r="269" spans="1:19" ht="15.6" x14ac:dyDescent="0.25">
      <c r="A269" s="11"/>
      <c r="B269" s="31"/>
      <c r="C269" s="23" t="str">
        <f ca="1">IF(PORTADA!$F$51="A",CONCATENATE(K269,".- ",G269),"")</f>
        <v xml:space="preserve">45.- INSTRUCCIÓN NBQ. </v>
      </c>
      <c r="D269" s="24"/>
      <c r="E269" s="11"/>
      <c r="F269" s="11"/>
      <c r="G269" s="40" t="str">
        <f>IF(J270="FIN","",LOOKUP(I269,DATOS!A:A,DATOS!F:F))</f>
        <v xml:space="preserve">INSTRUCCIÓN NBQ. </v>
      </c>
      <c r="H269" s="40">
        <f>IF(J270="FIN",0,LOOKUP(I269,DATOS!A:A,DATOS!P:P))</f>
        <v>0</v>
      </c>
      <c r="I269" s="35">
        <f>+I263+1</f>
        <v>1533</v>
      </c>
      <c r="J269" s="61">
        <f>IF(LOOKUP(I269,DATOS!A:A,DATOS!C:C)=0,J263,(LOOKUP(I269,DATOS!A:A,DATOS!C:C)))</f>
        <v>22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ht="15.6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ht="15.6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ht="15.6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ht="15.6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ht="15.6" x14ac:dyDescent="0.25">
      <c r="A274" s="11"/>
      <c r="B274" s="30"/>
      <c r="C274" s="27"/>
      <c r="D274" s="28"/>
      <c r="J274" s="19"/>
    </row>
    <row r="275" spans="1:19" ht="15.6" x14ac:dyDescent="0.25">
      <c r="A275" s="11"/>
      <c r="B275" s="31"/>
      <c r="C275" s="23" t="str">
        <f ca="1">IF(PORTADA!$F$51="A",CONCATENATE(K275,".- ",G275),"")</f>
        <v xml:space="preserve">46.- INSTRUCCIÓN NBQ. </v>
      </c>
      <c r="D275" s="24"/>
      <c r="E275" s="11"/>
      <c r="F275" s="11"/>
      <c r="G275" s="40" t="str">
        <f>IF(J276="FIN","",LOOKUP(I275,DATOS!A:A,DATOS!F:F))</f>
        <v xml:space="preserve">INSTRUCCIÓN NBQ. </v>
      </c>
      <c r="H275" s="40">
        <f>IF(J276="FIN",0,LOOKUP(I275,DATOS!A:A,DATOS!P:P))</f>
        <v>0</v>
      </c>
      <c r="I275" s="35">
        <f>+I269+1</f>
        <v>1534</v>
      </c>
      <c r="J275" s="61">
        <f>IF(LOOKUP(I275,DATOS!A:A,DATOS!C:C)=0,J269,(LOOKUP(I275,DATOS!A:A,DATOS!C:C)))</f>
        <v>22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ht="15.6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ht="15.6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ht="15.6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ht="15.6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ht="15.6" x14ac:dyDescent="0.25">
      <c r="A280" s="11"/>
      <c r="B280" s="30"/>
      <c r="C280" s="27"/>
      <c r="D280" s="28"/>
      <c r="J280" s="19"/>
    </row>
    <row r="281" spans="1:19" ht="15.6" x14ac:dyDescent="0.25">
      <c r="A281" s="11"/>
      <c r="B281" s="31"/>
      <c r="C281" s="23" t="str">
        <f ca="1">IF(PORTADA!$F$51="A",CONCATENATE(K281,".- ",G281),"")</f>
        <v xml:space="preserve">47.- INSTRUCCIÓN NBQ. </v>
      </c>
      <c r="D281" s="24"/>
      <c r="E281" s="11"/>
      <c r="F281" s="11"/>
      <c r="G281" s="40" t="str">
        <f>IF(J282="FIN","",LOOKUP(I281,DATOS!A:A,DATOS!F:F))</f>
        <v xml:space="preserve">INSTRUCCIÓN NBQ. </v>
      </c>
      <c r="H281" s="40">
        <f>IF(J282="FIN",0,LOOKUP(I281,DATOS!A:A,DATOS!P:P))</f>
        <v>0</v>
      </c>
      <c r="I281" s="35">
        <f>+I275+1</f>
        <v>1535</v>
      </c>
      <c r="J281" s="61">
        <f>IF(LOOKUP(I281,DATOS!A:A,DATOS!C:C)=0,J275,(LOOKUP(I281,DATOS!A:A,DATOS!C:C)))</f>
        <v>22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ht="15.6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ht="15.6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ht="15.6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ht="15.6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ht="15.6" x14ac:dyDescent="0.25">
      <c r="A286" s="11"/>
      <c r="B286" s="30"/>
      <c r="C286" s="27"/>
      <c r="D286" s="28"/>
      <c r="J286" s="19"/>
    </row>
    <row r="287" spans="1:19" ht="15.6" x14ac:dyDescent="0.25">
      <c r="A287" s="11"/>
      <c r="B287" s="31"/>
      <c r="C287" s="23" t="str">
        <f ca="1">IF(PORTADA!$F$51="A",CONCATENATE(K287,".- ",G287),"")</f>
        <v xml:space="preserve">48.- INSTRUCCIÓN NBQ. </v>
      </c>
      <c r="D287" s="24"/>
      <c r="E287" s="11"/>
      <c r="F287" s="11"/>
      <c r="G287" s="40" t="str">
        <f>IF(J288="FIN","",LOOKUP(I287,DATOS!A:A,DATOS!F:F))</f>
        <v xml:space="preserve">INSTRUCCIÓN NBQ. </v>
      </c>
      <c r="H287" s="40">
        <f>IF(J288="FIN",0,LOOKUP(I287,DATOS!A:A,DATOS!P:P))</f>
        <v>0</v>
      </c>
      <c r="I287" s="35">
        <f>+I281+1</f>
        <v>1536</v>
      </c>
      <c r="J287" s="61">
        <f>IF(LOOKUP(I287,DATOS!A:A,DATOS!C:C)=0,J281,(LOOKUP(I287,DATOS!A:A,DATOS!C:C)))</f>
        <v>22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ht="15.6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ht="15.6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ht="15.6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ht="15.6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ht="15.6" x14ac:dyDescent="0.25">
      <c r="A292" s="11"/>
      <c r="B292" s="30"/>
      <c r="C292" s="27"/>
      <c r="D292" s="28"/>
      <c r="J292" s="19"/>
    </row>
    <row r="293" spans="1:19" ht="15.6" x14ac:dyDescent="0.25">
      <c r="A293" s="11"/>
      <c r="B293" s="31"/>
      <c r="C293" s="23" t="str">
        <f ca="1">IF(PORTADA!$F$51="A",CONCATENATE(K293,".- ",G293),"")</f>
        <v xml:space="preserve">49.- INSTRUCCIÓN NBQ. </v>
      </c>
      <c r="D293" s="24"/>
      <c r="E293" s="11"/>
      <c r="F293" s="11"/>
      <c r="G293" s="40" t="str">
        <f>IF(J294="FIN","",LOOKUP(I293,DATOS!A:A,DATOS!F:F))</f>
        <v xml:space="preserve">INSTRUCCIÓN NBQ. </v>
      </c>
      <c r="H293" s="40">
        <f>IF(J294="FIN",0,LOOKUP(I293,DATOS!A:A,DATOS!P:P))</f>
        <v>0</v>
      </c>
      <c r="I293" s="35">
        <f>+I287+1</f>
        <v>1537</v>
      </c>
      <c r="J293" s="61">
        <f>IF(LOOKUP(I293,DATOS!A:A,DATOS!C:C)=0,J287,(LOOKUP(I293,DATOS!A:A,DATOS!C:C)))</f>
        <v>22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ht="15.6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ht="15.6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ht="15.6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ht="15.6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ht="15.6" x14ac:dyDescent="0.25">
      <c r="A298" s="11"/>
      <c r="B298" s="30"/>
      <c r="C298" s="27"/>
      <c r="D298" s="28"/>
      <c r="J298" s="19"/>
    </row>
    <row r="299" spans="1:19" ht="15.6" x14ac:dyDescent="0.25">
      <c r="A299" s="11"/>
      <c r="B299" s="31"/>
      <c r="C299" s="23" t="str">
        <f ca="1">IF(PORTADA!$F$51="A",CONCATENATE(K299,".- ",G299),"")</f>
        <v xml:space="preserve">50.- INSTRUCCIÓN NBQ. </v>
      </c>
      <c r="D299" s="24"/>
      <c r="E299" s="11"/>
      <c r="F299" s="11"/>
      <c r="G299" s="40" t="str">
        <f>IF(J300="FIN","",LOOKUP(I299,DATOS!A:A,DATOS!F:F))</f>
        <v xml:space="preserve">INSTRUCCIÓN NBQ. </v>
      </c>
      <c r="H299" s="40">
        <f>IF(J300="FIN",0,LOOKUP(I299,DATOS!A:A,DATOS!P:P))</f>
        <v>0</v>
      </c>
      <c r="I299" s="35">
        <f>+I293+1</f>
        <v>1538</v>
      </c>
      <c r="J299" s="61">
        <f>IF(LOOKUP(I299,DATOS!A:A,DATOS!C:C)=0,J293,(LOOKUP(I299,DATOS!A:A,DATOS!C:C)))</f>
        <v>22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ht="15.6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>a) 0</v>
      </c>
      <c r="D300" s="26"/>
      <c r="G300" s="38">
        <f>IF(J300="FIN","",LOOKUP(I299,DATOS!A:A,DATOS!L:L))</f>
        <v>0</v>
      </c>
      <c r="I300" s="35" t="s">
        <v>57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ht="15.6" x14ac:dyDescent="0.25">
      <c r="A301" s="142"/>
      <c r="B301" s="29"/>
      <c r="C301" s="25" t="str">
        <f ca="1">IF(PORTADA!$F$51="A",CONCATENATE(I301," ",G301),"")</f>
        <v>b) 0</v>
      </c>
      <c r="D301" s="26"/>
      <c r="G301" s="38">
        <f>IF(J300="FIN","",LOOKUP(I299,DATOS!A:A,DATOS!M:M))</f>
        <v>0</v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ht="15.6" x14ac:dyDescent="0.25">
      <c r="A302" s="142"/>
      <c r="B302" s="29"/>
      <c r="C302" s="25" t="str">
        <f ca="1">IF(PORTADA!$F$51="A",CONCATENATE(I302," ",G302),"")</f>
        <v>c) 0</v>
      </c>
      <c r="D302" s="26"/>
      <c r="G302" s="38">
        <f>IF(J300="FIN","",LOOKUP(I299,DATOS!A:A,DATOS!N:N))</f>
        <v>0</v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ht="15.6" x14ac:dyDescent="0.25">
      <c r="A303" s="142"/>
      <c r="B303" s="29"/>
      <c r="C303" s="25" t="str">
        <f ca="1">IF(PORTADA!$F$51="A",CONCATENATE(I303," ",G303),"")</f>
        <v>d) 0</v>
      </c>
      <c r="D303" s="26"/>
      <c r="G303" s="38">
        <f>IF(J300="FIN","",LOOKUP(I299,DATOS!A:A,DATOS!O:O))</f>
        <v>0</v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ht="15.6" x14ac:dyDescent="0.25">
      <c r="A304" s="11"/>
      <c r="B304" s="30"/>
      <c r="C304" s="27"/>
      <c r="D304" s="28"/>
      <c r="J304" s="19"/>
    </row>
    <row r="305" spans="1:19" ht="15.6" x14ac:dyDescent="0.25">
      <c r="A305" s="11"/>
      <c r="B305" s="31"/>
      <c r="C305" s="23" t="str">
        <f ca="1">IF(PORTADA!$F$51="A",CONCATENATE(K305,".- ",G305),"")</f>
        <v xml:space="preserve">51.- INSTRUCCIÓN NBQ. </v>
      </c>
      <c r="D305" s="24"/>
      <c r="E305" s="11"/>
      <c r="F305" s="11"/>
      <c r="G305" s="40" t="str">
        <f>IF(J306="FIN","",LOOKUP(I305,DATOS!A:A,DATOS!F:F))</f>
        <v xml:space="preserve">INSTRUCCIÓN NBQ. </v>
      </c>
      <c r="H305" s="40">
        <f>IF(J306="FIN",0,LOOKUP(I305,DATOS!A:A,DATOS!P:P))</f>
        <v>0</v>
      </c>
      <c r="I305" s="35">
        <f>+I299+1</f>
        <v>1539</v>
      </c>
      <c r="J305" s="61">
        <f>IF(LOOKUP(I305,DATOS!A:A,DATOS!C:C)=0,J299,(LOOKUP(I305,DATOS!A:A,DATOS!C:C)))</f>
        <v>22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ht="15.6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>a) 0</v>
      </c>
      <c r="D306" s="26"/>
      <c r="G306" s="38">
        <f>IF(J306="FIN","",LOOKUP(I305,DATOS!A:A,DATOS!L:L))</f>
        <v>0</v>
      </c>
      <c r="I306" s="35" t="s">
        <v>57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ht="15.6" x14ac:dyDescent="0.25">
      <c r="A307" s="142"/>
      <c r="B307" s="29"/>
      <c r="C307" s="25" t="str">
        <f ca="1">IF(PORTADA!$F$51="A",CONCATENATE(I307," ",G307),"")</f>
        <v>b) 0</v>
      </c>
      <c r="D307" s="26"/>
      <c r="G307" s="38">
        <f>IF(J306="FIN","",LOOKUP(I305,DATOS!A:A,DATOS!M:M))</f>
        <v>0</v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ht="15.6" x14ac:dyDescent="0.25">
      <c r="A308" s="142"/>
      <c r="B308" s="29"/>
      <c r="C308" s="25" t="str">
        <f ca="1">IF(PORTADA!$F$51="A",CONCATENATE(I308," ",G308),"")</f>
        <v>c) 0</v>
      </c>
      <c r="D308" s="26"/>
      <c r="G308" s="38">
        <f>IF(J306="FIN","",LOOKUP(I305,DATOS!A:A,DATOS!N:N))</f>
        <v>0</v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ht="15.6" x14ac:dyDescent="0.25">
      <c r="A309" s="142"/>
      <c r="B309" s="29"/>
      <c r="C309" s="25" t="str">
        <f ca="1">IF(PORTADA!$F$51="A",CONCATENATE(I309," ",G309),"")</f>
        <v>d) 0</v>
      </c>
      <c r="D309" s="26"/>
      <c r="G309" s="38">
        <f>IF(J306="FIN","",LOOKUP(I305,DATOS!A:A,DATOS!O:O))</f>
        <v>0</v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ht="15.6" x14ac:dyDescent="0.25">
      <c r="A310" s="11"/>
      <c r="B310" s="30"/>
      <c r="C310" s="27"/>
      <c r="D310" s="28"/>
      <c r="J310" s="19"/>
    </row>
    <row r="311" spans="1:19" ht="15.6" x14ac:dyDescent="0.25">
      <c r="A311" s="11"/>
      <c r="B311" s="31"/>
      <c r="C311" s="23" t="str">
        <f ca="1">IF(PORTADA!$F$51="A",CONCATENATE(K311,".- ",G311),"")</f>
        <v xml:space="preserve">52.- INSTRUCCIÓN NBQ. </v>
      </c>
      <c r="D311" s="24"/>
      <c r="E311" s="11"/>
      <c r="F311" s="11"/>
      <c r="G311" s="40" t="str">
        <f>IF(J312="FIN","",LOOKUP(I311,DATOS!A:A,DATOS!F:F))</f>
        <v xml:space="preserve">INSTRUCCIÓN NBQ. </v>
      </c>
      <c r="H311" s="40">
        <f>IF(J312="FIN",0,LOOKUP(I311,DATOS!A:A,DATOS!P:P))</f>
        <v>0</v>
      </c>
      <c r="I311" s="35">
        <f>+I305+1</f>
        <v>1540</v>
      </c>
      <c r="J311" s="61">
        <f>IF(LOOKUP(I311,DATOS!A:A,DATOS!C:C)=0,J305,(LOOKUP(I311,DATOS!A:A,DATOS!C:C)))</f>
        <v>22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ht="15.6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>a) 0</v>
      </c>
      <c r="D312" s="26"/>
      <c r="G312" s="38">
        <f>IF(J312="FIN","",LOOKUP(I311,DATOS!A:A,DATOS!L:L))</f>
        <v>0</v>
      </c>
      <c r="I312" s="35" t="s">
        <v>57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ht="15.6" x14ac:dyDescent="0.25">
      <c r="A313" s="142"/>
      <c r="B313" s="29"/>
      <c r="C313" s="25" t="str">
        <f ca="1">IF(PORTADA!$F$51="A",CONCATENATE(I313," ",G313),"")</f>
        <v>b) 0</v>
      </c>
      <c r="D313" s="26"/>
      <c r="G313" s="38">
        <f>IF(J312="FIN","",LOOKUP(I311,DATOS!A:A,DATOS!M:M))</f>
        <v>0</v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ht="15.6" x14ac:dyDescent="0.25">
      <c r="A314" s="142"/>
      <c r="B314" s="29"/>
      <c r="C314" s="25" t="str">
        <f ca="1">IF(PORTADA!$F$51="A",CONCATENATE(I314," ",G314),"")</f>
        <v>c) 0</v>
      </c>
      <c r="D314" s="26"/>
      <c r="G314" s="38">
        <f>IF(J312="FIN","",LOOKUP(I311,DATOS!A:A,DATOS!N:N))</f>
        <v>0</v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ht="15.6" x14ac:dyDescent="0.25">
      <c r="A315" s="142"/>
      <c r="B315" s="29"/>
      <c r="C315" s="25" t="str">
        <f ca="1">IF(PORTADA!$F$51="A",CONCATENATE(I315," ",G315),"")</f>
        <v>d) 0</v>
      </c>
      <c r="D315" s="26"/>
      <c r="G315" s="38">
        <f>IF(J312="FIN","",LOOKUP(I311,DATOS!A:A,DATOS!O:O))</f>
        <v>0</v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ht="15.6" x14ac:dyDescent="0.25">
      <c r="A316" s="11"/>
      <c r="B316" s="30"/>
      <c r="C316" s="27"/>
      <c r="D316" s="28"/>
      <c r="J316" s="19"/>
    </row>
    <row r="317" spans="1:19" ht="15.6" x14ac:dyDescent="0.25">
      <c r="A317" s="11"/>
      <c r="B317" s="31"/>
      <c r="C317" s="23" t="str">
        <f ca="1">IF(PORTADA!$F$51="A",CONCATENATE(K317,".- ",G317),"")</f>
        <v xml:space="preserve">53.- INSTRUCCIÓN NBQ. </v>
      </c>
      <c r="D317" s="24"/>
      <c r="E317" s="11"/>
      <c r="F317" s="11"/>
      <c r="G317" s="40" t="str">
        <f>IF(J318="FIN","",LOOKUP(I317,DATOS!A:A,DATOS!F:F))</f>
        <v xml:space="preserve">INSTRUCCIÓN NBQ. </v>
      </c>
      <c r="H317" s="40">
        <f>IF(J318="FIN",0,LOOKUP(I317,DATOS!A:A,DATOS!P:P))</f>
        <v>0</v>
      </c>
      <c r="I317" s="35">
        <f>+I311+1</f>
        <v>1541</v>
      </c>
      <c r="J317" s="61">
        <f>IF(LOOKUP(I317,DATOS!A:A,DATOS!C:C)=0,J311,(LOOKUP(I317,DATOS!A:A,DATOS!C:C)))</f>
        <v>22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ht="15.6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>a) 0</v>
      </c>
      <c r="D318" s="26"/>
      <c r="G318" s="38">
        <f>IF(J318="FIN","",LOOKUP(I317,DATOS!A:A,DATOS!L:L))</f>
        <v>0</v>
      </c>
      <c r="I318" s="35" t="s">
        <v>57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ht="15.6" x14ac:dyDescent="0.25">
      <c r="A319" s="142"/>
      <c r="B319" s="29"/>
      <c r="C319" s="25" t="str">
        <f ca="1">IF(PORTADA!$F$51="A",CONCATENATE(I319," ",G319),"")</f>
        <v>b) 0</v>
      </c>
      <c r="D319" s="26"/>
      <c r="G319" s="38">
        <f>IF(J318="FIN","",LOOKUP(I317,DATOS!A:A,DATOS!M:M))</f>
        <v>0</v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ht="15.6" x14ac:dyDescent="0.25">
      <c r="A320" s="142"/>
      <c r="B320" s="29"/>
      <c r="C320" s="25" t="str">
        <f ca="1">IF(PORTADA!$F$51="A",CONCATENATE(I320," ",G320),"")</f>
        <v>c) 0</v>
      </c>
      <c r="D320" s="26"/>
      <c r="G320" s="38">
        <f>IF(J318="FIN","",LOOKUP(I317,DATOS!A:A,DATOS!N:N))</f>
        <v>0</v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ht="15.6" x14ac:dyDescent="0.25">
      <c r="A321" s="142"/>
      <c r="B321" s="29"/>
      <c r="C321" s="25" t="str">
        <f ca="1">IF(PORTADA!$F$51="A",CONCATENATE(I321," ",G321),"")</f>
        <v>d) 0</v>
      </c>
      <c r="D321" s="26"/>
      <c r="G321" s="38">
        <f>IF(J318="FIN","",LOOKUP(I317,DATOS!A:A,DATOS!O:O))</f>
        <v>0</v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ht="15.6" x14ac:dyDescent="0.25">
      <c r="A322" s="11"/>
      <c r="B322" s="30"/>
      <c r="C322" s="27"/>
      <c r="D322" s="28"/>
      <c r="J322" s="19"/>
    </row>
    <row r="323" spans="1:19" ht="15.6" x14ac:dyDescent="0.25">
      <c r="A323" s="11"/>
      <c r="B323" s="31"/>
      <c r="C323" s="23" t="str">
        <f ca="1">IF(PORTADA!$F$51="A",CONCATENATE(K323,".- ",G323),"")</f>
        <v xml:space="preserve">54.- INSTRUCCIÓN NBQ. </v>
      </c>
      <c r="D323" s="24"/>
      <c r="E323" s="11"/>
      <c r="F323" s="11"/>
      <c r="G323" s="40" t="str">
        <f>IF(J324="FIN","",LOOKUP(I323,DATOS!A:A,DATOS!F:F))</f>
        <v xml:space="preserve">INSTRUCCIÓN NBQ. </v>
      </c>
      <c r="H323" s="40">
        <f>IF(J324="FIN",0,LOOKUP(I323,DATOS!A:A,DATOS!P:P))</f>
        <v>0</v>
      </c>
      <c r="I323" s="35">
        <f>+I317+1</f>
        <v>1542</v>
      </c>
      <c r="J323" s="61">
        <f>IF(LOOKUP(I323,DATOS!A:A,DATOS!C:C)=0,J317,(LOOKUP(I323,DATOS!A:A,DATOS!C:C)))</f>
        <v>22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ht="15.6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>a) 0</v>
      </c>
      <c r="D324" s="26"/>
      <c r="G324" s="38">
        <f>IF(J324="FIN","",LOOKUP(I323,DATOS!A:A,DATOS!L:L))</f>
        <v>0</v>
      </c>
      <c r="I324" s="35" t="s">
        <v>57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ht="15.6" x14ac:dyDescent="0.25">
      <c r="A325" s="142"/>
      <c r="B325" s="29"/>
      <c r="C325" s="25" t="str">
        <f ca="1">IF(PORTADA!$F$51="A",CONCATENATE(I325," ",G325),"")</f>
        <v>b) 0</v>
      </c>
      <c r="D325" s="26"/>
      <c r="G325" s="38">
        <f>IF(J324="FIN","",LOOKUP(I323,DATOS!A:A,DATOS!M:M))</f>
        <v>0</v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ht="15.6" x14ac:dyDescent="0.25">
      <c r="A326" s="142"/>
      <c r="B326" s="29"/>
      <c r="C326" s="25" t="str">
        <f ca="1">IF(PORTADA!$F$51="A",CONCATENATE(I326," ",G326),"")</f>
        <v>c) 0</v>
      </c>
      <c r="D326" s="26"/>
      <c r="G326" s="38">
        <f>IF(J324="FIN","",LOOKUP(I323,DATOS!A:A,DATOS!N:N))</f>
        <v>0</v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ht="15.6" x14ac:dyDescent="0.25">
      <c r="A327" s="142"/>
      <c r="B327" s="29"/>
      <c r="C327" s="25" t="str">
        <f ca="1">IF(PORTADA!$F$51="A",CONCATENATE(I327," ",G327),"")</f>
        <v>d) 0</v>
      </c>
      <c r="D327" s="26"/>
      <c r="G327" s="38">
        <f>IF(J324="FIN","",LOOKUP(I323,DATOS!A:A,DATOS!O:O))</f>
        <v>0</v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ht="15.6" x14ac:dyDescent="0.25">
      <c r="A328" s="11"/>
      <c r="B328" s="30"/>
      <c r="C328" s="27"/>
      <c r="D328" s="28"/>
      <c r="J328" s="19"/>
    </row>
    <row r="329" spans="1:19" ht="15.6" x14ac:dyDescent="0.25">
      <c r="A329" s="11"/>
      <c r="B329" s="31"/>
      <c r="C329" s="23" t="str">
        <f ca="1">IF(PORTADA!$F$51="A",CONCATENATE(K329,".- ",G329),"")</f>
        <v xml:space="preserve">55.- INSTRUCCIÓN NBQ. </v>
      </c>
      <c r="D329" s="24"/>
      <c r="E329" s="11"/>
      <c r="F329" s="11"/>
      <c r="G329" s="40" t="str">
        <f>IF(J330="FIN","",LOOKUP(I329,DATOS!A:A,DATOS!F:F))</f>
        <v xml:space="preserve">INSTRUCCIÓN NBQ. </v>
      </c>
      <c r="H329" s="40">
        <f>IF(J330="FIN",0,LOOKUP(I329,DATOS!A:A,DATOS!P:P))</f>
        <v>0</v>
      </c>
      <c r="I329" s="35">
        <f>+I323+1</f>
        <v>1543</v>
      </c>
      <c r="J329" s="61">
        <f>IF(LOOKUP(I329,DATOS!A:A,DATOS!C:C)=0,J323,(LOOKUP(I329,DATOS!A:A,DATOS!C:C)))</f>
        <v>22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ht="15.6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>a) 0</v>
      </c>
      <c r="D330" s="26"/>
      <c r="G330" s="38">
        <f>IF(J330="FIN","",LOOKUP(I329,DATOS!A:A,DATOS!L:L))</f>
        <v>0</v>
      </c>
      <c r="I330" s="35" t="s">
        <v>57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ht="15.6" x14ac:dyDescent="0.25">
      <c r="A331" s="142"/>
      <c r="B331" s="29"/>
      <c r="C331" s="25" t="str">
        <f ca="1">IF(PORTADA!$F$51="A",CONCATENATE(I331," ",G331),"")</f>
        <v>b) 0</v>
      </c>
      <c r="D331" s="26"/>
      <c r="G331" s="38">
        <f>IF(J330="FIN","",LOOKUP(I329,DATOS!A:A,DATOS!M:M))</f>
        <v>0</v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ht="15.6" x14ac:dyDescent="0.25">
      <c r="A332" s="142"/>
      <c r="B332" s="29"/>
      <c r="C332" s="25" t="str">
        <f ca="1">IF(PORTADA!$F$51="A",CONCATENATE(I332," ",G332),"")</f>
        <v>c) 0</v>
      </c>
      <c r="D332" s="26"/>
      <c r="G332" s="38">
        <f>IF(J330="FIN","",LOOKUP(I329,DATOS!A:A,DATOS!N:N))</f>
        <v>0</v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ht="15.6" x14ac:dyDescent="0.25">
      <c r="A333" s="142"/>
      <c r="B333" s="29"/>
      <c r="C333" s="25" t="str">
        <f ca="1">IF(PORTADA!$F$51="A",CONCATENATE(I333," ",G333),"")</f>
        <v>d) 0</v>
      </c>
      <c r="D333" s="26"/>
      <c r="G333" s="38">
        <f>IF(J330="FIN","",LOOKUP(I329,DATOS!A:A,DATOS!O:O))</f>
        <v>0</v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ht="15.6" x14ac:dyDescent="0.25">
      <c r="A334" s="11"/>
      <c r="B334" s="30"/>
      <c r="C334" s="27"/>
      <c r="D334" s="28"/>
      <c r="J334" s="19"/>
    </row>
    <row r="335" spans="1:19" ht="15.6" x14ac:dyDescent="0.25">
      <c r="A335" s="11"/>
      <c r="B335" s="31"/>
      <c r="C335" s="23" t="str">
        <f ca="1">IF(PORTADA!$F$51="A",CONCATENATE(K335,".- ",G335),"")</f>
        <v xml:space="preserve">56.- INSTRUCCIÓN NBQ. </v>
      </c>
      <c r="D335" s="24"/>
      <c r="E335" s="11"/>
      <c r="F335" s="11"/>
      <c r="G335" s="40" t="str">
        <f>IF(J336="FIN","",LOOKUP(I335,DATOS!A:A,DATOS!F:F))</f>
        <v xml:space="preserve">INSTRUCCIÓN NBQ. </v>
      </c>
      <c r="H335" s="40">
        <f>IF(J336="FIN",0,LOOKUP(I335,DATOS!A:A,DATOS!P:P))</f>
        <v>0</v>
      </c>
      <c r="I335" s="35">
        <f>+I329+1</f>
        <v>1544</v>
      </c>
      <c r="J335" s="61">
        <f>IF(LOOKUP(I335,DATOS!A:A,DATOS!C:C)=0,J329,(LOOKUP(I335,DATOS!A:A,DATOS!C:C)))</f>
        <v>22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ht="15.6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>a) 0</v>
      </c>
      <c r="D336" s="26"/>
      <c r="G336" s="38">
        <f>IF(J336="FIN","",LOOKUP(I335,DATOS!A:A,DATOS!L:L))</f>
        <v>0</v>
      </c>
      <c r="I336" s="35" t="s">
        <v>57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ht="15.6" x14ac:dyDescent="0.25">
      <c r="A337" s="142"/>
      <c r="B337" s="29"/>
      <c r="C337" s="25" t="str">
        <f ca="1">IF(PORTADA!$F$51="A",CONCATENATE(I337," ",G337),"")</f>
        <v>b) 0</v>
      </c>
      <c r="D337" s="26"/>
      <c r="G337" s="38">
        <f>IF(J336="FIN","",LOOKUP(I335,DATOS!A:A,DATOS!M:M))</f>
        <v>0</v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ht="15.6" x14ac:dyDescent="0.25">
      <c r="A338" s="142"/>
      <c r="B338" s="29"/>
      <c r="C338" s="25" t="str">
        <f ca="1">IF(PORTADA!$F$51="A",CONCATENATE(I338," ",G338),"")</f>
        <v>c) 0</v>
      </c>
      <c r="D338" s="26"/>
      <c r="G338" s="38">
        <f>IF(J336="FIN","",LOOKUP(I335,DATOS!A:A,DATOS!N:N))</f>
        <v>0</v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ht="15.6" x14ac:dyDescent="0.25">
      <c r="A339" s="142"/>
      <c r="B339" s="29"/>
      <c r="C339" s="25" t="str">
        <f ca="1">IF(PORTADA!$F$51="A",CONCATENATE(I339," ",G339),"")</f>
        <v>d) 0</v>
      </c>
      <c r="D339" s="26"/>
      <c r="G339" s="38">
        <f>IF(J336="FIN","",LOOKUP(I335,DATOS!A:A,DATOS!O:O))</f>
        <v>0</v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ht="15.6" x14ac:dyDescent="0.25">
      <c r="A340" s="11"/>
      <c r="B340" s="30"/>
      <c r="C340" s="27"/>
      <c r="D340" s="28"/>
      <c r="J340" s="19"/>
    </row>
    <row r="341" spans="1:19" ht="15.6" x14ac:dyDescent="0.25">
      <c r="A341" s="11"/>
      <c r="B341" s="31"/>
      <c r="C341" s="23" t="str">
        <f ca="1">IF(PORTADA!$F$51="A",CONCATENATE(K341,".- ",G341),"")</f>
        <v xml:space="preserve">57.- INSTRUCCIÓN NBQ. </v>
      </c>
      <c r="D341" s="24"/>
      <c r="E341" s="11"/>
      <c r="F341" s="11"/>
      <c r="G341" s="40" t="str">
        <f>IF(J342="FIN","",LOOKUP(I341,DATOS!A:A,DATOS!F:F))</f>
        <v xml:space="preserve">INSTRUCCIÓN NBQ. </v>
      </c>
      <c r="H341" s="40">
        <f>IF(J342="FIN",0,LOOKUP(I341,DATOS!A:A,DATOS!P:P))</f>
        <v>0</v>
      </c>
      <c r="I341" s="35">
        <f>+I335+1</f>
        <v>1545</v>
      </c>
      <c r="J341" s="61">
        <f>IF(LOOKUP(I341,DATOS!A:A,DATOS!C:C)=0,J335,(LOOKUP(I341,DATOS!A:A,DATOS!C:C)))</f>
        <v>22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ht="15.6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>a) 0</v>
      </c>
      <c r="D342" s="26"/>
      <c r="G342" s="38">
        <f>IF(J342="FIN","",LOOKUP(I341,DATOS!A:A,DATOS!L:L))</f>
        <v>0</v>
      </c>
      <c r="I342" s="35" t="s">
        <v>57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ht="15.6" x14ac:dyDescent="0.25">
      <c r="A343" s="142"/>
      <c r="B343" s="29"/>
      <c r="C343" s="25" t="str">
        <f ca="1">IF(PORTADA!$F$51="A",CONCATENATE(I343," ",G343),"")</f>
        <v>b) 0</v>
      </c>
      <c r="D343" s="26"/>
      <c r="G343" s="38">
        <f>IF(J342="FIN","",LOOKUP(I341,DATOS!A:A,DATOS!M:M))</f>
        <v>0</v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ht="15.6" x14ac:dyDescent="0.25">
      <c r="A344" s="142"/>
      <c r="B344" s="29"/>
      <c r="C344" s="25" t="str">
        <f ca="1">IF(PORTADA!$F$51="A",CONCATENATE(I344," ",G344),"")</f>
        <v>c) 0</v>
      </c>
      <c r="D344" s="26"/>
      <c r="G344" s="38">
        <f>IF(J342="FIN","",LOOKUP(I341,DATOS!A:A,DATOS!N:N))</f>
        <v>0</v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ht="15.6" x14ac:dyDescent="0.25">
      <c r="A345" s="142"/>
      <c r="B345" s="29"/>
      <c r="C345" s="25" t="str">
        <f ca="1">IF(PORTADA!$F$51="A",CONCATENATE(I345," ",G345),"")</f>
        <v>d) 0</v>
      </c>
      <c r="D345" s="26"/>
      <c r="G345" s="38">
        <f>IF(J342="FIN","",LOOKUP(I341,DATOS!A:A,DATOS!O:O))</f>
        <v>0</v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ht="15.6" x14ac:dyDescent="0.25">
      <c r="A346" s="11"/>
      <c r="B346" s="30"/>
      <c r="C346" s="27"/>
      <c r="D346" s="28"/>
      <c r="J346" s="19"/>
    </row>
    <row r="347" spans="1:19" ht="15.6" x14ac:dyDescent="0.25">
      <c r="A347" s="11"/>
      <c r="B347" s="31"/>
      <c r="C347" s="23" t="str">
        <f ca="1">IF(PORTADA!$F$51="A",CONCATENATE(K347,".- ",G347),"")</f>
        <v xml:space="preserve">58.- INSTRUCCIÓN NBQ. </v>
      </c>
      <c r="D347" s="24"/>
      <c r="E347" s="11"/>
      <c r="F347" s="11"/>
      <c r="G347" s="40" t="str">
        <f>IF(J348="FIN","",LOOKUP(I347,DATOS!A:A,DATOS!F:F))</f>
        <v xml:space="preserve">INSTRUCCIÓN NBQ. </v>
      </c>
      <c r="H347" s="40">
        <f>IF(J348="FIN",0,LOOKUP(I347,DATOS!A:A,DATOS!P:P))</f>
        <v>0</v>
      </c>
      <c r="I347" s="35">
        <f>+I341+1</f>
        <v>1546</v>
      </c>
      <c r="J347" s="61">
        <f>IF(LOOKUP(I347,DATOS!A:A,DATOS!C:C)=0,J341,(LOOKUP(I347,DATOS!A:A,DATOS!C:C)))</f>
        <v>22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ht="15.6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>a) 0</v>
      </c>
      <c r="D348" s="26"/>
      <c r="G348" s="38">
        <f>IF(J348="FIN","",LOOKUP(I347,DATOS!A:A,DATOS!L:L))</f>
        <v>0</v>
      </c>
      <c r="I348" s="35" t="s">
        <v>57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ht="15.6" x14ac:dyDescent="0.25">
      <c r="A349" s="142"/>
      <c r="B349" s="29"/>
      <c r="C349" s="25" t="str">
        <f ca="1">IF(PORTADA!$F$51="A",CONCATENATE(I349," ",G349),"")</f>
        <v>b) 0</v>
      </c>
      <c r="D349" s="26"/>
      <c r="G349" s="38">
        <f>IF(J348="FIN","",LOOKUP(I347,DATOS!A:A,DATOS!M:M))</f>
        <v>0</v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ht="15.6" x14ac:dyDescent="0.25">
      <c r="A350" s="142"/>
      <c r="B350" s="29"/>
      <c r="C350" s="25" t="str">
        <f ca="1">IF(PORTADA!$F$51="A",CONCATENATE(I350," ",G350),"")</f>
        <v>c) 0</v>
      </c>
      <c r="D350" s="26"/>
      <c r="G350" s="38">
        <f>IF(J348="FIN","",LOOKUP(I347,DATOS!A:A,DATOS!N:N))</f>
        <v>0</v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ht="15.6" x14ac:dyDescent="0.25">
      <c r="A351" s="142"/>
      <c r="B351" s="29"/>
      <c r="C351" s="25" t="str">
        <f ca="1">IF(PORTADA!$F$51="A",CONCATENATE(I351," ",G351),"")</f>
        <v>d) 0</v>
      </c>
      <c r="D351" s="26"/>
      <c r="G351" s="38">
        <f>IF(J348="FIN","",LOOKUP(I347,DATOS!A:A,DATOS!O:O))</f>
        <v>0</v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ht="15.6" x14ac:dyDescent="0.25">
      <c r="A352" s="11"/>
      <c r="B352" s="30"/>
      <c r="C352" s="27"/>
      <c r="D352" s="28"/>
      <c r="J352" s="19"/>
    </row>
    <row r="353" spans="1:19" ht="15.6" x14ac:dyDescent="0.25">
      <c r="A353" s="11"/>
      <c r="B353" s="31"/>
      <c r="C353" s="23" t="str">
        <f ca="1">IF(PORTADA!$F$51="A",CONCATENATE(K353,".- ",G353),"")</f>
        <v xml:space="preserve">59.- INSTRUCCIÓN NBQ. </v>
      </c>
      <c r="D353" s="24"/>
      <c r="E353" s="11"/>
      <c r="F353" s="11"/>
      <c r="G353" s="40" t="str">
        <f>IF(J354="FIN","",LOOKUP(I353,DATOS!A:A,DATOS!F:F))</f>
        <v xml:space="preserve">INSTRUCCIÓN NBQ. </v>
      </c>
      <c r="H353" s="40">
        <f>IF(J354="FIN",0,LOOKUP(I353,DATOS!A:A,DATOS!P:P))</f>
        <v>0</v>
      </c>
      <c r="I353" s="35">
        <f>+I347+1</f>
        <v>1547</v>
      </c>
      <c r="J353" s="61">
        <f>IF(LOOKUP(I353,DATOS!A:A,DATOS!C:C)=0,J347,(LOOKUP(I353,DATOS!A:A,DATOS!C:C)))</f>
        <v>22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ht="15.6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>a) 0</v>
      </c>
      <c r="D354" s="26"/>
      <c r="G354" s="38">
        <f>IF(J354="FIN","",LOOKUP(I353,DATOS!A:A,DATOS!L:L))</f>
        <v>0</v>
      </c>
      <c r="I354" s="35" t="s">
        <v>57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ht="15.6" x14ac:dyDescent="0.25">
      <c r="A355" s="142"/>
      <c r="B355" s="29"/>
      <c r="C355" s="25" t="str">
        <f ca="1">IF(PORTADA!$F$51="A",CONCATENATE(I355," ",G355),"")</f>
        <v>b) 0</v>
      </c>
      <c r="D355" s="26"/>
      <c r="G355" s="38">
        <f>IF(J354="FIN","",LOOKUP(I353,DATOS!A:A,DATOS!M:M))</f>
        <v>0</v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ht="15.6" x14ac:dyDescent="0.25">
      <c r="A356" s="142"/>
      <c r="B356" s="29"/>
      <c r="C356" s="25" t="str">
        <f ca="1">IF(PORTADA!$F$51="A",CONCATENATE(I356," ",G356),"")</f>
        <v>c) 0</v>
      </c>
      <c r="D356" s="26"/>
      <c r="G356" s="38">
        <f>IF(J354="FIN","",LOOKUP(I353,DATOS!A:A,DATOS!N:N))</f>
        <v>0</v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ht="15.6" x14ac:dyDescent="0.25">
      <c r="A357" s="142"/>
      <c r="B357" s="29"/>
      <c r="C357" s="25" t="str">
        <f ca="1">IF(PORTADA!$F$51="A",CONCATENATE(I357," ",G357),"")</f>
        <v>d) 0</v>
      </c>
      <c r="D357" s="26"/>
      <c r="G357" s="38">
        <f>IF(J354="FIN","",LOOKUP(I353,DATOS!A:A,DATOS!O:O))</f>
        <v>0</v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ht="15.6" x14ac:dyDescent="0.25">
      <c r="A358" s="11"/>
      <c r="B358" s="30"/>
      <c r="C358" s="27"/>
      <c r="D358" s="28"/>
      <c r="J358" s="19"/>
    </row>
    <row r="359" spans="1:19" ht="15.6" x14ac:dyDescent="0.25">
      <c r="A359" s="11"/>
      <c r="B359" s="31"/>
      <c r="C359" s="23" t="str">
        <f ca="1">IF(PORTADA!$F$51="A",CONCATENATE(K359,".- ",G359),"")</f>
        <v xml:space="preserve">60.- INSTRUCCIÓN NBQ. </v>
      </c>
      <c r="D359" s="24"/>
      <c r="E359" s="11"/>
      <c r="F359" s="11"/>
      <c r="G359" s="40" t="str">
        <f>IF(J360="FIN","",LOOKUP(I359,DATOS!A:A,DATOS!F:F))</f>
        <v xml:space="preserve">INSTRUCCIÓN NBQ. </v>
      </c>
      <c r="H359" s="40">
        <f>IF(J360="FIN",0,LOOKUP(I359,DATOS!A:A,DATOS!P:P))</f>
        <v>0</v>
      </c>
      <c r="I359" s="35">
        <f>+I353+1</f>
        <v>1548</v>
      </c>
      <c r="J359" s="61">
        <f>IF(LOOKUP(I359,DATOS!A:A,DATOS!C:C)=0,J353,(LOOKUP(I359,DATOS!A:A,DATOS!C:C)))</f>
        <v>22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ht="15.6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>a) 0</v>
      </c>
      <c r="D360" s="26"/>
      <c r="G360" s="38">
        <f>IF(J360="FIN","",LOOKUP(I359,DATOS!A:A,DATOS!L:L))</f>
        <v>0</v>
      </c>
      <c r="I360" s="35" t="s">
        <v>57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ht="15.6" x14ac:dyDescent="0.25">
      <c r="A361" s="142"/>
      <c r="B361" s="29"/>
      <c r="C361" s="25" t="str">
        <f ca="1">IF(PORTADA!$F$51="A",CONCATENATE(I361," ",G361),"")</f>
        <v>b) 0</v>
      </c>
      <c r="D361" s="26"/>
      <c r="G361" s="38">
        <f>IF(J360="FIN","",LOOKUP(I359,DATOS!A:A,DATOS!M:M))</f>
        <v>0</v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ht="15.6" x14ac:dyDescent="0.25">
      <c r="A362" s="142"/>
      <c r="B362" s="29"/>
      <c r="C362" s="25" t="str">
        <f ca="1">IF(PORTADA!$F$51="A",CONCATENATE(I362," ",G362),"")</f>
        <v>c) 0</v>
      </c>
      <c r="D362" s="26"/>
      <c r="G362" s="38">
        <f>IF(J360="FIN","",LOOKUP(I359,DATOS!A:A,DATOS!N:N))</f>
        <v>0</v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ht="15.6" x14ac:dyDescent="0.25">
      <c r="A363" s="142"/>
      <c r="B363" s="29"/>
      <c r="C363" s="25" t="str">
        <f ca="1">IF(PORTADA!$F$51="A",CONCATENATE(I363," ",G363),"")</f>
        <v>d) 0</v>
      </c>
      <c r="D363" s="26"/>
      <c r="G363" s="38">
        <f>IF(J360="FIN","",LOOKUP(I359,DATOS!A:A,DATOS!O:O))</f>
        <v>0</v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ht="15.6" x14ac:dyDescent="0.25">
      <c r="A364" s="11"/>
      <c r="B364" s="30"/>
      <c r="C364" s="27"/>
      <c r="D364" s="28"/>
      <c r="J364" s="19"/>
    </row>
    <row r="365" spans="1:19" ht="15.6" x14ac:dyDescent="0.25">
      <c r="A365" s="11"/>
      <c r="B365" s="31"/>
      <c r="C365" s="23" t="str">
        <f ca="1">IF(PORTADA!$F$51="A",CONCATENATE(K365,".- ",G365),"")</f>
        <v xml:space="preserve">61.- INSTRUCCIÓN NBQ. </v>
      </c>
      <c r="D365" s="24"/>
      <c r="E365" s="11"/>
      <c r="F365" s="11"/>
      <c r="G365" s="40" t="str">
        <f>IF(J366="FIN","",LOOKUP(I365,DATOS!A:A,DATOS!F:F))</f>
        <v xml:space="preserve">INSTRUCCIÓN NBQ. </v>
      </c>
      <c r="H365" s="40">
        <f>IF(J366="FIN",0,LOOKUP(I365,DATOS!A:A,DATOS!P:P))</f>
        <v>0</v>
      </c>
      <c r="I365" s="35">
        <f>+I359+1</f>
        <v>1549</v>
      </c>
      <c r="J365" s="61">
        <f>IF(LOOKUP(I365,DATOS!A:A,DATOS!C:C)=0,J359,(LOOKUP(I365,DATOS!A:A,DATOS!C:C)))</f>
        <v>22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ht="15.6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>a) 0</v>
      </c>
      <c r="D366" s="26"/>
      <c r="G366" s="38">
        <f>IF(J366="FIN","",LOOKUP(I365,DATOS!A:A,DATOS!L:L))</f>
        <v>0</v>
      </c>
      <c r="I366" s="35" t="s">
        <v>57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ht="15.6" x14ac:dyDescent="0.25">
      <c r="A367" s="142"/>
      <c r="B367" s="29"/>
      <c r="C367" s="25" t="str">
        <f ca="1">IF(PORTADA!$F$51="A",CONCATENATE(I367," ",G367),"")</f>
        <v>b) 0</v>
      </c>
      <c r="D367" s="26"/>
      <c r="G367" s="38">
        <f>IF(J366="FIN","",LOOKUP(I365,DATOS!A:A,DATOS!M:M))</f>
        <v>0</v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ht="15.6" x14ac:dyDescent="0.25">
      <c r="A368" s="142"/>
      <c r="B368" s="29"/>
      <c r="C368" s="25" t="str">
        <f ca="1">IF(PORTADA!$F$51="A",CONCATENATE(I368," ",G368),"")</f>
        <v>c) 0</v>
      </c>
      <c r="D368" s="26"/>
      <c r="G368" s="38">
        <f>IF(J366="FIN","",LOOKUP(I365,DATOS!A:A,DATOS!N:N))</f>
        <v>0</v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ht="15.6" x14ac:dyDescent="0.25">
      <c r="A369" s="142"/>
      <c r="B369" s="29"/>
      <c r="C369" s="25" t="str">
        <f ca="1">IF(PORTADA!$F$51="A",CONCATENATE(I369," ",G369),"")</f>
        <v>d) 0</v>
      </c>
      <c r="D369" s="26"/>
      <c r="G369" s="38">
        <f>IF(J366="FIN","",LOOKUP(I365,DATOS!A:A,DATOS!O:O))</f>
        <v>0</v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ht="15.6" x14ac:dyDescent="0.25">
      <c r="A370" s="11"/>
      <c r="B370" s="30"/>
      <c r="C370" s="27"/>
      <c r="D370" s="28"/>
      <c r="J370" s="19"/>
    </row>
    <row r="371" spans="1:19" ht="15.6" x14ac:dyDescent="0.25">
      <c r="A371" s="11"/>
      <c r="B371" s="31"/>
      <c r="C371" s="23" t="str">
        <f ca="1">IF(PORTADA!$F$51="A",CONCATENATE(K371,".- ",G371),"")</f>
        <v xml:space="preserve">62.- INSTRUCCIÓN NBQ. </v>
      </c>
      <c r="D371" s="24"/>
      <c r="E371" s="11"/>
      <c r="F371" s="11"/>
      <c r="G371" s="40" t="str">
        <f>IF(J372="FIN","",LOOKUP(I371,DATOS!A:A,DATOS!F:F))</f>
        <v xml:space="preserve">INSTRUCCIÓN NBQ. </v>
      </c>
      <c r="H371" s="40">
        <f>IF(J372="FIN",0,LOOKUP(I371,DATOS!A:A,DATOS!P:P))</f>
        <v>0</v>
      </c>
      <c r="I371" s="35">
        <f>+I365+1</f>
        <v>1550</v>
      </c>
      <c r="J371" s="61">
        <f>IF(LOOKUP(I371,DATOS!A:A,DATOS!C:C)=0,J365,(LOOKUP(I371,DATOS!A:A,DATOS!C:C)))</f>
        <v>22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ht="15.6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>a) 0</v>
      </c>
      <c r="D372" s="26"/>
      <c r="G372" s="38">
        <f>IF(J372="FIN","",LOOKUP(I371,DATOS!A:A,DATOS!L:L))</f>
        <v>0</v>
      </c>
      <c r="I372" s="35" t="s">
        <v>57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ht="15.6" x14ac:dyDescent="0.25">
      <c r="A373" s="142"/>
      <c r="B373" s="29"/>
      <c r="C373" s="25" t="str">
        <f ca="1">IF(PORTADA!$F$51="A",CONCATENATE(I373," ",G373),"")</f>
        <v>b) 0</v>
      </c>
      <c r="D373" s="26"/>
      <c r="G373" s="38">
        <f>IF(J372="FIN","",LOOKUP(I371,DATOS!A:A,DATOS!M:M))</f>
        <v>0</v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ht="15.6" x14ac:dyDescent="0.25">
      <c r="A374" s="142"/>
      <c r="B374" s="29"/>
      <c r="C374" s="25" t="str">
        <f ca="1">IF(PORTADA!$F$51="A",CONCATENATE(I374," ",G374),"")</f>
        <v>c) 0</v>
      </c>
      <c r="D374" s="26"/>
      <c r="G374" s="38">
        <f>IF(J372="FIN","",LOOKUP(I371,DATOS!A:A,DATOS!N:N))</f>
        <v>0</v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ht="15.6" x14ac:dyDescent="0.25">
      <c r="A375" s="142"/>
      <c r="B375" s="29"/>
      <c r="C375" s="25" t="str">
        <f ca="1">IF(PORTADA!$F$51="A",CONCATENATE(I375," ",G375),"")</f>
        <v>d) 0</v>
      </c>
      <c r="D375" s="26"/>
      <c r="G375" s="38">
        <f>IF(J372="FIN","",LOOKUP(I371,DATOS!A:A,DATOS!O:O))</f>
        <v>0</v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ht="15.6" x14ac:dyDescent="0.25">
      <c r="A376" s="11"/>
      <c r="B376" s="30"/>
      <c r="C376" s="27"/>
      <c r="D376" s="28"/>
      <c r="J376" s="19"/>
    </row>
    <row r="377" spans="1:19" ht="15.6" x14ac:dyDescent="0.25">
      <c r="A377" s="11"/>
      <c r="B377" s="31"/>
      <c r="C377" s="23" t="str">
        <f ca="1">IF(PORTADA!$F$51="A",CONCATENATE(K377,".- ",G377),"")</f>
        <v xml:space="preserve">63.- INSTRUCCIÓN NBQ. </v>
      </c>
      <c r="D377" s="24"/>
      <c r="E377" s="11"/>
      <c r="F377" s="11"/>
      <c r="G377" s="40" t="str">
        <f>IF(J378="FIN","",LOOKUP(I377,DATOS!A:A,DATOS!F:F))</f>
        <v xml:space="preserve">INSTRUCCIÓN NBQ. </v>
      </c>
      <c r="H377" s="40">
        <f>IF(J378="FIN",0,LOOKUP(I377,DATOS!A:A,DATOS!P:P))</f>
        <v>0</v>
      </c>
      <c r="I377" s="35">
        <f>+I371+1</f>
        <v>1551</v>
      </c>
      <c r="J377" s="61">
        <f>IF(LOOKUP(I377,DATOS!A:A,DATOS!C:C)=0,J371,(LOOKUP(I377,DATOS!A:A,DATOS!C:C)))</f>
        <v>22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ht="15.6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>a) 0</v>
      </c>
      <c r="D378" s="26"/>
      <c r="G378" s="38">
        <f>IF(J378="FIN","",LOOKUP(I377,DATOS!A:A,DATOS!L:L))</f>
        <v>0</v>
      </c>
      <c r="I378" s="35" t="s">
        <v>57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ht="15.6" x14ac:dyDescent="0.25">
      <c r="A379" s="142"/>
      <c r="B379" s="29"/>
      <c r="C379" s="25" t="str">
        <f ca="1">IF(PORTADA!$F$51="A",CONCATENATE(I379," ",G379),"")</f>
        <v>b) 0</v>
      </c>
      <c r="D379" s="26"/>
      <c r="G379" s="38">
        <f>IF(J378="FIN","",LOOKUP(I377,DATOS!A:A,DATOS!M:M))</f>
        <v>0</v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ht="15.6" x14ac:dyDescent="0.25">
      <c r="A380" s="142"/>
      <c r="B380" s="29"/>
      <c r="C380" s="25" t="str">
        <f ca="1">IF(PORTADA!$F$51="A",CONCATENATE(I380," ",G380),"")</f>
        <v>c) 0</v>
      </c>
      <c r="D380" s="26"/>
      <c r="G380" s="38">
        <f>IF(J378="FIN","",LOOKUP(I377,DATOS!A:A,DATOS!N:N))</f>
        <v>0</v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ht="15.6" x14ac:dyDescent="0.25">
      <c r="A381" s="142"/>
      <c r="B381" s="29"/>
      <c r="C381" s="25" t="str">
        <f ca="1">IF(PORTADA!$F$51="A",CONCATENATE(I381," ",G381),"")</f>
        <v>d) 0</v>
      </c>
      <c r="D381" s="26"/>
      <c r="G381" s="38">
        <f>IF(J378="FIN","",LOOKUP(I377,DATOS!A:A,DATOS!O:O))</f>
        <v>0</v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ht="15.6" x14ac:dyDescent="0.25">
      <c r="A382" s="11"/>
      <c r="B382" s="30"/>
      <c r="C382" s="27"/>
      <c r="D382" s="28"/>
      <c r="J382" s="19"/>
    </row>
    <row r="383" spans="1:19" ht="15.6" x14ac:dyDescent="0.25">
      <c r="A383" s="11"/>
      <c r="B383" s="31"/>
      <c r="C383" s="23" t="str">
        <f ca="1">IF(PORTADA!$F$51="A",CONCATENATE(K383,".- ",G383),"")</f>
        <v xml:space="preserve">64.- INSTRUCCIÓN NBQ. </v>
      </c>
      <c r="D383" s="24"/>
      <c r="E383" s="11"/>
      <c r="F383" s="11"/>
      <c r="G383" s="40" t="str">
        <f>IF(J384="FIN","",LOOKUP(I383,DATOS!A:A,DATOS!F:F))</f>
        <v xml:space="preserve">INSTRUCCIÓN NBQ. </v>
      </c>
      <c r="H383" s="40">
        <f>IF(J384="FIN",0,LOOKUP(I383,DATOS!A:A,DATOS!P:P))</f>
        <v>0</v>
      </c>
      <c r="I383" s="35">
        <f>+I377+1</f>
        <v>1552</v>
      </c>
      <c r="J383" s="61">
        <f>IF(LOOKUP(I383,DATOS!A:A,DATOS!C:C)=0,J377,(LOOKUP(I383,DATOS!A:A,DATOS!C:C)))</f>
        <v>22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ht="15.6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>a) 0</v>
      </c>
      <c r="D384" s="26"/>
      <c r="G384" s="38">
        <f>IF(J384="FIN","",LOOKUP(I383,DATOS!A:A,DATOS!L:L))</f>
        <v>0</v>
      </c>
      <c r="I384" s="35" t="s">
        <v>57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ht="15.6" x14ac:dyDescent="0.25">
      <c r="A385" s="142"/>
      <c r="B385" s="29"/>
      <c r="C385" s="25" t="str">
        <f ca="1">IF(PORTADA!$F$51="A",CONCATENATE(I385," ",G385),"")</f>
        <v>b) 0</v>
      </c>
      <c r="D385" s="26"/>
      <c r="G385" s="38">
        <f>IF(J384="FIN","",LOOKUP(I383,DATOS!A:A,DATOS!M:M))</f>
        <v>0</v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ht="15.6" x14ac:dyDescent="0.25">
      <c r="A386" s="142"/>
      <c r="B386" s="29"/>
      <c r="C386" s="25" t="str">
        <f ca="1">IF(PORTADA!$F$51="A",CONCATENATE(I386," ",G386),"")</f>
        <v>c) 0</v>
      </c>
      <c r="D386" s="26"/>
      <c r="G386" s="38">
        <f>IF(J384="FIN","",LOOKUP(I383,DATOS!A:A,DATOS!N:N))</f>
        <v>0</v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ht="15.6" x14ac:dyDescent="0.25">
      <c r="A387" s="142"/>
      <c r="B387" s="29"/>
      <c r="C387" s="25" t="str">
        <f ca="1">IF(PORTADA!$F$51="A",CONCATENATE(I387," ",G387),"")</f>
        <v>d) 0</v>
      </c>
      <c r="D387" s="26"/>
      <c r="G387" s="38">
        <f>IF(J384="FIN","",LOOKUP(I383,DATOS!A:A,DATOS!O:O))</f>
        <v>0</v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ht="15.6" x14ac:dyDescent="0.25">
      <c r="A388" s="11"/>
      <c r="B388" s="30"/>
      <c r="C388" s="27"/>
      <c r="D388" s="28"/>
      <c r="J388" s="19"/>
    </row>
    <row r="389" spans="1:19" ht="15.6" x14ac:dyDescent="0.25">
      <c r="A389" s="11"/>
      <c r="B389" s="31"/>
      <c r="C389" s="23" t="str">
        <f ca="1">IF(PORTADA!$F$51="A",CONCATENATE(K389,".- ",G389),"")</f>
        <v xml:space="preserve">65.- INSTRUCCIÓN NBQ. </v>
      </c>
      <c r="D389" s="24"/>
      <c r="E389" s="11"/>
      <c r="F389" s="11"/>
      <c r="G389" s="40" t="str">
        <f>IF(J390="FIN","",LOOKUP(I389,DATOS!A:A,DATOS!F:F))</f>
        <v xml:space="preserve">INSTRUCCIÓN NBQ. </v>
      </c>
      <c r="H389" s="40">
        <f>IF(J390="FIN",0,LOOKUP(I389,DATOS!A:A,DATOS!P:P))</f>
        <v>0</v>
      </c>
      <c r="I389" s="35">
        <f>+I383+1</f>
        <v>1553</v>
      </c>
      <c r="J389" s="61">
        <f>IF(LOOKUP(I389,DATOS!A:A,DATOS!C:C)=0,J383,(LOOKUP(I389,DATOS!A:A,DATOS!C:C)))</f>
        <v>22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ht="15.6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>a) 0</v>
      </c>
      <c r="D390" s="26"/>
      <c r="G390" s="38">
        <f>IF(J390="FIN","",LOOKUP(I389,DATOS!A:A,DATOS!L:L))</f>
        <v>0</v>
      </c>
      <c r="I390" s="35" t="s">
        <v>57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ht="15.6" x14ac:dyDescent="0.25">
      <c r="A391" s="142"/>
      <c r="B391" s="29"/>
      <c r="C391" s="25" t="str">
        <f ca="1">IF(PORTADA!$F$51="A",CONCATENATE(I391," ",G391),"")</f>
        <v>b) 0</v>
      </c>
      <c r="D391" s="26"/>
      <c r="G391" s="38">
        <f>IF(J390="FIN","",LOOKUP(I389,DATOS!A:A,DATOS!M:M))</f>
        <v>0</v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ht="15.6" x14ac:dyDescent="0.25">
      <c r="A392" s="142"/>
      <c r="B392" s="29"/>
      <c r="C392" s="25" t="str">
        <f ca="1">IF(PORTADA!$F$51="A",CONCATENATE(I392," ",G392),"")</f>
        <v>c) 0</v>
      </c>
      <c r="D392" s="26"/>
      <c r="G392" s="38">
        <f>IF(J390="FIN","",LOOKUP(I389,DATOS!A:A,DATOS!N:N))</f>
        <v>0</v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ht="15.6" x14ac:dyDescent="0.25">
      <c r="A393" s="142"/>
      <c r="B393" s="29"/>
      <c r="C393" s="25" t="str">
        <f ca="1">IF(PORTADA!$F$51="A",CONCATENATE(I393," ",G393),"")</f>
        <v>d) 0</v>
      </c>
      <c r="D393" s="26"/>
      <c r="G393" s="38">
        <f>IF(J390="FIN","",LOOKUP(I389,DATOS!A:A,DATOS!O:O))</f>
        <v>0</v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ht="15.6" x14ac:dyDescent="0.25">
      <c r="A394" s="11"/>
      <c r="B394" s="30"/>
      <c r="C394" s="27"/>
      <c r="D394" s="28"/>
      <c r="J394" s="19"/>
    </row>
    <row r="395" spans="1:19" ht="15.6" x14ac:dyDescent="0.25">
      <c r="A395" s="11"/>
      <c r="B395" s="31"/>
      <c r="C395" s="23" t="str">
        <f ca="1">IF(PORTADA!$F$51="A",CONCATENATE(K395,".- ",G395),"")</f>
        <v xml:space="preserve">66.- INSTRUCCIÓN NBQ. </v>
      </c>
      <c r="D395" s="24"/>
      <c r="E395" s="11"/>
      <c r="F395" s="11"/>
      <c r="G395" s="40" t="str">
        <f>IF(J396="FIN","",LOOKUP(I395,DATOS!A:A,DATOS!F:F))</f>
        <v xml:space="preserve">INSTRUCCIÓN NBQ. </v>
      </c>
      <c r="H395" s="40">
        <f>IF(J396="FIN",0,LOOKUP(I395,DATOS!A:A,DATOS!P:P))</f>
        <v>0</v>
      </c>
      <c r="I395" s="35">
        <f>+I389+1</f>
        <v>1554</v>
      </c>
      <c r="J395" s="61">
        <f>IF(LOOKUP(I395,DATOS!A:A,DATOS!C:C)=0,J389,(LOOKUP(I395,DATOS!A:A,DATOS!C:C)))</f>
        <v>22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ht="15.6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>a) 0</v>
      </c>
      <c r="D396" s="26"/>
      <c r="G396" s="38">
        <f>IF(J396="FIN","",LOOKUP(I395,DATOS!A:A,DATOS!L:L))</f>
        <v>0</v>
      </c>
      <c r="I396" s="35" t="s">
        <v>57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ht="15.6" x14ac:dyDescent="0.25">
      <c r="A397" s="142"/>
      <c r="B397" s="29"/>
      <c r="C397" s="25" t="str">
        <f ca="1">IF(PORTADA!$F$51="A",CONCATENATE(I397," ",G397),"")</f>
        <v>b) 0</v>
      </c>
      <c r="D397" s="26"/>
      <c r="G397" s="38">
        <f>IF(J396="FIN","",LOOKUP(I395,DATOS!A:A,DATOS!M:M))</f>
        <v>0</v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ht="15.6" x14ac:dyDescent="0.25">
      <c r="A398" s="142"/>
      <c r="B398" s="29"/>
      <c r="C398" s="25" t="str">
        <f ca="1">IF(PORTADA!$F$51="A",CONCATENATE(I398," ",G398),"")</f>
        <v>c) 0</v>
      </c>
      <c r="D398" s="26"/>
      <c r="G398" s="38">
        <f>IF(J396="FIN","",LOOKUP(I395,DATOS!A:A,DATOS!N:N))</f>
        <v>0</v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ht="15.6" x14ac:dyDescent="0.25">
      <c r="A399" s="142"/>
      <c r="B399" s="29"/>
      <c r="C399" s="25" t="str">
        <f ca="1">IF(PORTADA!$F$51="A",CONCATENATE(I399," ",G399),"")</f>
        <v>d) 0</v>
      </c>
      <c r="D399" s="26"/>
      <c r="G399" s="38">
        <f>IF(J396="FIN","",LOOKUP(I395,DATOS!A:A,DATOS!O:O))</f>
        <v>0</v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ht="15.6" x14ac:dyDescent="0.25">
      <c r="A400" s="11"/>
      <c r="B400" s="30"/>
      <c r="C400" s="27"/>
      <c r="D400" s="28"/>
      <c r="J400" s="19"/>
    </row>
    <row r="401" spans="1:19" ht="15.6" x14ac:dyDescent="0.25">
      <c r="A401" s="11"/>
      <c r="B401" s="31"/>
      <c r="C401" s="23" t="str">
        <f ca="1">IF(PORTADA!$F$51="A",CONCATENATE(K401,".- ",G401),"")</f>
        <v xml:space="preserve">67.- INSTRUCCIÓN NBQ. </v>
      </c>
      <c r="D401" s="24"/>
      <c r="E401" s="11"/>
      <c r="F401" s="11"/>
      <c r="G401" s="40" t="str">
        <f>IF(J402="FIN","",LOOKUP(I401,DATOS!A:A,DATOS!F:F))</f>
        <v xml:space="preserve">INSTRUCCIÓN NBQ. </v>
      </c>
      <c r="H401" s="40">
        <f>IF(J402="FIN",0,LOOKUP(I401,DATOS!A:A,DATOS!P:P))</f>
        <v>0</v>
      </c>
      <c r="I401" s="35">
        <f>+I395+1</f>
        <v>1555</v>
      </c>
      <c r="J401" s="61">
        <f>IF(LOOKUP(I401,DATOS!A:A,DATOS!C:C)=0,J395,(LOOKUP(I401,DATOS!A:A,DATOS!C:C)))</f>
        <v>22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ht="15.6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>a) 0</v>
      </c>
      <c r="D402" s="26"/>
      <c r="G402" s="38">
        <f>IF(J402="FIN","",LOOKUP(I401,DATOS!A:A,DATOS!L:L))</f>
        <v>0</v>
      </c>
      <c r="I402" s="35" t="s">
        <v>57</v>
      </c>
      <c r="J402" s="41" t="str">
        <f>IF(J396="FIN","FIN",IF(J401=J395,"","FIN"))</f>
        <v/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ht="15.6" x14ac:dyDescent="0.25">
      <c r="A403" s="142"/>
      <c r="B403" s="29"/>
      <c r="C403" s="25" t="str">
        <f ca="1">IF(PORTADA!$F$51="A",CONCATENATE(I403," ",G403),"")</f>
        <v>b) 0</v>
      </c>
      <c r="D403" s="26"/>
      <c r="G403" s="38">
        <f>IF(J402="FIN","",LOOKUP(I401,DATOS!A:A,DATOS!M:M))</f>
        <v>0</v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ht="15.6" x14ac:dyDescent="0.25">
      <c r="A404" s="142"/>
      <c r="B404" s="29"/>
      <c r="C404" s="25" t="str">
        <f ca="1">IF(PORTADA!$F$51="A",CONCATENATE(I404," ",G404),"")</f>
        <v>c) 0</v>
      </c>
      <c r="D404" s="26"/>
      <c r="G404" s="38">
        <f>IF(J402="FIN","",LOOKUP(I401,DATOS!A:A,DATOS!N:N))</f>
        <v>0</v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ht="15.6" x14ac:dyDescent="0.25">
      <c r="A405" s="142"/>
      <c r="B405" s="29"/>
      <c r="C405" s="25" t="str">
        <f ca="1">IF(PORTADA!$F$51="A",CONCATENATE(I405," ",G405),"")</f>
        <v>d) 0</v>
      </c>
      <c r="D405" s="26"/>
      <c r="G405" s="38">
        <f>IF(J402="FIN","",LOOKUP(I401,DATOS!A:A,DATOS!O:O))</f>
        <v>0</v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ht="15.6" x14ac:dyDescent="0.25">
      <c r="A406" s="11"/>
      <c r="B406" s="30"/>
      <c r="C406" s="27"/>
      <c r="D406" s="28"/>
      <c r="J406" s="19"/>
    </row>
    <row r="407" spans="1:19" ht="15.6" x14ac:dyDescent="0.25">
      <c r="A407" s="11"/>
      <c r="B407" s="31"/>
      <c r="C407" s="23" t="str">
        <f ca="1">IF(PORTADA!$F$51="A",CONCATENATE(K407,".- ",G407),"")</f>
        <v xml:space="preserve">68.- INSTRUCCIÓN NBQ. </v>
      </c>
      <c r="D407" s="24"/>
      <c r="E407" s="11"/>
      <c r="F407" s="11"/>
      <c r="G407" s="40" t="str">
        <f>IF(J408="FIN","",LOOKUP(I407,DATOS!A:A,DATOS!F:F))</f>
        <v xml:space="preserve">INSTRUCCIÓN NBQ. </v>
      </c>
      <c r="H407" s="40">
        <f>IF(J408="FIN",0,LOOKUP(I407,DATOS!A:A,DATOS!P:P))</f>
        <v>0</v>
      </c>
      <c r="I407" s="35">
        <f>+I401+1</f>
        <v>1556</v>
      </c>
      <c r="J407" s="61">
        <f>IF(LOOKUP(I407,DATOS!A:A,DATOS!C:C)=0,J401,(LOOKUP(I407,DATOS!A:A,DATOS!C:C)))</f>
        <v>22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ht="15.6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>a) 0</v>
      </c>
      <c r="D408" s="26"/>
      <c r="G408" s="38">
        <f>IF(J408="FIN","",LOOKUP(I407,DATOS!A:A,DATOS!L:L))</f>
        <v>0</v>
      </c>
      <c r="I408" s="35" t="s">
        <v>57</v>
      </c>
      <c r="J408" s="41" t="str">
        <f>IF(J402="FIN","FIN",IF(J407=J401,"","FIN"))</f>
        <v/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ht="15.6" x14ac:dyDescent="0.25">
      <c r="A409" s="142"/>
      <c r="B409" s="29"/>
      <c r="C409" s="25" t="str">
        <f ca="1">IF(PORTADA!$F$51="A",CONCATENATE(I409," ",G409),"")</f>
        <v>b) 0</v>
      </c>
      <c r="D409" s="26"/>
      <c r="G409" s="38">
        <f>IF(J408="FIN","",LOOKUP(I407,DATOS!A:A,DATOS!M:M))</f>
        <v>0</v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ht="15.6" x14ac:dyDescent="0.25">
      <c r="A410" s="142"/>
      <c r="B410" s="29"/>
      <c r="C410" s="25" t="str">
        <f ca="1">IF(PORTADA!$F$51="A",CONCATENATE(I410," ",G410),"")</f>
        <v>c) 0</v>
      </c>
      <c r="D410" s="26"/>
      <c r="G410" s="38">
        <f>IF(J408="FIN","",LOOKUP(I407,DATOS!A:A,DATOS!N:N))</f>
        <v>0</v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ht="15.6" x14ac:dyDescent="0.25">
      <c r="A411" s="142"/>
      <c r="B411" s="29"/>
      <c r="C411" s="25" t="str">
        <f ca="1">IF(PORTADA!$F$51="A",CONCATENATE(I411," ",G411),"")</f>
        <v>d) 0</v>
      </c>
      <c r="D411" s="26"/>
      <c r="G411" s="38">
        <f>IF(J408="FIN","",LOOKUP(I407,DATOS!A:A,DATOS!O:O))</f>
        <v>0</v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ht="15.6" x14ac:dyDescent="0.25">
      <c r="A412" s="11"/>
      <c r="B412" s="30"/>
      <c r="C412" s="27"/>
      <c r="D412" s="28"/>
      <c r="J412" s="19"/>
    </row>
    <row r="413" spans="1:19" ht="15.6" x14ac:dyDescent="0.25">
      <c r="A413" s="11"/>
      <c r="B413" s="31"/>
      <c r="C413" s="23" t="str">
        <f ca="1">IF(PORTADA!$F$51="A",CONCATENATE(K413,".- ",G413),"")</f>
        <v xml:space="preserve">69.- INSTRUCCIÓN NBQ. </v>
      </c>
      <c r="D413" s="24"/>
      <c r="E413" s="11"/>
      <c r="F413" s="11"/>
      <c r="G413" s="40" t="str">
        <f>IF(J414="FIN","",LOOKUP(I413,DATOS!A:A,DATOS!F:F))</f>
        <v xml:space="preserve">INSTRUCCIÓN NBQ. </v>
      </c>
      <c r="H413" s="40">
        <f>IF(J414="FIN",0,LOOKUP(I413,DATOS!A:A,DATOS!P:P))</f>
        <v>0</v>
      </c>
      <c r="I413" s="35">
        <f>+I407+1</f>
        <v>1557</v>
      </c>
      <c r="J413" s="61">
        <f>IF(LOOKUP(I413,DATOS!A:A,DATOS!C:C)=0,J407,(LOOKUP(I413,DATOS!A:A,DATOS!C:C)))</f>
        <v>22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ht="15.6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>a) 0</v>
      </c>
      <c r="D414" s="26"/>
      <c r="G414" s="38">
        <f>IF(J414="FIN","",LOOKUP(I413,DATOS!A:A,DATOS!L:L))</f>
        <v>0</v>
      </c>
      <c r="I414" s="35" t="s">
        <v>57</v>
      </c>
      <c r="J414" s="41" t="str">
        <f>IF(J408="FIN","FIN",IF(J413=J407,"","FIN"))</f>
        <v/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ht="15.6" x14ac:dyDescent="0.25">
      <c r="A415" s="142"/>
      <c r="B415" s="29"/>
      <c r="C415" s="25" t="str">
        <f ca="1">IF(PORTADA!$F$51="A",CONCATENATE(I415," ",G415),"")</f>
        <v>b) 0</v>
      </c>
      <c r="D415" s="26"/>
      <c r="G415" s="38">
        <f>IF(J414="FIN","",LOOKUP(I413,DATOS!A:A,DATOS!M:M))</f>
        <v>0</v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ht="15.6" x14ac:dyDescent="0.25">
      <c r="A416" s="142"/>
      <c r="B416" s="29"/>
      <c r="C416" s="25" t="str">
        <f ca="1">IF(PORTADA!$F$51="A",CONCATENATE(I416," ",G416),"")</f>
        <v>c) 0</v>
      </c>
      <c r="D416" s="26"/>
      <c r="G416" s="38">
        <f>IF(J414="FIN","",LOOKUP(I413,DATOS!A:A,DATOS!N:N))</f>
        <v>0</v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ht="15.6" x14ac:dyDescent="0.25">
      <c r="A417" s="142"/>
      <c r="B417" s="29"/>
      <c r="C417" s="25" t="str">
        <f ca="1">IF(PORTADA!$F$51="A",CONCATENATE(I417," ",G417),"")</f>
        <v>d) 0</v>
      </c>
      <c r="D417" s="26"/>
      <c r="G417" s="38">
        <f>IF(J414="FIN","",LOOKUP(I413,DATOS!A:A,DATOS!O:O))</f>
        <v>0</v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ht="15.6" x14ac:dyDescent="0.25">
      <c r="A418" s="11"/>
      <c r="B418" s="30"/>
      <c r="C418" s="27"/>
      <c r="D418" s="28"/>
      <c r="J418" s="19"/>
    </row>
    <row r="419" spans="1:19" ht="15.6" x14ac:dyDescent="0.25">
      <c r="A419" s="11"/>
      <c r="B419" s="31"/>
      <c r="C419" s="23" t="str">
        <f ca="1">IF(PORTADA!$F$51="A",CONCATENATE(K419,".- ",G419),"")</f>
        <v xml:space="preserve">70.- INSTRUCCIÓN NBQ. </v>
      </c>
      <c r="D419" s="24"/>
      <c r="E419" s="11"/>
      <c r="F419" s="11"/>
      <c r="G419" s="40" t="str">
        <f>IF(J420="FIN","",LOOKUP(I419,DATOS!A:A,DATOS!F:F))</f>
        <v xml:space="preserve">INSTRUCCIÓN NBQ. </v>
      </c>
      <c r="H419" s="40">
        <f>IF(J420="FIN",0,LOOKUP(I419,DATOS!A:A,DATOS!P:P))</f>
        <v>0</v>
      </c>
      <c r="I419" s="35">
        <f>+I413+1</f>
        <v>1558</v>
      </c>
      <c r="J419" s="61">
        <f>IF(LOOKUP(I419,DATOS!A:A,DATOS!C:C)=0,J413,(LOOKUP(I419,DATOS!A:A,DATOS!C:C)))</f>
        <v>22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ht="15.6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>a) 0</v>
      </c>
      <c r="D420" s="26"/>
      <c r="G420" s="38">
        <f>IF(J420="FIN","",LOOKUP(I419,DATOS!A:A,DATOS!L:L))</f>
        <v>0</v>
      </c>
      <c r="I420" s="35" t="s">
        <v>57</v>
      </c>
      <c r="J420" s="41" t="str">
        <f>IF(J414="FIN","FIN",IF(J419=J413,"","FIN"))</f>
        <v/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ht="15.6" x14ac:dyDescent="0.25">
      <c r="A421" s="142"/>
      <c r="B421" s="29"/>
      <c r="C421" s="25" t="str">
        <f ca="1">IF(PORTADA!$F$51="A",CONCATENATE(I421," ",G421),"")</f>
        <v>b) 0</v>
      </c>
      <c r="D421" s="26"/>
      <c r="G421" s="38">
        <f>IF(J420="FIN","",LOOKUP(I419,DATOS!A:A,DATOS!M:M))</f>
        <v>0</v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ht="15.6" x14ac:dyDescent="0.25">
      <c r="A422" s="142"/>
      <c r="B422" s="29"/>
      <c r="C422" s="25" t="str">
        <f ca="1">IF(PORTADA!$F$51="A",CONCATENATE(I422," ",G422),"")</f>
        <v>c) 0</v>
      </c>
      <c r="D422" s="26"/>
      <c r="G422" s="38">
        <f>IF(J420="FIN","",LOOKUP(I419,DATOS!A:A,DATOS!N:N))</f>
        <v>0</v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ht="15.6" x14ac:dyDescent="0.25">
      <c r="A423" s="142"/>
      <c r="B423" s="29"/>
      <c r="C423" s="25" t="str">
        <f ca="1">IF(PORTADA!$F$51="A",CONCATENATE(I423," ",G423),"")</f>
        <v>d) 0</v>
      </c>
      <c r="D423" s="26"/>
      <c r="G423" s="38">
        <f>IF(J420="FIN","",LOOKUP(I419,DATOS!A:A,DATOS!O:O))</f>
        <v>0</v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ht="15.6" x14ac:dyDescent="0.25">
      <c r="A424" s="11"/>
      <c r="B424" s="30"/>
      <c r="C424" s="27"/>
      <c r="D424" s="28"/>
      <c r="J424" s="19"/>
    </row>
    <row r="425" spans="1:19" ht="15.6" x14ac:dyDescent="0.25">
      <c r="A425" s="11"/>
      <c r="B425" s="31"/>
      <c r="C425" s="23" t="str">
        <f ca="1">IF(PORTADA!$F$51="A",CONCATENATE(K425,".- ",G425),"")</f>
        <v xml:space="preserve">71.- INSTRUCCIÓN NBQ. </v>
      </c>
      <c r="D425" s="24"/>
      <c r="E425" s="11"/>
      <c r="F425" s="11"/>
      <c r="G425" s="40" t="str">
        <f>IF(J426="FIN","",LOOKUP(I425,DATOS!A:A,DATOS!F:F))</f>
        <v xml:space="preserve">INSTRUCCIÓN NBQ. </v>
      </c>
      <c r="H425" s="40">
        <f>IF(J426="FIN",0,LOOKUP(I425,DATOS!A:A,DATOS!P:P))</f>
        <v>0</v>
      </c>
      <c r="I425" s="35">
        <f>+I419+1</f>
        <v>1559</v>
      </c>
      <c r="J425" s="61">
        <f>IF(LOOKUP(I425,DATOS!A:A,DATOS!C:C)=0,J419,(LOOKUP(I425,DATOS!A:A,DATOS!C:C)))</f>
        <v>22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ht="15.6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>a) 0</v>
      </c>
      <c r="D426" s="26"/>
      <c r="G426" s="38">
        <f>IF(J426="FIN","",LOOKUP(I425,DATOS!A:A,DATOS!L:L))</f>
        <v>0</v>
      </c>
      <c r="I426" s="35" t="s">
        <v>57</v>
      </c>
      <c r="J426" s="41" t="str">
        <f>IF(J420="FIN","FIN",IF(J425=J419,"","FIN"))</f>
        <v/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ht="15.6" x14ac:dyDescent="0.25">
      <c r="A427" s="142"/>
      <c r="B427" s="29"/>
      <c r="C427" s="25" t="str">
        <f ca="1">IF(PORTADA!$F$51="A",CONCATENATE(I427," ",G427),"")</f>
        <v>b) 0</v>
      </c>
      <c r="D427" s="26"/>
      <c r="G427" s="38">
        <f>IF(J426="FIN","",LOOKUP(I425,DATOS!A:A,DATOS!M:M))</f>
        <v>0</v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ht="15.6" x14ac:dyDescent="0.25">
      <c r="A428" s="142"/>
      <c r="B428" s="29"/>
      <c r="C428" s="25" t="str">
        <f ca="1">IF(PORTADA!$F$51="A",CONCATENATE(I428," ",G428),"")</f>
        <v>c) 0</v>
      </c>
      <c r="D428" s="26"/>
      <c r="G428" s="38">
        <f>IF(J426="FIN","",LOOKUP(I425,DATOS!A:A,DATOS!N:N))</f>
        <v>0</v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ht="15.6" x14ac:dyDescent="0.25">
      <c r="A429" s="142"/>
      <c r="B429" s="29"/>
      <c r="C429" s="25" t="str">
        <f ca="1">IF(PORTADA!$F$51="A",CONCATENATE(I429," ",G429),"")</f>
        <v>d) 0</v>
      </c>
      <c r="D429" s="26"/>
      <c r="G429" s="38">
        <f>IF(J426="FIN","",LOOKUP(I425,DATOS!A:A,DATOS!O:O))</f>
        <v>0</v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ht="15.6" x14ac:dyDescent="0.25">
      <c r="A430" s="11"/>
      <c r="B430" s="30"/>
      <c r="C430" s="27"/>
      <c r="D430" s="28"/>
      <c r="J430" s="19"/>
    </row>
    <row r="431" spans="1:19" ht="15.6" x14ac:dyDescent="0.25">
      <c r="A431" s="11"/>
      <c r="B431" s="31"/>
      <c r="C431" s="23" t="str">
        <f ca="1">IF(PORTADA!$F$51="A",CONCATENATE(K431,".- ",G431),"")</f>
        <v xml:space="preserve">72.- INSTRUCCIÓN NBQ. </v>
      </c>
      <c r="D431" s="24"/>
      <c r="E431" s="11"/>
      <c r="F431" s="11"/>
      <c r="G431" s="40" t="str">
        <f>IF(J432="FIN","",LOOKUP(I431,DATOS!A:A,DATOS!F:F))</f>
        <v xml:space="preserve">INSTRUCCIÓN NBQ. </v>
      </c>
      <c r="H431" s="40">
        <f>IF(J432="FIN",0,LOOKUP(I431,DATOS!A:A,DATOS!P:P))</f>
        <v>0</v>
      </c>
      <c r="I431" s="35">
        <f>+I425+1</f>
        <v>1560</v>
      </c>
      <c r="J431" s="61">
        <f>IF(LOOKUP(I431,DATOS!A:A,DATOS!C:C)=0,J425,(LOOKUP(I431,DATOS!A:A,DATOS!C:C)))</f>
        <v>22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ht="15.6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>a) 0</v>
      </c>
      <c r="D432" s="26"/>
      <c r="G432" s="38">
        <f>IF(J432="FIN","",LOOKUP(I431,DATOS!A:A,DATOS!L:L))</f>
        <v>0</v>
      </c>
      <c r="I432" s="35" t="s">
        <v>57</v>
      </c>
      <c r="J432" s="41" t="str">
        <f>IF(J426="FIN","FIN",IF(J431=J425,"","FIN"))</f>
        <v/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ht="15.6" x14ac:dyDescent="0.25">
      <c r="A433" s="142"/>
      <c r="B433" s="29"/>
      <c r="C433" s="25" t="str">
        <f ca="1">IF(PORTADA!$F$51="A",CONCATENATE(I433," ",G433),"")</f>
        <v>b) 0</v>
      </c>
      <c r="D433" s="26"/>
      <c r="G433" s="38">
        <f>IF(J432="FIN","",LOOKUP(I431,DATOS!A:A,DATOS!M:M))</f>
        <v>0</v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ht="15.6" x14ac:dyDescent="0.25">
      <c r="A434" s="142"/>
      <c r="B434" s="29"/>
      <c r="C434" s="25" t="str">
        <f ca="1">IF(PORTADA!$F$51="A",CONCATENATE(I434," ",G434),"")</f>
        <v>c) 0</v>
      </c>
      <c r="D434" s="26"/>
      <c r="G434" s="38">
        <f>IF(J432="FIN","",LOOKUP(I431,DATOS!A:A,DATOS!N:N))</f>
        <v>0</v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ht="15.6" x14ac:dyDescent="0.25">
      <c r="A435" s="142"/>
      <c r="B435" s="29"/>
      <c r="C435" s="25" t="str">
        <f ca="1">IF(PORTADA!$F$51="A",CONCATENATE(I435," ",G435),"")</f>
        <v>d) 0</v>
      </c>
      <c r="D435" s="26"/>
      <c r="G435" s="38">
        <f>IF(J432="FIN","",LOOKUP(I431,DATOS!A:A,DATOS!O:O))</f>
        <v>0</v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ht="15.6" x14ac:dyDescent="0.25">
      <c r="A436" s="11"/>
      <c r="B436" s="30"/>
      <c r="C436" s="27"/>
      <c r="D436" s="28"/>
      <c r="J436" s="19"/>
    </row>
    <row r="437" spans="1:19" ht="15.6" x14ac:dyDescent="0.25">
      <c r="A437" s="11"/>
      <c r="B437" s="31"/>
      <c r="C437" s="23" t="str">
        <f ca="1">IF(PORTADA!$F$51="A",CONCATENATE(K437,".- ",G437),"")</f>
        <v xml:space="preserve">73.- INSTRUCCIÓN NBQ. </v>
      </c>
      <c r="D437" s="24"/>
      <c r="E437" s="11"/>
      <c r="F437" s="11"/>
      <c r="G437" s="40" t="str">
        <f>IF(J438="FIN","",LOOKUP(I437,DATOS!A:A,DATOS!F:F))</f>
        <v xml:space="preserve">INSTRUCCIÓN NBQ. </v>
      </c>
      <c r="H437" s="40">
        <f>IF(J438="FIN",0,LOOKUP(I437,DATOS!A:A,DATOS!P:P))</f>
        <v>0</v>
      </c>
      <c r="I437" s="35">
        <f>+I431+1</f>
        <v>1561</v>
      </c>
      <c r="J437" s="61">
        <f>IF(LOOKUP(I437,DATOS!A:A,DATOS!C:C)=0,J431,(LOOKUP(I437,DATOS!A:A,DATOS!C:C)))</f>
        <v>22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ht="15.6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>a) 0</v>
      </c>
      <c r="D438" s="26"/>
      <c r="G438" s="38">
        <f>IF(J438="FIN","",LOOKUP(I437,DATOS!A:A,DATOS!L:L))</f>
        <v>0</v>
      </c>
      <c r="I438" s="35" t="s">
        <v>57</v>
      </c>
      <c r="J438" s="41" t="str">
        <f>IF(J432="FIN","FIN",IF(J437=J431,"","FIN"))</f>
        <v/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ht="15.6" x14ac:dyDescent="0.25">
      <c r="A439" s="142"/>
      <c r="B439" s="29"/>
      <c r="C439" s="25" t="str">
        <f ca="1">IF(PORTADA!$F$51="A",CONCATENATE(I439," ",G439),"")</f>
        <v>b) 0</v>
      </c>
      <c r="D439" s="26"/>
      <c r="G439" s="38">
        <f>IF(J438="FIN","",LOOKUP(I437,DATOS!A:A,DATOS!M:M))</f>
        <v>0</v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ht="15.6" x14ac:dyDescent="0.25">
      <c r="A440" s="142"/>
      <c r="B440" s="29"/>
      <c r="C440" s="25" t="str">
        <f ca="1">IF(PORTADA!$F$51="A",CONCATENATE(I440," ",G440),"")</f>
        <v>c) 0</v>
      </c>
      <c r="D440" s="26"/>
      <c r="G440" s="38">
        <f>IF(J438="FIN","",LOOKUP(I437,DATOS!A:A,DATOS!N:N))</f>
        <v>0</v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ht="15.6" x14ac:dyDescent="0.25">
      <c r="A441" s="142"/>
      <c r="B441" s="29"/>
      <c r="C441" s="25" t="str">
        <f ca="1">IF(PORTADA!$F$51="A",CONCATENATE(I441," ",G441),"")</f>
        <v>d) 0</v>
      </c>
      <c r="D441" s="26"/>
      <c r="G441" s="38">
        <f>IF(J438="FIN","",LOOKUP(I437,DATOS!A:A,DATOS!O:O))</f>
        <v>0</v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ht="15.6" x14ac:dyDescent="0.25">
      <c r="A442" s="11"/>
      <c r="B442" s="30"/>
      <c r="C442" s="27"/>
      <c r="D442" s="28"/>
      <c r="J442" s="19"/>
    </row>
    <row r="443" spans="1:19" ht="15.6" x14ac:dyDescent="0.25">
      <c r="A443" s="11"/>
      <c r="B443" s="31"/>
      <c r="C443" s="23" t="str">
        <f ca="1">IF(PORTADA!$F$51="A",CONCATENATE(K443,".- ",G443),"")</f>
        <v xml:space="preserve">74.- INSTRUCCIÓN NBQ. </v>
      </c>
      <c r="D443" s="24"/>
      <c r="E443" s="11"/>
      <c r="F443" s="11"/>
      <c r="G443" s="40" t="str">
        <f>IF(J444="FIN","",LOOKUP(I443,DATOS!A:A,DATOS!F:F))</f>
        <v xml:space="preserve">INSTRUCCIÓN NBQ. </v>
      </c>
      <c r="H443" s="40">
        <f>IF(J444="FIN",0,LOOKUP(I443,DATOS!A:A,DATOS!P:P))</f>
        <v>0</v>
      </c>
      <c r="I443" s="35">
        <f>+I437+1</f>
        <v>1562</v>
      </c>
      <c r="J443" s="61">
        <f>IF(LOOKUP(I443,DATOS!A:A,DATOS!C:C)=0,J437,(LOOKUP(I443,DATOS!A:A,DATOS!C:C)))</f>
        <v>22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ht="15.6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>a) 0</v>
      </c>
      <c r="D444" s="26"/>
      <c r="G444" s="38">
        <f>IF(J444="FIN","",LOOKUP(I443,DATOS!A:A,DATOS!L:L))</f>
        <v>0</v>
      </c>
      <c r="I444" s="35" t="s">
        <v>57</v>
      </c>
      <c r="J444" s="41" t="str">
        <f>IF(J438="FIN","FIN",IF(J443=J437,"","FIN"))</f>
        <v/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ht="15.6" x14ac:dyDescent="0.25">
      <c r="A445" s="142"/>
      <c r="B445" s="29"/>
      <c r="C445" s="25" t="str">
        <f ca="1">IF(PORTADA!$F$51="A",CONCATENATE(I445," ",G445),"")</f>
        <v>b) 0</v>
      </c>
      <c r="D445" s="26"/>
      <c r="G445" s="38">
        <f>IF(J444="FIN","",LOOKUP(I443,DATOS!A:A,DATOS!M:M))</f>
        <v>0</v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ht="15.6" x14ac:dyDescent="0.25">
      <c r="A446" s="142"/>
      <c r="B446" s="29"/>
      <c r="C446" s="25" t="str">
        <f ca="1">IF(PORTADA!$F$51="A",CONCATENATE(I446," ",G446),"")</f>
        <v>c) 0</v>
      </c>
      <c r="D446" s="26"/>
      <c r="G446" s="38">
        <f>IF(J444="FIN","",LOOKUP(I443,DATOS!A:A,DATOS!N:N))</f>
        <v>0</v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ht="15.6" x14ac:dyDescent="0.25">
      <c r="A447" s="142"/>
      <c r="B447" s="29"/>
      <c r="C447" s="25" t="str">
        <f ca="1">IF(PORTADA!$F$51="A",CONCATENATE(I447," ",G447),"")</f>
        <v>d) 0</v>
      </c>
      <c r="D447" s="26"/>
      <c r="G447" s="38">
        <f>IF(J444="FIN","",LOOKUP(I443,DATOS!A:A,DATOS!O:O))</f>
        <v>0</v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ht="15.6" x14ac:dyDescent="0.25">
      <c r="A448" s="11"/>
      <c r="B448" s="30"/>
      <c r="C448" s="27"/>
      <c r="D448" s="28"/>
      <c r="J448" s="19"/>
    </row>
    <row r="449" spans="1:19" ht="15.6" x14ac:dyDescent="0.25">
      <c r="A449" s="11"/>
      <c r="B449" s="31"/>
      <c r="C449" s="23" t="str">
        <f ca="1">IF(PORTADA!$F$51="A",CONCATENATE(K449,".- ",G449),"")</f>
        <v xml:space="preserve">75.- INSTRUCCIÓN NBQ. </v>
      </c>
      <c r="D449" s="24"/>
      <c r="E449" s="11"/>
      <c r="F449" s="11"/>
      <c r="G449" s="40" t="str">
        <f>IF(J450="FIN","",LOOKUP(I449,DATOS!A:A,DATOS!F:F))</f>
        <v xml:space="preserve">INSTRUCCIÓN NBQ. </v>
      </c>
      <c r="H449" s="40">
        <f>IF(J450="FIN",0,LOOKUP(I449,DATOS!A:A,DATOS!P:P))</f>
        <v>0</v>
      </c>
      <c r="I449" s="35">
        <f>+I443+1</f>
        <v>1563</v>
      </c>
      <c r="J449" s="61">
        <f>IF(LOOKUP(I449,DATOS!A:A,DATOS!C:C)=0,J443,(LOOKUP(I449,DATOS!A:A,DATOS!C:C)))</f>
        <v>22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ht="15.6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>a) 0</v>
      </c>
      <c r="D450" s="26"/>
      <c r="G450" s="38">
        <f>IF(J450="FIN","",LOOKUP(I449,DATOS!A:A,DATOS!L:L))</f>
        <v>0</v>
      </c>
      <c r="I450" s="35" t="s">
        <v>57</v>
      </c>
      <c r="J450" s="41" t="str">
        <f>IF(J444="FIN","FIN",IF(J449=J443,"","FIN"))</f>
        <v/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ht="15.6" x14ac:dyDescent="0.25">
      <c r="A451" s="142"/>
      <c r="B451" s="29"/>
      <c r="C451" s="25" t="str">
        <f ca="1">IF(PORTADA!$F$51="A",CONCATENATE(I451," ",G451),"")</f>
        <v>b) 0</v>
      </c>
      <c r="D451" s="26"/>
      <c r="G451" s="38">
        <f>IF(J450="FIN","",LOOKUP(I449,DATOS!A:A,DATOS!M:M))</f>
        <v>0</v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ht="15.6" x14ac:dyDescent="0.25">
      <c r="A452" s="142"/>
      <c r="B452" s="29"/>
      <c r="C452" s="25" t="str">
        <f ca="1">IF(PORTADA!$F$51="A",CONCATENATE(I452," ",G452),"")</f>
        <v>c) 0</v>
      </c>
      <c r="D452" s="26"/>
      <c r="G452" s="38">
        <f>IF(J450="FIN","",LOOKUP(I449,DATOS!A:A,DATOS!N:N))</f>
        <v>0</v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ht="15.6" x14ac:dyDescent="0.25">
      <c r="A453" s="142"/>
      <c r="B453" s="29"/>
      <c r="C453" s="25" t="str">
        <f ca="1">IF(PORTADA!$F$51="A",CONCATENATE(I453," ",G453),"")</f>
        <v>d) 0</v>
      </c>
      <c r="D453" s="26"/>
      <c r="G453" s="38">
        <f>IF(J450="FIN","",LOOKUP(I449,DATOS!A:A,DATOS!O:O))</f>
        <v>0</v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ht="15.6" x14ac:dyDescent="0.25">
      <c r="A454" s="11"/>
      <c r="B454" s="30"/>
      <c r="C454" s="27"/>
      <c r="D454" s="28"/>
      <c r="J454" s="19"/>
    </row>
    <row r="455" spans="1:19" ht="15.6" x14ac:dyDescent="0.25">
      <c r="A455" s="11"/>
      <c r="B455" s="31"/>
      <c r="C455" s="23" t="str">
        <f ca="1">IF(PORTADA!$F$51="A",CONCATENATE(K455,".- ",G455),"")</f>
        <v xml:space="preserve">76.- INSTRUCCIÓN NBQ. </v>
      </c>
      <c r="D455" s="24"/>
      <c r="E455" s="11"/>
      <c r="F455" s="11"/>
      <c r="G455" s="40" t="str">
        <f>IF(J456="FIN","",LOOKUP(I455,DATOS!A:A,DATOS!F:F))</f>
        <v xml:space="preserve">INSTRUCCIÓN NBQ. </v>
      </c>
      <c r="H455" s="40">
        <f>IF(J456="FIN",0,LOOKUP(I455,DATOS!A:A,DATOS!P:P))</f>
        <v>0</v>
      </c>
      <c r="I455" s="35">
        <f>+I449+1</f>
        <v>1564</v>
      </c>
      <c r="J455" s="61">
        <f>IF(LOOKUP(I455,DATOS!A:A,DATOS!C:C)=0,J449,(LOOKUP(I455,DATOS!A:A,DATOS!C:C)))</f>
        <v>22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ht="15.6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>a) 0</v>
      </c>
      <c r="D456" s="26"/>
      <c r="G456" s="38">
        <f>IF(J456="FIN","",LOOKUP(I455,DATOS!A:A,DATOS!L:L))</f>
        <v>0</v>
      </c>
      <c r="I456" s="35" t="s">
        <v>57</v>
      </c>
      <c r="J456" s="41" t="str">
        <f>IF(J450="FIN","FIN",IF(J455=J449,"","FIN"))</f>
        <v/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ht="15.6" x14ac:dyDescent="0.25">
      <c r="A457" s="142"/>
      <c r="B457" s="29"/>
      <c r="C457" s="25" t="str">
        <f ca="1">IF(PORTADA!$F$51="A",CONCATENATE(I457," ",G457),"")</f>
        <v>b) 0</v>
      </c>
      <c r="D457" s="26"/>
      <c r="G457" s="38">
        <f>IF(J456="FIN","",LOOKUP(I455,DATOS!A:A,DATOS!M:M))</f>
        <v>0</v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ht="15.6" x14ac:dyDescent="0.25">
      <c r="A458" s="142"/>
      <c r="B458" s="29"/>
      <c r="C458" s="25" t="str">
        <f ca="1">IF(PORTADA!$F$51="A",CONCATENATE(I458," ",G458),"")</f>
        <v>c) 0</v>
      </c>
      <c r="D458" s="26"/>
      <c r="G458" s="38">
        <f>IF(J456="FIN","",LOOKUP(I455,DATOS!A:A,DATOS!N:N))</f>
        <v>0</v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ht="15.6" x14ac:dyDescent="0.25">
      <c r="A459" s="142"/>
      <c r="B459" s="29"/>
      <c r="C459" s="25" t="str">
        <f ca="1">IF(PORTADA!$F$51="A",CONCATENATE(I459," ",G459),"")</f>
        <v>d) 0</v>
      </c>
      <c r="D459" s="26"/>
      <c r="G459" s="38">
        <f>IF(J456="FIN","",LOOKUP(I455,DATOS!A:A,DATOS!O:O))</f>
        <v>0</v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ht="15.6" x14ac:dyDescent="0.25">
      <c r="A460" s="11"/>
      <c r="B460" s="30"/>
      <c r="C460" s="27"/>
      <c r="D460" s="28"/>
      <c r="J460" s="19"/>
    </row>
    <row r="461" spans="1:19" ht="15.6" x14ac:dyDescent="0.25">
      <c r="A461" s="11"/>
      <c r="B461" s="31"/>
      <c r="C461" s="23" t="str">
        <f ca="1">IF(PORTADA!$F$51="A",CONCATENATE(K461,".- ",G461),"")</f>
        <v xml:space="preserve">77.- INSTRUCCIÓN NBQ. </v>
      </c>
      <c r="D461" s="24"/>
      <c r="E461" s="11"/>
      <c r="F461" s="11"/>
      <c r="G461" s="40" t="str">
        <f>IF(J462="FIN","",LOOKUP(I461,DATOS!A:A,DATOS!F:F))</f>
        <v xml:space="preserve">INSTRUCCIÓN NBQ. </v>
      </c>
      <c r="H461" s="40">
        <f>IF(J462="FIN",0,LOOKUP(I461,DATOS!A:A,DATOS!P:P))</f>
        <v>0</v>
      </c>
      <c r="I461" s="35">
        <f>+I455+1</f>
        <v>1565</v>
      </c>
      <c r="J461" s="61">
        <f>IF(LOOKUP(I461,DATOS!A:A,DATOS!C:C)=0,J455,(LOOKUP(I461,DATOS!A:A,DATOS!C:C)))</f>
        <v>22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ht="15.6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>a) 0</v>
      </c>
      <c r="D462" s="26"/>
      <c r="G462" s="38">
        <f>IF(J462="FIN","",LOOKUP(I461,DATOS!A:A,DATOS!L:L))</f>
        <v>0</v>
      </c>
      <c r="I462" s="35" t="s">
        <v>57</v>
      </c>
      <c r="J462" s="41" t="str">
        <f>IF(J456="FIN","FIN",IF(J461=J455,"","FIN"))</f>
        <v/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ht="15.6" x14ac:dyDescent="0.25">
      <c r="A463" s="142"/>
      <c r="B463" s="29"/>
      <c r="C463" s="25" t="str">
        <f ca="1">IF(PORTADA!$F$51="A",CONCATENATE(I463," ",G463),"")</f>
        <v>b) 0</v>
      </c>
      <c r="D463" s="26"/>
      <c r="G463" s="38">
        <f>IF(J462="FIN","",LOOKUP(I461,DATOS!A:A,DATOS!M:M))</f>
        <v>0</v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ht="15.6" x14ac:dyDescent="0.25">
      <c r="A464" s="142"/>
      <c r="B464" s="29"/>
      <c r="C464" s="25" t="str">
        <f ca="1">IF(PORTADA!$F$51="A",CONCATENATE(I464," ",G464),"")</f>
        <v>c) 0</v>
      </c>
      <c r="D464" s="26"/>
      <c r="G464" s="38">
        <f>IF(J462="FIN","",LOOKUP(I461,DATOS!A:A,DATOS!N:N))</f>
        <v>0</v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ht="15.6" x14ac:dyDescent="0.25">
      <c r="A465" s="142"/>
      <c r="B465" s="29"/>
      <c r="C465" s="25" t="str">
        <f ca="1">IF(PORTADA!$F$51="A",CONCATENATE(I465," ",G465),"")</f>
        <v>d) 0</v>
      </c>
      <c r="D465" s="26"/>
      <c r="G465" s="38">
        <f>IF(J462="FIN","",LOOKUP(I461,DATOS!A:A,DATOS!O:O))</f>
        <v>0</v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ht="15.6" x14ac:dyDescent="0.25">
      <c r="A466" s="11"/>
      <c r="B466" s="30"/>
      <c r="C466" s="27"/>
      <c r="D466" s="28"/>
      <c r="J466" s="19"/>
    </row>
    <row r="467" spans="1:19" ht="15.6" x14ac:dyDescent="0.25">
      <c r="A467" s="11"/>
      <c r="B467" s="31"/>
      <c r="C467" s="23" t="str">
        <f ca="1">IF(PORTADA!$F$51="A",CONCATENATE(K467,".- ",G467),"")</f>
        <v xml:space="preserve">78.- INSTRUCCIÓN NBQ. </v>
      </c>
      <c r="D467" s="24"/>
      <c r="E467" s="11"/>
      <c r="F467" s="11"/>
      <c r="G467" s="40" t="str">
        <f>IF(J468="FIN","",LOOKUP(I467,DATOS!A:A,DATOS!F:F))</f>
        <v xml:space="preserve">INSTRUCCIÓN NBQ. </v>
      </c>
      <c r="H467" s="40">
        <f>IF(J468="FIN",0,LOOKUP(I467,DATOS!A:A,DATOS!P:P))</f>
        <v>0</v>
      </c>
      <c r="I467" s="35">
        <f>+I461+1</f>
        <v>1566</v>
      </c>
      <c r="J467" s="61">
        <f>IF(LOOKUP(I467,DATOS!A:A,DATOS!C:C)=0,J461,(LOOKUP(I467,DATOS!A:A,DATOS!C:C)))</f>
        <v>22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ht="15.6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>a) 0</v>
      </c>
      <c r="D468" s="26"/>
      <c r="G468" s="38">
        <f>IF(J468="FIN","",LOOKUP(I467,DATOS!A:A,DATOS!L:L))</f>
        <v>0</v>
      </c>
      <c r="I468" s="35" t="s">
        <v>57</v>
      </c>
      <c r="J468" s="41" t="str">
        <f>IF(J462="FIN","FIN",IF(J467=J461,"","FIN"))</f>
        <v/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ht="15.6" x14ac:dyDescent="0.25">
      <c r="A469" s="142"/>
      <c r="B469" s="29"/>
      <c r="C469" s="25" t="str">
        <f ca="1">IF(PORTADA!$F$51="A",CONCATENATE(I469," ",G469),"")</f>
        <v>b) 0</v>
      </c>
      <c r="D469" s="26"/>
      <c r="G469" s="38">
        <f>IF(J468="FIN","",LOOKUP(I467,DATOS!A:A,DATOS!M:M))</f>
        <v>0</v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ht="15.6" x14ac:dyDescent="0.25">
      <c r="A470" s="142"/>
      <c r="B470" s="29"/>
      <c r="C470" s="25" t="str">
        <f ca="1">IF(PORTADA!$F$51="A",CONCATENATE(I470," ",G470),"")</f>
        <v>c) 0</v>
      </c>
      <c r="D470" s="26"/>
      <c r="G470" s="38">
        <f>IF(J468="FIN","",LOOKUP(I467,DATOS!A:A,DATOS!N:N))</f>
        <v>0</v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ht="15.6" x14ac:dyDescent="0.25">
      <c r="A471" s="142"/>
      <c r="B471" s="29"/>
      <c r="C471" s="25" t="str">
        <f ca="1">IF(PORTADA!$F$51="A",CONCATENATE(I471," ",G471),"")</f>
        <v>d) 0</v>
      </c>
      <c r="D471" s="26"/>
      <c r="G471" s="38">
        <f>IF(J468="FIN","",LOOKUP(I467,DATOS!A:A,DATOS!O:O))</f>
        <v>0</v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ht="15.6" x14ac:dyDescent="0.25">
      <c r="A472" s="11"/>
      <c r="B472" s="30"/>
      <c r="C472" s="27"/>
      <c r="D472" s="28"/>
      <c r="J472" s="19"/>
    </row>
    <row r="473" spans="1:19" ht="15.6" x14ac:dyDescent="0.25">
      <c r="A473" s="11"/>
      <c r="B473" s="31"/>
      <c r="C473" s="23" t="str">
        <f ca="1">IF(PORTADA!$F$51="A",CONCATENATE(K473,".- ",G473),"")</f>
        <v xml:space="preserve">79.- INSTRUCCIÓN NBQ. </v>
      </c>
      <c r="D473" s="24"/>
      <c r="E473" s="11"/>
      <c r="F473" s="11"/>
      <c r="G473" s="40" t="str">
        <f>IF(J474="FIN","",LOOKUP(I473,DATOS!A:A,DATOS!F:F))</f>
        <v xml:space="preserve">INSTRUCCIÓN NBQ. </v>
      </c>
      <c r="H473" s="40">
        <f>IF(J474="FIN",0,LOOKUP(I473,DATOS!A:A,DATOS!P:P))</f>
        <v>0</v>
      </c>
      <c r="I473" s="35">
        <f>+I467+1</f>
        <v>1567</v>
      </c>
      <c r="J473" s="61">
        <f>IF(LOOKUP(I473,DATOS!A:A,DATOS!C:C)=0,J467,(LOOKUP(I473,DATOS!A:A,DATOS!C:C)))</f>
        <v>22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ht="15.6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>a) 0</v>
      </c>
      <c r="D474" s="26"/>
      <c r="G474" s="38">
        <f>IF(J474="FIN","",LOOKUP(I473,DATOS!A:A,DATOS!L:L))</f>
        <v>0</v>
      </c>
      <c r="I474" s="35" t="s">
        <v>57</v>
      </c>
      <c r="J474" s="41" t="str">
        <f>IF(J468="FIN","FIN",IF(J473=J467,"","FIN"))</f>
        <v/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ht="15.6" x14ac:dyDescent="0.25">
      <c r="A475" s="142"/>
      <c r="B475" s="29"/>
      <c r="C475" s="25" t="str">
        <f ca="1">IF(PORTADA!$F$51="A",CONCATENATE(I475," ",G475),"")</f>
        <v>b) 0</v>
      </c>
      <c r="D475" s="26"/>
      <c r="G475" s="38">
        <f>IF(J474="FIN","",LOOKUP(I473,DATOS!A:A,DATOS!M:M))</f>
        <v>0</v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ht="15.6" x14ac:dyDescent="0.25">
      <c r="A476" s="142"/>
      <c r="B476" s="29"/>
      <c r="C476" s="25" t="str">
        <f ca="1">IF(PORTADA!$F$51="A",CONCATENATE(I476," ",G476),"")</f>
        <v>c) 0</v>
      </c>
      <c r="D476" s="26"/>
      <c r="G476" s="38">
        <f>IF(J474="FIN","",LOOKUP(I473,DATOS!A:A,DATOS!N:N))</f>
        <v>0</v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ht="15.6" x14ac:dyDescent="0.25">
      <c r="A477" s="142"/>
      <c r="B477" s="29"/>
      <c r="C477" s="25" t="str">
        <f ca="1">IF(PORTADA!$F$51="A",CONCATENATE(I477," ",G477),"")</f>
        <v>d) 0</v>
      </c>
      <c r="D477" s="26"/>
      <c r="G477" s="38">
        <f>IF(J474="FIN","",LOOKUP(I473,DATOS!A:A,DATOS!O:O))</f>
        <v>0</v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ht="15.6" x14ac:dyDescent="0.25">
      <c r="A478" s="11"/>
      <c r="B478" s="30"/>
      <c r="C478" s="27"/>
      <c r="D478" s="28"/>
      <c r="J478" s="19"/>
    </row>
    <row r="479" spans="1:19" ht="15.6" x14ac:dyDescent="0.25">
      <c r="A479" s="11"/>
      <c r="B479" s="31"/>
      <c r="C479" s="23" t="str">
        <f ca="1">IF(PORTADA!$F$51="A",CONCATENATE(K479,".- ",G479),"")</f>
        <v xml:space="preserve">80.- INSTRUCCIÓN NBQ. </v>
      </c>
      <c r="D479" s="24"/>
      <c r="E479" s="11"/>
      <c r="F479" s="11"/>
      <c r="G479" s="40" t="str">
        <f>IF(J480="FIN","",LOOKUP(I479,DATOS!A:A,DATOS!F:F))</f>
        <v xml:space="preserve">INSTRUCCIÓN NBQ. </v>
      </c>
      <c r="H479" s="40">
        <f>IF(J480="FIN",0,LOOKUP(I479,DATOS!A:A,DATOS!P:P))</f>
        <v>0</v>
      </c>
      <c r="I479" s="35">
        <f>+I473+1</f>
        <v>1568</v>
      </c>
      <c r="J479" s="61">
        <f>IF(LOOKUP(I479,DATOS!A:A,DATOS!C:C)=0,J473,(LOOKUP(I479,DATOS!A:A,DATOS!C:C)))</f>
        <v>22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ht="15.6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>a) 0</v>
      </c>
      <c r="D480" s="26"/>
      <c r="G480" s="38">
        <f>IF(J480="FIN","",LOOKUP(I479,DATOS!A:A,DATOS!L:L))</f>
        <v>0</v>
      </c>
      <c r="I480" s="35" t="s">
        <v>57</v>
      </c>
      <c r="J480" s="41" t="str">
        <f>IF(J474="FIN","FIN",IF(J479=J473,"","FIN"))</f>
        <v/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ht="15.6" x14ac:dyDescent="0.25">
      <c r="A481" s="142"/>
      <c r="B481" s="29"/>
      <c r="C481" s="25" t="str">
        <f ca="1">IF(PORTADA!$F$51="A",CONCATENATE(I481," ",G481),"")</f>
        <v>b) 0</v>
      </c>
      <c r="D481" s="26"/>
      <c r="G481" s="38">
        <f>IF(J480="FIN","",LOOKUP(I479,DATOS!A:A,DATOS!M:M))</f>
        <v>0</v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ht="15.6" x14ac:dyDescent="0.25">
      <c r="A482" s="142"/>
      <c r="B482" s="29"/>
      <c r="C482" s="25" t="str">
        <f ca="1">IF(PORTADA!$F$51="A",CONCATENATE(I482," ",G482),"")</f>
        <v>c) 0</v>
      </c>
      <c r="D482" s="26"/>
      <c r="G482" s="38">
        <f>IF(J480="FIN","",LOOKUP(I479,DATOS!A:A,DATOS!N:N))</f>
        <v>0</v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ht="15.6" x14ac:dyDescent="0.25">
      <c r="A483" s="142"/>
      <c r="B483" s="29"/>
      <c r="C483" s="25" t="str">
        <f ca="1">IF(PORTADA!$F$51="A",CONCATENATE(I483," ",G483),"")</f>
        <v>d) 0</v>
      </c>
      <c r="D483" s="26"/>
      <c r="G483" s="38">
        <f>IF(J480="FIN","",LOOKUP(I479,DATOS!A:A,DATOS!O:O))</f>
        <v>0</v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ht="15.6" x14ac:dyDescent="0.25">
      <c r="A484" s="11"/>
      <c r="B484" s="30"/>
      <c r="C484" s="27"/>
      <c r="D484" s="28"/>
      <c r="J484" s="19"/>
    </row>
    <row r="485" spans="1:19" ht="15.6" x14ac:dyDescent="0.25">
      <c r="A485" s="11"/>
      <c r="B485" s="31"/>
      <c r="C485" s="23" t="str">
        <f ca="1">IF(PORTADA!$F$51="A",CONCATENATE(K485,".- ",G485),"")</f>
        <v xml:space="preserve">81.- INSTRUCCIÓN NBQ. </v>
      </c>
      <c r="D485" s="24"/>
      <c r="E485" s="11"/>
      <c r="F485" s="11"/>
      <c r="G485" s="40" t="str">
        <f>IF(J486="FIN","",LOOKUP(I485,DATOS!A:A,DATOS!F:F))</f>
        <v xml:space="preserve">INSTRUCCIÓN NBQ. </v>
      </c>
      <c r="H485" s="40">
        <f>IF(J486="FIN",0,LOOKUP(I485,DATOS!A:A,DATOS!P:P))</f>
        <v>0</v>
      </c>
      <c r="I485" s="35">
        <f>+I479+1</f>
        <v>1569</v>
      </c>
      <c r="J485" s="61">
        <f>IF(LOOKUP(I485,DATOS!A:A,DATOS!C:C)=0,J479,(LOOKUP(I485,DATOS!A:A,DATOS!C:C)))</f>
        <v>22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ht="15.6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>a) 0</v>
      </c>
      <c r="D486" s="26"/>
      <c r="G486" s="38">
        <f>IF(J486="FIN","",LOOKUP(I485,DATOS!A:A,DATOS!L:L))</f>
        <v>0</v>
      </c>
      <c r="I486" s="35" t="s">
        <v>57</v>
      </c>
      <c r="J486" s="41" t="str">
        <f>IF(J480="FIN","FIN",IF(J485=J479,"","FIN"))</f>
        <v/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ht="15.6" x14ac:dyDescent="0.25">
      <c r="A487" s="142"/>
      <c r="B487" s="29"/>
      <c r="C487" s="25" t="str">
        <f ca="1">IF(PORTADA!$F$51="A",CONCATENATE(I487," ",G487),"")</f>
        <v>b) 0</v>
      </c>
      <c r="D487" s="26"/>
      <c r="G487" s="38">
        <f>IF(J486="FIN","",LOOKUP(I485,DATOS!A:A,DATOS!M:M))</f>
        <v>0</v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ht="15.6" x14ac:dyDescent="0.25">
      <c r="A488" s="142"/>
      <c r="B488" s="29"/>
      <c r="C488" s="25" t="str">
        <f ca="1">IF(PORTADA!$F$51="A",CONCATENATE(I488," ",G488),"")</f>
        <v>c) 0</v>
      </c>
      <c r="D488" s="26"/>
      <c r="G488" s="38">
        <f>IF(J486="FIN","",LOOKUP(I485,DATOS!A:A,DATOS!N:N))</f>
        <v>0</v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ht="15.6" x14ac:dyDescent="0.25">
      <c r="A489" s="142"/>
      <c r="B489" s="29"/>
      <c r="C489" s="25" t="str">
        <f ca="1">IF(PORTADA!$F$51="A",CONCATENATE(I489," ",G489),"")</f>
        <v>d) 0</v>
      </c>
      <c r="D489" s="26"/>
      <c r="G489" s="38">
        <f>IF(J486="FIN","",LOOKUP(I485,DATOS!A:A,DATOS!O:O))</f>
        <v>0</v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ht="15.6" x14ac:dyDescent="0.25">
      <c r="A490" s="11"/>
      <c r="B490" s="30"/>
      <c r="C490" s="27"/>
      <c r="D490" s="28"/>
      <c r="J490" s="19"/>
    </row>
    <row r="491" spans="1:19" ht="15.6" x14ac:dyDescent="0.25">
      <c r="A491" s="11"/>
      <c r="B491" s="31"/>
      <c r="C491" s="23" t="str">
        <f ca="1">IF(PORTADA!$F$51="A",CONCATENATE(K491,".- ",G491),"")</f>
        <v xml:space="preserve">82.- INSTRUCCIÓN NBQ. </v>
      </c>
      <c r="D491" s="24"/>
      <c r="E491" s="11"/>
      <c r="F491" s="11"/>
      <c r="G491" s="40" t="str">
        <f>IF(J492="FIN","",LOOKUP(I491,DATOS!A:A,DATOS!F:F))</f>
        <v xml:space="preserve">INSTRUCCIÓN NBQ. </v>
      </c>
      <c r="H491" s="40">
        <f>IF(J492="FIN",0,LOOKUP(I491,DATOS!A:A,DATOS!P:P))</f>
        <v>0</v>
      </c>
      <c r="I491" s="35">
        <f>+I485+1</f>
        <v>1570</v>
      </c>
      <c r="J491" s="61">
        <f>IF(LOOKUP(I491,DATOS!A:A,DATOS!C:C)=0,J485,(LOOKUP(I491,DATOS!A:A,DATOS!C:C)))</f>
        <v>22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ht="15.6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>a) 0</v>
      </c>
      <c r="D492" s="26"/>
      <c r="G492" s="38">
        <f>IF(J492="FIN","",LOOKUP(I491,DATOS!A:A,DATOS!L:L))</f>
        <v>0</v>
      </c>
      <c r="I492" s="35" t="s">
        <v>57</v>
      </c>
      <c r="J492" s="41" t="str">
        <f>IF(J486="FIN","FIN",IF(J491=J485,"","FIN"))</f>
        <v/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ht="15.6" x14ac:dyDescent="0.25">
      <c r="A493" s="142"/>
      <c r="B493" s="29"/>
      <c r="C493" s="25" t="str">
        <f ca="1">IF(PORTADA!$F$51="A",CONCATENATE(I493," ",G493),"")</f>
        <v>b) 0</v>
      </c>
      <c r="D493" s="26"/>
      <c r="G493" s="38">
        <f>IF(J492="FIN","",LOOKUP(I491,DATOS!A:A,DATOS!M:M))</f>
        <v>0</v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ht="15.6" x14ac:dyDescent="0.25">
      <c r="A494" s="142"/>
      <c r="B494" s="29"/>
      <c r="C494" s="25" t="str">
        <f ca="1">IF(PORTADA!$F$51="A",CONCATENATE(I494," ",G494),"")</f>
        <v>c) 0</v>
      </c>
      <c r="D494" s="26"/>
      <c r="G494" s="38">
        <f>IF(J492="FIN","",LOOKUP(I491,DATOS!A:A,DATOS!N:N))</f>
        <v>0</v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ht="15.6" x14ac:dyDescent="0.25">
      <c r="A495" s="142"/>
      <c r="B495" s="29"/>
      <c r="C495" s="25" t="str">
        <f ca="1">IF(PORTADA!$F$51="A",CONCATENATE(I495," ",G495),"")</f>
        <v>d) 0</v>
      </c>
      <c r="D495" s="26"/>
      <c r="G495" s="38">
        <f>IF(J492="FIN","",LOOKUP(I491,DATOS!A:A,DATOS!O:O))</f>
        <v>0</v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ht="15.6" x14ac:dyDescent="0.25">
      <c r="A496" s="11"/>
      <c r="B496" s="30"/>
      <c r="C496" s="27"/>
      <c r="D496" s="28"/>
      <c r="J496" s="19"/>
    </row>
    <row r="497" spans="1:19" ht="15.6" x14ac:dyDescent="0.25">
      <c r="A497" s="11"/>
      <c r="B497" s="31"/>
      <c r="C497" s="23" t="str">
        <f ca="1">IF(PORTADA!$F$51="A",CONCATENATE(K497,".- ",G497),"")</f>
        <v xml:space="preserve">83.- INSTRUCCIÓN NBQ. </v>
      </c>
      <c r="D497" s="24"/>
      <c r="E497" s="11"/>
      <c r="F497" s="11"/>
      <c r="G497" s="40" t="str">
        <f>IF(J498="FIN","",LOOKUP(I497,DATOS!A:A,DATOS!F:F))</f>
        <v xml:space="preserve">INSTRUCCIÓN NBQ. </v>
      </c>
      <c r="H497" s="40">
        <f>IF(J498="FIN",0,LOOKUP(I497,DATOS!A:A,DATOS!P:P))</f>
        <v>0</v>
      </c>
      <c r="I497" s="35">
        <f>+I491+1</f>
        <v>1571</v>
      </c>
      <c r="J497" s="61">
        <f>IF(LOOKUP(I497,DATOS!A:A,DATOS!C:C)=0,J491,(LOOKUP(I497,DATOS!A:A,DATOS!C:C)))</f>
        <v>22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ht="15.6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>a) 0</v>
      </c>
      <c r="D498" s="26"/>
      <c r="G498" s="38">
        <f>IF(J498="FIN","",LOOKUP(I497,DATOS!A:A,DATOS!L:L))</f>
        <v>0</v>
      </c>
      <c r="I498" s="35" t="s">
        <v>57</v>
      </c>
      <c r="J498" s="41" t="str">
        <f>IF(J492="FIN","FIN",IF(J497=J491,"","FIN"))</f>
        <v/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ht="15.6" x14ac:dyDescent="0.25">
      <c r="A499" s="142"/>
      <c r="B499" s="29"/>
      <c r="C499" s="25" t="str">
        <f ca="1">IF(PORTADA!$F$51="A",CONCATENATE(I499," ",G499),"")</f>
        <v>b) 0</v>
      </c>
      <c r="D499" s="26"/>
      <c r="G499" s="38">
        <f>IF(J498="FIN","",LOOKUP(I497,DATOS!A:A,DATOS!M:M))</f>
        <v>0</v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ht="15.6" x14ac:dyDescent="0.25">
      <c r="A500" s="142"/>
      <c r="B500" s="29"/>
      <c r="C500" s="25" t="str">
        <f ca="1">IF(PORTADA!$F$51="A",CONCATENATE(I500," ",G500),"")</f>
        <v>c) 0</v>
      </c>
      <c r="D500" s="26"/>
      <c r="G500" s="38">
        <f>IF(J498="FIN","",LOOKUP(I497,DATOS!A:A,DATOS!N:N))</f>
        <v>0</v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ht="15.6" x14ac:dyDescent="0.25">
      <c r="A501" s="142"/>
      <c r="B501" s="29"/>
      <c r="C501" s="25" t="str">
        <f ca="1">IF(PORTADA!$F$51="A",CONCATENATE(I501," ",G501),"")</f>
        <v>d) 0</v>
      </c>
      <c r="D501" s="26"/>
      <c r="G501" s="38">
        <f>IF(J498="FIN","",LOOKUP(I497,DATOS!A:A,DATOS!O:O))</f>
        <v>0</v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ht="15.6" x14ac:dyDescent="0.25">
      <c r="A502" s="11"/>
      <c r="B502" s="30"/>
      <c r="C502" s="27"/>
      <c r="D502" s="28"/>
      <c r="J502" s="19"/>
    </row>
    <row r="503" spans="1:19" ht="15.6" x14ac:dyDescent="0.25">
      <c r="A503" s="11"/>
      <c r="B503" s="31"/>
      <c r="C503" s="23" t="str">
        <f ca="1">IF(PORTADA!$F$51="A",CONCATENATE(K503,".- ",G503),"")</f>
        <v xml:space="preserve">84.- INSTRUCCIÓN NBQ. </v>
      </c>
      <c r="D503" s="24"/>
      <c r="E503" s="11"/>
      <c r="F503" s="11"/>
      <c r="G503" s="40" t="str">
        <f>IF(J504="FIN","",LOOKUP(I503,DATOS!A:A,DATOS!F:F))</f>
        <v xml:space="preserve">INSTRUCCIÓN NBQ. </v>
      </c>
      <c r="H503" s="40">
        <f>IF(J504="FIN",0,LOOKUP(I503,DATOS!A:A,DATOS!P:P))</f>
        <v>0</v>
      </c>
      <c r="I503" s="35">
        <f>+I497+1</f>
        <v>1572</v>
      </c>
      <c r="J503" s="61">
        <f>IF(LOOKUP(I503,DATOS!A:A,DATOS!C:C)=0,J497,(LOOKUP(I503,DATOS!A:A,DATOS!C:C)))</f>
        <v>22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ht="15.6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>a) 0</v>
      </c>
      <c r="D504" s="26"/>
      <c r="G504" s="38">
        <f>IF(J504="FIN","",LOOKUP(I503,DATOS!A:A,DATOS!L:L))</f>
        <v>0</v>
      </c>
      <c r="I504" s="35" t="s">
        <v>57</v>
      </c>
      <c r="J504" s="41" t="str">
        <f>IF(J498="FIN","FIN",IF(J503=J497,"","FIN"))</f>
        <v/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ht="15.6" x14ac:dyDescent="0.25">
      <c r="A505" s="142"/>
      <c r="B505" s="29"/>
      <c r="C505" s="25" t="str">
        <f ca="1">IF(PORTADA!$F$51="A",CONCATENATE(I505," ",G505),"")</f>
        <v>b) 0</v>
      </c>
      <c r="D505" s="26"/>
      <c r="G505" s="38">
        <f>IF(J504="FIN","",LOOKUP(I503,DATOS!A:A,DATOS!M:M))</f>
        <v>0</v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ht="15.6" x14ac:dyDescent="0.25">
      <c r="A506" s="142"/>
      <c r="B506" s="29"/>
      <c r="C506" s="25" t="str">
        <f ca="1">IF(PORTADA!$F$51="A",CONCATENATE(I506," ",G506),"")</f>
        <v>c) 0</v>
      </c>
      <c r="D506" s="26"/>
      <c r="G506" s="38">
        <f>IF(J504="FIN","",LOOKUP(I503,DATOS!A:A,DATOS!N:N))</f>
        <v>0</v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ht="15.6" x14ac:dyDescent="0.25">
      <c r="A507" s="142"/>
      <c r="B507" s="29"/>
      <c r="C507" s="25" t="str">
        <f ca="1">IF(PORTADA!$F$51="A",CONCATENATE(I507," ",G507),"")</f>
        <v>d) 0</v>
      </c>
      <c r="D507" s="26"/>
      <c r="G507" s="38">
        <f>IF(J504="FIN","",LOOKUP(I503,DATOS!A:A,DATOS!O:O))</f>
        <v>0</v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ht="15.6" x14ac:dyDescent="0.25">
      <c r="A508" s="11"/>
      <c r="B508" s="30"/>
      <c r="C508" s="27"/>
      <c r="D508" s="28"/>
      <c r="J508" s="19"/>
    </row>
    <row r="509" spans="1:19" ht="15.6" x14ac:dyDescent="0.25">
      <c r="A509" s="11"/>
      <c r="B509" s="31"/>
      <c r="C509" s="23" t="str">
        <f ca="1">IF(PORTADA!$F$51="A",CONCATENATE(K509,".- ",G509),"")</f>
        <v xml:space="preserve">85.- INSTRUCCIÓN NBQ. </v>
      </c>
      <c r="D509" s="24"/>
      <c r="E509" s="11"/>
      <c r="F509" s="11"/>
      <c r="G509" s="40" t="str">
        <f>IF(J510="FIN","",LOOKUP(I509,DATOS!A:A,DATOS!F:F))</f>
        <v xml:space="preserve">INSTRUCCIÓN NBQ. </v>
      </c>
      <c r="H509" s="40">
        <f>IF(J510="FIN",0,LOOKUP(I509,DATOS!A:A,DATOS!P:P))</f>
        <v>0</v>
      </c>
      <c r="I509" s="35">
        <f>+I503+1</f>
        <v>1573</v>
      </c>
      <c r="J509" s="61">
        <f>IF(LOOKUP(I509,DATOS!A:A,DATOS!C:C)=0,J503,(LOOKUP(I509,DATOS!A:A,DATOS!C:C)))</f>
        <v>22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ht="15.6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>a) 0</v>
      </c>
      <c r="D510" s="26"/>
      <c r="G510" s="38">
        <f>IF(J510="FIN","",LOOKUP(I509,DATOS!A:A,DATOS!L:L))</f>
        <v>0</v>
      </c>
      <c r="I510" s="35" t="s">
        <v>57</v>
      </c>
      <c r="J510" s="41" t="str">
        <f>IF(J504="FIN","FIN",IF(J509=J503,"","FIN"))</f>
        <v/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ht="15.6" x14ac:dyDescent="0.25">
      <c r="A511" s="142"/>
      <c r="B511" s="29"/>
      <c r="C511" s="25" t="str">
        <f ca="1">IF(PORTADA!$F$51="A",CONCATENATE(I511," ",G511),"")</f>
        <v>b) 0</v>
      </c>
      <c r="D511" s="26"/>
      <c r="G511" s="38">
        <f>IF(J510="FIN","",LOOKUP(I509,DATOS!A:A,DATOS!M:M))</f>
        <v>0</v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ht="15.6" x14ac:dyDescent="0.25">
      <c r="A512" s="142"/>
      <c r="B512" s="29"/>
      <c r="C512" s="25" t="str">
        <f ca="1">IF(PORTADA!$F$51="A",CONCATENATE(I512," ",G512),"")</f>
        <v>c) 0</v>
      </c>
      <c r="D512" s="26"/>
      <c r="G512" s="38">
        <f>IF(J510="FIN","",LOOKUP(I509,DATOS!A:A,DATOS!N:N))</f>
        <v>0</v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ht="15.6" x14ac:dyDescent="0.25">
      <c r="A513" s="142"/>
      <c r="B513" s="29"/>
      <c r="C513" s="25" t="str">
        <f ca="1">IF(PORTADA!$F$51="A",CONCATENATE(I513," ",G513),"")</f>
        <v>d) 0</v>
      </c>
      <c r="D513" s="26"/>
      <c r="G513" s="38">
        <f>IF(J510="FIN","",LOOKUP(I509,DATOS!A:A,DATOS!O:O))</f>
        <v>0</v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ht="15.6" x14ac:dyDescent="0.25">
      <c r="A514" s="11"/>
      <c r="B514" s="30"/>
      <c r="C514" s="27"/>
      <c r="D514" s="28"/>
      <c r="J514" s="19"/>
    </row>
    <row r="515" spans="1:19" ht="15.6" x14ac:dyDescent="0.25">
      <c r="A515" s="11"/>
      <c r="B515" s="31"/>
      <c r="C515" s="23" t="str">
        <f ca="1">IF(PORTADA!$F$51="A",CONCATENATE(K515,".- ",G515),"")</f>
        <v xml:space="preserve">86.- INSTRUCCIÓN NBQ. </v>
      </c>
      <c r="D515" s="24"/>
      <c r="E515" s="11"/>
      <c r="F515" s="11"/>
      <c r="G515" s="40" t="str">
        <f>IF(J516="FIN","",LOOKUP(I515,DATOS!A:A,DATOS!F:F))</f>
        <v xml:space="preserve">INSTRUCCIÓN NBQ. </v>
      </c>
      <c r="H515" s="40">
        <f>IF(J516="FIN",0,LOOKUP(I515,DATOS!A:A,DATOS!P:P))</f>
        <v>0</v>
      </c>
      <c r="I515" s="35">
        <f>+I509+1</f>
        <v>1574</v>
      </c>
      <c r="J515" s="61">
        <f>IF(LOOKUP(I515,DATOS!A:A,DATOS!C:C)=0,J509,(LOOKUP(I515,DATOS!A:A,DATOS!C:C)))</f>
        <v>22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ht="15.6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>a) 0</v>
      </c>
      <c r="D516" s="26"/>
      <c r="G516" s="38">
        <f>IF(J516="FIN","",LOOKUP(I515,DATOS!A:A,DATOS!L:L))</f>
        <v>0</v>
      </c>
      <c r="I516" s="35" t="s">
        <v>57</v>
      </c>
      <c r="J516" s="41" t="str">
        <f>IF(J510="FIN","FIN",IF(J515=J509,"","FIN"))</f>
        <v/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ht="15.6" x14ac:dyDescent="0.25">
      <c r="A517" s="142"/>
      <c r="B517" s="29"/>
      <c r="C517" s="25" t="str">
        <f ca="1">IF(PORTADA!$F$51="A",CONCATENATE(I517," ",G517),"")</f>
        <v>b) 0</v>
      </c>
      <c r="D517" s="26"/>
      <c r="G517" s="38">
        <f>IF(J516="FIN","",LOOKUP(I515,DATOS!A:A,DATOS!M:M))</f>
        <v>0</v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ht="15.6" x14ac:dyDescent="0.25">
      <c r="A518" s="142"/>
      <c r="B518" s="29"/>
      <c r="C518" s="25" t="str">
        <f ca="1">IF(PORTADA!$F$51="A",CONCATENATE(I518," ",G518),"")</f>
        <v>c) 0</v>
      </c>
      <c r="D518" s="26"/>
      <c r="G518" s="38">
        <f>IF(J516="FIN","",LOOKUP(I515,DATOS!A:A,DATOS!N:N))</f>
        <v>0</v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ht="15.6" x14ac:dyDescent="0.25">
      <c r="A519" s="142"/>
      <c r="B519" s="29"/>
      <c r="C519" s="25" t="str">
        <f ca="1">IF(PORTADA!$F$51="A",CONCATENATE(I519," ",G519),"")</f>
        <v>d) 0</v>
      </c>
      <c r="D519" s="26"/>
      <c r="G519" s="38">
        <f>IF(J516="FIN","",LOOKUP(I515,DATOS!A:A,DATOS!O:O))</f>
        <v>0</v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ht="15.6" x14ac:dyDescent="0.25">
      <c r="A520" s="11"/>
      <c r="B520" s="30"/>
      <c r="C520" s="27"/>
      <c r="D520" s="28"/>
      <c r="J520" s="19"/>
    </row>
    <row r="521" spans="1:19" ht="15.6" x14ac:dyDescent="0.25">
      <c r="A521" s="11"/>
      <c r="B521" s="31"/>
      <c r="C521" s="23" t="str">
        <f ca="1">IF(PORTADA!$F$51="A",CONCATENATE(K521,".- ",G521),"")</f>
        <v xml:space="preserve">87.- INSTRUCCIÓN NBQ. </v>
      </c>
      <c r="D521" s="24"/>
      <c r="E521" s="11"/>
      <c r="F521" s="11"/>
      <c r="G521" s="40" t="str">
        <f>IF(J522="FIN","",LOOKUP(I521,DATOS!A:A,DATOS!F:F))</f>
        <v xml:space="preserve">INSTRUCCIÓN NBQ. </v>
      </c>
      <c r="H521" s="40">
        <f>IF(J522="FIN",0,LOOKUP(I521,DATOS!A:A,DATOS!P:P))</f>
        <v>0</v>
      </c>
      <c r="I521" s="35">
        <f>+I515+1</f>
        <v>1575</v>
      </c>
      <c r="J521" s="61">
        <f>IF(LOOKUP(I521,DATOS!A:A,DATOS!C:C)=0,J515,(LOOKUP(I521,DATOS!A:A,DATOS!C:C)))</f>
        <v>22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ht="15.6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>a) 0</v>
      </c>
      <c r="D522" s="26"/>
      <c r="G522" s="38">
        <f>IF(J522="FIN","",LOOKUP(I521,DATOS!A:A,DATOS!L:L))</f>
        <v>0</v>
      </c>
      <c r="I522" s="35" t="s">
        <v>57</v>
      </c>
      <c r="J522" s="41" t="str">
        <f>IF(J516="FIN","FIN",IF(J521=J515,"","FIN"))</f>
        <v/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ht="15.6" x14ac:dyDescent="0.25">
      <c r="A523" s="142"/>
      <c r="B523" s="29"/>
      <c r="C523" s="25" t="str">
        <f ca="1">IF(PORTADA!$F$51="A",CONCATENATE(I523," ",G523),"")</f>
        <v>b) 0</v>
      </c>
      <c r="D523" s="26"/>
      <c r="G523" s="38">
        <f>IF(J522="FIN","",LOOKUP(I521,DATOS!A:A,DATOS!M:M))</f>
        <v>0</v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ht="15.6" x14ac:dyDescent="0.25">
      <c r="A524" s="142"/>
      <c r="B524" s="29"/>
      <c r="C524" s="25" t="str">
        <f ca="1">IF(PORTADA!$F$51="A",CONCATENATE(I524," ",G524),"")</f>
        <v>c) 0</v>
      </c>
      <c r="D524" s="26"/>
      <c r="G524" s="38">
        <f>IF(J522="FIN","",LOOKUP(I521,DATOS!A:A,DATOS!N:N))</f>
        <v>0</v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ht="15.6" x14ac:dyDescent="0.25">
      <c r="A525" s="142"/>
      <c r="B525" s="29"/>
      <c r="C525" s="25" t="str">
        <f ca="1">IF(PORTADA!$F$51="A",CONCATENATE(I525," ",G525),"")</f>
        <v>d) 0</v>
      </c>
      <c r="D525" s="26"/>
      <c r="G525" s="38">
        <f>IF(J522="FIN","",LOOKUP(I521,DATOS!A:A,DATOS!O:O))</f>
        <v>0</v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ht="15.6" x14ac:dyDescent="0.25">
      <c r="A526" s="11"/>
      <c r="B526" s="30"/>
      <c r="C526" s="27"/>
      <c r="D526" s="28"/>
      <c r="J526" s="19"/>
    </row>
    <row r="527" spans="1:19" ht="15.6" x14ac:dyDescent="0.25">
      <c r="A527" s="11"/>
      <c r="B527" s="31"/>
      <c r="C527" s="23" t="str">
        <f ca="1">IF(PORTADA!$F$51="A",CONCATENATE(K527,".- ",G527),"")</f>
        <v xml:space="preserve">88.- INSTRUCCIÓN NBQ. </v>
      </c>
      <c r="D527" s="24"/>
      <c r="E527" s="11"/>
      <c r="F527" s="11"/>
      <c r="G527" s="40" t="str">
        <f>IF(J528="FIN","",LOOKUP(I527,DATOS!A:A,DATOS!F:F))</f>
        <v xml:space="preserve">INSTRUCCIÓN NBQ. </v>
      </c>
      <c r="H527" s="40">
        <f>IF(J528="FIN",0,LOOKUP(I527,DATOS!A:A,DATOS!P:P))</f>
        <v>0</v>
      </c>
      <c r="I527" s="35">
        <f>+I521+1</f>
        <v>1576</v>
      </c>
      <c r="J527" s="61">
        <f>IF(LOOKUP(I527,DATOS!A:A,DATOS!C:C)=0,J521,(LOOKUP(I527,DATOS!A:A,DATOS!C:C)))</f>
        <v>22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ht="15.6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>a) 0</v>
      </c>
      <c r="D528" s="26"/>
      <c r="G528" s="38">
        <f>IF(J528="FIN","",LOOKUP(I527,DATOS!A:A,DATOS!L:L))</f>
        <v>0</v>
      </c>
      <c r="I528" s="35" t="s">
        <v>57</v>
      </c>
      <c r="J528" s="41" t="str">
        <f>IF(J522="FIN","FIN",IF(J527=J521,"","FIN"))</f>
        <v/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ht="15.6" x14ac:dyDescent="0.25">
      <c r="A529" s="142"/>
      <c r="B529" s="29"/>
      <c r="C529" s="25" t="str">
        <f ca="1">IF(PORTADA!$F$51="A",CONCATENATE(I529," ",G529),"")</f>
        <v>b) 0</v>
      </c>
      <c r="D529" s="26"/>
      <c r="G529" s="38">
        <f>IF(J528="FIN","",LOOKUP(I527,DATOS!A:A,DATOS!M:M))</f>
        <v>0</v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ht="15.6" x14ac:dyDescent="0.25">
      <c r="A530" s="142"/>
      <c r="B530" s="29"/>
      <c r="C530" s="25" t="str">
        <f ca="1">IF(PORTADA!$F$51="A",CONCATENATE(I530," ",G530),"")</f>
        <v>c) 0</v>
      </c>
      <c r="D530" s="26"/>
      <c r="G530" s="38">
        <f>IF(J528="FIN","",LOOKUP(I527,DATOS!A:A,DATOS!N:N))</f>
        <v>0</v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ht="15.6" x14ac:dyDescent="0.25">
      <c r="A531" s="142"/>
      <c r="B531" s="29"/>
      <c r="C531" s="25" t="str">
        <f ca="1">IF(PORTADA!$F$51="A",CONCATENATE(I531," ",G531),"")</f>
        <v>d) 0</v>
      </c>
      <c r="D531" s="26"/>
      <c r="G531" s="38">
        <f>IF(J528="FIN","",LOOKUP(I527,DATOS!A:A,DATOS!O:O))</f>
        <v>0</v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ht="15.6" x14ac:dyDescent="0.25">
      <c r="A532" s="11"/>
      <c r="B532" s="30"/>
      <c r="C532" s="27"/>
      <c r="D532" s="28"/>
      <c r="J532" s="19"/>
    </row>
    <row r="533" spans="1:19" ht="15.6" x14ac:dyDescent="0.25">
      <c r="A533" s="11"/>
      <c r="B533" s="31"/>
      <c r="C533" s="23" t="str">
        <f ca="1">IF(PORTADA!$F$51="A",CONCATENATE(K533,".- ",G533),"")</f>
        <v xml:space="preserve">89.- INSTRUCCIÓN NBQ. </v>
      </c>
      <c r="D533" s="24"/>
      <c r="E533" s="11"/>
      <c r="F533" s="11"/>
      <c r="G533" s="40" t="str">
        <f>IF(J534="FIN","",LOOKUP(I533,DATOS!A:A,DATOS!F:F))</f>
        <v xml:space="preserve">INSTRUCCIÓN NBQ. </v>
      </c>
      <c r="H533" s="40">
        <f>IF(J534="FIN",0,LOOKUP(I533,DATOS!A:A,DATOS!P:P))</f>
        <v>0</v>
      </c>
      <c r="I533" s="35">
        <f>+I527+1</f>
        <v>1577</v>
      </c>
      <c r="J533" s="61">
        <f>IF(LOOKUP(I533,DATOS!A:A,DATOS!C:C)=0,J527,(LOOKUP(I533,DATOS!A:A,DATOS!C:C)))</f>
        <v>22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ht="15.6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>a) 0</v>
      </c>
      <c r="D534" s="26"/>
      <c r="G534" s="38">
        <f>IF(J534="FIN","",LOOKUP(I533,DATOS!A:A,DATOS!L:L))</f>
        <v>0</v>
      </c>
      <c r="I534" s="35" t="s">
        <v>57</v>
      </c>
      <c r="J534" s="41" t="str">
        <f>IF(J528="FIN","FIN",IF(J533=J527,"","FIN"))</f>
        <v/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ht="15.6" x14ac:dyDescent="0.25">
      <c r="A535" s="142"/>
      <c r="B535" s="29"/>
      <c r="C535" s="25" t="str">
        <f ca="1">IF(PORTADA!$F$51="A",CONCATENATE(I535," ",G535),"")</f>
        <v>b) 0</v>
      </c>
      <c r="D535" s="26"/>
      <c r="G535" s="38">
        <f>IF(J534="FIN","",LOOKUP(I533,DATOS!A:A,DATOS!M:M))</f>
        <v>0</v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ht="15.6" x14ac:dyDescent="0.25">
      <c r="A536" s="142"/>
      <c r="B536" s="29"/>
      <c r="C536" s="25" t="str">
        <f ca="1">IF(PORTADA!$F$51="A",CONCATENATE(I536," ",G536),"")</f>
        <v>c) 0</v>
      </c>
      <c r="D536" s="26"/>
      <c r="G536" s="38">
        <f>IF(J534="FIN","",LOOKUP(I533,DATOS!A:A,DATOS!N:N))</f>
        <v>0</v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ht="15.6" x14ac:dyDescent="0.25">
      <c r="A537" s="142"/>
      <c r="B537" s="29"/>
      <c r="C537" s="25" t="str">
        <f ca="1">IF(PORTADA!$F$51="A",CONCATENATE(I537," ",G537),"")</f>
        <v>d) 0</v>
      </c>
      <c r="D537" s="26"/>
      <c r="G537" s="38">
        <f>IF(J534="FIN","",LOOKUP(I533,DATOS!A:A,DATOS!O:O))</f>
        <v>0</v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ht="15.6" x14ac:dyDescent="0.25">
      <c r="A538" s="11"/>
      <c r="B538" s="30"/>
      <c r="C538" s="27"/>
      <c r="D538" s="28"/>
      <c r="J538" s="19"/>
    </row>
    <row r="539" spans="1:19" ht="15.6" x14ac:dyDescent="0.25">
      <c r="A539" s="11"/>
      <c r="B539" s="31"/>
      <c r="C539" s="23" t="str">
        <f ca="1">IF(PORTADA!$F$51="A",CONCATENATE(K539,".- ",G539),"")</f>
        <v xml:space="preserve">90.- INSTRUCCIÓN NBQ. </v>
      </c>
      <c r="D539" s="24"/>
      <c r="E539" s="11"/>
      <c r="F539" s="11"/>
      <c r="G539" s="40" t="str">
        <f>IF(J540="FIN","",LOOKUP(I539,DATOS!A:A,DATOS!F:F))</f>
        <v xml:space="preserve">INSTRUCCIÓN NBQ. </v>
      </c>
      <c r="H539" s="40">
        <f>IF(J540="FIN",0,LOOKUP(I539,DATOS!A:A,DATOS!P:P))</f>
        <v>0</v>
      </c>
      <c r="I539" s="35">
        <f>+I533+1</f>
        <v>1578</v>
      </c>
      <c r="J539" s="61">
        <f>IF(LOOKUP(I539,DATOS!A:A,DATOS!C:C)=0,J533,(LOOKUP(I539,DATOS!A:A,DATOS!C:C)))</f>
        <v>22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ht="15.6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>a) 0</v>
      </c>
      <c r="D540" s="26"/>
      <c r="G540" s="38">
        <f>IF(J540="FIN","",LOOKUP(I539,DATOS!A:A,DATOS!L:L))</f>
        <v>0</v>
      </c>
      <c r="I540" s="35" t="s">
        <v>57</v>
      </c>
      <c r="J540" s="41" t="str">
        <f>IF(J534="FIN","FIN",IF(J539=J533,"","FIN"))</f>
        <v/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ht="15.6" x14ac:dyDescent="0.25">
      <c r="A541" s="142"/>
      <c r="B541" s="29"/>
      <c r="C541" s="25" t="str">
        <f ca="1">IF(PORTADA!$F$51="A",CONCATENATE(I541," ",G541),"")</f>
        <v>b) 0</v>
      </c>
      <c r="D541" s="26"/>
      <c r="G541" s="38">
        <f>IF(J540="FIN","",LOOKUP(I539,DATOS!A:A,DATOS!M:M))</f>
        <v>0</v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ht="15.6" x14ac:dyDescent="0.25">
      <c r="A542" s="142"/>
      <c r="B542" s="29"/>
      <c r="C542" s="25" t="str">
        <f ca="1">IF(PORTADA!$F$51="A",CONCATENATE(I542," ",G542),"")</f>
        <v>c) 0</v>
      </c>
      <c r="D542" s="26"/>
      <c r="G542" s="38">
        <f>IF(J540="FIN","",LOOKUP(I539,DATOS!A:A,DATOS!N:N))</f>
        <v>0</v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ht="15.6" x14ac:dyDescent="0.25">
      <c r="A543" s="142"/>
      <c r="B543" s="29"/>
      <c r="C543" s="25" t="str">
        <f ca="1">IF(PORTADA!$F$51="A",CONCATENATE(I543," ",G543),"")</f>
        <v>d) 0</v>
      </c>
      <c r="D543" s="26"/>
      <c r="G543" s="38">
        <f>IF(J540="FIN","",LOOKUP(I539,DATOS!A:A,DATOS!O:O))</f>
        <v>0</v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ht="15.6" x14ac:dyDescent="0.25">
      <c r="A544" s="11"/>
      <c r="B544" s="30"/>
      <c r="C544" s="27"/>
      <c r="D544" s="28"/>
      <c r="J544" s="19"/>
    </row>
    <row r="545" spans="1:19" ht="15.6" x14ac:dyDescent="0.25">
      <c r="A545" s="11"/>
      <c r="B545" s="31"/>
      <c r="C545" s="23" t="str">
        <f ca="1">IF(PORTADA!$F$51="A",CONCATENATE(K545,".- ",G545),"")</f>
        <v xml:space="preserve">91.- INSTRUCCIÓN NBQ. </v>
      </c>
      <c r="D545" s="24"/>
      <c r="E545" s="11"/>
      <c r="F545" s="11"/>
      <c r="G545" s="40" t="str">
        <f>IF(J546="FIN","",LOOKUP(I545,DATOS!A:A,DATOS!F:F))</f>
        <v xml:space="preserve">INSTRUCCIÓN NBQ. </v>
      </c>
      <c r="H545" s="40">
        <f>IF(J546="FIN",0,LOOKUP(I545,DATOS!A:A,DATOS!P:P))</f>
        <v>0</v>
      </c>
      <c r="I545" s="35">
        <f>+I539+1</f>
        <v>1579</v>
      </c>
      <c r="J545" s="61">
        <f>IF(LOOKUP(I545,DATOS!A:A,DATOS!C:C)=0,J539,(LOOKUP(I545,DATOS!A:A,DATOS!C:C)))</f>
        <v>22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ht="15.6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>a) 0</v>
      </c>
      <c r="D546" s="26"/>
      <c r="G546" s="38">
        <f>IF(J546="FIN","",LOOKUP(I545,DATOS!A:A,DATOS!L:L))</f>
        <v>0</v>
      </c>
      <c r="I546" s="35" t="s">
        <v>57</v>
      </c>
      <c r="J546" s="41" t="str">
        <f>IF(J540="FIN","FIN",IF(J545=J539,"","FIN"))</f>
        <v/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ht="15.6" x14ac:dyDescent="0.25">
      <c r="A547" s="142"/>
      <c r="B547" s="29"/>
      <c r="C547" s="25" t="str">
        <f ca="1">IF(PORTADA!$F$51="A",CONCATENATE(I547," ",G547),"")</f>
        <v>b) 0</v>
      </c>
      <c r="D547" s="26"/>
      <c r="G547" s="38">
        <f>IF(J546="FIN","",LOOKUP(I545,DATOS!A:A,DATOS!M:M))</f>
        <v>0</v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ht="15.6" x14ac:dyDescent="0.25">
      <c r="A548" s="142"/>
      <c r="B548" s="29"/>
      <c r="C548" s="25" t="str">
        <f ca="1">IF(PORTADA!$F$51="A",CONCATENATE(I548," ",G548),"")</f>
        <v>c) 0</v>
      </c>
      <c r="D548" s="26"/>
      <c r="G548" s="38">
        <f>IF(J546="FIN","",LOOKUP(I545,DATOS!A:A,DATOS!N:N))</f>
        <v>0</v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ht="15.6" x14ac:dyDescent="0.25">
      <c r="A549" s="142"/>
      <c r="B549" s="29"/>
      <c r="C549" s="25" t="str">
        <f ca="1">IF(PORTADA!$F$51="A",CONCATENATE(I549," ",G549),"")</f>
        <v>d) 0</v>
      </c>
      <c r="D549" s="26"/>
      <c r="G549" s="38">
        <f>IF(J546="FIN","",LOOKUP(I545,DATOS!A:A,DATOS!O:O))</f>
        <v>0</v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ht="15.6" x14ac:dyDescent="0.25">
      <c r="A550" s="11"/>
      <c r="B550" s="30"/>
      <c r="C550" s="27"/>
      <c r="D550" s="28"/>
      <c r="J550" s="19"/>
    </row>
    <row r="551" spans="1:19" ht="15.6" x14ac:dyDescent="0.25">
      <c r="A551" s="11"/>
      <c r="B551" s="31"/>
      <c r="C551" s="23" t="str">
        <f ca="1">IF(PORTADA!$F$51="A",CONCATENATE(K551,".- ",G551),"")</f>
        <v xml:space="preserve">92.- INSTRUCCIÓN NBQ. </v>
      </c>
      <c r="D551" s="24"/>
      <c r="E551" s="11"/>
      <c r="F551" s="11"/>
      <c r="G551" s="40" t="str">
        <f>IF(J552="FIN","",LOOKUP(I551,DATOS!A:A,DATOS!F:F))</f>
        <v xml:space="preserve">INSTRUCCIÓN NBQ. </v>
      </c>
      <c r="H551" s="40">
        <f>IF(J552="FIN",0,LOOKUP(I551,DATOS!A:A,DATOS!P:P))</f>
        <v>0</v>
      </c>
      <c r="I551" s="35">
        <f>+I545+1</f>
        <v>1580</v>
      </c>
      <c r="J551" s="61">
        <f>IF(LOOKUP(I551,DATOS!A:A,DATOS!C:C)=0,J545,(LOOKUP(I551,DATOS!A:A,DATOS!C:C)))</f>
        <v>22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ht="15.6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>a) 0</v>
      </c>
      <c r="D552" s="26"/>
      <c r="G552" s="38">
        <f>IF(J552="FIN","",LOOKUP(I551,DATOS!A:A,DATOS!L:L))</f>
        <v>0</v>
      </c>
      <c r="I552" s="35" t="s">
        <v>57</v>
      </c>
      <c r="J552" s="41" t="str">
        <f>IF(J546="FIN","FIN",IF(J551=J545,"","FIN"))</f>
        <v/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ht="15.6" x14ac:dyDescent="0.25">
      <c r="A553" s="142"/>
      <c r="B553" s="29"/>
      <c r="C553" s="25" t="str">
        <f ca="1">IF(PORTADA!$F$51="A",CONCATENATE(I553," ",G553),"")</f>
        <v>b) 0</v>
      </c>
      <c r="D553" s="26"/>
      <c r="G553" s="38">
        <f>IF(J552="FIN","",LOOKUP(I551,DATOS!A:A,DATOS!M:M))</f>
        <v>0</v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ht="15.6" x14ac:dyDescent="0.25">
      <c r="A554" s="142"/>
      <c r="B554" s="29"/>
      <c r="C554" s="25" t="str">
        <f ca="1">IF(PORTADA!$F$51="A",CONCATENATE(I554," ",G554),"")</f>
        <v>c) 0</v>
      </c>
      <c r="D554" s="26"/>
      <c r="G554" s="38">
        <f>IF(J552="FIN","",LOOKUP(I551,DATOS!A:A,DATOS!N:N))</f>
        <v>0</v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ht="15.6" x14ac:dyDescent="0.25">
      <c r="A555" s="142"/>
      <c r="B555" s="29"/>
      <c r="C555" s="25" t="str">
        <f ca="1">IF(PORTADA!$F$51="A",CONCATENATE(I555," ",G555),"")</f>
        <v>d) 0</v>
      </c>
      <c r="D555" s="26"/>
      <c r="G555" s="38">
        <f>IF(J552="FIN","",LOOKUP(I551,DATOS!A:A,DATOS!O:O))</f>
        <v>0</v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ht="15.6" x14ac:dyDescent="0.25">
      <c r="A556" s="11"/>
      <c r="B556" s="30"/>
      <c r="C556" s="27"/>
      <c r="D556" s="28"/>
      <c r="J556" s="19"/>
    </row>
    <row r="557" spans="1:19" ht="15.6" x14ac:dyDescent="0.25">
      <c r="A557" s="11"/>
      <c r="B557" s="31"/>
      <c r="C557" s="23" t="str">
        <f ca="1">IF(PORTADA!$F$51="A",CONCATENATE(K557,".- ",G557),"")</f>
        <v xml:space="preserve">93.- INSTRUCCIÓN NBQ. </v>
      </c>
      <c r="D557" s="24"/>
      <c r="E557" s="11"/>
      <c r="F557" s="11"/>
      <c r="G557" s="40" t="str">
        <f>IF(J558="FIN","",LOOKUP(I557,DATOS!A:A,DATOS!F:F))</f>
        <v xml:space="preserve">INSTRUCCIÓN NBQ. </v>
      </c>
      <c r="H557" s="40">
        <f>IF(J558="FIN",0,LOOKUP(I557,DATOS!A:A,DATOS!P:P))</f>
        <v>0</v>
      </c>
      <c r="I557" s="35">
        <f>+I551+1</f>
        <v>1581</v>
      </c>
      <c r="J557" s="61">
        <f>IF(LOOKUP(I557,DATOS!A:A,DATOS!C:C)=0,J551,(LOOKUP(I557,DATOS!A:A,DATOS!C:C)))</f>
        <v>22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ht="15.6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>a) 0</v>
      </c>
      <c r="D558" s="26"/>
      <c r="G558" s="38">
        <f>IF(J558="FIN","",LOOKUP(I557,DATOS!A:A,DATOS!L:L))</f>
        <v>0</v>
      </c>
      <c r="I558" s="35" t="s">
        <v>57</v>
      </c>
      <c r="J558" s="41" t="str">
        <f>IF(J552="FIN","FIN",IF(J557=J551,"","FIN"))</f>
        <v/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ht="15.6" x14ac:dyDescent="0.25">
      <c r="A559" s="142"/>
      <c r="B559" s="29"/>
      <c r="C559" s="25" t="str">
        <f ca="1">IF(PORTADA!$F$51="A",CONCATENATE(I559," ",G559),"")</f>
        <v>b) 0</v>
      </c>
      <c r="D559" s="26"/>
      <c r="G559" s="38">
        <f>IF(J558="FIN","",LOOKUP(I557,DATOS!A:A,DATOS!M:M))</f>
        <v>0</v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ht="15.6" x14ac:dyDescent="0.25">
      <c r="A560" s="142"/>
      <c r="B560" s="29"/>
      <c r="C560" s="25" t="str">
        <f ca="1">IF(PORTADA!$F$51="A",CONCATENATE(I560," ",G560),"")</f>
        <v>c) 0</v>
      </c>
      <c r="D560" s="26"/>
      <c r="G560" s="38">
        <f>IF(J558="FIN","",LOOKUP(I557,DATOS!A:A,DATOS!N:N))</f>
        <v>0</v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ht="15.6" x14ac:dyDescent="0.25">
      <c r="A561" s="142"/>
      <c r="B561" s="29"/>
      <c r="C561" s="25" t="str">
        <f ca="1">IF(PORTADA!$F$51="A",CONCATENATE(I561," ",G561),"")</f>
        <v>d) 0</v>
      </c>
      <c r="D561" s="26"/>
      <c r="G561" s="38">
        <f>IF(J558="FIN","",LOOKUP(I557,DATOS!A:A,DATOS!O:O))</f>
        <v>0</v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ht="15.6" x14ac:dyDescent="0.25">
      <c r="A562" s="11"/>
      <c r="B562" s="30"/>
      <c r="C562" s="27"/>
      <c r="D562" s="28"/>
      <c r="J562" s="19"/>
    </row>
    <row r="563" spans="1:19" ht="15.6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1582</v>
      </c>
      <c r="J563" s="61">
        <f>IF(LOOKUP(I563,DATOS!A:A,DATOS!C:C)=0,J557,(LOOKUP(I563,DATOS!A:A,DATOS!C:C)))</f>
        <v>23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ht="15.6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ht="15.6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ht="15.6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ht="15.6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ht="15.6" x14ac:dyDescent="0.25">
      <c r="A568" s="11"/>
      <c r="B568" s="30"/>
      <c r="C568" s="27"/>
      <c r="D568" s="28"/>
      <c r="J568" s="19"/>
    </row>
    <row r="569" spans="1:19" ht="15.6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1583</v>
      </c>
      <c r="J569" s="61">
        <f>IF(LOOKUP(I569,DATOS!A:A,DATOS!C:C)=0,J563,(LOOKUP(I569,DATOS!A:A,DATOS!C:C)))</f>
        <v>23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ht="15.6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ht="15.6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ht="15.6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ht="15.6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ht="15.6" x14ac:dyDescent="0.25">
      <c r="A574" s="11"/>
      <c r="B574" s="30"/>
      <c r="C574" s="27"/>
      <c r="D574" s="28"/>
      <c r="J574" s="19"/>
    </row>
    <row r="575" spans="1:19" ht="15.6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1584</v>
      </c>
      <c r="J575" s="61">
        <f>IF(LOOKUP(I575,DATOS!A:A,DATOS!C:C)=0,J569,(LOOKUP(I575,DATOS!A:A,DATOS!C:C)))</f>
        <v>23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ht="15.6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ht="15.6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ht="15.6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ht="15.6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ht="15.6" x14ac:dyDescent="0.25">
      <c r="A580" s="11"/>
      <c r="B580" s="30"/>
      <c r="C580" s="27"/>
      <c r="D580" s="28"/>
      <c r="J580" s="19"/>
    </row>
    <row r="581" spans="1:19" ht="15.6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1585</v>
      </c>
      <c r="J581" s="61">
        <f>IF(LOOKUP(I581,DATOS!A:A,DATOS!C:C)=0,J575,(LOOKUP(I581,DATOS!A:A,DATOS!C:C)))</f>
        <v>23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ht="15.6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ht="15.6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ht="15.6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ht="15.6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ht="15.6" x14ac:dyDescent="0.25">
      <c r="A586" s="11"/>
      <c r="B586" s="30"/>
      <c r="C586" s="27"/>
      <c r="D586" s="28"/>
      <c r="J586" s="19"/>
    </row>
    <row r="587" spans="1:19" ht="15.6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1586</v>
      </c>
      <c r="J587" s="61">
        <f>IF(LOOKUP(I587,DATOS!A:A,DATOS!C:C)=0,J581,(LOOKUP(I587,DATOS!A:A,DATOS!C:C)))</f>
        <v>23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ht="15.6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ht="15.6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ht="15.6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ht="15.6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ht="15.6" x14ac:dyDescent="0.25">
      <c r="A592" s="11"/>
      <c r="B592" s="30"/>
      <c r="C592" s="27"/>
      <c r="D592" s="28"/>
      <c r="J592" s="19"/>
    </row>
    <row r="593" spans="1:19" ht="15.6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1587</v>
      </c>
      <c r="J593" s="61">
        <f>IF(LOOKUP(I593,DATOS!A:A,DATOS!C:C)=0,J587,(LOOKUP(I593,DATOS!A:A,DATOS!C:C)))</f>
        <v>23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ht="15.6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ht="15.6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ht="15.6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ht="15.6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ht="15.6" x14ac:dyDescent="0.25">
      <c r="A598" s="11"/>
      <c r="B598" s="30"/>
      <c r="C598" s="27"/>
      <c r="D598" s="28"/>
      <c r="J598" s="19"/>
    </row>
    <row r="599" spans="1:19" ht="15.6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1588</v>
      </c>
      <c r="J599" s="61">
        <f>IF(LOOKUP(I599,DATOS!A:A,DATOS!C:C)=0,J593,(LOOKUP(I599,DATOS!A:A,DATOS!C:C)))</f>
        <v>23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ht="15.6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ht="15.6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ht="15.6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ht="15.6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ht="15.6" x14ac:dyDescent="0.25">
      <c r="A604" s="11"/>
      <c r="B604" s="30"/>
      <c r="C604" s="27"/>
      <c r="D604" s="28"/>
      <c r="J604" s="19"/>
    </row>
    <row r="605" spans="1:19" ht="15.6" hidden="1" x14ac:dyDescent="0.25"/>
    <row r="606" spans="1:19" ht="15.6" hidden="1" x14ac:dyDescent="0.25"/>
    <row r="607" spans="1:19" ht="15.6" hidden="1" x14ac:dyDescent="0.25"/>
    <row r="608" spans="1:19" ht="15.6" hidden="1" x14ac:dyDescent="0.25"/>
    <row r="609" ht="15.6" hidden="1" x14ac:dyDescent="0.25"/>
    <row r="610" ht="15.6" hidden="1" x14ac:dyDescent="0.25"/>
    <row r="611" ht="15.6" hidden="1" x14ac:dyDescent="0.25"/>
    <row r="612" ht="15.6" hidden="1" x14ac:dyDescent="0.25"/>
    <row r="613" ht="15.6" hidden="1" x14ac:dyDescent="0.25"/>
    <row r="614" ht="15.6" hidden="1" x14ac:dyDescent="0.25"/>
    <row r="615" ht="15.6" hidden="1" x14ac:dyDescent="0.25"/>
    <row r="616" ht="15.6" hidden="1" x14ac:dyDescent="0.25"/>
    <row r="617" ht="15.6" hidden="1" x14ac:dyDescent="0.25"/>
    <row r="618" ht="15.6" hidden="1" x14ac:dyDescent="0.25"/>
    <row r="619" ht="15.6" hidden="1" x14ac:dyDescent="0.25"/>
    <row r="620" ht="15.6" hidden="1" x14ac:dyDescent="0.25"/>
    <row r="621" ht="15.6" hidden="1" x14ac:dyDescent="0.25"/>
    <row r="622" ht="15.6" hidden="1" x14ac:dyDescent="0.25"/>
    <row r="623" ht="15.6" hidden="1" x14ac:dyDescent="0.25"/>
    <row r="624" ht="15.6" hidden="1" x14ac:dyDescent="0.25"/>
    <row r="625" ht="15.6" hidden="1" x14ac:dyDescent="0.25"/>
    <row r="626" ht="15.6" hidden="1" x14ac:dyDescent="0.25"/>
    <row r="627" ht="15.6" hidden="1" x14ac:dyDescent="0.25"/>
    <row r="628" ht="15.6" hidden="1" x14ac:dyDescent="0.25"/>
    <row r="629" ht="15.6" hidden="1" x14ac:dyDescent="0.25"/>
    <row r="630" ht="15.6" hidden="1" x14ac:dyDescent="0.25"/>
    <row r="631" ht="15.6" hidden="1" x14ac:dyDescent="0.25"/>
    <row r="632" ht="15.6" hidden="1" x14ac:dyDescent="0.25"/>
    <row r="633" ht="15.6" hidden="1" x14ac:dyDescent="0.25"/>
    <row r="634" ht="15.6" hidden="1" x14ac:dyDescent="0.25"/>
    <row r="635" ht="15.6" hidden="1" x14ac:dyDescent="0.25"/>
    <row r="636" ht="15.6" hidden="1" x14ac:dyDescent="0.25"/>
    <row r="637" ht="15.6" hidden="1" x14ac:dyDescent="0.25"/>
    <row r="638" ht="15.6" hidden="1" x14ac:dyDescent="0.25"/>
    <row r="639" ht="15.6" hidden="1" x14ac:dyDescent="0.25"/>
    <row r="640" ht="15.6" hidden="1" x14ac:dyDescent="0.25"/>
    <row r="641" ht="15.6" hidden="1" x14ac:dyDescent="0.25"/>
    <row r="642" ht="15.6" hidden="1" x14ac:dyDescent="0.25"/>
    <row r="643" ht="15.6" hidden="1" x14ac:dyDescent="0.25"/>
    <row r="644" ht="15.6" hidden="1" x14ac:dyDescent="0.25"/>
    <row r="645" ht="15.6" hidden="1" x14ac:dyDescent="0.25"/>
    <row r="646" ht="15.6" hidden="1" x14ac:dyDescent="0.25"/>
    <row r="647" ht="15.6" hidden="1" x14ac:dyDescent="0.25"/>
    <row r="648" ht="15.6" hidden="1" x14ac:dyDescent="0.25"/>
    <row r="649" ht="15.6" hidden="1" x14ac:dyDescent="0.25"/>
    <row r="650" ht="15.6" hidden="1" x14ac:dyDescent="0.25"/>
    <row r="651" ht="15.6" hidden="1" x14ac:dyDescent="0.25"/>
    <row r="652" ht="15.6" hidden="1" x14ac:dyDescent="0.25"/>
    <row r="653" ht="15.6" hidden="1" x14ac:dyDescent="0.25"/>
    <row r="654" ht="15.6" hidden="1" x14ac:dyDescent="0.25"/>
    <row r="655" ht="15.6" hidden="1" x14ac:dyDescent="0.25"/>
    <row r="656" ht="15.6" hidden="1" x14ac:dyDescent="0.25"/>
    <row r="657" ht="15.6" hidden="1" x14ac:dyDescent="0.25"/>
    <row r="658" ht="15.6" hidden="1" x14ac:dyDescent="0.25"/>
    <row r="659" ht="15.6" hidden="1" x14ac:dyDescent="0.25"/>
    <row r="660" ht="15.6" hidden="1" x14ac:dyDescent="0.25"/>
    <row r="661" ht="15.6" hidden="1" x14ac:dyDescent="0.25"/>
    <row r="662" ht="15.6" hidden="1" x14ac:dyDescent="0.25"/>
    <row r="663" ht="15.6" hidden="1" x14ac:dyDescent="0.25"/>
    <row r="664" ht="15.6" hidden="1" x14ac:dyDescent="0.25"/>
    <row r="665" ht="15.6" hidden="1" x14ac:dyDescent="0.25"/>
    <row r="666" ht="15.6" hidden="1" x14ac:dyDescent="0.25"/>
    <row r="667" ht="15.6" hidden="1" x14ac:dyDescent="0.25"/>
    <row r="668" ht="15.6" hidden="1" x14ac:dyDescent="0.25"/>
    <row r="669" ht="15.6" hidden="1" x14ac:dyDescent="0.25"/>
    <row r="670" ht="15.6" hidden="1" x14ac:dyDescent="0.25"/>
    <row r="671" ht="15.6" hidden="1" x14ac:dyDescent="0.25"/>
    <row r="672" ht="15.6" hidden="1" x14ac:dyDescent="0.25"/>
    <row r="673" ht="15.6" hidden="1" x14ac:dyDescent="0.25"/>
    <row r="674" ht="15.6" hidden="1" x14ac:dyDescent="0.25"/>
    <row r="675" ht="15.6" hidden="1" x14ac:dyDescent="0.25"/>
    <row r="676" ht="15.6" hidden="1" x14ac:dyDescent="0.25"/>
    <row r="677" ht="15.6" hidden="1" x14ac:dyDescent="0.25"/>
    <row r="678" ht="15.6" hidden="1" x14ac:dyDescent="0.25"/>
    <row r="679" ht="15.6" hidden="1" x14ac:dyDescent="0.25"/>
    <row r="680" ht="15.6" hidden="1" x14ac:dyDescent="0.25"/>
    <row r="681" ht="15.6" hidden="1" x14ac:dyDescent="0.25"/>
    <row r="682" ht="15.6" hidden="1" x14ac:dyDescent="0.25"/>
    <row r="683" ht="15.6" hidden="1" x14ac:dyDescent="0.25"/>
    <row r="684" ht="15.6" hidden="1" x14ac:dyDescent="0.25"/>
    <row r="685" ht="15.6" hidden="1" x14ac:dyDescent="0.25"/>
    <row r="686" ht="15.6" hidden="1" x14ac:dyDescent="0.25"/>
    <row r="687" ht="15.6" hidden="1" x14ac:dyDescent="0.25"/>
    <row r="688" ht="15.6" hidden="1" x14ac:dyDescent="0.25"/>
    <row r="689" ht="15.6" hidden="1" x14ac:dyDescent="0.25"/>
    <row r="690" ht="15.6" hidden="1" x14ac:dyDescent="0.25"/>
    <row r="691" ht="15.6" hidden="1" x14ac:dyDescent="0.25"/>
    <row r="692" ht="15.6" hidden="1" x14ac:dyDescent="0.25"/>
    <row r="693" ht="15.6" hidden="1" x14ac:dyDescent="0.25"/>
    <row r="694" ht="15.6" hidden="1" x14ac:dyDescent="0.25"/>
    <row r="695" ht="15.6" hidden="1" x14ac:dyDescent="0.25"/>
    <row r="696" ht="15.6" hidden="1" x14ac:dyDescent="0.25"/>
    <row r="697" ht="15.6" hidden="1" x14ac:dyDescent="0.25"/>
    <row r="698" ht="15.6" hidden="1" x14ac:dyDescent="0.25"/>
    <row r="699" ht="15.6" hidden="1" x14ac:dyDescent="0.25"/>
    <row r="700" ht="15.6" hidden="1" x14ac:dyDescent="0.25"/>
    <row r="701" ht="15.6" hidden="1" x14ac:dyDescent="0.25"/>
    <row r="702" ht="15.6" hidden="1" x14ac:dyDescent="0.25"/>
    <row r="703" ht="15.6" hidden="1" x14ac:dyDescent="0.25"/>
    <row r="704" ht="15.6" hidden="1" x14ac:dyDescent="0.25"/>
    <row r="705" ht="15.6" hidden="1" x14ac:dyDescent="0.25"/>
    <row r="706" ht="15.6" hidden="1" x14ac:dyDescent="0.25"/>
    <row r="707" ht="15.6" hidden="1" x14ac:dyDescent="0.25"/>
    <row r="708" ht="15.6" hidden="1" x14ac:dyDescent="0.25"/>
    <row r="709" ht="15.6" hidden="1" x14ac:dyDescent="0.25"/>
    <row r="710" ht="15.6" hidden="1" x14ac:dyDescent="0.25"/>
    <row r="711" ht="15.6" hidden="1" x14ac:dyDescent="0.25"/>
    <row r="712" ht="15.6" hidden="1" x14ac:dyDescent="0.25"/>
    <row r="713" ht="15.6" hidden="1" x14ac:dyDescent="0.25"/>
    <row r="714" ht="15.6" hidden="1" x14ac:dyDescent="0.25"/>
    <row r="715" ht="15.6" hidden="1" x14ac:dyDescent="0.25"/>
    <row r="716" ht="15.6" hidden="1" x14ac:dyDescent="0.25"/>
    <row r="717" ht="15.6" hidden="1" x14ac:dyDescent="0.25"/>
    <row r="718" ht="15.6" hidden="1" x14ac:dyDescent="0.25"/>
    <row r="719" ht="15.6" hidden="1" x14ac:dyDescent="0.25"/>
    <row r="720" ht="15.6" hidden="1" x14ac:dyDescent="0.25"/>
    <row r="721" ht="15.6" hidden="1" x14ac:dyDescent="0.25"/>
    <row r="722" ht="15.6" hidden="1" x14ac:dyDescent="0.25"/>
    <row r="723" ht="15.6" hidden="1" x14ac:dyDescent="0.25"/>
    <row r="724" ht="15.6" hidden="1" x14ac:dyDescent="0.25"/>
    <row r="725" ht="15.6" hidden="1" x14ac:dyDescent="0.25"/>
    <row r="726" ht="15.6" hidden="1" x14ac:dyDescent="0.25"/>
    <row r="727" ht="15.6" hidden="1" x14ac:dyDescent="0.25"/>
    <row r="728" ht="15.6" hidden="1" x14ac:dyDescent="0.25"/>
    <row r="729" ht="15.6" hidden="1" x14ac:dyDescent="0.25"/>
    <row r="730" ht="15.6" hidden="1" x14ac:dyDescent="0.25"/>
    <row r="731" ht="15.6" hidden="1" x14ac:dyDescent="0.25"/>
    <row r="732" ht="15.6" hidden="1" x14ac:dyDescent="0.25"/>
    <row r="733" ht="15.6" hidden="1" x14ac:dyDescent="0.25"/>
    <row r="734" ht="15.6" hidden="1" x14ac:dyDescent="0.25"/>
    <row r="735" ht="15.6" hidden="1" x14ac:dyDescent="0.25"/>
    <row r="736" ht="15.6" hidden="1" x14ac:dyDescent="0.25"/>
    <row r="737" ht="15.6" hidden="1" x14ac:dyDescent="0.25"/>
    <row r="738" ht="15.6" hidden="1" x14ac:dyDescent="0.25"/>
    <row r="739" ht="15.6" hidden="1" x14ac:dyDescent="0.25"/>
    <row r="740" ht="15.6" hidden="1" x14ac:dyDescent="0.25"/>
    <row r="741" ht="15.6" hidden="1" x14ac:dyDescent="0.25"/>
    <row r="742" ht="15.6" hidden="1" x14ac:dyDescent="0.25"/>
    <row r="743" ht="15.6" hidden="1" x14ac:dyDescent="0.25"/>
    <row r="744" ht="15.6" hidden="1" x14ac:dyDescent="0.25"/>
    <row r="745" ht="15.6" hidden="1" x14ac:dyDescent="0.25"/>
    <row r="746" ht="15.6" hidden="1" x14ac:dyDescent="0.25"/>
    <row r="747" ht="15.6" hidden="1" x14ac:dyDescent="0.25"/>
    <row r="748" ht="15.6" hidden="1" x14ac:dyDescent="0.25"/>
    <row r="749" ht="15.6" hidden="1" x14ac:dyDescent="0.25"/>
    <row r="750" ht="15.6" hidden="1" x14ac:dyDescent="0.25"/>
    <row r="751" ht="15.6" hidden="1" x14ac:dyDescent="0.25"/>
    <row r="752" ht="15.6" hidden="1" x14ac:dyDescent="0.25"/>
    <row r="753" ht="15.6" hidden="1" x14ac:dyDescent="0.25"/>
    <row r="754" ht="15.6" hidden="1" x14ac:dyDescent="0.25"/>
    <row r="755" ht="15.6" hidden="1" x14ac:dyDescent="0.25"/>
    <row r="756" ht="15.6" hidden="1" x14ac:dyDescent="0.25"/>
    <row r="757" ht="15.6" hidden="1" x14ac:dyDescent="0.25"/>
    <row r="758" ht="15.6" hidden="1" x14ac:dyDescent="0.25"/>
    <row r="759" ht="15.6" hidden="1" x14ac:dyDescent="0.25"/>
    <row r="760" ht="15.6" hidden="1" x14ac:dyDescent="0.25"/>
    <row r="761" ht="15.6" hidden="1" x14ac:dyDescent="0.25"/>
    <row r="762" ht="15.6" hidden="1" x14ac:dyDescent="0.25"/>
    <row r="763" ht="15.6" hidden="1" x14ac:dyDescent="0.25"/>
    <row r="764" ht="15.6" hidden="1" x14ac:dyDescent="0.25"/>
    <row r="765" ht="15.6" hidden="1" x14ac:dyDescent="0.25"/>
    <row r="766" ht="15.6" hidden="1" x14ac:dyDescent="0.25"/>
    <row r="767" ht="15.6" hidden="1" x14ac:dyDescent="0.25"/>
    <row r="768" ht="15.6" hidden="1" x14ac:dyDescent="0.25"/>
    <row r="769" ht="15.6" hidden="1" x14ac:dyDescent="0.25"/>
    <row r="770" ht="15.6" hidden="1" x14ac:dyDescent="0.25"/>
    <row r="771" ht="15.6" hidden="1" x14ac:dyDescent="0.25"/>
    <row r="772" ht="15.6" hidden="1" x14ac:dyDescent="0.25"/>
    <row r="773" ht="15.6" hidden="1" x14ac:dyDescent="0.25"/>
    <row r="774" ht="15.6" hidden="1" x14ac:dyDescent="0.25"/>
    <row r="775" ht="15.6" hidden="1" x14ac:dyDescent="0.25"/>
    <row r="776" ht="15.6" hidden="1" x14ac:dyDescent="0.25"/>
    <row r="777" ht="15.6" hidden="1" x14ac:dyDescent="0.25"/>
    <row r="778" ht="15.6" hidden="1" x14ac:dyDescent="0.25"/>
    <row r="779" ht="15.6" hidden="1" x14ac:dyDescent="0.25"/>
    <row r="780" ht="15.6" hidden="1" x14ac:dyDescent="0.25"/>
    <row r="781" ht="15.6" hidden="1" x14ac:dyDescent="0.25"/>
    <row r="782" ht="15.6" hidden="1" x14ac:dyDescent="0.25"/>
    <row r="783" ht="15.6" hidden="1" x14ac:dyDescent="0.25"/>
    <row r="784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</sheetData>
  <sheetProtection password="CC7D" sheet="1" objects="1" scenarios="1" formatCells="0" formatColumns="0"/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">
    <cfRule type="cellIs" dxfId="450" priority="28" stopIfTrue="1" operator="lessThan">
      <formula>2</formula>
    </cfRule>
    <cfRule type="cellIs" dxfId="449" priority="29" stopIfTrue="1" operator="equal">
      <formula>2</formula>
    </cfRule>
    <cfRule type="cellIs" dxfId="44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447" priority="25" stopIfTrue="1" operator="lessThan">
      <formula>2</formula>
    </cfRule>
    <cfRule type="cellIs" dxfId="446" priority="26" stopIfTrue="1" operator="equal">
      <formula>2</formula>
    </cfRule>
    <cfRule type="cellIs" dxfId="445" priority="27" stopIfTrue="1" operator="greaterThan">
      <formula>2</formula>
    </cfRule>
  </conditionalFormatting>
  <conditionalFormatting sqref="A72:A75 A78:A81 A84:A87 A90:A93 A96:A99 A102:A105 A108:A111 A114:A117 A120:A123 A126:A129">
    <cfRule type="cellIs" dxfId="444" priority="22" stopIfTrue="1" operator="lessThan">
      <formula>2</formula>
    </cfRule>
    <cfRule type="cellIs" dxfId="443" priority="23" stopIfTrue="1" operator="equal">
      <formula>2</formula>
    </cfRule>
    <cfRule type="cellIs" dxfId="442" priority="24" stopIfTrue="1" operator="greaterThan">
      <formula>2</formula>
    </cfRule>
  </conditionalFormatting>
  <conditionalFormatting sqref="A132:A135 A138:A141 A144:A147 A150:A153 A156:A159 A162:A165 A168:A171 A174:A177 A180:A183 A186:A189">
    <cfRule type="cellIs" dxfId="441" priority="19" stopIfTrue="1" operator="lessThan">
      <formula>2</formula>
    </cfRule>
    <cfRule type="cellIs" dxfId="440" priority="20" stopIfTrue="1" operator="equal">
      <formula>2</formula>
    </cfRule>
    <cfRule type="cellIs" dxfId="439" priority="21" stopIfTrue="1" operator="greaterThan">
      <formula>2</formula>
    </cfRule>
  </conditionalFormatting>
  <conditionalFormatting sqref="A192:A195 A198:A201 A204:A207 A210:A213 A216:A219 A222:A225 A228:A231 A234:A237 A240:A243 A246:A249">
    <cfRule type="cellIs" dxfId="438" priority="16" stopIfTrue="1" operator="lessThan">
      <formula>2</formula>
    </cfRule>
    <cfRule type="cellIs" dxfId="437" priority="17" stopIfTrue="1" operator="equal">
      <formula>2</formula>
    </cfRule>
    <cfRule type="cellIs" dxfId="436" priority="18" stopIfTrue="1" operator="greaterThan">
      <formula>2</formula>
    </cfRule>
  </conditionalFormatting>
  <conditionalFormatting sqref="A252:A255 A258:A261 A264:A267 A270:A273 A276:A279 A282:A285 A288:A291 A294:A297 A300:A303 A306:A309">
    <cfRule type="cellIs" dxfId="435" priority="13" stopIfTrue="1" operator="lessThan">
      <formula>2</formula>
    </cfRule>
    <cfRule type="cellIs" dxfId="434" priority="14" stopIfTrue="1" operator="equal">
      <formula>2</formula>
    </cfRule>
    <cfRule type="cellIs" dxfId="433" priority="15" stopIfTrue="1" operator="greaterThan">
      <formula>2</formula>
    </cfRule>
  </conditionalFormatting>
  <conditionalFormatting sqref="A312:A315 A318:A321 A324:A327 A330:A333 A336:A339 A342:A345 A348:A351 A354:A357 A360:A363 A366:A369">
    <cfRule type="cellIs" dxfId="432" priority="10" stopIfTrue="1" operator="lessThan">
      <formula>2</formula>
    </cfRule>
    <cfRule type="cellIs" dxfId="431" priority="11" stopIfTrue="1" operator="equal">
      <formula>2</formula>
    </cfRule>
    <cfRule type="cellIs" dxfId="430" priority="12" stopIfTrue="1" operator="greaterThan">
      <formula>2</formula>
    </cfRule>
  </conditionalFormatting>
  <conditionalFormatting sqref="A372:A375 A378:A381 A384:A387 A390:A393 A396:A399 A402:A405 A408:A411 A414:A417 A420:A423 A426:A429">
    <cfRule type="cellIs" dxfId="429" priority="7" stopIfTrue="1" operator="lessThan">
      <formula>2</formula>
    </cfRule>
    <cfRule type="cellIs" dxfId="428" priority="8" stopIfTrue="1" operator="equal">
      <formula>2</formula>
    </cfRule>
    <cfRule type="cellIs" dxfId="427" priority="9" stopIfTrue="1" operator="greaterThan">
      <formula>2</formula>
    </cfRule>
  </conditionalFormatting>
  <conditionalFormatting sqref="A432:A435 A438:A441 A444:A447 A450:A453 A456:A459 A462:A465 A468:A471 A474:A477 A480:A483 A486:A489">
    <cfRule type="cellIs" dxfId="426" priority="4" stopIfTrue="1" operator="lessThan">
      <formula>2</formula>
    </cfRule>
    <cfRule type="cellIs" dxfId="425" priority="5" stopIfTrue="1" operator="equal">
      <formula>2</formula>
    </cfRule>
    <cfRule type="cellIs" dxfId="424" priority="6" stopIfTrue="1" operator="greaterThan">
      <formula>2</formula>
    </cfRule>
  </conditionalFormatting>
  <conditionalFormatting sqref="A492:A495 A498:A501 A504:A507 A510:A513 A516:A519 A522:A525 A528:A531 A534:A537 A540:A543 A546:A549">
    <cfRule type="cellIs" dxfId="423" priority="1" stopIfTrue="1" operator="lessThan">
      <formula>2</formula>
    </cfRule>
    <cfRule type="cellIs" dxfId="422" priority="2" stopIfTrue="1" operator="equal">
      <formula>2</formula>
    </cfRule>
    <cfRule type="cellIs" dxfId="421" priority="3" stopIfTrue="1" operator="greaterThan">
      <formula>2</formula>
    </cfRule>
  </conditionalFormatting>
  <dataValidations count="2">
    <dataValidation allowBlank="1" showDropDown="1" showInputMessage="1" showErrorMessage="1" sqref="E2"/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AI819"/>
  <sheetViews>
    <sheetView zoomScale="90" zoomScaleNormal="90" workbookViewId="0">
      <pane ySplit="2" topLeftCell="A36" activePane="bottomLeft" state="frozen"/>
      <selection activeCell="C1" sqref="C1:C1048576"/>
      <selection pane="bottomLeft"/>
    </sheetView>
  </sheetViews>
  <sheetFormatPr baseColWidth="10" defaultColWidth="0" defaultRowHeight="0" customHeight="1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IF(PORTADA!$F$51="A",G1,PORTADA!$F$52)</f>
        <v xml:space="preserve">MINAS Y EXPLOSIVOS </v>
      </c>
      <c r="D1" s="3"/>
      <c r="E1" s="4" t="e">
        <f>ROUND(Q2/K2*10,2)</f>
        <v>#DIV/0!</v>
      </c>
      <c r="F1" s="4"/>
      <c r="G1" s="38" t="str">
        <f>LOOKUP(I5,DATOS!A:A,DATOS!E:E)</f>
        <v xml:space="preserve">MINAS Y EXPLOSIVOS </v>
      </c>
      <c r="I1" s="39">
        <v>23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 xml:space="preserve">MINAS Y EXPLOSIVOS 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ht="15.6" x14ac:dyDescent="0.25">
      <c r="A3" s="11"/>
      <c r="B3" s="12"/>
      <c r="C3" s="13"/>
      <c r="J3" s="19"/>
    </row>
    <row r="4" spans="1:24" ht="15.6" x14ac:dyDescent="0.25">
      <c r="A4" s="11"/>
      <c r="B4" s="12"/>
      <c r="C4" s="13"/>
      <c r="J4" s="19"/>
    </row>
    <row r="5" spans="1:24" ht="15.6" x14ac:dyDescent="0.25">
      <c r="A5" s="11"/>
      <c r="B5" s="31"/>
      <c r="C5" s="23" t="str">
        <f ca="1">IF(PORTADA!$F$51="A",CONCATENATE(K5,".- ",G5),"")</f>
        <v xml:space="preserve">1.- MINAS Y EXPLOSIVOS. </v>
      </c>
      <c r="D5" s="24"/>
      <c r="E5" s="11"/>
      <c r="F5" s="11"/>
      <c r="G5" s="40" t="str">
        <f>LOOKUP(I5,DATOS!A:A,DATOS!F:F)</f>
        <v xml:space="preserve">MINAS Y EXPLOSIVOS. </v>
      </c>
      <c r="H5" s="40">
        <f>LOOKUP(I5,DATOS!A:A,DATOS!P:P)</f>
        <v>0</v>
      </c>
      <c r="I5" s="35">
        <f>LOOKUP(I1,DATOS!C:C,DATOS!A:A)</f>
        <v>1582</v>
      </c>
      <c r="J5" s="61">
        <f>LOOKUP(I5,DATOS!A:A,DATOS!C:C)</f>
        <v>23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ht="15.6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ht="15.6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ht="15.6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ht="15.6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ht="15.6" x14ac:dyDescent="0.25">
      <c r="A10" s="11"/>
      <c r="B10" s="30"/>
      <c r="C10" s="27"/>
      <c r="D10" s="28"/>
      <c r="J10" s="19"/>
    </row>
    <row r="11" spans="1:24" ht="15.6" x14ac:dyDescent="0.25">
      <c r="A11" s="11"/>
      <c r="B11" s="31"/>
      <c r="C11" s="23" t="str">
        <f ca="1">IF(PORTADA!$F$51="A",CONCATENATE(K11,".- ",G11),"")</f>
        <v xml:space="preserve">2.- MINAS Y EXPLOSIVOS. </v>
      </c>
      <c r="D11" s="24"/>
      <c r="E11" s="11"/>
      <c r="F11" s="11"/>
      <c r="G11" s="40" t="str">
        <f>IF(J12="FIN","",LOOKUP(I11,DATOS!A:A,DATOS!F:F))</f>
        <v xml:space="preserve">MINAS Y EXPLOSIVOS. </v>
      </c>
      <c r="H11" s="40">
        <f>IF(J12="FIN",0,LOOKUP(I11,DATOS!A:A,DATOS!P:P))</f>
        <v>0</v>
      </c>
      <c r="I11" s="35">
        <f>+I5+1</f>
        <v>1583</v>
      </c>
      <c r="J11" s="61">
        <f>IF(LOOKUP(I11,DATOS!A:A,DATOS!C:C)=0,J5,(LOOKUP(I11,DATOS!A:A,DATOS!C:C)))</f>
        <v>23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ht="15.6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ht="15.6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ht="15.6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ht="15.6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ht="15.6" x14ac:dyDescent="0.25">
      <c r="A16" s="11"/>
      <c r="B16" s="30"/>
      <c r="C16" s="27"/>
      <c r="D16" s="28"/>
      <c r="J16" s="19"/>
    </row>
    <row r="17" spans="1:19" ht="15.6" x14ac:dyDescent="0.25">
      <c r="A17" s="11"/>
      <c r="B17" s="31"/>
      <c r="C17" s="23" t="str">
        <f ca="1">IF(PORTADA!$F$51="A",CONCATENATE(K17,".- ",G17),"")</f>
        <v xml:space="preserve">3.- MINAS Y EXPLOSIVOS. </v>
      </c>
      <c r="D17" s="24"/>
      <c r="E17" s="11"/>
      <c r="F17" s="11"/>
      <c r="G17" s="40" t="str">
        <f>IF(J18="FIN","",LOOKUP(I17,DATOS!A:A,DATOS!F:F))</f>
        <v xml:space="preserve">MINAS Y EXPLOSIVOS. </v>
      </c>
      <c r="H17" s="40">
        <f>IF(J18="FIN",0,LOOKUP(I17,DATOS!A:A,DATOS!P:P))</f>
        <v>0</v>
      </c>
      <c r="I17" s="35">
        <f>+I11+1</f>
        <v>1584</v>
      </c>
      <c r="J17" s="61">
        <f>IF(LOOKUP(I17,DATOS!A:A,DATOS!C:C)=0,J11,(LOOKUP(I17,DATOS!A:A,DATOS!C:C)))</f>
        <v>23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ht="15.6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ht="15.6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ht="15.6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ht="15.6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ht="15.6" x14ac:dyDescent="0.25">
      <c r="A22" s="11"/>
      <c r="B22" s="30"/>
      <c r="C22" s="27"/>
      <c r="D22" s="28"/>
      <c r="J22" s="19"/>
    </row>
    <row r="23" spans="1:19" ht="15.6" x14ac:dyDescent="0.25">
      <c r="A23" s="11"/>
      <c r="B23" s="31"/>
      <c r="C23" s="23" t="str">
        <f ca="1">IF(PORTADA!$F$51="A",CONCATENATE(K23,".- ",G23),"")</f>
        <v xml:space="preserve">4.- MINAS Y EXPLOSIVOS. </v>
      </c>
      <c r="D23" s="24"/>
      <c r="E23" s="11"/>
      <c r="F23" s="11"/>
      <c r="G23" s="40" t="str">
        <f>IF(J24="FIN","",LOOKUP(I23,DATOS!A:A,DATOS!F:F))</f>
        <v xml:space="preserve">MINAS Y EXPLOSIVOS. </v>
      </c>
      <c r="H23" s="40">
        <f>IF(J24="FIN",0,LOOKUP(I23,DATOS!A:A,DATOS!P:P))</f>
        <v>0</v>
      </c>
      <c r="I23" s="35">
        <f>+I17+1</f>
        <v>1585</v>
      </c>
      <c r="J23" s="61">
        <f>IF(LOOKUP(I23,DATOS!A:A,DATOS!C:C)=0,J17,(LOOKUP(I23,DATOS!A:A,DATOS!C:C)))</f>
        <v>23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ht="15.6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ht="15.6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ht="15.6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ht="15.6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ht="15.6" x14ac:dyDescent="0.25">
      <c r="A28" s="11"/>
      <c r="B28" s="30"/>
      <c r="C28" s="27"/>
      <c r="D28" s="28"/>
      <c r="J28" s="19"/>
    </row>
    <row r="29" spans="1:19" ht="15.6" x14ac:dyDescent="0.25">
      <c r="A29" s="11"/>
      <c r="B29" s="31"/>
      <c r="C29" s="23" t="str">
        <f ca="1">IF(PORTADA!$F$51="A",CONCATENATE(K29,".- ",G29),"")</f>
        <v xml:space="preserve">5.- MINAS Y EXPLOSIVOS. </v>
      </c>
      <c r="D29" s="24"/>
      <c r="E29" s="11"/>
      <c r="F29" s="11"/>
      <c r="G29" s="40" t="str">
        <f>IF(J30="FIN","",LOOKUP(I29,DATOS!A:A,DATOS!F:F))</f>
        <v xml:space="preserve">MINAS Y EXPLOSIVOS. </v>
      </c>
      <c r="H29" s="40">
        <f>IF(J30="FIN",0,LOOKUP(I29,DATOS!A:A,DATOS!P:P))</f>
        <v>0</v>
      </c>
      <c r="I29" s="35">
        <f>+I23+1</f>
        <v>1586</v>
      </c>
      <c r="J29" s="61">
        <f>IF(LOOKUP(I29,DATOS!A:A,DATOS!C:C)=0,J23,(LOOKUP(I29,DATOS!A:A,DATOS!C:C)))</f>
        <v>23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ht="15.6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ht="15.6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ht="15.6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ht="15.6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ht="15.6" x14ac:dyDescent="0.25">
      <c r="A34" s="11"/>
      <c r="B34" s="30"/>
      <c r="C34" s="27"/>
      <c r="D34" s="28"/>
      <c r="J34" s="19"/>
    </row>
    <row r="35" spans="1:19" ht="15.6" x14ac:dyDescent="0.25">
      <c r="A35" s="11"/>
      <c r="B35" s="31"/>
      <c r="C35" s="23" t="str">
        <f ca="1">IF(PORTADA!$F$51="A",CONCATENATE(K35,".- ",G35),"")</f>
        <v xml:space="preserve">6.- MINAS Y EXPLOSIVOS. </v>
      </c>
      <c r="D35" s="24"/>
      <c r="E35" s="11"/>
      <c r="F35" s="11"/>
      <c r="G35" s="40" t="str">
        <f>IF(J36="FIN","",LOOKUP(I35,DATOS!A:A,DATOS!F:F))</f>
        <v xml:space="preserve">MINAS Y EXPLOSIVOS. </v>
      </c>
      <c r="H35" s="40">
        <f>IF(J36="FIN",0,LOOKUP(I35,DATOS!A:A,DATOS!P:P))</f>
        <v>0</v>
      </c>
      <c r="I35" s="35">
        <f>+I29+1</f>
        <v>1587</v>
      </c>
      <c r="J35" s="61">
        <f>IF(LOOKUP(I35,DATOS!A:A,DATOS!C:C)=0,J29,(LOOKUP(I35,DATOS!A:A,DATOS!C:C)))</f>
        <v>23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ht="15.6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ht="15.6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ht="15.6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ht="15.6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ht="15.6" x14ac:dyDescent="0.25">
      <c r="A40" s="11"/>
      <c r="B40" s="30"/>
      <c r="C40" s="27"/>
      <c r="D40" s="28"/>
      <c r="J40" s="19"/>
    </row>
    <row r="41" spans="1:19" ht="15.6" x14ac:dyDescent="0.25">
      <c r="A41" s="11"/>
      <c r="B41" s="31"/>
      <c r="C41" s="23" t="str">
        <f ca="1">IF(PORTADA!$F$51="A",CONCATENATE(K41,".- ",G41),"")</f>
        <v xml:space="preserve">7.- MINAS Y EXPLOSIVOS. </v>
      </c>
      <c r="D41" s="24"/>
      <c r="E41" s="11"/>
      <c r="F41" s="11"/>
      <c r="G41" s="40" t="str">
        <f>IF(J42="FIN","",LOOKUP(I41,DATOS!A:A,DATOS!F:F))</f>
        <v xml:space="preserve">MINAS Y EXPLOSIVOS. </v>
      </c>
      <c r="H41" s="40">
        <f>IF(J42="FIN",0,LOOKUP(I41,DATOS!A:A,DATOS!P:P))</f>
        <v>0</v>
      </c>
      <c r="I41" s="35">
        <f>+I35+1</f>
        <v>1588</v>
      </c>
      <c r="J41" s="61">
        <f>IF(LOOKUP(I41,DATOS!A:A,DATOS!C:C)=0,J35,(LOOKUP(I41,DATOS!A:A,DATOS!C:C)))</f>
        <v>23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ht="15.6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ht="15.6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ht="15.6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ht="15.6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ht="15.6" x14ac:dyDescent="0.25">
      <c r="A46" s="11"/>
      <c r="B46" s="30"/>
      <c r="C46" s="27"/>
      <c r="D46" s="28"/>
      <c r="J46" s="19"/>
    </row>
    <row r="47" spans="1:19" ht="15.6" x14ac:dyDescent="0.25">
      <c r="A47" s="11"/>
      <c r="B47" s="31"/>
      <c r="C47" s="23" t="str">
        <f ca="1">IF(PORTADA!$F$51="A",CONCATENATE(K47,".- ",G47),"")</f>
        <v xml:space="preserve">8.- MINAS Y EXPLOSIVOS. </v>
      </c>
      <c r="D47" s="24"/>
      <c r="E47" s="11"/>
      <c r="F47" s="11"/>
      <c r="G47" s="40" t="str">
        <f>IF(J48="FIN","",LOOKUP(I47,DATOS!A:A,DATOS!F:F))</f>
        <v xml:space="preserve">MINAS Y EXPLOSIVOS. </v>
      </c>
      <c r="H47" s="40">
        <f>IF(J48="FIN",0,LOOKUP(I47,DATOS!A:A,DATOS!P:P))</f>
        <v>0</v>
      </c>
      <c r="I47" s="35">
        <f>+I41+1</f>
        <v>1589</v>
      </c>
      <c r="J47" s="61">
        <f>IF(LOOKUP(I47,DATOS!A:A,DATOS!C:C)=0,J41,(LOOKUP(I47,DATOS!A:A,DATOS!C:C)))</f>
        <v>23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ht="15.6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ht="15.6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ht="15.6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ht="15.6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ht="15.6" x14ac:dyDescent="0.25">
      <c r="A52" s="11"/>
      <c r="B52" s="30"/>
      <c r="C52" s="27"/>
      <c r="D52" s="28"/>
      <c r="J52" s="19"/>
    </row>
    <row r="53" spans="1:19" ht="15.6" x14ac:dyDescent="0.25">
      <c r="A53" s="11"/>
      <c r="B53" s="31"/>
      <c r="C53" s="23" t="str">
        <f ca="1">IF(PORTADA!$F$51="A",CONCATENATE(K53,".- ",G53),"")</f>
        <v xml:space="preserve">9.- MINAS Y EXPLOSIVOS. </v>
      </c>
      <c r="D53" s="24"/>
      <c r="E53" s="11"/>
      <c r="F53" s="11"/>
      <c r="G53" s="40" t="str">
        <f>IF(J54="FIN","",LOOKUP(I53,DATOS!A:A,DATOS!F:F))</f>
        <v xml:space="preserve">MINAS Y EXPLOSIVOS. </v>
      </c>
      <c r="H53" s="40">
        <f>IF(J54="FIN",0,LOOKUP(I53,DATOS!A:A,DATOS!P:P))</f>
        <v>0</v>
      </c>
      <c r="I53" s="35">
        <f>+I47+1</f>
        <v>1590</v>
      </c>
      <c r="J53" s="61">
        <f>IF(LOOKUP(I53,DATOS!A:A,DATOS!C:C)=0,J47,(LOOKUP(I53,DATOS!A:A,DATOS!C:C)))</f>
        <v>23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ht="15.6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ht="15.6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ht="15.6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ht="15.6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ht="15.6" x14ac:dyDescent="0.25">
      <c r="A58" s="11"/>
      <c r="B58" s="30"/>
      <c r="C58" s="27"/>
      <c r="D58" s="28"/>
      <c r="J58" s="19"/>
    </row>
    <row r="59" spans="1:19" ht="15.6" x14ac:dyDescent="0.25">
      <c r="A59" s="11"/>
      <c r="B59" s="31"/>
      <c r="C59" s="23" t="str">
        <f ca="1">IF(PORTADA!$F$51="A",CONCATENATE(K59,".- ",G59),"")</f>
        <v xml:space="preserve">10.- MINAS Y EXPLOSIVOS. </v>
      </c>
      <c r="D59" s="24"/>
      <c r="E59" s="11"/>
      <c r="F59" s="11"/>
      <c r="G59" s="40" t="str">
        <f>IF(J60="FIN","",LOOKUP(I59,DATOS!A:A,DATOS!F:F))</f>
        <v xml:space="preserve">MINAS Y EXPLOSIVOS. </v>
      </c>
      <c r="H59" s="40">
        <f>IF(J60="FIN",0,LOOKUP(I59,DATOS!A:A,DATOS!P:P))</f>
        <v>0</v>
      </c>
      <c r="I59" s="35">
        <f>+I53+1</f>
        <v>1591</v>
      </c>
      <c r="J59" s="61">
        <f>IF(LOOKUP(I59,DATOS!A:A,DATOS!C:C)=0,J53,(LOOKUP(I59,DATOS!A:A,DATOS!C:C)))</f>
        <v>23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ht="15.6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ht="15.6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ht="15.6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ht="15.6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ht="15.6" x14ac:dyDescent="0.25">
      <c r="A64" s="11"/>
      <c r="B64" s="30"/>
      <c r="C64" s="27"/>
      <c r="D64" s="28"/>
      <c r="J64" s="19"/>
    </row>
    <row r="65" spans="1:19" ht="15.6" x14ac:dyDescent="0.25">
      <c r="A65" s="11"/>
      <c r="B65" s="31"/>
      <c r="C65" s="23" t="str">
        <f ca="1">IF(PORTADA!$F$51="A",CONCATENATE(K65,".- ",G65),"")</f>
        <v xml:space="preserve">11.- MINAS Y EXPLOSIVOS. </v>
      </c>
      <c r="D65" s="24"/>
      <c r="E65" s="11"/>
      <c r="F65" s="11"/>
      <c r="G65" s="40" t="str">
        <f>IF(J66="FIN","",LOOKUP(I65,DATOS!A:A,DATOS!F:F))</f>
        <v xml:space="preserve">MINAS Y EXPLOSIVOS. </v>
      </c>
      <c r="H65" s="40">
        <f>IF(J66="FIN",0,LOOKUP(I65,DATOS!A:A,DATOS!P:P))</f>
        <v>0</v>
      </c>
      <c r="I65" s="35">
        <f>+I59+1</f>
        <v>1592</v>
      </c>
      <c r="J65" s="61">
        <f>IF(LOOKUP(I65,DATOS!A:A,DATOS!C:C)=0,J59,(LOOKUP(I65,DATOS!A:A,DATOS!C:C)))</f>
        <v>23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ht="15.6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ht="15.6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ht="15.6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ht="15.6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ht="15.6" x14ac:dyDescent="0.25">
      <c r="A70" s="11"/>
      <c r="B70" s="30"/>
      <c r="C70" s="27"/>
      <c r="D70" s="28"/>
      <c r="J70" s="19"/>
    </row>
    <row r="71" spans="1:19" ht="15.6" x14ac:dyDescent="0.25">
      <c r="A71" s="11"/>
      <c r="B71" s="31"/>
      <c r="C71" s="23" t="str">
        <f ca="1">IF(PORTADA!$F$51="A",CONCATENATE(K71,".- ",G71),"")</f>
        <v xml:space="preserve">12.- MINAS Y EXPLOSIVOS. </v>
      </c>
      <c r="D71" s="24"/>
      <c r="E71" s="11"/>
      <c r="F71" s="11"/>
      <c r="G71" s="40" t="str">
        <f>IF(J72="FIN","",LOOKUP(I71,DATOS!A:A,DATOS!F:F))</f>
        <v xml:space="preserve">MINAS Y EXPLOSIVOS. </v>
      </c>
      <c r="H71" s="40">
        <f>IF(J72="FIN",0,LOOKUP(I71,DATOS!A:A,DATOS!P:P))</f>
        <v>0</v>
      </c>
      <c r="I71" s="35">
        <f>+I65+1</f>
        <v>1593</v>
      </c>
      <c r="J71" s="61">
        <f>IF(LOOKUP(I71,DATOS!A:A,DATOS!C:C)=0,J65,(LOOKUP(I71,DATOS!A:A,DATOS!C:C)))</f>
        <v>23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ht="15.6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ht="15.6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ht="15.6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ht="15.6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ht="15.6" x14ac:dyDescent="0.25">
      <c r="A76" s="11"/>
      <c r="B76" s="30"/>
      <c r="C76" s="27"/>
      <c r="D76" s="28"/>
      <c r="J76" s="19"/>
    </row>
    <row r="77" spans="1:19" ht="15.6" x14ac:dyDescent="0.25">
      <c r="A77" s="11"/>
      <c r="B77" s="31"/>
      <c r="C77" s="23" t="str">
        <f ca="1">IF(PORTADA!$F$51="A",CONCATENATE(K77,".- ",G77),"")</f>
        <v xml:space="preserve">13.- MINAS Y EXPLOSIVOS. </v>
      </c>
      <c r="D77" s="24"/>
      <c r="E77" s="11"/>
      <c r="F77" s="11"/>
      <c r="G77" s="40" t="str">
        <f>IF(J78="FIN","",LOOKUP(I77,DATOS!A:A,DATOS!F:F))</f>
        <v xml:space="preserve">MINAS Y EXPLOSIVOS. </v>
      </c>
      <c r="H77" s="40">
        <f>IF(J78="FIN",0,LOOKUP(I77,DATOS!A:A,DATOS!P:P))</f>
        <v>0</v>
      </c>
      <c r="I77" s="35">
        <f>+I71+1</f>
        <v>1594</v>
      </c>
      <c r="J77" s="61">
        <f>IF(LOOKUP(I77,DATOS!A:A,DATOS!C:C)=0,J71,(LOOKUP(I77,DATOS!A:A,DATOS!C:C)))</f>
        <v>23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ht="15.6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ht="15.6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ht="15.6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ht="15.6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ht="15.6" x14ac:dyDescent="0.25">
      <c r="A82" s="11"/>
      <c r="B82" s="30"/>
      <c r="C82" s="27"/>
      <c r="D82" s="28"/>
      <c r="J82" s="19"/>
    </row>
    <row r="83" spans="1:19" ht="15.6" x14ac:dyDescent="0.25">
      <c r="A83" s="11"/>
      <c r="B83" s="31"/>
      <c r="C83" s="23" t="str">
        <f ca="1">IF(PORTADA!$F$51="A",CONCATENATE(K83,".- ",G83),"")</f>
        <v xml:space="preserve">14.- MINAS Y EXPLOSIVOS. </v>
      </c>
      <c r="D83" s="24"/>
      <c r="E83" s="11"/>
      <c r="F83" s="11"/>
      <c r="G83" s="40" t="str">
        <f>IF(J84="FIN","",LOOKUP(I83,DATOS!A:A,DATOS!F:F))</f>
        <v xml:space="preserve">MINAS Y EXPLOSIVOS. </v>
      </c>
      <c r="H83" s="40">
        <f>IF(J84="FIN",0,LOOKUP(I83,DATOS!A:A,DATOS!P:P))</f>
        <v>0</v>
      </c>
      <c r="I83" s="35">
        <f>+I77+1</f>
        <v>1595</v>
      </c>
      <c r="J83" s="61">
        <f>IF(LOOKUP(I83,DATOS!A:A,DATOS!C:C)=0,J77,(LOOKUP(I83,DATOS!A:A,DATOS!C:C)))</f>
        <v>23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ht="15.6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ht="15.6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ht="15.6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ht="15.6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ht="15.6" x14ac:dyDescent="0.25">
      <c r="A88" s="11"/>
      <c r="B88" s="30"/>
      <c r="C88" s="27"/>
      <c r="D88" s="28"/>
      <c r="J88" s="19"/>
    </row>
    <row r="89" spans="1:19" ht="15.6" x14ac:dyDescent="0.25">
      <c r="A89" s="11"/>
      <c r="B89" s="31"/>
      <c r="C89" s="23" t="str">
        <f ca="1">IF(PORTADA!$F$51="A",CONCATENATE(K89,".- ",G89),"")</f>
        <v xml:space="preserve">15.- MINAS Y EXPLOSIVOS. </v>
      </c>
      <c r="D89" s="24"/>
      <c r="E89" s="11"/>
      <c r="F89" s="11"/>
      <c r="G89" s="40" t="str">
        <f>IF(J90="FIN","",LOOKUP(I89,DATOS!A:A,DATOS!F:F))</f>
        <v xml:space="preserve">MINAS Y EXPLOSIVOS. </v>
      </c>
      <c r="H89" s="40">
        <f>IF(J90="FIN",0,LOOKUP(I89,DATOS!A:A,DATOS!P:P))</f>
        <v>0</v>
      </c>
      <c r="I89" s="35">
        <f>+I83+1</f>
        <v>1596</v>
      </c>
      <c r="J89" s="61">
        <f>IF(LOOKUP(I89,DATOS!A:A,DATOS!C:C)=0,J83,(LOOKUP(I89,DATOS!A:A,DATOS!C:C)))</f>
        <v>23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ht="15.6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ht="15.6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ht="15.6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ht="15.6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ht="15.6" x14ac:dyDescent="0.25">
      <c r="A94" s="11"/>
      <c r="B94" s="30"/>
      <c r="C94" s="27"/>
      <c r="D94" s="28"/>
      <c r="J94" s="19"/>
    </row>
    <row r="95" spans="1:19" ht="15.6" x14ac:dyDescent="0.25">
      <c r="A95" s="11"/>
      <c r="B95" s="31"/>
      <c r="C95" s="23" t="str">
        <f ca="1">IF(PORTADA!$F$51="A",CONCATENATE(K95,".- ",G95),"")</f>
        <v xml:space="preserve">16.- MINAS Y EXPLOSIVOS. </v>
      </c>
      <c r="D95" s="24"/>
      <c r="E95" s="11"/>
      <c r="F95" s="11"/>
      <c r="G95" s="40" t="str">
        <f>IF(J96="FIN","",LOOKUP(I95,DATOS!A:A,DATOS!F:F))</f>
        <v xml:space="preserve">MINAS Y EXPLOSIVOS. </v>
      </c>
      <c r="H95" s="40">
        <f>IF(J96="FIN",0,LOOKUP(I95,DATOS!A:A,DATOS!P:P))</f>
        <v>0</v>
      </c>
      <c r="I95" s="35">
        <f>+I89+1</f>
        <v>1597</v>
      </c>
      <c r="J95" s="61">
        <f>IF(LOOKUP(I95,DATOS!A:A,DATOS!C:C)=0,J89,(LOOKUP(I95,DATOS!A:A,DATOS!C:C)))</f>
        <v>23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ht="15.6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ht="15.6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ht="15.6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ht="15.6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ht="15.6" x14ac:dyDescent="0.25">
      <c r="A100" s="11"/>
      <c r="B100" s="30"/>
      <c r="C100" s="27"/>
      <c r="D100" s="28"/>
      <c r="J100" s="19"/>
    </row>
    <row r="101" spans="1:19" ht="15.6" x14ac:dyDescent="0.25">
      <c r="A101" s="11"/>
      <c r="B101" s="31"/>
      <c r="C101" s="23" t="str">
        <f ca="1">IF(PORTADA!$F$51="A",CONCATENATE(K101,".- ",G101),"")</f>
        <v xml:space="preserve">17.- MINAS Y EXPLOSIVOS. </v>
      </c>
      <c r="D101" s="24"/>
      <c r="E101" s="11"/>
      <c r="F101" s="11"/>
      <c r="G101" s="40" t="str">
        <f>IF(J102="FIN","",LOOKUP(I101,DATOS!A:A,DATOS!F:F))</f>
        <v xml:space="preserve">MINAS Y EXPLOSIVOS. </v>
      </c>
      <c r="H101" s="40">
        <f>IF(J102="FIN",0,LOOKUP(I101,DATOS!A:A,DATOS!P:P))</f>
        <v>0</v>
      </c>
      <c r="I101" s="35">
        <f>+I95+1</f>
        <v>1598</v>
      </c>
      <c r="J101" s="61">
        <f>IF(LOOKUP(I101,DATOS!A:A,DATOS!C:C)=0,J95,(LOOKUP(I101,DATOS!A:A,DATOS!C:C)))</f>
        <v>23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ht="15.6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ht="15.6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ht="15.6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ht="15.6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ht="15.6" x14ac:dyDescent="0.25">
      <c r="A106" s="11"/>
      <c r="B106" s="30"/>
      <c r="C106" s="27"/>
      <c r="D106" s="28"/>
      <c r="J106" s="19"/>
    </row>
    <row r="107" spans="1:19" ht="15.6" x14ac:dyDescent="0.25">
      <c r="A107" s="11"/>
      <c r="B107" s="31"/>
      <c r="C107" s="23" t="str">
        <f ca="1">IF(PORTADA!$F$51="A",CONCATENATE(K107,".- ",G107),"")</f>
        <v xml:space="preserve">18.- MINAS Y EXPLOSIVOS. </v>
      </c>
      <c r="D107" s="24"/>
      <c r="E107" s="11"/>
      <c r="F107" s="11"/>
      <c r="G107" s="40" t="str">
        <f>IF(J108="FIN","",LOOKUP(I107,DATOS!A:A,DATOS!F:F))</f>
        <v xml:space="preserve">MINAS Y EXPLOSIVOS. </v>
      </c>
      <c r="H107" s="40">
        <f>IF(J108="FIN",0,LOOKUP(I107,DATOS!A:A,DATOS!P:P))</f>
        <v>0</v>
      </c>
      <c r="I107" s="35">
        <f>+I101+1</f>
        <v>1599</v>
      </c>
      <c r="J107" s="61">
        <f>IF(LOOKUP(I107,DATOS!A:A,DATOS!C:C)=0,J101,(LOOKUP(I107,DATOS!A:A,DATOS!C:C)))</f>
        <v>23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ht="15.6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ht="15.6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ht="15.6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ht="15.6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ht="15.6" x14ac:dyDescent="0.25">
      <c r="A112" s="11"/>
      <c r="B112" s="30"/>
      <c r="C112" s="27"/>
      <c r="D112" s="28"/>
      <c r="J112" s="19"/>
    </row>
    <row r="113" spans="1:19" ht="15.6" x14ac:dyDescent="0.25">
      <c r="A113" s="11"/>
      <c r="B113" s="31"/>
      <c r="C113" s="23" t="str">
        <f ca="1">IF(PORTADA!$F$51="A",CONCATENATE(K113,".- ",G113),"")</f>
        <v xml:space="preserve">19.- MINAS Y EXPLOSIVOS. </v>
      </c>
      <c r="D113" s="24"/>
      <c r="E113" s="11"/>
      <c r="F113" s="11"/>
      <c r="G113" s="40" t="str">
        <f>IF(J114="FIN","",LOOKUP(I113,DATOS!A:A,DATOS!F:F))</f>
        <v xml:space="preserve">MINAS Y EXPLOSIVOS. </v>
      </c>
      <c r="H113" s="40">
        <f>IF(J114="FIN",0,LOOKUP(I113,DATOS!A:A,DATOS!P:P))</f>
        <v>0</v>
      </c>
      <c r="I113" s="35">
        <f>+I107+1</f>
        <v>1600</v>
      </c>
      <c r="J113" s="61">
        <f>IF(LOOKUP(I113,DATOS!A:A,DATOS!C:C)=0,J107,(LOOKUP(I113,DATOS!A:A,DATOS!C:C)))</f>
        <v>23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ht="15.6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ht="15.6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ht="15.6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ht="15.6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ht="15.6" x14ac:dyDescent="0.25">
      <c r="A118" s="11"/>
      <c r="B118" s="30"/>
      <c r="C118" s="27"/>
      <c r="D118" s="28"/>
      <c r="J118" s="19"/>
    </row>
    <row r="119" spans="1:19" ht="15.6" x14ac:dyDescent="0.25">
      <c r="A119" s="11"/>
      <c r="B119" s="31"/>
      <c r="C119" s="23" t="str">
        <f ca="1">IF(PORTADA!$F$51="A",CONCATENATE(K119,".- ",G119),"")</f>
        <v xml:space="preserve">20.- MINAS Y EXPLOSIVOS. </v>
      </c>
      <c r="D119" s="24"/>
      <c r="E119" s="11"/>
      <c r="F119" s="11"/>
      <c r="G119" s="40" t="str">
        <f>IF(J120="FIN","",LOOKUP(I119,DATOS!A:A,DATOS!F:F))</f>
        <v xml:space="preserve">MINAS Y EXPLOSIVOS. </v>
      </c>
      <c r="H119" s="40">
        <f>IF(J120="FIN",0,LOOKUP(I119,DATOS!A:A,DATOS!P:P))</f>
        <v>0</v>
      </c>
      <c r="I119" s="35">
        <f>+I113+1</f>
        <v>1601</v>
      </c>
      <c r="J119" s="61">
        <f>IF(LOOKUP(I119,DATOS!A:A,DATOS!C:C)=0,J113,(LOOKUP(I119,DATOS!A:A,DATOS!C:C)))</f>
        <v>23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ht="15.6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ht="15.6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ht="15.6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ht="15.6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ht="15.6" x14ac:dyDescent="0.25">
      <c r="A124" s="11"/>
      <c r="B124" s="30"/>
      <c r="C124" s="27"/>
      <c r="D124" s="28"/>
      <c r="J124" s="19"/>
    </row>
    <row r="125" spans="1:19" ht="15.6" x14ac:dyDescent="0.25">
      <c r="A125" s="11"/>
      <c r="B125" s="31"/>
      <c r="C125" s="23" t="str">
        <f ca="1">IF(PORTADA!$F$51="A",CONCATENATE(K125,".- ",G125),"")</f>
        <v xml:space="preserve">21.- MINAS Y EXPLOSIVOS. </v>
      </c>
      <c r="D125" s="24"/>
      <c r="E125" s="11"/>
      <c r="F125" s="11"/>
      <c r="G125" s="40" t="str">
        <f>IF(J126="FIN","",LOOKUP(I125,DATOS!A:A,DATOS!F:F))</f>
        <v xml:space="preserve">MINAS Y EXPLOSIVOS. </v>
      </c>
      <c r="H125" s="40">
        <f>IF(J126="FIN",0,LOOKUP(I125,DATOS!A:A,DATOS!P:P))</f>
        <v>0</v>
      </c>
      <c r="I125" s="35">
        <f>+I119+1</f>
        <v>1602</v>
      </c>
      <c r="J125" s="61">
        <f>IF(LOOKUP(I125,DATOS!A:A,DATOS!C:C)=0,J119,(LOOKUP(I125,DATOS!A:A,DATOS!C:C)))</f>
        <v>23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ht="15.6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ht="15.6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ht="15.6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ht="15.6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ht="15.6" x14ac:dyDescent="0.25">
      <c r="A130" s="11"/>
      <c r="B130" s="30"/>
      <c r="C130" s="27"/>
      <c r="D130" s="28"/>
      <c r="J130" s="19"/>
    </row>
    <row r="131" spans="1:19" ht="15.6" x14ac:dyDescent="0.25">
      <c r="A131" s="11"/>
      <c r="B131" s="31"/>
      <c r="C131" s="23" t="str">
        <f ca="1">IF(PORTADA!$F$51="A",CONCATENATE(K131,".- ",G131),"")</f>
        <v xml:space="preserve">22.- MINAS Y EXPLOSIVOS. </v>
      </c>
      <c r="D131" s="24"/>
      <c r="E131" s="11"/>
      <c r="F131" s="11"/>
      <c r="G131" s="40" t="str">
        <f>IF(J132="FIN","",LOOKUP(I131,DATOS!A:A,DATOS!F:F))</f>
        <v xml:space="preserve">MINAS Y EXPLOSIVOS. </v>
      </c>
      <c r="H131" s="40">
        <f>IF(J132="FIN",0,LOOKUP(I131,DATOS!A:A,DATOS!P:P))</f>
        <v>0</v>
      </c>
      <c r="I131" s="35">
        <f>+I125+1</f>
        <v>1603</v>
      </c>
      <c r="J131" s="61">
        <f>IF(LOOKUP(I131,DATOS!A:A,DATOS!C:C)=0,J125,(LOOKUP(I131,DATOS!A:A,DATOS!C:C)))</f>
        <v>23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ht="15.6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ht="15.6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ht="15.6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ht="15.6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ht="15.6" x14ac:dyDescent="0.25">
      <c r="A136" s="11"/>
      <c r="B136" s="30"/>
      <c r="C136" s="27"/>
      <c r="D136" s="28"/>
      <c r="J136" s="19"/>
    </row>
    <row r="137" spans="1:19" ht="15.6" x14ac:dyDescent="0.25">
      <c r="A137" s="11"/>
      <c r="B137" s="31"/>
      <c r="C137" s="23" t="str">
        <f ca="1">IF(PORTADA!$F$51="A",CONCATENATE(K137,".- ",G137),"")</f>
        <v xml:space="preserve">23.- MINAS Y EXPLOSIVOS. </v>
      </c>
      <c r="D137" s="24"/>
      <c r="E137" s="11"/>
      <c r="F137" s="11"/>
      <c r="G137" s="40" t="str">
        <f>IF(J138="FIN","",LOOKUP(I137,DATOS!A:A,DATOS!F:F))</f>
        <v xml:space="preserve">MINAS Y EXPLOSIVOS. </v>
      </c>
      <c r="H137" s="40">
        <f>IF(J138="FIN",0,LOOKUP(I137,DATOS!A:A,DATOS!P:P))</f>
        <v>0</v>
      </c>
      <c r="I137" s="35">
        <f>+I131+1</f>
        <v>1604</v>
      </c>
      <c r="J137" s="61">
        <f>IF(LOOKUP(I137,DATOS!A:A,DATOS!C:C)=0,J131,(LOOKUP(I137,DATOS!A:A,DATOS!C:C)))</f>
        <v>23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ht="15.6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ht="15.6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ht="15.6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ht="15.6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ht="15.6" x14ac:dyDescent="0.25">
      <c r="A142" s="11"/>
      <c r="B142" s="30"/>
      <c r="C142" s="27"/>
      <c r="D142" s="28"/>
      <c r="J142" s="19"/>
    </row>
    <row r="143" spans="1:19" ht="15.6" x14ac:dyDescent="0.25">
      <c r="A143" s="11"/>
      <c r="B143" s="31"/>
      <c r="C143" s="23" t="str">
        <f ca="1">IF(PORTADA!$F$51="A",CONCATENATE(K143,".- ",G143),"")</f>
        <v xml:space="preserve">24.- MINAS Y EXPLOSIVOS. </v>
      </c>
      <c r="D143" s="24"/>
      <c r="E143" s="11"/>
      <c r="F143" s="11"/>
      <c r="G143" s="40" t="str">
        <f>IF(J144="FIN","",LOOKUP(I143,DATOS!A:A,DATOS!F:F))</f>
        <v xml:space="preserve">MINAS Y EXPLOSIVOS. </v>
      </c>
      <c r="H143" s="40">
        <f>IF(J144="FIN",0,LOOKUP(I143,DATOS!A:A,DATOS!P:P))</f>
        <v>0</v>
      </c>
      <c r="I143" s="35">
        <f>+I137+1</f>
        <v>1605</v>
      </c>
      <c r="J143" s="61">
        <f>IF(LOOKUP(I143,DATOS!A:A,DATOS!C:C)=0,J137,(LOOKUP(I143,DATOS!A:A,DATOS!C:C)))</f>
        <v>23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ht="15.6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ht="15.6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ht="15.6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ht="15.6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ht="15.6" x14ac:dyDescent="0.25">
      <c r="A148" s="11"/>
      <c r="B148" s="30"/>
      <c r="C148" s="27"/>
      <c r="D148" s="28"/>
      <c r="J148" s="19"/>
    </row>
    <row r="149" spans="1:19" ht="15.6" x14ac:dyDescent="0.25">
      <c r="A149" s="11"/>
      <c r="B149" s="31"/>
      <c r="C149" s="23" t="str">
        <f ca="1">IF(PORTADA!$F$51="A",CONCATENATE(K149,".- ",G149),"")</f>
        <v xml:space="preserve">25.- MINAS Y EXPLOSIVOS. </v>
      </c>
      <c r="D149" s="24"/>
      <c r="E149" s="11"/>
      <c r="F149" s="11"/>
      <c r="G149" s="40" t="str">
        <f>IF(J150="FIN","",LOOKUP(I149,DATOS!A:A,DATOS!F:F))</f>
        <v xml:space="preserve">MINAS Y EXPLOSIVOS. </v>
      </c>
      <c r="H149" s="40">
        <f>IF(J150="FIN",0,LOOKUP(I149,DATOS!A:A,DATOS!P:P))</f>
        <v>0</v>
      </c>
      <c r="I149" s="35">
        <f>+I143+1</f>
        <v>1606</v>
      </c>
      <c r="J149" s="61">
        <f>IF(LOOKUP(I149,DATOS!A:A,DATOS!C:C)=0,J143,(LOOKUP(I149,DATOS!A:A,DATOS!C:C)))</f>
        <v>23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ht="15.6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ht="15.6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ht="15.6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ht="15.6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ht="15.6" x14ac:dyDescent="0.25">
      <c r="A154" s="11"/>
      <c r="B154" s="30"/>
      <c r="C154" s="27"/>
      <c r="D154" s="28"/>
      <c r="J154" s="19"/>
    </row>
    <row r="155" spans="1:19" ht="15.6" x14ac:dyDescent="0.25">
      <c r="A155" s="11"/>
      <c r="B155" s="31"/>
      <c r="C155" s="23" t="str">
        <f ca="1">IF(PORTADA!$F$51="A",CONCATENATE(K155,".- ",G155),"")</f>
        <v xml:space="preserve">26.- MINAS Y EXPLOSIVOS. </v>
      </c>
      <c r="D155" s="24"/>
      <c r="E155" s="11"/>
      <c r="F155" s="11"/>
      <c r="G155" s="40" t="str">
        <f>IF(J156="FIN","",LOOKUP(I155,DATOS!A:A,DATOS!F:F))</f>
        <v xml:space="preserve">MINAS Y EXPLOSIVOS. </v>
      </c>
      <c r="H155" s="40">
        <f>IF(J156="FIN",0,LOOKUP(I155,DATOS!A:A,DATOS!P:P))</f>
        <v>0</v>
      </c>
      <c r="I155" s="35">
        <f>+I149+1</f>
        <v>1607</v>
      </c>
      <c r="J155" s="61">
        <f>IF(LOOKUP(I155,DATOS!A:A,DATOS!C:C)=0,J149,(LOOKUP(I155,DATOS!A:A,DATOS!C:C)))</f>
        <v>23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ht="15.6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ht="15.6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ht="15.6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ht="15.6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ht="15.6" x14ac:dyDescent="0.25">
      <c r="A160" s="11"/>
      <c r="B160" s="30"/>
      <c r="C160" s="27"/>
      <c r="D160" s="28"/>
      <c r="J160" s="19"/>
    </row>
    <row r="161" spans="1:19" ht="15.6" x14ac:dyDescent="0.25">
      <c r="A161" s="11"/>
      <c r="B161" s="31"/>
      <c r="C161" s="23" t="str">
        <f ca="1">IF(PORTADA!$F$51="A",CONCATENATE(K161,".- ",G161),"")</f>
        <v xml:space="preserve">27.- MINAS Y EXPLOSIVOS. </v>
      </c>
      <c r="D161" s="24"/>
      <c r="E161" s="11"/>
      <c r="F161" s="11"/>
      <c r="G161" s="40" t="str">
        <f>IF(J162="FIN","",LOOKUP(I161,DATOS!A:A,DATOS!F:F))</f>
        <v xml:space="preserve">MINAS Y EXPLOSIVOS. </v>
      </c>
      <c r="H161" s="40">
        <f>IF(J162="FIN",0,LOOKUP(I161,DATOS!A:A,DATOS!P:P))</f>
        <v>0</v>
      </c>
      <c r="I161" s="35">
        <f>+I155+1</f>
        <v>1608</v>
      </c>
      <c r="J161" s="61">
        <f>IF(LOOKUP(I161,DATOS!A:A,DATOS!C:C)=0,J155,(LOOKUP(I161,DATOS!A:A,DATOS!C:C)))</f>
        <v>23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ht="15.6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ht="15.6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ht="15.6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ht="15.6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ht="15.6" x14ac:dyDescent="0.25">
      <c r="A166" s="11"/>
      <c r="B166" s="30"/>
      <c r="C166" s="27"/>
      <c r="D166" s="28"/>
      <c r="J166" s="19"/>
    </row>
    <row r="167" spans="1:19" ht="15.6" x14ac:dyDescent="0.25">
      <c r="A167" s="11"/>
      <c r="B167" s="31"/>
      <c r="C167" s="23" t="str">
        <f ca="1">IF(PORTADA!$F$51="A",CONCATENATE(K167,".- ",G167),"")</f>
        <v xml:space="preserve">28.- MINAS Y EXPLOSIVOS. </v>
      </c>
      <c r="D167" s="24"/>
      <c r="E167" s="11"/>
      <c r="F167" s="11"/>
      <c r="G167" s="40" t="str">
        <f>IF(J168="FIN","",LOOKUP(I167,DATOS!A:A,DATOS!F:F))</f>
        <v xml:space="preserve">MINAS Y EXPLOSIVOS. </v>
      </c>
      <c r="H167" s="40">
        <f>IF(J168="FIN",0,LOOKUP(I167,DATOS!A:A,DATOS!P:P))</f>
        <v>0</v>
      </c>
      <c r="I167" s="35">
        <f>+I161+1</f>
        <v>1609</v>
      </c>
      <c r="J167" s="61">
        <f>IF(LOOKUP(I167,DATOS!A:A,DATOS!C:C)=0,J161,(LOOKUP(I167,DATOS!A:A,DATOS!C:C)))</f>
        <v>23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ht="15.6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ht="15.6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ht="15.6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ht="15.6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ht="15.6" x14ac:dyDescent="0.25">
      <c r="A172" s="11"/>
      <c r="B172" s="30"/>
      <c r="C172" s="27"/>
      <c r="D172" s="28"/>
      <c r="J172" s="19"/>
    </row>
    <row r="173" spans="1:19" ht="15.6" x14ac:dyDescent="0.25">
      <c r="A173" s="11"/>
      <c r="B173" s="31"/>
      <c r="C173" s="23" t="str">
        <f ca="1">IF(PORTADA!$F$51="A",CONCATENATE(K173,".- ",G173),"")</f>
        <v xml:space="preserve">29.- MINAS Y EXPLOSIVOS. </v>
      </c>
      <c r="D173" s="24"/>
      <c r="E173" s="11"/>
      <c r="F173" s="11"/>
      <c r="G173" s="40" t="str">
        <f>IF(J174="FIN","",LOOKUP(I173,DATOS!A:A,DATOS!F:F))</f>
        <v xml:space="preserve">MINAS Y EXPLOSIVOS. </v>
      </c>
      <c r="H173" s="40">
        <f>IF(J174="FIN",0,LOOKUP(I173,DATOS!A:A,DATOS!P:P))</f>
        <v>0</v>
      </c>
      <c r="I173" s="35">
        <f>+I167+1</f>
        <v>1610</v>
      </c>
      <c r="J173" s="61">
        <f>IF(LOOKUP(I173,DATOS!A:A,DATOS!C:C)=0,J167,(LOOKUP(I173,DATOS!A:A,DATOS!C:C)))</f>
        <v>23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ht="15.6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ht="15.6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ht="15.6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ht="15.6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ht="15.6" x14ac:dyDescent="0.25">
      <c r="A178" s="11"/>
      <c r="B178" s="30"/>
      <c r="C178" s="27"/>
      <c r="D178" s="28"/>
      <c r="J178" s="19"/>
    </row>
    <row r="179" spans="1:19" ht="15.6" x14ac:dyDescent="0.25">
      <c r="A179" s="11"/>
      <c r="B179" s="31"/>
      <c r="C179" s="23" t="str">
        <f ca="1">IF(PORTADA!$F$51="A",CONCATENATE(K179,".- ",G179),"")</f>
        <v xml:space="preserve">30.- MINAS Y EXPLOSIVOS. </v>
      </c>
      <c r="D179" s="24"/>
      <c r="E179" s="11"/>
      <c r="F179" s="11"/>
      <c r="G179" s="40" t="str">
        <f>IF(J180="FIN","",LOOKUP(I179,DATOS!A:A,DATOS!F:F))</f>
        <v xml:space="preserve">MINAS Y EXPLOSIVOS. </v>
      </c>
      <c r="H179" s="40">
        <f>IF(J180="FIN",0,LOOKUP(I179,DATOS!A:A,DATOS!P:P))</f>
        <v>0</v>
      </c>
      <c r="I179" s="35">
        <f>+I173+1</f>
        <v>1611</v>
      </c>
      <c r="J179" s="61">
        <f>IF(LOOKUP(I179,DATOS!A:A,DATOS!C:C)=0,J173,(LOOKUP(I179,DATOS!A:A,DATOS!C:C)))</f>
        <v>23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ht="15.6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ht="15.6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ht="15.6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ht="15.6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ht="15.6" x14ac:dyDescent="0.25">
      <c r="A184" s="11"/>
      <c r="B184" s="30"/>
      <c r="C184" s="27"/>
      <c r="D184" s="28"/>
      <c r="J184" s="19"/>
    </row>
    <row r="185" spans="1:19" ht="15.6" x14ac:dyDescent="0.25">
      <c r="A185" s="11"/>
      <c r="B185" s="31"/>
      <c r="C185" s="23" t="str">
        <f ca="1">IF(PORTADA!$F$51="A",CONCATENATE(K185,".- ",G185),"")</f>
        <v xml:space="preserve">31.- MINAS Y EXPLOSIVOS. </v>
      </c>
      <c r="D185" s="24"/>
      <c r="E185" s="11"/>
      <c r="F185" s="11"/>
      <c r="G185" s="40" t="str">
        <f>IF(J186="FIN","",LOOKUP(I185,DATOS!A:A,DATOS!F:F))</f>
        <v xml:space="preserve">MINAS Y EXPLOSIVOS. </v>
      </c>
      <c r="H185" s="40">
        <f>IF(J186="FIN",0,LOOKUP(I185,DATOS!A:A,DATOS!P:P))</f>
        <v>0</v>
      </c>
      <c r="I185" s="35">
        <f>+I179+1</f>
        <v>1612</v>
      </c>
      <c r="J185" s="61">
        <f>IF(LOOKUP(I185,DATOS!A:A,DATOS!C:C)=0,J179,(LOOKUP(I185,DATOS!A:A,DATOS!C:C)))</f>
        <v>23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ht="15.6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ht="15.6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ht="15.6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ht="15.6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ht="15.6" x14ac:dyDescent="0.25">
      <c r="A190" s="11"/>
      <c r="B190" s="30"/>
      <c r="C190" s="27"/>
      <c r="D190" s="28"/>
      <c r="J190" s="19"/>
    </row>
    <row r="191" spans="1:19" ht="15.6" x14ac:dyDescent="0.25">
      <c r="A191" s="11"/>
      <c r="B191" s="31"/>
      <c r="C191" s="23" t="str">
        <f ca="1">IF(PORTADA!$F$51="A",CONCATENATE(K191,".- ",G191),"")</f>
        <v xml:space="preserve">32.- MINAS Y EXPLOSIVOS. </v>
      </c>
      <c r="D191" s="24"/>
      <c r="E191" s="11"/>
      <c r="F191" s="11"/>
      <c r="G191" s="40" t="str">
        <f>IF(J192="FIN","",LOOKUP(I191,DATOS!A:A,DATOS!F:F))</f>
        <v xml:space="preserve">MINAS Y EXPLOSIVOS. </v>
      </c>
      <c r="H191" s="40">
        <f>IF(J192="FIN",0,LOOKUP(I191,DATOS!A:A,DATOS!P:P))</f>
        <v>0</v>
      </c>
      <c r="I191" s="35">
        <f>+I185+1</f>
        <v>1613</v>
      </c>
      <c r="J191" s="61">
        <f>IF(LOOKUP(I191,DATOS!A:A,DATOS!C:C)=0,J185,(LOOKUP(I191,DATOS!A:A,DATOS!C:C)))</f>
        <v>23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ht="15.6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ht="15.6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ht="15.6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ht="15.6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ht="15.6" x14ac:dyDescent="0.25">
      <c r="A196" s="11"/>
      <c r="B196" s="30"/>
      <c r="C196" s="27"/>
      <c r="D196" s="28"/>
      <c r="J196" s="19"/>
    </row>
    <row r="197" spans="1:19" ht="15.6" x14ac:dyDescent="0.25">
      <c r="A197" s="11"/>
      <c r="B197" s="31"/>
      <c r="C197" s="23" t="str">
        <f ca="1">IF(PORTADA!$F$51="A",CONCATENATE(K197,".- ",G197),"")</f>
        <v xml:space="preserve">33.- MINAS Y EXPLOSIVOS. </v>
      </c>
      <c r="D197" s="24"/>
      <c r="E197" s="11"/>
      <c r="F197" s="11"/>
      <c r="G197" s="40" t="str">
        <f>IF(J198="FIN","",LOOKUP(I197,DATOS!A:A,DATOS!F:F))</f>
        <v xml:space="preserve">MINAS Y EXPLOSIVOS. </v>
      </c>
      <c r="H197" s="40">
        <f>IF(J198="FIN",0,LOOKUP(I197,DATOS!A:A,DATOS!P:P))</f>
        <v>0</v>
      </c>
      <c r="I197" s="35">
        <f>+I191+1</f>
        <v>1614</v>
      </c>
      <c r="J197" s="61">
        <f>IF(LOOKUP(I197,DATOS!A:A,DATOS!C:C)=0,J191,(LOOKUP(I197,DATOS!A:A,DATOS!C:C)))</f>
        <v>23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ht="15.6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ht="15.6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ht="15.6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ht="15.6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ht="15.6" x14ac:dyDescent="0.25">
      <c r="A202" s="11"/>
      <c r="B202" s="30"/>
      <c r="C202" s="27"/>
      <c r="D202" s="28"/>
      <c r="J202" s="19"/>
    </row>
    <row r="203" spans="1:19" ht="15.6" x14ac:dyDescent="0.25">
      <c r="A203" s="11"/>
      <c r="B203" s="31"/>
      <c r="C203" s="23" t="str">
        <f ca="1">IF(PORTADA!$F$51="A",CONCATENATE(K203,".- ",G203),"")</f>
        <v xml:space="preserve">34.- MINAS Y EXPLOSIVOS. </v>
      </c>
      <c r="D203" s="24"/>
      <c r="E203" s="11"/>
      <c r="F203" s="11"/>
      <c r="G203" s="40" t="str">
        <f>IF(J204="FIN","",LOOKUP(I203,DATOS!A:A,DATOS!F:F))</f>
        <v xml:space="preserve">MINAS Y EXPLOSIVOS. </v>
      </c>
      <c r="H203" s="40">
        <f>IF(J204="FIN",0,LOOKUP(I203,DATOS!A:A,DATOS!P:P))</f>
        <v>0</v>
      </c>
      <c r="I203" s="35">
        <f>+I197+1</f>
        <v>1615</v>
      </c>
      <c r="J203" s="61">
        <f>IF(LOOKUP(I203,DATOS!A:A,DATOS!C:C)=0,J197,(LOOKUP(I203,DATOS!A:A,DATOS!C:C)))</f>
        <v>23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ht="15.6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ht="15.6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ht="15.6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ht="15.6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ht="15.6" x14ac:dyDescent="0.25">
      <c r="A208" s="11"/>
      <c r="B208" s="30"/>
      <c r="C208" s="27"/>
      <c r="D208" s="28"/>
      <c r="J208" s="19"/>
    </row>
    <row r="209" spans="1:19" ht="15.6" x14ac:dyDescent="0.25">
      <c r="A209" s="11"/>
      <c r="B209" s="31"/>
      <c r="C209" s="23" t="str">
        <f ca="1">IF(PORTADA!$F$51="A",CONCATENATE(K209,".- ",G209),"")</f>
        <v xml:space="preserve">35.- MINAS Y EXPLOSIVOS. </v>
      </c>
      <c r="D209" s="24"/>
      <c r="E209" s="11"/>
      <c r="F209" s="11"/>
      <c r="G209" s="40" t="str">
        <f>IF(J210="FIN","",LOOKUP(I209,DATOS!A:A,DATOS!F:F))</f>
        <v xml:space="preserve">MINAS Y EXPLOSIVOS. </v>
      </c>
      <c r="H209" s="40">
        <f>IF(J210="FIN",0,LOOKUP(I209,DATOS!A:A,DATOS!P:P))</f>
        <v>0</v>
      </c>
      <c r="I209" s="35">
        <f>+I203+1</f>
        <v>1616</v>
      </c>
      <c r="J209" s="61">
        <f>IF(LOOKUP(I209,DATOS!A:A,DATOS!C:C)=0,J203,(LOOKUP(I209,DATOS!A:A,DATOS!C:C)))</f>
        <v>23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ht="15.6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ht="15.6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ht="15.6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ht="15.6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ht="15.6" x14ac:dyDescent="0.25">
      <c r="A214" s="11"/>
      <c r="B214" s="30"/>
      <c r="C214" s="27"/>
      <c r="D214" s="28"/>
      <c r="J214" s="19"/>
    </row>
    <row r="215" spans="1:19" ht="15.6" x14ac:dyDescent="0.25">
      <c r="A215" s="11"/>
      <c r="B215" s="31"/>
      <c r="C215" s="23" t="str">
        <f ca="1">IF(PORTADA!$F$51="A",CONCATENATE(K215,".- ",G215),"")</f>
        <v xml:space="preserve">36.- MINAS Y EXPLOSIVOS. </v>
      </c>
      <c r="D215" s="24"/>
      <c r="E215" s="11"/>
      <c r="F215" s="11"/>
      <c r="G215" s="40" t="str">
        <f>IF(J216="FIN","",LOOKUP(I215,DATOS!A:A,DATOS!F:F))</f>
        <v xml:space="preserve">MINAS Y EXPLOSIVOS. </v>
      </c>
      <c r="H215" s="40">
        <f>IF(J216="FIN",0,LOOKUP(I215,DATOS!A:A,DATOS!P:P))</f>
        <v>0</v>
      </c>
      <c r="I215" s="35">
        <f>+I209+1</f>
        <v>1617</v>
      </c>
      <c r="J215" s="61">
        <f>IF(LOOKUP(I215,DATOS!A:A,DATOS!C:C)=0,J209,(LOOKUP(I215,DATOS!A:A,DATOS!C:C)))</f>
        <v>23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ht="15.6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ht="15.6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ht="15.6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ht="15.6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ht="15.6" x14ac:dyDescent="0.25">
      <c r="A220" s="11"/>
      <c r="B220" s="30"/>
      <c r="C220" s="27"/>
      <c r="D220" s="28"/>
      <c r="J220" s="19"/>
    </row>
    <row r="221" spans="1:19" ht="15.6" x14ac:dyDescent="0.25">
      <c r="A221" s="11"/>
      <c r="B221" s="31"/>
      <c r="C221" s="23" t="str">
        <f ca="1">IF(PORTADA!$F$51="A",CONCATENATE(K221,".- ",G221),"")</f>
        <v xml:space="preserve">37.- MINAS Y EXPLOSIVOS. </v>
      </c>
      <c r="D221" s="24"/>
      <c r="E221" s="11"/>
      <c r="F221" s="11"/>
      <c r="G221" s="40" t="str">
        <f>IF(J222="FIN","",LOOKUP(I221,DATOS!A:A,DATOS!F:F))</f>
        <v xml:space="preserve">MINAS Y EXPLOSIVOS. </v>
      </c>
      <c r="H221" s="40">
        <f>IF(J222="FIN",0,LOOKUP(I221,DATOS!A:A,DATOS!P:P))</f>
        <v>0</v>
      </c>
      <c r="I221" s="35">
        <f>+I215+1</f>
        <v>1618</v>
      </c>
      <c r="J221" s="61">
        <f>IF(LOOKUP(I221,DATOS!A:A,DATOS!C:C)=0,J215,(LOOKUP(I221,DATOS!A:A,DATOS!C:C)))</f>
        <v>23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ht="15.6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ht="15.6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ht="15.6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ht="15.6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ht="15.6" x14ac:dyDescent="0.25">
      <c r="A226" s="11"/>
      <c r="B226" s="30"/>
      <c r="C226" s="27"/>
      <c r="D226" s="28"/>
      <c r="J226" s="19"/>
    </row>
    <row r="227" spans="1:19" ht="15.6" x14ac:dyDescent="0.25">
      <c r="A227" s="11"/>
      <c r="B227" s="31"/>
      <c r="C227" s="23" t="str">
        <f ca="1">IF(PORTADA!$F$51="A",CONCATENATE(K227,".- ",G227),"")</f>
        <v xml:space="preserve">38.- MINAS Y EXPLOSIVOS. </v>
      </c>
      <c r="D227" s="24"/>
      <c r="E227" s="11"/>
      <c r="F227" s="11"/>
      <c r="G227" s="40" t="str">
        <f>IF(J228="FIN","",LOOKUP(I227,DATOS!A:A,DATOS!F:F))</f>
        <v xml:space="preserve">MINAS Y EXPLOSIVOS. </v>
      </c>
      <c r="H227" s="40">
        <f>IF(J228="FIN",0,LOOKUP(I227,DATOS!A:A,DATOS!P:P))</f>
        <v>0</v>
      </c>
      <c r="I227" s="35">
        <f>+I221+1</f>
        <v>1619</v>
      </c>
      <c r="J227" s="61">
        <f>IF(LOOKUP(I227,DATOS!A:A,DATOS!C:C)=0,J221,(LOOKUP(I227,DATOS!A:A,DATOS!C:C)))</f>
        <v>23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ht="15.6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ht="15.6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ht="15.6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ht="15.6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ht="15.6" x14ac:dyDescent="0.25">
      <c r="A232" s="11"/>
      <c r="B232" s="30"/>
      <c r="C232" s="27"/>
      <c r="D232" s="28"/>
      <c r="J232" s="19"/>
    </row>
    <row r="233" spans="1:19" ht="15.6" x14ac:dyDescent="0.25">
      <c r="A233" s="11"/>
      <c r="B233" s="31"/>
      <c r="C233" s="23" t="str">
        <f ca="1">IF(PORTADA!$F$51="A",CONCATENATE(K233,".- ",G233),"")</f>
        <v xml:space="preserve">39.- MINAS Y EXPLOSIVOS. </v>
      </c>
      <c r="D233" s="24"/>
      <c r="E233" s="11"/>
      <c r="F233" s="11"/>
      <c r="G233" s="40" t="str">
        <f>IF(J234="FIN","",LOOKUP(I233,DATOS!A:A,DATOS!F:F))</f>
        <v xml:space="preserve">MINAS Y EXPLOSIVOS. </v>
      </c>
      <c r="H233" s="40">
        <f>IF(J234="FIN",0,LOOKUP(I233,DATOS!A:A,DATOS!P:P))</f>
        <v>0</v>
      </c>
      <c r="I233" s="35">
        <f>+I227+1</f>
        <v>1620</v>
      </c>
      <c r="J233" s="61">
        <f>IF(LOOKUP(I233,DATOS!A:A,DATOS!C:C)=0,J227,(LOOKUP(I233,DATOS!A:A,DATOS!C:C)))</f>
        <v>23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ht="15.6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ht="15.6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ht="15.6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ht="15.6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ht="15.6" x14ac:dyDescent="0.25">
      <c r="A238" s="11"/>
      <c r="B238" s="30"/>
      <c r="C238" s="27"/>
      <c r="D238" s="28"/>
      <c r="J238" s="19"/>
    </row>
    <row r="239" spans="1:19" ht="15.6" x14ac:dyDescent="0.25">
      <c r="A239" s="11"/>
      <c r="B239" s="31"/>
      <c r="C239" s="23" t="str">
        <f ca="1">IF(PORTADA!$F$51="A",CONCATENATE(K239,".- ",G239),"")</f>
        <v xml:space="preserve">40.- MINAS Y EXPLOSIVOS. </v>
      </c>
      <c r="D239" s="24"/>
      <c r="E239" s="11"/>
      <c r="F239" s="11"/>
      <c r="G239" s="40" t="str">
        <f>IF(J240="FIN","",LOOKUP(I239,DATOS!A:A,DATOS!F:F))</f>
        <v xml:space="preserve">MINAS Y EXPLOSIVOS. </v>
      </c>
      <c r="H239" s="40">
        <f>IF(J240="FIN",0,LOOKUP(I239,DATOS!A:A,DATOS!P:P))</f>
        <v>0</v>
      </c>
      <c r="I239" s="35">
        <f>+I233+1</f>
        <v>1621</v>
      </c>
      <c r="J239" s="61">
        <f>IF(LOOKUP(I239,DATOS!A:A,DATOS!C:C)=0,J233,(LOOKUP(I239,DATOS!A:A,DATOS!C:C)))</f>
        <v>23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ht="15.6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ht="15.6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ht="15.6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ht="15.6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ht="15.6" x14ac:dyDescent="0.25">
      <c r="A244" s="11"/>
      <c r="B244" s="30"/>
      <c r="C244" s="27"/>
      <c r="D244" s="28"/>
      <c r="J244" s="19"/>
    </row>
    <row r="245" spans="1:19" ht="15.6" x14ac:dyDescent="0.25">
      <c r="A245" s="11"/>
      <c r="B245" s="31"/>
      <c r="C245" s="23" t="str">
        <f ca="1">IF(PORTADA!$F$51="A",CONCATENATE(K245,".- ",G245),"")</f>
        <v xml:space="preserve">41.- MINAS Y EXPLOSIVOS. </v>
      </c>
      <c r="D245" s="24"/>
      <c r="E245" s="11"/>
      <c r="F245" s="11"/>
      <c r="G245" s="40" t="str">
        <f>IF(J246="FIN","",LOOKUP(I245,DATOS!A:A,DATOS!F:F))</f>
        <v xml:space="preserve">MINAS Y EXPLOSIVOS. </v>
      </c>
      <c r="H245" s="40">
        <f>IF(J246="FIN",0,LOOKUP(I245,DATOS!A:A,DATOS!P:P))</f>
        <v>0</v>
      </c>
      <c r="I245" s="35">
        <f>+I239+1</f>
        <v>1622</v>
      </c>
      <c r="J245" s="61">
        <f>IF(LOOKUP(I245,DATOS!A:A,DATOS!C:C)=0,J239,(LOOKUP(I245,DATOS!A:A,DATOS!C:C)))</f>
        <v>23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ht="15.6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ht="15.6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ht="15.6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ht="15.6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ht="15.6" x14ac:dyDescent="0.25">
      <c r="A250" s="11"/>
      <c r="B250" s="30"/>
      <c r="C250" s="27"/>
      <c r="D250" s="28"/>
      <c r="J250" s="19"/>
    </row>
    <row r="251" spans="1:19" ht="15.6" x14ac:dyDescent="0.25">
      <c r="A251" s="11"/>
      <c r="B251" s="31"/>
      <c r="C251" s="23" t="str">
        <f ca="1">IF(PORTADA!$F$51="A",CONCATENATE(K251,".- ",G251),"")</f>
        <v xml:space="preserve">42.- MINAS Y EXPLOSIVOS. </v>
      </c>
      <c r="D251" s="24"/>
      <c r="E251" s="11"/>
      <c r="F251" s="11"/>
      <c r="G251" s="40" t="str">
        <f>IF(J252="FIN","",LOOKUP(I251,DATOS!A:A,DATOS!F:F))</f>
        <v xml:space="preserve">MINAS Y EXPLOSIVOS. </v>
      </c>
      <c r="H251" s="40">
        <f>IF(J252="FIN",0,LOOKUP(I251,DATOS!A:A,DATOS!P:P))</f>
        <v>0</v>
      </c>
      <c r="I251" s="35">
        <f>+I245+1</f>
        <v>1623</v>
      </c>
      <c r="J251" s="61">
        <f>IF(LOOKUP(I251,DATOS!A:A,DATOS!C:C)=0,J245,(LOOKUP(I251,DATOS!A:A,DATOS!C:C)))</f>
        <v>23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ht="15.6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ht="15.6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ht="15.6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ht="15.6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ht="15.6" x14ac:dyDescent="0.25">
      <c r="A256" s="11"/>
      <c r="B256" s="30"/>
      <c r="C256" s="27"/>
      <c r="D256" s="28"/>
      <c r="J256" s="19"/>
    </row>
    <row r="257" spans="1:19" ht="15.6" x14ac:dyDescent="0.25">
      <c r="A257" s="11"/>
      <c r="B257" s="31"/>
      <c r="C257" s="23" t="str">
        <f ca="1">IF(PORTADA!$F$51="A",CONCATENATE(K257,".- ",G257),"")</f>
        <v xml:space="preserve">43.- MINAS Y EXPLOSIVOS. </v>
      </c>
      <c r="D257" s="24"/>
      <c r="E257" s="11"/>
      <c r="F257" s="11"/>
      <c r="G257" s="40" t="str">
        <f>IF(J258="FIN","",LOOKUP(I257,DATOS!A:A,DATOS!F:F))</f>
        <v xml:space="preserve">MINAS Y EXPLOSIVOS. </v>
      </c>
      <c r="H257" s="40">
        <f>IF(J258="FIN",0,LOOKUP(I257,DATOS!A:A,DATOS!P:P))</f>
        <v>0</v>
      </c>
      <c r="I257" s="35">
        <f>+I251+1</f>
        <v>1624</v>
      </c>
      <c r="J257" s="61">
        <f>IF(LOOKUP(I257,DATOS!A:A,DATOS!C:C)=0,J251,(LOOKUP(I257,DATOS!A:A,DATOS!C:C)))</f>
        <v>23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ht="15.6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ht="15.6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ht="15.6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ht="15.6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ht="15.6" x14ac:dyDescent="0.25">
      <c r="A262" s="11"/>
      <c r="B262" s="30"/>
      <c r="C262" s="27"/>
      <c r="D262" s="28"/>
      <c r="J262" s="19"/>
    </row>
    <row r="263" spans="1:19" ht="15.6" x14ac:dyDescent="0.25">
      <c r="A263" s="11"/>
      <c r="B263" s="31"/>
      <c r="C263" s="23" t="str">
        <f ca="1">IF(PORTADA!$F$51="A",CONCATENATE(K263,".- ",G263),"")</f>
        <v xml:space="preserve">44.- MINAS Y EXPLOSIVOS. </v>
      </c>
      <c r="D263" s="24"/>
      <c r="E263" s="11"/>
      <c r="F263" s="11"/>
      <c r="G263" s="40" t="str">
        <f>IF(J264="FIN","",LOOKUP(I263,DATOS!A:A,DATOS!F:F))</f>
        <v xml:space="preserve">MINAS Y EXPLOSIVOS. </v>
      </c>
      <c r="H263" s="40">
        <f>IF(J264="FIN",0,LOOKUP(I263,DATOS!A:A,DATOS!P:P))</f>
        <v>0</v>
      </c>
      <c r="I263" s="35">
        <f>+I257+1</f>
        <v>1625</v>
      </c>
      <c r="J263" s="61">
        <f>IF(LOOKUP(I263,DATOS!A:A,DATOS!C:C)=0,J257,(LOOKUP(I263,DATOS!A:A,DATOS!C:C)))</f>
        <v>23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ht="15.6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ht="15.6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ht="15.6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ht="15.6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ht="15.6" x14ac:dyDescent="0.25">
      <c r="A268" s="11"/>
      <c r="B268" s="30"/>
      <c r="C268" s="27"/>
      <c r="D268" s="28"/>
      <c r="J268" s="19"/>
    </row>
    <row r="269" spans="1:19" ht="15.6" x14ac:dyDescent="0.25">
      <c r="A269" s="11"/>
      <c r="B269" s="31"/>
      <c r="C269" s="23" t="str">
        <f ca="1">IF(PORTADA!$F$51="A",CONCATENATE(K269,".- ",G269),"")</f>
        <v xml:space="preserve">45.- MINAS Y EXPLOSIVOS. </v>
      </c>
      <c r="D269" s="24"/>
      <c r="E269" s="11"/>
      <c r="F269" s="11"/>
      <c r="G269" s="40" t="str">
        <f>IF(J270="FIN","",LOOKUP(I269,DATOS!A:A,DATOS!F:F))</f>
        <v xml:space="preserve">MINAS Y EXPLOSIVOS. </v>
      </c>
      <c r="H269" s="40">
        <f>IF(J270="FIN",0,LOOKUP(I269,DATOS!A:A,DATOS!P:P))</f>
        <v>0</v>
      </c>
      <c r="I269" s="35">
        <f>+I263+1</f>
        <v>1626</v>
      </c>
      <c r="J269" s="61">
        <f>IF(LOOKUP(I269,DATOS!A:A,DATOS!C:C)=0,J263,(LOOKUP(I269,DATOS!A:A,DATOS!C:C)))</f>
        <v>23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ht="15.6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ht="15.6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ht="15.6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ht="15.6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ht="15.6" x14ac:dyDescent="0.25">
      <c r="A274" s="11"/>
      <c r="B274" s="30"/>
      <c r="C274" s="27"/>
      <c r="D274" s="28"/>
      <c r="J274" s="19"/>
    </row>
    <row r="275" spans="1:19" ht="15.6" x14ac:dyDescent="0.25">
      <c r="A275" s="11"/>
      <c r="B275" s="31"/>
      <c r="C275" s="23" t="str">
        <f ca="1">IF(PORTADA!$F$51="A",CONCATENATE(K275,".- ",G275),"")</f>
        <v xml:space="preserve">46.- MINAS Y EXPLOSIVOS. </v>
      </c>
      <c r="D275" s="24"/>
      <c r="E275" s="11"/>
      <c r="F275" s="11"/>
      <c r="G275" s="40" t="str">
        <f>IF(J276="FIN","",LOOKUP(I275,DATOS!A:A,DATOS!F:F))</f>
        <v xml:space="preserve">MINAS Y EXPLOSIVOS. </v>
      </c>
      <c r="H275" s="40">
        <f>IF(J276="FIN",0,LOOKUP(I275,DATOS!A:A,DATOS!P:P))</f>
        <v>0</v>
      </c>
      <c r="I275" s="35">
        <f>+I269+1</f>
        <v>1627</v>
      </c>
      <c r="J275" s="61">
        <f>IF(LOOKUP(I275,DATOS!A:A,DATOS!C:C)=0,J269,(LOOKUP(I275,DATOS!A:A,DATOS!C:C)))</f>
        <v>23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ht="15.6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ht="15.6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ht="15.6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ht="15.6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ht="15.6" x14ac:dyDescent="0.25">
      <c r="A280" s="11"/>
      <c r="B280" s="30"/>
      <c r="C280" s="27"/>
      <c r="D280" s="28"/>
      <c r="J280" s="19"/>
    </row>
    <row r="281" spans="1:19" ht="15.6" x14ac:dyDescent="0.25">
      <c r="A281" s="11"/>
      <c r="B281" s="31"/>
      <c r="C281" s="23" t="str">
        <f ca="1">IF(PORTADA!$F$51="A",CONCATENATE(K281,".- ",G281),"")</f>
        <v xml:space="preserve">47.- MINAS Y EXPLOSIVOS. </v>
      </c>
      <c r="D281" s="24"/>
      <c r="E281" s="11"/>
      <c r="F281" s="11"/>
      <c r="G281" s="40" t="str">
        <f>IF(J282="FIN","",LOOKUP(I281,DATOS!A:A,DATOS!F:F))</f>
        <v xml:space="preserve">MINAS Y EXPLOSIVOS. </v>
      </c>
      <c r="H281" s="40">
        <f>IF(J282="FIN",0,LOOKUP(I281,DATOS!A:A,DATOS!P:P))</f>
        <v>0</v>
      </c>
      <c r="I281" s="35">
        <f>+I275+1</f>
        <v>1628</v>
      </c>
      <c r="J281" s="61">
        <f>IF(LOOKUP(I281,DATOS!A:A,DATOS!C:C)=0,J275,(LOOKUP(I281,DATOS!A:A,DATOS!C:C)))</f>
        <v>23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ht="15.6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ht="15.6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ht="15.6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ht="15.6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ht="15.6" x14ac:dyDescent="0.25">
      <c r="A286" s="11"/>
      <c r="B286" s="30"/>
      <c r="C286" s="27"/>
      <c r="D286" s="28"/>
      <c r="J286" s="19"/>
    </row>
    <row r="287" spans="1:19" ht="15.6" x14ac:dyDescent="0.25">
      <c r="A287" s="11"/>
      <c r="B287" s="31"/>
      <c r="C287" s="23" t="str">
        <f ca="1">IF(PORTADA!$F$51="A",CONCATENATE(K287,".- ",G287),"")</f>
        <v xml:space="preserve">48.- MINAS Y EXPLOSIVOS. </v>
      </c>
      <c r="D287" s="24"/>
      <c r="E287" s="11"/>
      <c r="F287" s="11"/>
      <c r="G287" s="40" t="str">
        <f>IF(J288="FIN","",LOOKUP(I287,DATOS!A:A,DATOS!F:F))</f>
        <v xml:space="preserve">MINAS Y EXPLOSIVOS. </v>
      </c>
      <c r="H287" s="40">
        <f>IF(J288="FIN",0,LOOKUP(I287,DATOS!A:A,DATOS!P:P))</f>
        <v>0</v>
      </c>
      <c r="I287" s="35">
        <f>+I281+1</f>
        <v>1629</v>
      </c>
      <c r="J287" s="61">
        <f>IF(LOOKUP(I287,DATOS!A:A,DATOS!C:C)=0,J281,(LOOKUP(I287,DATOS!A:A,DATOS!C:C)))</f>
        <v>23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ht="15.6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ht="15.6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ht="15.6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ht="15.6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ht="15.6" x14ac:dyDescent="0.25">
      <c r="A292" s="11"/>
      <c r="B292" s="30"/>
      <c r="C292" s="27"/>
      <c r="D292" s="28"/>
      <c r="J292" s="19"/>
    </row>
    <row r="293" spans="1:19" ht="15.6" x14ac:dyDescent="0.25">
      <c r="A293" s="11"/>
      <c r="B293" s="31"/>
      <c r="C293" s="23" t="str">
        <f ca="1">IF(PORTADA!$F$51="A",CONCATENATE(K293,".- ",G293),"")</f>
        <v xml:space="preserve">49.- MINAS Y EXPLOSIVOS. </v>
      </c>
      <c r="D293" s="24"/>
      <c r="E293" s="11"/>
      <c r="F293" s="11"/>
      <c r="G293" s="40" t="str">
        <f>IF(J294="FIN","",LOOKUP(I293,DATOS!A:A,DATOS!F:F))</f>
        <v xml:space="preserve">MINAS Y EXPLOSIVOS. </v>
      </c>
      <c r="H293" s="40">
        <f>IF(J294="FIN",0,LOOKUP(I293,DATOS!A:A,DATOS!P:P))</f>
        <v>0</v>
      </c>
      <c r="I293" s="35">
        <f>+I287+1</f>
        <v>1630</v>
      </c>
      <c r="J293" s="61">
        <f>IF(LOOKUP(I293,DATOS!A:A,DATOS!C:C)=0,J287,(LOOKUP(I293,DATOS!A:A,DATOS!C:C)))</f>
        <v>23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ht="15.6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ht="15.6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ht="15.6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ht="15.6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ht="15.6" x14ac:dyDescent="0.25">
      <c r="A298" s="11"/>
      <c r="B298" s="30"/>
      <c r="C298" s="27"/>
      <c r="D298" s="28"/>
      <c r="J298" s="19"/>
    </row>
    <row r="299" spans="1:19" ht="15.6" x14ac:dyDescent="0.25">
      <c r="A299" s="11"/>
      <c r="B299" s="31"/>
      <c r="C299" s="23" t="str">
        <f ca="1">IF(PORTADA!$F$51="A",CONCATENATE(K299,".- ",G299),"")</f>
        <v xml:space="preserve">50.- MINAS Y EXPLOSIVOS. </v>
      </c>
      <c r="D299" s="24"/>
      <c r="E299" s="11"/>
      <c r="F299" s="11"/>
      <c r="G299" s="40" t="str">
        <f>IF(J300="FIN","",LOOKUP(I299,DATOS!A:A,DATOS!F:F))</f>
        <v xml:space="preserve">MINAS Y EXPLOSIVOS. </v>
      </c>
      <c r="H299" s="40">
        <f>IF(J300="FIN",0,LOOKUP(I299,DATOS!A:A,DATOS!P:P))</f>
        <v>0</v>
      </c>
      <c r="I299" s="35">
        <f>+I293+1</f>
        <v>1631</v>
      </c>
      <c r="J299" s="61">
        <f>IF(LOOKUP(I299,DATOS!A:A,DATOS!C:C)=0,J293,(LOOKUP(I299,DATOS!A:A,DATOS!C:C)))</f>
        <v>23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ht="15.6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>a) 0</v>
      </c>
      <c r="D300" s="26"/>
      <c r="G300" s="38">
        <f>IF(J300="FIN","",LOOKUP(I299,DATOS!A:A,DATOS!L:L))</f>
        <v>0</v>
      </c>
      <c r="I300" s="35" t="s">
        <v>57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ht="15.6" x14ac:dyDescent="0.25">
      <c r="A301" s="142"/>
      <c r="B301" s="29"/>
      <c r="C301" s="25" t="str">
        <f ca="1">IF(PORTADA!$F$51="A",CONCATENATE(I301," ",G301),"")</f>
        <v>b) 0</v>
      </c>
      <c r="D301" s="26"/>
      <c r="G301" s="38">
        <f>IF(J300="FIN","",LOOKUP(I299,DATOS!A:A,DATOS!M:M))</f>
        <v>0</v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ht="15.6" x14ac:dyDescent="0.25">
      <c r="A302" s="142"/>
      <c r="B302" s="29"/>
      <c r="C302" s="25" t="str">
        <f ca="1">IF(PORTADA!$F$51="A",CONCATENATE(I302," ",G302),"")</f>
        <v>c) 0</v>
      </c>
      <c r="D302" s="26"/>
      <c r="G302" s="38">
        <f>IF(J300="FIN","",LOOKUP(I299,DATOS!A:A,DATOS!N:N))</f>
        <v>0</v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ht="15.6" x14ac:dyDescent="0.25">
      <c r="A303" s="142"/>
      <c r="B303" s="29"/>
      <c r="C303" s="25" t="str">
        <f ca="1">IF(PORTADA!$F$51="A",CONCATENATE(I303," ",G303),"")</f>
        <v>d) 0</v>
      </c>
      <c r="D303" s="26"/>
      <c r="G303" s="38">
        <f>IF(J300="FIN","",LOOKUP(I299,DATOS!A:A,DATOS!O:O))</f>
        <v>0</v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ht="15.6" x14ac:dyDescent="0.25">
      <c r="A304" s="11"/>
      <c r="B304" s="30"/>
      <c r="C304" s="27"/>
      <c r="D304" s="28"/>
      <c r="J304" s="19"/>
    </row>
    <row r="305" spans="1:19" ht="15.6" x14ac:dyDescent="0.25">
      <c r="A305" s="11"/>
      <c r="B305" s="31"/>
      <c r="C305" s="23" t="str">
        <f ca="1">IF(PORTADA!$F$51="A",CONCATENATE(K305,".- ",G305),"")</f>
        <v xml:space="preserve">51.- MINAS Y EXPLOSIVOS. </v>
      </c>
      <c r="D305" s="24"/>
      <c r="E305" s="11"/>
      <c r="F305" s="11"/>
      <c r="G305" s="40" t="str">
        <f>IF(J306="FIN","",LOOKUP(I305,DATOS!A:A,DATOS!F:F))</f>
        <v xml:space="preserve">MINAS Y EXPLOSIVOS. </v>
      </c>
      <c r="H305" s="40">
        <f>IF(J306="FIN",0,LOOKUP(I305,DATOS!A:A,DATOS!P:P))</f>
        <v>0</v>
      </c>
      <c r="I305" s="35">
        <f>+I299+1</f>
        <v>1632</v>
      </c>
      <c r="J305" s="61">
        <f>IF(LOOKUP(I305,DATOS!A:A,DATOS!C:C)=0,J299,(LOOKUP(I305,DATOS!A:A,DATOS!C:C)))</f>
        <v>23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ht="15.6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>a) 0</v>
      </c>
      <c r="D306" s="26"/>
      <c r="G306" s="38">
        <f>IF(J306="FIN","",LOOKUP(I305,DATOS!A:A,DATOS!L:L))</f>
        <v>0</v>
      </c>
      <c r="I306" s="35" t="s">
        <v>57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ht="15.6" x14ac:dyDescent="0.25">
      <c r="A307" s="142"/>
      <c r="B307" s="29"/>
      <c r="C307" s="25" t="str">
        <f ca="1">IF(PORTADA!$F$51="A",CONCATENATE(I307," ",G307),"")</f>
        <v>b) 0</v>
      </c>
      <c r="D307" s="26"/>
      <c r="G307" s="38">
        <f>IF(J306="FIN","",LOOKUP(I305,DATOS!A:A,DATOS!M:M))</f>
        <v>0</v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ht="15.6" x14ac:dyDescent="0.25">
      <c r="A308" s="142"/>
      <c r="B308" s="29"/>
      <c r="C308" s="25" t="str">
        <f ca="1">IF(PORTADA!$F$51="A",CONCATENATE(I308," ",G308),"")</f>
        <v>c) 0</v>
      </c>
      <c r="D308" s="26"/>
      <c r="G308" s="38">
        <f>IF(J306="FIN","",LOOKUP(I305,DATOS!A:A,DATOS!N:N))</f>
        <v>0</v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ht="15.6" x14ac:dyDescent="0.25">
      <c r="A309" s="142"/>
      <c r="B309" s="29"/>
      <c r="C309" s="25" t="str">
        <f ca="1">IF(PORTADA!$F$51="A",CONCATENATE(I309," ",G309),"")</f>
        <v>d) 0</v>
      </c>
      <c r="D309" s="26"/>
      <c r="G309" s="38">
        <f>IF(J306="FIN","",LOOKUP(I305,DATOS!A:A,DATOS!O:O))</f>
        <v>0</v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ht="15.6" x14ac:dyDescent="0.25">
      <c r="A310" s="11"/>
      <c r="B310" s="30"/>
      <c r="C310" s="27"/>
      <c r="D310" s="28"/>
      <c r="J310" s="19"/>
    </row>
    <row r="311" spans="1:19" ht="15.6" x14ac:dyDescent="0.25">
      <c r="A311" s="11"/>
      <c r="B311" s="31"/>
      <c r="C311" s="23" t="str">
        <f ca="1">IF(PORTADA!$F$51="A",CONCATENATE(K311,".- ",G311),"")</f>
        <v xml:space="preserve">52.- MINAS Y EXPLOSIVOS. </v>
      </c>
      <c r="D311" s="24"/>
      <c r="E311" s="11"/>
      <c r="F311" s="11"/>
      <c r="G311" s="40" t="str">
        <f>IF(J312="FIN","",LOOKUP(I311,DATOS!A:A,DATOS!F:F))</f>
        <v xml:space="preserve">MINAS Y EXPLOSIVOS. </v>
      </c>
      <c r="H311" s="40">
        <f>IF(J312="FIN",0,LOOKUP(I311,DATOS!A:A,DATOS!P:P))</f>
        <v>0</v>
      </c>
      <c r="I311" s="35">
        <f>+I305+1</f>
        <v>1633</v>
      </c>
      <c r="J311" s="61">
        <f>IF(LOOKUP(I311,DATOS!A:A,DATOS!C:C)=0,J305,(LOOKUP(I311,DATOS!A:A,DATOS!C:C)))</f>
        <v>23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ht="15.6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>a) 0</v>
      </c>
      <c r="D312" s="26"/>
      <c r="G312" s="38">
        <f>IF(J312="FIN","",LOOKUP(I311,DATOS!A:A,DATOS!L:L))</f>
        <v>0</v>
      </c>
      <c r="I312" s="35" t="s">
        <v>57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ht="15.6" x14ac:dyDescent="0.25">
      <c r="A313" s="142"/>
      <c r="B313" s="29"/>
      <c r="C313" s="25" t="str">
        <f ca="1">IF(PORTADA!$F$51="A",CONCATENATE(I313," ",G313),"")</f>
        <v>b) 0</v>
      </c>
      <c r="D313" s="26"/>
      <c r="G313" s="38">
        <f>IF(J312="FIN","",LOOKUP(I311,DATOS!A:A,DATOS!M:M))</f>
        <v>0</v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ht="15.6" x14ac:dyDescent="0.25">
      <c r="A314" s="142"/>
      <c r="B314" s="29"/>
      <c r="C314" s="25" t="str">
        <f ca="1">IF(PORTADA!$F$51="A",CONCATENATE(I314," ",G314),"")</f>
        <v>c) 0</v>
      </c>
      <c r="D314" s="26"/>
      <c r="G314" s="38">
        <f>IF(J312="FIN","",LOOKUP(I311,DATOS!A:A,DATOS!N:N))</f>
        <v>0</v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ht="15.6" x14ac:dyDescent="0.25">
      <c r="A315" s="142"/>
      <c r="B315" s="29"/>
      <c r="C315" s="25" t="str">
        <f ca="1">IF(PORTADA!$F$51="A",CONCATENATE(I315," ",G315),"")</f>
        <v>d) 0</v>
      </c>
      <c r="D315" s="26"/>
      <c r="G315" s="38">
        <f>IF(J312="FIN","",LOOKUP(I311,DATOS!A:A,DATOS!O:O))</f>
        <v>0</v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ht="15.6" x14ac:dyDescent="0.25">
      <c r="A316" s="11"/>
      <c r="B316" s="30"/>
      <c r="C316" s="27"/>
      <c r="D316" s="28"/>
      <c r="J316" s="19"/>
    </row>
    <row r="317" spans="1:19" ht="15.6" x14ac:dyDescent="0.25">
      <c r="A317" s="11"/>
      <c r="B317" s="31"/>
      <c r="C317" s="23" t="str">
        <f ca="1">IF(PORTADA!$F$51="A",CONCATENATE(K317,".- ",G317),"")</f>
        <v xml:space="preserve">53.- MINAS Y EXPLOSIVOS. </v>
      </c>
      <c r="D317" s="24"/>
      <c r="E317" s="11"/>
      <c r="F317" s="11"/>
      <c r="G317" s="40" t="str">
        <f>IF(J318="FIN","",LOOKUP(I317,DATOS!A:A,DATOS!F:F))</f>
        <v xml:space="preserve">MINAS Y EXPLOSIVOS. </v>
      </c>
      <c r="H317" s="40">
        <f>IF(J318="FIN",0,LOOKUP(I317,DATOS!A:A,DATOS!P:P))</f>
        <v>0</v>
      </c>
      <c r="I317" s="35">
        <f>+I311+1</f>
        <v>1634</v>
      </c>
      <c r="J317" s="61">
        <f>IF(LOOKUP(I317,DATOS!A:A,DATOS!C:C)=0,J311,(LOOKUP(I317,DATOS!A:A,DATOS!C:C)))</f>
        <v>23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ht="15.6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>a) 0</v>
      </c>
      <c r="D318" s="26"/>
      <c r="G318" s="38">
        <f>IF(J318="FIN","",LOOKUP(I317,DATOS!A:A,DATOS!L:L))</f>
        <v>0</v>
      </c>
      <c r="I318" s="35" t="s">
        <v>57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ht="15.6" x14ac:dyDescent="0.25">
      <c r="A319" s="142"/>
      <c r="B319" s="29"/>
      <c r="C319" s="25" t="str">
        <f ca="1">IF(PORTADA!$F$51="A",CONCATENATE(I319," ",G319),"")</f>
        <v>b) 0</v>
      </c>
      <c r="D319" s="26"/>
      <c r="G319" s="38">
        <f>IF(J318="FIN","",LOOKUP(I317,DATOS!A:A,DATOS!M:M))</f>
        <v>0</v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ht="15.6" x14ac:dyDescent="0.25">
      <c r="A320" s="142"/>
      <c r="B320" s="29"/>
      <c r="C320" s="25" t="str">
        <f ca="1">IF(PORTADA!$F$51="A",CONCATENATE(I320," ",G320),"")</f>
        <v>c) 0</v>
      </c>
      <c r="D320" s="26"/>
      <c r="G320" s="38">
        <f>IF(J318="FIN","",LOOKUP(I317,DATOS!A:A,DATOS!N:N))</f>
        <v>0</v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ht="15.6" x14ac:dyDescent="0.25">
      <c r="A321" s="142"/>
      <c r="B321" s="29"/>
      <c r="C321" s="25" t="str">
        <f ca="1">IF(PORTADA!$F$51="A",CONCATENATE(I321," ",G321),"")</f>
        <v>d) 0</v>
      </c>
      <c r="D321" s="26"/>
      <c r="G321" s="38">
        <f>IF(J318="FIN","",LOOKUP(I317,DATOS!A:A,DATOS!O:O))</f>
        <v>0</v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ht="15.6" x14ac:dyDescent="0.25">
      <c r="A322" s="11"/>
      <c r="B322" s="30"/>
      <c r="C322" s="27"/>
      <c r="D322" s="28"/>
      <c r="J322" s="19"/>
    </row>
    <row r="323" spans="1:19" ht="15.6" x14ac:dyDescent="0.25">
      <c r="A323" s="11"/>
      <c r="B323" s="31"/>
      <c r="C323" s="23" t="str">
        <f ca="1">IF(PORTADA!$F$51="A",CONCATENATE(K323,".- ",G323),"")</f>
        <v xml:space="preserve">54.- MINAS Y EXPLOSIVOS. </v>
      </c>
      <c r="D323" s="24"/>
      <c r="E323" s="11"/>
      <c r="F323" s="11"/>
      <c r="G323" s="40" t="str">
        <f>IF(J324="FIN","",LOOKUP(I323,DATOS!A:A,DATOS!F:F))</f>
        <v xml:space="preserve">MINAS Y EXPLOSIVOS. </v>
      </c>
      <c r="H323" s="40">
        <f>IF(J324="FIN",0,LOOKUP(I323,DATOS!A:A,DATOS!P:P))</f>
        <v>0</v>
      </c>
      <c r="I323" s="35">
        <f>+I317+1</f>
        <v>1635</v>
      </c>
      <c r="J323" s="61">
        <f>IF(LOOKUP(I323,DATOS!A:A,DATOS!C:C)=0,J317,(LOOKUP(I323,DATOS!A:A,DATOS!C:C)))</f>
        <v>23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ht="15.6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>a) 0</v>
      </c>
      <c r="D324" s="26"/>
      <c r="G324" s="38">
        <f>IF(J324="FIN","",LOOKUP(I323,DATOS!A:A,DATOS!L:L))</f>
        <v>0</v>
      </c>
      <c r="I324" s="35" t="s">
        <v>57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ht="15.6" x14ac:dyDescent="0.25">
      <c r="A325" s="142"/>
      <c r="B325" s="29"/>
      <c r="C325" s="25" t="str">
        <f ca="1">IF(PORTADA!$F$51="A",CONCATENATE(I325," ",G325),"")</f>
        <v>b) 0</v>
      </c>
      <c r="D325" s="26"/>
      <c r="G325" s="38">
        <f>IF(J324="FIN","",LOOKUP(I323,DATOS!A:A,DATOS!M:M))</f>
        <v>0</v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ht="15.6" x14ac:dyDescent="0.25">
      <c r="A326" s="142"/>
      <c r="B326" s="29"/>
      <c r="C326" s="25" t="str">
        <f ca="1">IF(PORTADA!$F$51="A",CONCATENATE(I326," ",G326),"")</f>
        <v>c) 0</v>
      </c>
      <c r="D326" s="26"/>
      <c r="G326" s="38">
        <f>IF(J324="FIN","",LOOKUP(I323,DATOS!A:A,DATOS!N:N))</f>
        <v>0</v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ht="15.6" x14ac:dyDescent="0.25">
      <c r="A327" s="142"/>
      <c r="B327" s="29"/>
      <c r="C327" s="25" t="str">
        <f ca="1">IF(PORTADA!$F$51="A",CONCATENATE(I327," ",G327),"")</f>
        <v>d) 0</v>
      </c>
      <c r="D327" s="26"/>
      <c r="G327" s="38">
        <f>IF(J324="FIN","",LOOKUP(I323,DATOS!A:A,DATOS!O:O))</f>
        <v>0</v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ht="15.6" x14ac:dyDescent="0.25">
      <c r="A328" s="11"/>
      <c r="B328" s="30"/>
      <c r="C328" s="27"/>
      <c r="D328" s="28"/>
      <c r="J328" s="19"/>
    </row>
    <row r="329" spans="1:19" ht="15.6" x14ac:dyDescent="0.25">
      <c r="A329" s="11"/>
      <c r="B329" s="31"/>
      <c r="C329" s="23" t="str">
        <f ca="1">IF(PORTADA!$F$51="A",CONCATENATE(K329,".- ",G329),"")</f>
        <v xml:space="preserve">55.- MINAS Y EXPLOSIVOS. </v>
      </c>
      <c r="D329" s="24"/>
      <c r="E329" s="11"/>
      <c r="F329" s="11"/>
      <c r="G329" s="40" t="str">
        <f>IF(J330="FIN","",LOOKUP(I329,DATOS!A:A,DATOS!F:F))</f>
        <v xml:space="preserve">MINAS Y EXPLOSIVOS. </v>
      </c>
      <c r="H329" s="40">
        <f>IF(J330="FIN",0,LOOKUP(I329,DATOS!A:A,DATOS!P:P))</f>
        <v>0</v>
      </c>
      <c r="I329" s="35">
        <f>+I323+1</f>
        <v>1636</v>
      </c>
      <c r="J329" s="61">
        <f>IF(LOOKUP(I329,DATOS!A:A,DATOS!C:C)=0,J323,(LOOKUP(I329,DATOS!A:A,DATOS!C:C)))</f>
        <v>23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ht="15.6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>a) 0</v>
      </c>
      <c r="D330" s="26"/>
      <c r="G330" s="38">
        <f>IF(J330="FIN","",LOOKUP(I329,DATOS!A:A,DATOS!L:L))</f>
        <v>0</v>
      </c>
      <c r="I330" s="35" t="s">
        <v>57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ht="15.6" x14ac:dyDescent="0.25">
      <c r="A331" s="142"/>
      <c r="B331" s="29"/>
      <c r="C331" s="25" t="str">
        <f ca="1">IF(PORTADA!$F$51="A",CONCATENATE(I331," ",G331),"")</f>
        <v>b) 0</v>
      </c>
      <c r="D331" s="26"/>
      <c r="G331" s="38">
        <f>IF(J330="FIN","",LOOKUP(I329,DATOS!A:A,DATOS!M:M))</f>
        <v>0</v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ht="15.6" x14ac:dyDescent="0.25">
      <c r="A332" s="142"/>
      <c r="B332" s="29"/>
      <c r="C332" s="25" t="str">
        <f ca="1">IF(PORTADA!$F$51="A",CONCATENATE(I332," ",G332),"")</f>
        <v>c) 0</v>
      </c>
      <c r="D332" s="26"/>
      <c r="G332" s="38">
        <f>IF(J330="FIN","",LOOKUP(I329,DATOS!A:A,DATOS!N:N))</f>
        <v>0</v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ht="15.6" x14ac:dyDescent="0.25">
      <c r="A333" s="142"/>
      <c r="B333" s="29"/>
      <c r="C333" s="25" t="str">
        <f ca="1">IF(PORTADA!$F$51="A",CONCATENATE(I333," ",G333),"")</f>
        <v>d) 0</v>
      </c>
      <c r="D333" s="26"/>
      <c r="G333" s="38">
        <f>IF(J330="FIN","",LOOKUP(I329,DATOS!A:A,DATOS!O:O))</f>
        <v>0</v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ht="15.6" x14ac:dyDescent="0.25">
      <c r="A334" s="11"/>
      <c r="B334" s="30"/>
      <c r="C334" s="27"/>
      <c r="D334" s="28"/>
      <c r="J334" s="19"/>
    </row>
    <row r="335" spans="1:19" ht="15.6" x14ac:dyDescent="0.25">
      <c r="A335" s="11"/>
      <c r="B335" s="31"/>
      <c r="C335" s="23" t="str">
        <f ca="1">IF(PORTADA!$F$51="A",CONCATENATE(K335,".- ",G335),"")</f>
        <v xml:space="preserve">56.- MINAS Y EXPLOSIVOS. </v>
      </c>
      <c r="D335" s="24"/>
      <c r="E335" s="11"/>
      <c r="F335" s="11"/>
      <c r="G335" s="40" t="str">
        <f>IF(J336="FIN","",LOOKUP(I335,DATOS!A:A,DATOS!F:F))</f>
        <v xml:space="preserve">MINAS Y EXPLOSIVOS. </v>
      </c>
      <c r="H335" s="40">
        <f>IF(J336="FIN",0,LOOKUP(I335,DATOS!A:A,DATOS!P:P))</f>
        <v>0</v>
      </c>
      <c r="I335" s="35">
        <f>+I329+1</f>
        <v>1637</v>
      </c>
      <c r="J335" s="61">
        <f>IF(LOOKUP(I335,DATOS!A:A,DATOS!C:C)=0,J329,(LOOKUP(I335,DATOS!A:A,DATOS!C:C)))</f>
        <v>23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ht="15.6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>a) 0</v>
      </c>
      <c r="D336" s="26"/>
      <c r="G336" s="38">
        <f>IF(J336="FIN","",LOOKUP(I335,DATOS!A:A,DATOS!L:L))</f>
        <v>0</v>
      </c>
      <c r="I336" s="35" t="s">
        <v>57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ht="15.6" x14ac:dyDescent="0.25">
      <c r="A337" s="142"/>
      <c r="B337" s="29"/>
      <c r="C337" s="25" t="str">
        <f ca="1">IF(PORTADA!$F$51="A",CONCATENATE(I337," ",G337),"")</f>
        <v>b) 0</v>
      </c>
      <c r="D337" s="26"/>
      <c r="G337" s="38">
        <f>IF(J336="FIN","",LOOKUP(I335,DATOS!A:A,DATOS!M:M))</f>
        <v>0</v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ht="15.6" x14ac:dyDescent="0.25">
      <c r="A338" s="142"/>
      <c r="B338" s="29"/>
      <c r="C338" s="25" t="str">
        <f ca="1">IF(PORTADA!$F$51="A",CONCATENATE(I338," ",G338),"")</f>
        <v>c) 0</v>
      </c>
      <c r="D338" s="26"/>
      <c r="G338" s="38">
        <f>IF(J336="FIN","",LOOKUP(I335,DATOS!A:A,DATOS!N:N))</f>
        <v>0</v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ht="15.6" x14ac:dyDescent="0.25">
      <c r="A339" s="142"/>
      <c r="B339" s="29"/>
      <c r="C339" s="25" t="str">
        <f ca="1">IF(PORTADA!$F$51="A",CONCATENATE(I339," ",G339),"")</f>
        <v>d) 0</v>
      </c>
      <c r="D339" s="26"/>
      <c r="G339" s="38">
        <f>IF(J336="FIN","",LOOKUP(I335,DATOS!A:A,DATOS!O:O))</f>
        <v>0</v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ht="15.6" x14ac:dyDescent="0.25">
      <c r="A340" s="11"/>
      <c r="B340" s="30"/>
      <c r="C340" s="27"/>
      <c r="D340" s="28"/>
      <c r="J340" s="19"/>
    </row>
    <row r="341" spans="1:19" ht="15.6" x14ac:dyDescent="0.25">
      <c r="A341" s="11"/>
      <c r="B341" s="31"/>
      <c r="C341" s="23" t="str">
        <f ca="1">IF(PORTADA!$F$51="A",CONCATENATE(K341,".- ",G341),"")</f>
        <v xml:space="preserve">57.- MINAS Y EXPLOSIVOS. </v>
      </c>
      <c r="D341" s="24"/>
      <c r="E341" s="11"/>
      <c r="F341" s="11"/>
      <c r="G341" s="40" t="str">
        <f>IF(J342="FIN","",LOOKUP(I341,DATOS!A:A,DATOS!F:F))</f>
        <v xml:space="preserve">MINAS Y EXPLOSIVOS. </v>
      </c>
      <c r="H341" s="40">
        <f>IF(J342="FIN",0,LOOKUP(I341,DATOS!A:A,DATOS!P:P))</f>
        <v>0</v>
      </c>
      <c r="I341" s="35">
        <f>+I335+1</f>
        <v>1638</v>
      </c>
      <c r="J341" s="61">
        <f>IF(LOOKUP(I341,DATOS!A:A,DATOS!C:C)=0,J335,(LOOKUP(I341,DATOS!A:A,DATOS!C:C)))</f>
        <v>23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ht="15.6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>a) 0</v>
      </c>
      <c r="D342" s="26"/>
      <c r="G342" s="38">
        <f>IF(J342="FIN","",LOOKUP(I341,DATOS!A:A,DATOS!L:L))</f>
        <v>0</v>
      </c>
      <c r="I342" s="35" t="s">
        <v>57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ht="15.6" x14ac:dyDescent="0.25">
      <c r="A343" s="142"/>
      <c r="B343" s="29"/>
      <c r="C343" s="25" t="str">
        <f ca="1">IF(PORTADA!$F$51="A",CONCATENATE(I343," ",G343),"")</f>
        <v>b) 0</v>
      </c>
      <c r="D343" s="26"/>
      <c r="G343" s="38">
        <f>IF(J342="FIN","",LOOKUP(I341,DATOS!A:A,DATOS!M:M))</f>
        <v>0</v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ht="15.6" x14ac:dyDescent="0.25">
      <c r="A344" s="142"/>
      <c r="B344" s="29"/>
      <c r="C344" s="25" t="str">
        <f ca="1">IF(PORTADA!$F$51="A",CONCATENATE(I344," ",G344),"")</f>
        <v>c) 0</v>
      </c>
      <c r="D344" s="26"/>
      <c r="G344" s="38">
        <f>IF(J342="FIN","",LOOKUP(I341,DATOS!A:A,DATOS!N:N))</f>
        <v>0</v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ht="15.6" x14ac:dyDescent="0.25">
      <c r="A345" s="142"/>
      <c r="B345" s="29"/>
      <c r="C345" s="25" t="str">
        <f ca="1">IF(PORTADA!$F$51="A",CONCATENATE(I345," ",G345),"")</f>
        <v>d) 0</v>
      </c>
      <c r="D345" s="26"/>
      <c r="G345" s="38">
        <f>IF(J342="FIN","",LOOKUP(I341,DATOS!A:A,DATOS!O:O))</f>
        <v>0</v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ht="15.6" x14ac:dyDescent="0.25">
      <c r="A346" s="11"/>
      <c r="B346" s="30"/>
      <c r="C346" s="27"/>
      <c r="D346" s="28"/>
      <c r="J346" s="19"/>
    </row>
    <row r="347" spans="1:19" ht="15.6" x14ac:dyDescent="0.25">
      <c r="A347" s="11"/>
      <c r="B347" s="31"/>
      <c r="C347" s="23" t="str">
        <f ca="1">IF(PORTADA!$F$51="A",CONCATENATE(K347,".- ",G347),"")</f>
        <v xml:space="preserve">58.- MINAS Y EXPLOSIVOS. </v>
      </c>
      <c r="D347" s="24"/>
      <c r="E347" s="11"/>
      <c r="F347" s="11"/>
      <c r="G347" s="40" t="str">
        <f>IF(J348="FIN","",LOOKUP(I347,DATOS!A:A,DATOS!F:F))</f>
        <v xml:space="preserve">MINAS Y EXPLOSIVOS. </v>
      </c>
      <c r="H347" s="40">
        <f>IF(J348="FIN",0,LOOKUP(I347,DATOS!A:A,DATOS!P:P))</f>
        <v>0</v>
      </c>
      <c r="I347" s="35">
        <f>+I341+1</f>
        <v>1639</v>
      </c>
      <c r="J347" s="61">
        <f>IF(LOOKUP(I347,DATOS!A:A,DATOS!C:C)=0,J341,(LOOKUP(I347,DATOS!A:A,DATOS!C:C)))</f>
        <v>23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ht="15.6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>a) 0</v>
      </c>
      <c r="D348" s="26"/>
      <c r="G348" s="38">
        <f>IF(J348="FIN","",LOOKUP(I347,DATOS!A:A,DATOS!L:L))</f>
        <v>0</v>
      </c>
      <c r="I348" s="35" t="s">
        <v>57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ht="15.6" x14ac:dyDescent="0.25">
      <c r="A349" s="142"/>
      <c r="B349" s="29"/>
      <c r="C349" s="25" t="str">
        <f ca="1">IF(PORTADA!$F$51="A",CONCATENATE(I349," ",G349),"")</f>
        <v>b) 0</v>
      </c>
      <c r="D349" s="26"/>
      <c r="G349" s="38">
        <f>IF(J348="FIN","",LOOKUP(I347,DATOS!A:A,DATOS!M:M))</f>
        <v>0</v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ht="15.6" x14ac:dyDescent="0.25">
      <c r="A350" s="142"/>
      <c r="B350" s="29"/>
      <c r="C350" s="25" t="str">
        <f ca="1">IF(PORTADA!$F$51="A",CONCATENATE(I350," ",G350),"")</f>
        <v>c) 0</v>
      </c>
      <c r="D350" s="26"/>
      <c r="G350" s="38">
        <f>IF(J348="FIN","",LOOKUP(I347,DATOS!A:A,DATOS!N:N))</f>
        <v>0</v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ht="15.6" x14ac:dyDescent="0.25">
      <c r="A351" s="142"/>
      <c r="B351" s="29"/>
      <c r="C351" s="25" t="str">
        <f ca="1">IF(PORTADA!$F$51="A",CONCATENATE(I351," ",G351),"")</f>
        <v>d) 0</v>
      </c>
      <c r="D351" s="26"/>
      <c r="G351" s="38">
        <f>IF(J348="FIN","",LOOKUP(I347,DATOS!A:A,DATOS!O:O))</f>
        <v>0</v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ht="15.6" x14ac:dyDescent="0.25">
      <c r="A352" s="11"/>
      <c r="B352" s="30"/>
      <c r="C352" s="27"/>
      <c r="D352" s="28"/>
      <c r="J352" s="19"/>
    </row>
    <row r="353" spans="1:19" ht="15.6" x14ac:dyDescent="0.25">
      <c r="A353" s="11"/>
      <c r="B353" s="31"/>
      <c r="C353" s="23" t="str">
        <f ca="1">IF(PORTADA!$F$51="A",CONCATENATE(K353,".- ",G353),"")</f>
        <v xml:space="preserve">59.- MINAS Y EXPLOSIVOS. </v>
      </c>
      <c r="D353" s="24"/>
      <c r="E353" s="11"/>
      <c r="F353" s="11"/>
      <c r="G353" s="40" t="str">
        <f>IF(J354="FIN","",LOOKUP(I353,DATOS!A:A,DATOS!F:F))</f>
        <v xml:space="preserve">MINAS Y EXPLOSIVOS. </v>
      </c>
      <c r="H353" s="40">
        <f>IF(J354="FIN",0,LOOKUP(I353,DATOS!A:A,DATOS!P:P))</f>
        <v>0</v>
      </c>
      <c r="I353" s="35">
        <f>+I347+1</f>
        <v>1640</v>
      </c>
      <c r="J353" s="61">
        <f>IF(LOOKUP(I353,DATOS!A:A,DATOS!C:C)=0,J347,(LOOKUP(I353,DATOS!A:A,DATOS!C:C)))</f>
        <v>23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ht="15.6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>a) 0</v>
      </c>
      <c r="D354" s="26"/>
      <c r="G354" s="38">
        <f>IF(J354="FIN","",LOOKUP(I353,DATOS!A:A,DATOS!L:L))</f>
        <v>0</v>
      </c>
      <c r="I354" s="35" t="s">
        <v>57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ht="15.6" x14ac:dyDescent="0.25">
      <c r="A355" s="142"/>
      <c r="B355" s="29"/>
      <c r="C355" s="25" t="str">
        <f ca="1">IF(PORTADA!$F$51="A",CONCATENATE(I355," ",G355),"")</f>
        <v>b) 0</v>
      </c>
      <c r="D355" s="26"/>
      <c r="G355" s="38">
        <f>IF(J354="FIN","",LOOKUP(I353,DATOS!A:A,DATOS!M:M))</f>
        <v>0</v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ht="15.6" x14ac:dyDescent="0.25">
      <c r="A356" s="142"/>
      <c r="B356" s="29"/>
      <c r="C356" s="25" t="str">
        <f ca="1">IF(PORTADA!$F$51="A",CONCATENATE(I356," ",G356),"")</f>
        <v>c) 0</v>
      </c>
      <c r="D356" s="26"/>
      <c r="G356" s="38">
        <f>IF(J354="FIN","",LOOKUP(I353,DATOS!A:A,DATOS!N:N))</f>
        <v>0</v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ht="15.6" x14ac:dyDescent="0.25">
      <c r="A357" s="142"/>
      <c r="B357" s="29"/>
      <c r="C357" s="25" t="str">
        <f ca="1">IF(PORTADA!$F$51="A",CONCATENATE(I357," ",G357),"")</f>
        <v>d) 0</v>
      </c>
      <c r="D357" s="26"/>
      <c r="G357" s="38">
        <f>IF(J354="FIN","",LOOKUP(I353,DATOS!A:A,DATOS!O:O))</f>
        <v>0</v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ht="15.6" x14ac:dyDescent="0.25">
      <c r="A358" s="11"/>
      <c r="B358" s="30"/>
      <c r="C358" s="27"/>
      <c r="D358" s="28"/>
      <c r="J358" s="19"/>
    </row>
    <row r="359" spans="1:19" ht="15.6" x14ac:dyDescent="0.25">
      <c r="A359" s="11"/>
      <c r="B359" s="31"/>
      <c r="C359" s="23" t="str">
        <f ca="1">IF(PORTADA!$F$51="A",CONCATENATE(K359,".- ",G359),"")</f>
        <v xml:space="preserve">60.- MINAS Y EXPLOSIVOS. </v>
      </c>
      <c r="D359" s="24"/>
      <c r="E359" s="11"/>
      <c r="F359" s="11"/>
      <c r="G359" s="40" t="str">
        <f>IF(J360="FIN","",LOOKUP(I359,DATOS!A:A,DATOS!F:F))</f>
        <v xml:space="preserve">MINAS Y EXPLOSIVOS. </v>
      </c>
      <c r="H359" s="40">
        <f>IF(J360="FIN",0,LOOKUP(I359,DATOS!A:A,DATOS!P:P))</f>
        <v>0</v>
      </c>
      <c r="I359" s="35">
        <f>+I353+1</f>
        <v>1641</v>
      </c>
      <c r="J359" s="61">
        <f>IF(LOOKUP(I359,DATOS!A:A,DATOS!C:C)=0,J353,(LOOKUP(I359,DATOS!A:A,DATOS!C:C)))</f>
        <v>23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ht="15.6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>a) 0</v>
      </c>
      <c r="D360" s="26"/>
      <c r="G360" s="38">
        <f>IF(J360="FIN","",LOOKUP(I359,DATOS!A:A,DATOS!L:L))</f>
        <v>0</v>
      </c>
      <c r="I360" s="35" t="s">
        <v>57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ht="15.6" x14ac:dyDescent="0.25">
      <c r="A361" s="142"/>
      <c r="B361" s="29"/>
      <c r="C361" s="25" t="str">
        <f ca="1">IF(PORTADA!$F$51="A",CONCATENATE(I361," ",G361),"")</f>
        <v>b) 0</v>
      </c>
      <c r="D361" s="26"/>
      <c r="G361" s="38">
        <f>IF(J360="FIN","",LOOKUP(I359,DATOS!A:A,DATOS!M:M))</f>
        <v>0</v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ht="15.6" x14ac:dyDescent="0.25">
      <c r="A362" s="142"/>
      <c r="B362" s="29"/>
      <c r="C362" s="25" t="str">
        <f ca="1">IF(PORTADA!$F$51="A",CONCATENATE(I362," ",G362),"")</f>
        <v>c) 0</v>
      </c>
      <c r="D362" s="26"/>
      <c r="G362" s="38">
        <f>IF(J360="FIN","",LOOKUP(I359,DATOS!A:A,DATOS!N:N))</f>
        <v>0</v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ht="15.6" x14ac:dyDescent="0.25">
      <c r="A363" s="142"/>
      <c r="B363" s="29"/>
      <c r="C363" s="25" t="str">
        <f ca="1">IF(PORTADA!$F$51="A",CONCATENATE(I363," ",G363),"")</f>
        <v>d) 0</v>
      </c>
      <c r="D363" s="26"/>
      <c r="G363" s="38">
        <f>IF(J360="FIN","",LOOKUP(I359,DATOS!A:A,DATOS!O:O))</f>
        <v>0</v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ht="15.6" x14ac:dyDescent="0.25">
      <c r="A364" s="11"/>
      <c r="B364" s="30"/>
      <c r="C364" s="27"/>
      <c r="D364" s="28"/>
      <c r="J364" s="19"/>
    </row>
    <row r="365" spans="1:19" ht="15.6" x14ac:dyDescent="0.25">
      <c r="A365" s="11"/>
      <c r="B365" s="31"/>
      <c r="C365" s="23" t="str">
        <f ca="1">IF(PORTADA!$F$51="A",CONCATENATE(K365,".- ",G365),"")</f>
        <v xml:space="preserve">61.- MINAS Y EXPLOSIVOS. </v>
      </c>
      <c r="D365" s="24"/>
      <c r="E365" s="11"/>
      <c r="F365" s="11"/>
      <c r="G365" s="40" t="str">
        <f>IF(J366="FIN","",LOOKUP(I365,DATOS!A:A,DATOS!F:F))</f>
        <v xml:space="preserve">MINAS Y EXPLOSIVOS. </v>
      </c>
      <c r="H365" s="40">
        <f>IF(J366="FIN",0,LOOKUP(I365,DATOS!A:A,DATOS!P:P))</f>
        <v>0</v>
      </c>
      <c r="I365" s="35">
        <f>+I359+1</f>
        <v>1642</v>
      </c>
      <c r="J365" s="61">
        <f>IF(LOOKUP(I365,DATOS!A:A,DATOS!C:C)=0,J359,(LOOKUP(I365,DATOS!A:A,DATOS!C:C)))</f>
        <v>23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ht="15.6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>a) 0</v>
      </c>
      <c r="D366" s="26"/>
      <c r="G366" s="38">
        <f>IF(J366="FIN","",LOOKUP(I365,DATOS!A:A,DATOS!L:L))</f>
        <v>0</v>
      </c>
      <c r="I366" s="35" t="s">
        <v>57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ht="15.6" x14ac:dyDescent="0.25">
      <c r="A367" s="142"/>
      <c r="B367" s="29"/>
      <c r="C367" s="25" t="str">
        <f ca="1">IF(PORTADA!$F$51="A",CONCATENATE(I367," ",G367),"")</f>
        <v>b) 0</v>
      </c>
      <c r="D367" s="26"/>
      <c r="G367" s="38">
        <f>IF(J366="FIN","",LOOKUP(I365,DATOS!A:A,DATOS!M:M))</f>
        <v>0</v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ht="15.6" x14ac:dyDescent="0.25">
      <c r="A368" s="142"/>
      <c r="B368" s="29"/>
      <c r="C368" s="25" t="str">
        <f ca="1">IF(PORTADA!$F$51="A",CONCATENATE(I368," ",G368),"")</f>
        <v>c) 0</v>
      </c>
      <c r="D368" s="26"/>
      <c r="G368" s="38">
        <f>IF(J366="FIN","",LOOKUP(I365,DATOS!A:A,DATOS!N:N))</f>
        <v>0</v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ht="15.6" x14ac:dyDescent="0.25">
      <c r="A369" s="142"/>
      <c r="B369" s="29"/>
      <c r="C369" s="25" t="str">
        <f ca="1">IF(PORTADA!$F$51="A",CONCATENATE(I369," ",G369),"")</f>
        <v>d) 0</v>
      </c>
      <c r="D369" s="26"/>
      <c r="G369" s="38">
        <f>IF(J366="FIN","",LOOKUP(I365,DATOS!A:A,DATOS!O:O))</f>
        <v>0</v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ht="15.6" x14ac:dyDescent="0.25">
      <c r="A370" s="11"/>
      <c r="B370" s="30"/>
      <c r="C370" s="27"/>
      <c r="D370" s="28"/>
      <c r="J370" s="19"/>
    </row>
    <row r="371" spans="1:19" ht="15.6" x14ac:dyDescent="0.25">
      <c r="A371" s="11"/>
      <c r="B371" s="31"/>
      <c r="C371" s="23" t="str">
        <f ca="1">IF(PORTADA!$F$51="A",CONCATENATE(K371,".- ",G371),"")</f>
        <v xml:space="preserve">62.- MINAS Y EXPLOSIVOS. </v>
      </c>
      <c r="D371" s="24"/>
      <c r="E371" s="11"/>
      <c r="F371" s="11"/>
      <c r="G371" s="40" t="str">
        <f>IF(J372="FIN","",LOOKUP(I371,DATOS!A:A,DATOS!F:F))</f>
        <v xml:space="preserve">MINAS Y EXPLOSIVOS. </v>
      </c>
      <c r="H371" s="40">
        <f>IF(J372="FIN",0,LOOKUP(I371,DATOS!A:A,DATOS!P:P))</f>
        <v>0</v>
      </c>
      <c r="I371" s="35">
        <f>+I365+1</f>
        <v>1643</v>
      </c>
      <c r="J371" s="61">
        <f>IF(LOOKUP(I371,DATOS!A:A,DATOS!C:C)=0,J365,(LOOKUP(I371,DATOS!A:A,DATOS!C:C)))</f>
        <v>23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ht="15.6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>a) 0</v>
      </c>
      <c r="D372" s="26"/>
      <c r="G372" s="38">
        <f>IF(J372="FIN","",LOOKUP(I371,DATOS!A:A,DATOS!L:L))</f>
        <v>0</v>
      </c>
      <c r="I372" s="35" t="s">
        <v>57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ht="15.6" x14ac:dyDescent="0.25">
      <c r="A373" s="142"/>
      <c r="B373" s="29"/>
      <c r="C373" s="25" t="str">
        <f ca="1">IF(PORTADA!$F$51="A",CONCATENATE(I373," ",G373),"")</f>
        <v>b) 0</v>
      </c>
      <c r="D373" s="26"/>
      <c r="G373" s="38">
        <f>IF(J372="FIN","",LOOKUP(I371,DATOS!A:A,DATOS!M:M))</f>
        <v>0</v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ht="15.6" x14ac:dyDescent="0.25">
      <c r="A374" s="142"/>
      <c r="B374" s="29"/>
      <c r="C374" s="25" t="str">
        <f ca="1">IF(PORTADA!$F$51="A",CONCATENATE(I374," ",G374),"")</f>
        <v>c) 0</v>
      </c>
      <c r="D374" s="26"/>
      <c r="G374" s="38">
        <f>IF(J372="FIN","",LOOKUP(I371,DATOS!A:A,DATOS!N:N))</f>
        <v>0</v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ht="15.6" x14ac:dyDescent="0.25">
      <c r="A375" s="142"/>
      <c r="B375" s="29"/>
      <c r="C375" s="25" t="str">
        <f ca="1">IF(PORTADA!$F$51="A",CONCATENATE(I375," ",G375),"")</f>
        <v>d) 0</v>
      </c>
      <c r="D375" s="26"/>
      <c r="G375" s="38">
        <f>IF(J372="FIN","",LOOKUP(I371,DATOS!A:A,DATOS!O:O))</f>
        <v>0</v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ht="15.6" x14ac:dyDescent="0.25">
      <c r="A376" s="11"/>
      <c r="B376" s="30"/>
      <c r="C376" s="27"/>
      <c r="D376" s="28"/>
      <c r="J376" s="19"/>
    </row>
    <row r="377" spans="1:19" ht="15.6" x14ac:dyDescent="0.25">
      <c r="A377" s="11"/>
      <c r="B377" s="31"/>
      <c r="C377" s="23" t="str">
        <f ca="1">IF(PORTADA!$F$51="A",CONCATENATE(K377,".- ",G377),"")</f>
        <v xml:space="preserve">63.- MINAS Y EXPLOSIVOS. </v>
      </c>
      <c r="D377" s="24"/>
      <c r="E377" s="11"/>
      <c r="F377" s="11"/>
      <c r="G377" s="40" t="str">
        <f>IF(J378="FIN","",LOOKUP(I377,DATOS!A:A,DATOS!F:F))</f>
        <v xml:space="preserve">MINAS Y EXPLOSIVOS. </v>
      </c>
      <c r="H377" s="40">
        <f>IF(J378="FIN",0,LOOKUP(I377,DATOS!A:A,DATOS!P:P))</f>
        <v>0</v>
      </c>
      <c r="I377" s="35">
        <f>+I371+1</f>
        <v>1644</v>
      </c>
      <c r="J377" s="61">
        <f>IF(LOOKUP(I377,DATOS!A:A,DATOS!C:C)=0,J371,(LOOKUP(I377,DATOS!A:A,DATOS!C:C)))</f>
        <v>23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ht="15.6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>a) 0</v>
      </c>
      <c r="D378" s="26"/>
      <c r="G378" s="38">
        <f>IF(J378="FIN","",LOOKUP(I377,DATOS!A:A,DATOS!L:L))</f>
        <v>0</v>
      </c>
      <c r="I378" s="35" t="s">
        <v>57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ht="15.6" x14ac:dyDescent="0.25">
      <c r="A379" s="142"/>
      <c r="B379" s="29"/>
      <c r="C379" s="25" t="str">
        <f ca="1">IF(PORTADA!$F$51="A",CONCATENATE(I379," ",G379),"")</f>
        <v>b) 0</v>
      </c>
      <c r="D379" s="26"/>
      <c r="G379" s="38">
        <f>IF(J378="FIN","",LOOKUP(I377,DATOS!A:A,DATOS!M:M))</f>
        <v>0</v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ht="15.6" x14ac:dyDescent="0.25">
      <c r="A380" s="142"/>
      <c r="B380" s="29"/>
      <c r="C380" s="25" t="str">
        <f ca="1">IF(PORTADA!$F$51="A",CONCATENATE(I380," ",G380),"")</f>
        <v>c) 0</v>
      </c>
      <c r="D380" s="26"/>
      <c r="G380" s="38">
        <f>IF(J378="FIN","",LOOKUP(I377,DATOS!A:A,DATOS!N:N))</f>
        <v>0</v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ht="15.6" x14ac:dyDescent="0.25">
      <c r="A381" s="142"/>
      <c r="B381" s="29"/>
      <c r="C381" s="25" t="str">
        <f ca="1">IF(PORTADA!$F$51="A",CONCATENATE(I381," ",G381),"")</f>
        <v>d) 0</v>
      </c>
      <c r="D381" s="26"/>
      <c r="G381" s="38">
        <f>IF(J378="FIN","",LOOKUP(I377,DATOS!A:A,DATOS!O:O))</f>
        <v>0</v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ht="15.6" x14ac:dyDescent="0.25">
      <c r="A382" s="11"/>
      <c r="B382" s="30"/>
      <c r="C382" s="27"/>
      <c r="D382" s="28"/>
      <c r="J382" s="19"/>
    </row>
    <row r="383" spans="1:19" ht="15.6" x14ac:dyDescent="0.25">
      <c r="A383" s="11"/>
      <c r="B383" s="31"/>
      <c r="C383" s="23" t="str">
        <f ca="1">IF(PORTADA!$F$51="A",CONCATENATE(K383,".- ",G383),"")</f>
        <v xml:space="preserve">64.- MINAS Y EXPLOSIVOS. </v>
      </c>
      <c r="D383" s="24"/>
      <c r="E383" s="11"/>
      <c r="F383" s="11"/>
      <c r="G383" s="40" t="str">
        <f>IF(J384="FIN","",LOOKUP(I383,DATOS!A:A,DATOS!F:F))</f>
        <v xml:space="preserve">MINAS Y EXPLOSIVOS. </v>
      </c>
      <c r="H383" s="40">
        <f>IF(J384="FIN",0,LOOKUP(I383,DATOS!A:A,DATOS!P:P))</f>
        <v>0</v>
      </c>
      <c r="I383" s="35">
        <f>+I377+1</f>
        <v>1645</v>
      </c>
      <c r="J383" s="61">
        <f>IF(LOOKUP(I383,DATOS!A:A,DATOS!C:C)=0,J377,(LOOKUP(I383,DATOS!A:A,DATOS!C:C)))</f>
        <v>23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ht="15.6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>a) 0</v>
      </c>
      <c r="D384" s="26"/>
      <c r="G384" s="38">
        <f>IF(J384="FIN","",LOOKUP(I383,DATOS!A:A,DATOS!L:L))</f>
        <v>0</v>
      </c>
      <c r="I384" s="35" t="s">
        <v>57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ht="15.6" x14ac:dyDescent="0.25">
      <c r="A385" s="142"/>
      <c r="B385" s="29"/>
      <c r="C385" s="25" t="str">
        <f ca="1">IF(PORTADA!$F$51="A",CONCATENATE(I385," ",G385),"")</f>
        <v>b) 0</v>
      </c>
      <c r="D385" s="26"/>
      <c r="G385" s="38">
        <f>IF(J384="FIN","",LOOKUP(I383,DATOS!A:A,DATOS!M:M))</f>
        <v>0</v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ht="15.6" x14ac:dyDescent="0.25">
      <c r="A386" s="142"/>
      <c r="B386" s="29"/>
      <c r="C386" s="25" t="str">
        <f ca="1">IF(PORTADA!$F$51="A",CONCATENATE(I386," ",G386),"")</f>
        <v>c) 0</v>
      </c>
      <c r="D386" s="26"/>
      <c r="G386" s="38">
        <f>IF(J384="FIN","",LOOKUP(I383,DATOS!A:A,DATOS!N:N))</f>
        <v>0</v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ht="15.6" x14ac:dyDescent="0.25">
      <c r="A387" s="142"/>
      <c r="B387" s="29"/>
      <c r="C387" s="25" t="str">
        <f ca="1">IF(PORTADA!$F$51="A",CONCATENATE(I387," ",G387),"")</f>
        <v>d) 0</v>
      </c>
      <c r="D387" s="26"/>
      <c r="G387" s="38">
        <f>IF(J384="FIN","",LOOKUP(I383,DATOS!A:A,DATOS!O:O))</f>
        <v>0</v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ht="15.6" x14ac:dyDescent="0.25">
      <c r="A388" s="11"/>
      <c r="B388" s="30"/>
      <c r="C388" s="27"/>
      <c r="D388" s="28"/>
      <c r="J388" s="19"/>
    </row>
    <row r="389" spans="1:19" ht="15.6" x14ac:dyDescent="0.25">
      <c r="A389" s="11"/>
      <c r="B389" s="31"/>
      <c r="C389" s="23" t="str">
        <f ca="1">IF(PORTADA!$F$51="A",CONCATENATE(K389,".- ",G389),"")</f>
        <v xml:space="preserve">65.- MINAS Y EXPLOSIVOS. </v>
      </c>
      <c r="D389" s="24"/>
      <c r="E389" s="11"/>
      <c r="F389" s="11"/>
      <c r="G389" s="40" t="str">
        <f>IF(J390="FIN","",LOOKUP(I389,DATOS!A:A,DATOS!F:F))</f>
        <v xml:space="preserve">MINAS Y EXPLOSIVOS. </v>
      </c>
      <c r="H389" s="40">
        <f>IF(J390="FIN",0,LOOKUP(I389,DATOS!A:A,DATOS!P:P))</f>
        <v>0</v>
      </c>
      <c r="I389" s="35">
        <f>+I383+1</f>
        <v>1646</v>
      </c>
      <c r="J389" s="61">
        <f>IF(LOOKUP(I389,DATOS!A:A,DATOS!C:C)=0,J383,(LOOKUP(I389,DATOS!A:A,DATOS!C:C)))</f>
        <v>23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ht="15.6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>a) 0</v>
      </c>
      <c r="D390" s="26"/>
      <c r="G390" s="38">
        <f>IF(J390="FIN","",LOOKUP(I389,DATOS!A:A,DATOS!L:L))</f>
        <v>0</v>
      </c>
      <c r="I390" s="35" t="s">
        <v>57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ht="15.6" x14ac:dyDescent="0.25">
      <c r="A391" s="142"/>
      <c r="B391" s="29"/>
      <c r="C391" s="25" t="str">
        <f ca="1">IF(PORTADA!$F$51="A",CONCATENATE(I391," ",G391),"")</f>
        <v>b) 0</v>
      </c>
      <c r="D391" s="26"/>
      <c r="G391" s="38">
        <f>IF(J390="FIN","",LOOKUP(I389,DATOS!A:A,DATOS!M:M))</f>
        <v>0</v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ht="15.6" x14ac:dyDescent="0.25">
      <c r="A392" s="142"/>
      <c r="B392" s="29"/>
      <c r="C392" s="25" t="str">
        <f ca="1">IF(PORTADA!$F$51="A",CONCATENATE(I392," ",G392),"")</f>
        <v>c) 0</v>
      </c>
      <c r="D392" s="26"/>
      <c r="G392" s="38">
        <f>IF(J390="FIN","",LOOKUP(I389,DATOS!A:A,DATOS!N:N))</f>
        <v>0</v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ht="15.6" x14ac:dyDescent="0.25">
      <c r="A393" s="142"/>
      <c r="B393" s="29"/>
      <c r="C393" s="25" t="str">
        <f ca="1">IF(PORTADA!$F$51="A",CONCATENATE(I393," ",G393),"")</f>
        <v>d) 0</v>
      </c>
      <c r="D393" s="26"/>
      <c r="G393" s="38">
        <f>IF(J390="FIN","",LOOKUP(I389,DATOS!A:A,DATOS!O:O))</f>
        <v>0</v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ht="15.6" x14ac:dyDescent="0.25">
      <c r="A394" s="11"/>
      <c r="B394" s="30"/>
      <c r="C394" s="27"/>
      <c r="D394" s="28"/>
      <c r="J394" s="19"/>
    </row>
    <row r="395" spans="1:19" ht="15.6" x14ac:dyDescent="0.25">
      <c r="A395" s="11"/>
      <c r="B395" s="31"/>
      <c r="C395" s="23" t="str">
        <f ca="1">IF(PORTADA!$F$51="A",CONCATENATE(K395,".- ",G395),"")</f>
        <v xml:space="preserve">66.- MINAS Y EXPLOSIVOS. </v>
      </c>
      <c r="D395" s="24"/>
      <c r="E395" s="11"/>
      <c r="F395" s="11"/>
      <c r="G395" s="40" t="str">
        <f>IF(J396="FIN","",LOOKUP(I395,DATOS!A:A,DATOS!F:F))</f>
        <v xml:space="preserve">MINAS Y EXPLOSIVOS. </v>
      </c>
      <c r="H395" s="40">
        <f>IF(J396="FIN",0,LOOKUP(I395,DATOS!A:A,DATOS!P:P))</f>
        <v>0</v>
      </c>
      <c r="I395" s="35">
        <f>+I389+1</f>
        <v>1647</v>
      </c>
      <c r="J395" s="61">
        <f>IF(LOOKUP(I395,DATOS!A:A,DATOS!C:C)=0,J389,(LOOKUP(I395,DATOS!A:A,DATOS!C:C)))</f>
        <v>23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ht="15.6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>a) 0</v>
      </c>
      <c r="D396" s="26"/>
      <c r="G396" s="38">
        <f>IF(J396="FIN","",LOOKUP(I395,DATOS!A:A,DATOS!L:L))</f>
        <v>0</v>
      </c>
      <c r="I396" s="35" t="s">
        <v>57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ht="15.6" x14ac:dyDescent="0.25">
      <c r="A397" s="142"/>
      <c r="B397" s="29"/>
      <c r="C397" s="25" t="str">
        <f ca="1">IF(PORTADA!$F$51="A",CONCATENATE(I397," ",G397),"")</f>
        <v>b) 0</v>
      </c>
      <c r="D397" s="26"/>
      <c r="G397" s="38">
        <f>IF(J396="FIN","",LOOKUP(I395,DATOS!A:A,DATOS!M:M))</f>
        <v>0</v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ht="15.6" x14ac:dyDescent="0.25">
      <c r="A398" s="142"/>
      <c r="B398" s="29"/>
      <c r="C398" s="25" t="str">
        <f ca="1">IF(PORTADA!$F$51="A",CONCATENATE(I398," ",G398),"")</f>
        <v>c) 0</v>
      </c>
      <c r="D398" s="26"/>
      <c r="G398" s="38">
        <f>IF(J396="FIN","",LOOKUP(I395,DATOS!A:A,DATOS!N:N))</f>
        <v>0</v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ht="15.6" x14ac:dyDescent="0.25">
      <c r="A399" s="142"/>
      <c r="B399" s="29"/>
      <c r="C399" s="25" t="str">
        <f ca="1">IF(PORTADA!$F$51="A",CONCATENATE(I399," ",G399),"")</f>
        <v>d) 0</v>
      </c>
      <c r="D399" s="26"/>
      <c r="G399" s="38">
        <f>IF(J396="FIN","",LOOKUP(I395,DATOS!A:A,DATOS!O:O))</f>
        <v>0</v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ht="15.6" x14ac:dyDescent="0.25">
      <c r="A400" s="11"/>
      <c r="B400" s="30"/>
      <c r="C400" s="27"/>
      <c r="D400" s="28"/>
      <c r="J400" s="19"/>
    </row>
    <row r="401" spans="1:19" ht="15.6" x14ac:dyDescent="0.25">
      <c r="A401" s="11"/>
      <c r="B401" s="31"/>
      <c r="C401" s="23" t="str">
        <f ca="1">IF(PORTADA!$F$51="A",CONCATENATE(K401,".-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1648</v>
      </c>
      <c r="J401" s="61">
        <f>IF(LOOKUP(I401,DATOS!A:A,DATOS!C:C)=0,J395,(LOOKUP(I401,DATOS!A:A,DATOS!C:C)))</f>
        <v>24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ht="15.6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57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ht="15.6" x14ac:dyDescent="0.25">
      <c r="A403" s="142"/>
      <c r="B403" s="29"/>
      <c r="C403" s="25" t="str">
        <f ca="1">IF(PORTADA!$F$51="A",CONCATENATE(I403,"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ht="15.6" x14ac:dyDescent="0.25">
      <c r="A404" s="142"/>
      <c r="B404" s="29"/>
      <c r="C404" s="25" t="str">
        <f ca="1">IF(PORTADA!$F$51="A",CONCATENATE(I404,"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ht="15.6" x14ac:dyDescent="0.25">
      <c r="A405" s="142"/>
      <c r="B405" s="29"/>
      <c r="C405" s="25" t="str">
        <f ca="1">IF(PORTADA!$F$51="A",CONCATENATE(I405,"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ht="15.6" x14ac:dyDescent="0.25">
      <c r="A406" s="11"/>
      <c r="B406" s="30"/>
      <c r="C406" s="27"/>
      <c r="D406" s="28"/>
      <c r="J406" s="19"/>
    </row>
    <row r="407" spans="1:19" ht="15.6" x14ac:dyDescent="0.25">
      <c r="A407" s="11"/>
      <c r="B407" s="31"/>
      <c r="C407" s="23" t="str">
        <f ca="1">IF(PORTADA!$F$51="A",CONCATENATE(K407,".-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1649</v>
      </c>
      <c r="J407" s="61">
        <f>IF(LOOKUP(I407,DATOS!A:A,DATOS!C:C)=0,J401,(LOOKUP(I407,DATOS!A:A,DATOS!C:C)))</f>
        <v>24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ht="15.6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57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ht="15.6" x14ac:dyDescent="0.25">
      <c r="A409" s="142"/>
      <c r="B409" s="29"/>
      <c r="C409" s="25" t="str">
        <f ca="1">IF(PORTADA!$F$51="A",CONCATENATE(I409,"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ht="15.6" x14ac:dyDescent="0.25">
      <c r="A410" s="142"/>
      <c r="B410" s="29"/>
      <c r="C410" s="25" t="str">
        <f ca="1">IF(PORTADA!$F$51="A",CONCATENATE(I410,"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ht="15.6" x14ac:dyDescent="0.25">
      <c r="A411" s="142"/>
      <c r="B411" s="29"/>
      <c r="C411" s="25" t="str">
        <f ca="1">IF(PORTADA!$F$51="A",CONCATENATE(I411,"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ht="15.6" x14ac:dyDescent="0.25">
      <c r="A412" s="11"/>
      <c r="B412" s="30"/>
      <c r="C412" s="27"/>
      <c r="D412" s="28"/>
      <c r="J412" s="19"/>
    </row>
    <row r="413" spans="1:19" ht="15.6" x14ac:dyDescent="0.25">
      <c r="A413" s="11"/>
      <c r="B413" s="31"/>
      <c r="C413" s="23" t="str">
        <f ca="1">IF(PORTADA!$F$51="A",CONCATENATE(K413,".-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1650</v>
      </c>
      <c r="J413" s="61">
        <f>IF(LOOKUP(I413,DATOS!A:A,DATOS!C:C)=0,J407,(LOOKUP(I413,DATOS!A:A,DATOS!C:C)))</f>
        <v>24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ht="15.6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57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ht="15.6" x14ac:dyDescent="0.25">
      <c r="A415" s="142"/>
      <c r="B415" s="29"/>
      <c r="C415" s="25" t="str">
        <f ca="1">IF(PORTADA!$F$51="A",CONCATENATE(I415,"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ht="15.6" x14ac:dyDescent="0.25">
      <c r="A416" s="142"/>
      <c r="B416" s="29"/>
      <c r="C416" s="25" t="str">
        <f ca="1">IF(PORTADA!$F$51="A",CONCATENATE(I416,"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ht="15.6" x14ac:dyDescent="0.25">
      <c r="A417" s="142"/>
      <c r="B417" s="29"/>
      <c r="C417" s="25" t="str">
        <f ca="1">IF(PORTADA!$F$51="A",CONCATENATE(I417,"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ht="15.6" x14ac:dyDescent="0.25">
      <c r="A418" s="11"/>
      <c r="B418" s="30"/>
      <c r="C418" s="27"/>
      <c r="D418" s="28"/>
      <c r="J418" s="19"/>
    </row>
    <row r="419" spans="1:19" ht="15.6" x14ac:dyDescent="0.25">
      <c r="A419" s="11"/>
      <c r="B419" s="31"/>
      <c r="C419" s="23" t="str">
        <f ca="1">IF(PORTADA!$F$51="A",CONCATENATE(K419,".-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1651</v>
      </c>
      <c r="J419" s="61">
        <f>IF(LOOKUP(I419,DATOS!A:A,DATOS!C:C)=0,J413,(LOOKUP(I419,DATOS!A:A,DATOS!C:C)))</f>
        <v>24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ht="15.6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57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ht="15.6" x14ac:dyDescent="0.25">
      <c r="A421" s="142"/>
      <c r="B421" s="29"/>
      <c r="C421" s="25" t="str">
        <f ca="1">IF(PORTADA!$F$51="A",CONCATENATE(I421,"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ht="15.6" x14ac:dyDescent="0.25">
      <c r="A422" s="142"/>
      <c r="B422" s="29"/>
      <c r="C422" s="25" t="str">
        <f ca="1">IF(PORTADA!$F$51="A",CONCATENATE(I422,"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ht="15.6" x14ac:dyDescent="0.25">
      <c r="A423" s="142"/>
      <c r="B423" s="29"/>
      <c r="C423" s="25" t="str">
        <f ca="1">IF(PORTADA!$F$51="A",CONCATENATE(I423,"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ht="15.6" x14ac:dyDescent="0.25">
      <c r="A424" s="11"/>
      <c r="B424" s="30"/>
      <c r="C424" s="27"/>
      <c r="D424" s="28"/>
      <c r="J424" s="19"/>
    </row>
    <row r="425" spans="1:19" ht="15.6" x14ac:dyDescent="0.25">
      <c r="A425" s="11"/>
      <c r="B425" s="31"/>
      <c r="C425" s="23" t="str">
        <f ca="1">IF(PORTADA!$F$51="A",CONCATENATE(K425,".-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1652</v>
      </c>
      <c r="J425" s="61">
        <f>IF(LOOKUP(I425,DATOS!A:A,DATOS!C:C)=0,J419,(LOOKUP(I425,DATOS!A:A,DATOS!C:C)))</f>
        <v>24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ht="15.6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57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ht="15.6" x14ac:dyDescent="0.25">
      <c r="A427" s="142"/>
      <c r="B427" s="29"/>
      <c r="C427" s="25" t="str">
        <f ca="1">IF(PORTADA!$F$51="A",CONCATENATE(I427,"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ht="15.6" x14ac:dyDescent="0.25">
      <c r="A428" s="142"/>
      <c r="B428" s="29"/>
      <c r="C428" s="25" t="str">
        <f ca="1">IF(PORTADA!$F$51="A",CONCATENATE(I428,"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ht="15.6" x14ac:dyDescent="0.25">
      <c r="A429" s="142"/>
      <c r="B429" s="29"/>
      <c r="C429" s="25" t="str">
        <f ca="1">IF(PORTADA!$F$51="A",CONCATENATE(I429,"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ht="15.6" x14ac:dyDescent="0.25">
      <c r="A430" s="11"/>
      <c r="B430" s="30"/>
      <c r="C430" s="27"/>
      <c r="D430" s="28"/>
      <c r="J430" s="19"/>
    </row>
    <row r="431" spans="1:19" ht="15.6" x14ac:dyDescent="0.25">
      <c r="A431" s="11"/>
      <c r="B431" s="31"/>
      <c r="C431" s="23" t="str">
        <f ca="1">IF(PORTADA!$F$51="A",CONCATENATE(K431,".-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1653</v>
      </c>
      <c r="J431" s="61">
        <f>IF(LOOKUP(I431,DATOS!A:A,DATOS!C:C)=0,J425,(LOOKUP(I431,DATOS!A:A,DATOS!C:C)))</f>
        <v>24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ht="15.6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57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ht="15.6" x14ac:dyDescent="0.25">
      <c r="A433" s="142"/>
      <c r="B433" s="29"/>
      <c r="C433" s="25" t="str">
        <f ca="1">IF(PORTADA!$F$51="A",CONCATENATE(I433,"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ht="15.6" x14ac:dyDescent="0.25">
      <c r="A434" s="142"/>
      <c r="B434" s="29"/>
      <c r="C434" s="25" t="str">
        <f ca="1">IF(PORTADA!$F$51="A",CONCATENATE(I434,"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ht="15.6" x14ac:dyDescent="0.25">
      <c r="A435" s="142"/>
      <c r="B435" s="29"/>
      <c r="C435" s="25" t="str">
        <f ca="1">IF(PORTADA!$F$51="A",CONCATENATE(I435,"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ht="15.6" x14ac:dyDescent="0.25">
      <c r="A436" s="11"/>
      <c r="B436" s="30"/>
      <c r="C436" s="27"/>
      <c r="D436" s="28"/>
      <c r="J436" s="19"/>
    </row>
    <row r="437" spans="1:19" ht="15.6" x14ac:dyDescent="0.25">
      <c r="A437" s="11"/>
      <c r="B437" s="31"/>
      <c r="C437" s="23" t="str">
        <f ca="1">IF(PORTADA!$F$51="A",CONCATENATE(K437,".-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1654</v>
      </c>
      <c r="J437" s="61">
        <f>IF(LOOKUP(I437,DATOS!A:A,DATOS!C:C)=0,J431,(LOOKUP(I437,DATOS!A:A,DATOS!C:C)))</f>
        <v>24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ht="15.6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57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ht="15.6" x14ac:dyDescent="0.25">
      <c r="A439" s="142"/>
      <c r="B439" s="29"/>
      <c r="C439" s="25" t="str">
        <f ca="1">IF(PORTADA!$F$51="A",CONCATENATE(I439,"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ht="15.6" x14ac:dyDescent="0.25">
      <c r="A440" s="142"/>
      <c r="B440" s="29"/>
      <c r="C440" s="25" t="str">
        <f ca="1">IF(PORTADA!$F$51="A",CONCATENATE(I440,"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ht="15.6" x14ac:dyDescent="0.25">
      <c r="A441" s="142"/>
      <c r="B441" s="29"/>
      <c r="C441" s="25" t="str">
        <f ca="1">IF(PORTADA!$F$51="A",CONCATENATE(I441,"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ht="15.6" x14ac:dyDescent="0.25">
      <c r="A442" s="11"/>
      <c r="B442" s="30"/>
      <c r="C442" s="27"/>
      <c r="D442" s="28"/>
      <c r="J442" s="19"/>
    </row>
    <row r="443" spans="1:19" ht="15.6" x14ac:dyDescent="0.25">
      <c r="A443" s="11"/>
      <c r="B443" s="31"/>
      <c r="C443" s="23" t="str">
        <f ca="1">IF(PORTADA!$F$51="A",CONCATENATE(K443,".-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1655</v>
      </c>
      <c r="J443" s="61">
        <f>IF(LOOKUP(I443,DATOS!A:A,DATOS!C:C)=0,J437,(LOOKUP(I443,DATOS!A:A,DATOS!C:C)))</f>
        <v>24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ht="15.6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57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ht="15.6" x14ac:dyDescent="0.25">
      <c r="A445" s="142"/>
      <c r="B445" s="29"/>
      <c r="C445" s="25" t="str">
        <f ca="1">IF(PORTADA!$F$51="A",CONCATENATE(I445,"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ht="15.6" x14ac:dyDescent="0.25">
      <c r="A446" s="142"/>
      <c r="B446" s="29"/>
      <c r="C446" s="25" t="str">
        <f ca="1">IF(PORTADA!$F$51="A",CONCATENATE(I446,"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ht="15.6" x14ac:dyDescent="0.25">
      <c r="A447" s="142"/>
      <c r="B447" s="29"/>
      <c r="C447" s="25" t="str">
        <f ca="1">IF(PORTADA!$F$51="A",CONCATENATE(I447,"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ht="15.6" x14ac:dyDescent="0.25">
      <c r="A448" s="11"/>
      <c r="B448" s="30"/>
      <c r="C448" s="27"/>
      <c r="D448" s="28"/>
      <c r="J448" s="19"/>
    </row>
    <row r="449" spans="1:19" ht="15.6" x14ac:dyDescent="0.25">
      <c r="A449" s="11"/>
      <c r="B449" s="31"/>
      <c r="C449" s="23" t="str">
        <f ca="1">IF(PORTADA!$F$51="A",CONCATENATE(K449,".-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1656</v>
      </c>
      <c r="J449" s="61">
        <f>IF(LOOKUP(I449,DATOS!A:A,DATOS!C:C)=0,J443,(LOOKUP(I449,DATOS!A:A,DATOS!C:C)))</f>
        <v>24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ht="15.6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57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ht="15.6" x14ac:dyDescent="0.25">
      <c r="A451" s="142"/>
      <c r="B451" s="29"/>
      <c r="C451" s="25" t="str">
        <f ca="1">IF(PORTADA!$F$51="A",CONCATENATE(I451,"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ht="15.6" x14ac:dyDescent="0.25">
      <c r="A452" s="142"/>
      <c r="B452" s="29"/>
      <c r="C452" s="25" t="str">
        <f ca="1">IF(PORTADA!$F$51="A",CONCATENATE(I452,"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ht="15.6" x14ac:dyDescent="0.25">
      <c r="A453" s="142"/>
      <c r="B453" s="29"/>
      <c r="C453" s="25" t="str">
        <f ca="1">IF(PORTADA!$F$51="A",CONCATENATE(I453,"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ht="15.6" x14ac:dyDescent="0.25">
      <c r="A454" s="11"/>
      <c r="B454" s="30"/>
      <c r="C454" s="27"/>
      <c r="D454" s="28"/>
      <c r="J454" s="19"/>
    </row>
    <row r="455" spans="1:19" ht="15.6" x14ac:dyDescent="0.25">
      <c r="A455" s="11"/>
      <c r="B455" s="31"/>
      <c r="C455" s="23" t="str">
        <f ca="1">IF(PORTADA!$F$51="A",CONCATENATE(K455,".-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1657</v>
      </c>
      <c r="J455" s="61">
        <f>IF(LOOKUP(I455,DATOS!A:A,DATOS!C:C)=0,J449,(LOOKUP(I455,DATOS!A:A,DATOS!C:C)))</f>
        <v>24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ht="15.6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57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ht="15.6" x14ac:dyDescent="0.25">
      <c r="A457" s="142"/>
      <c r="B457" s="29"/>
      <c r="C457" s="25" t="str">
        <f ca="1">IF(PORTADA!$F$51="A",CONCATENATE(I457,"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ht="15.6" x14ac:dyDescent="0.25">
      <c r="A458" s="142"/>
      <c r="B458" s="29"/>
      <c r="C458" s="25" t="str">
        <f ca="1">IF(PORTADA!$F$51="A",CONCATENATE(I458,"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ht="15.6" x14ac:dyDescent="0.25">
      <c r="A459" s="142"/>
      <c r="B459" s="29"/>
      <c r="C459" s="25" t="str">
        <f ca="1">IF(PORTADA!$F$51="A",CONCATENATE(I459,"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ht="15.6" x14ac:dyDescent="0.25">
      <c r="A460" s="11"/>
      <c r="B460" s="30"/>
      <c r="C460" s="27"/>
      <c r="D460" s="28"/>
      <c r="J460" s="19"/>
    </row>
    <row r="461" spans="1:19" ht="15.6" x14ac:dyDescent="0.25">
      <c r="A461" s="11"/>
      <c r="B461" s="31"/>
      <c r="C461" s="23" t="str">
        <f ca="1">IF(PORTADA!$F$51="A",CONCATENATE(K461,".-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1658</v>
      </c>
      <c r="J461" s="61">
        <f>IF(LOOKUP(I461,DATOS!A:A,DATOS!C:C)=0,J455,(LOOKUP(I461,DATOS!A:A,DATOS!C:C)))</f>
        <v>24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ht="15.6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57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ht="15.6" x14ac:dyDescent="0.25">
      <c r="A463" s="142"/>
      <c r="B463" s="29"/>
      <c r="C463" s="25" t="str">
        <f ca="1">IF(PORTADA!$F$51="A",CONCATENATE(I463,"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ht="15.6" x14ac:dyDescent="0.25">
      <c r="A464" s="142"/>
      <c r="B464" s="29"/>
      <c r="C464" s="25" t="str">
        <f ca="1">IF(PORTADA!$F$51="A",CONCATENATE(I464,"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ht="15.6" x14ac:dyDescent="0.25">
      <c r="A465" s="142"/>
      <c r="B465" s="29"/>
      <c r="C465" s="25" t="str">
        <f ca="1">IF(PORTADA!$F$51="A",CONCATENATE(I465,"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ht="15.6" x14ac:dyDescent="0.25">
      <c r="A466" s="11"/>
      <c r="B466" s="30"/>
      <c r="C466" s="27"/>
      <c r="D466" s="28"/>
      <c r="J466" s="19"/>
    </row>
    <row r="467" spans="1:19" ht="15.6" x14ac:dyDescent="0.25">
      <c r="A467" s="11"/>
      <c r="B467" s="31"/>
      <c r="C467" s="23" t="str">
        <f ca="1">IF(PORTADA!$F$51="A",CONCATENATE(K467,".-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1659</v>
      </c>
      <c r="J467" s="61">
        <f>IF(LOOKUP(I467,DATOS!A:A,DATOS!C:C)=0,J461,(LOOKUP(I467,DATOS!A:A,DATOS!C:C)))</f>
        <v>24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ht="15.6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57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ht="15.6" x14ac:dyDescent="0.25">
      <c r="A469" s="142"/>
      <c r="B469" s="29"/>
      <c r="C469" s="25" t="str">
        <f ca="1">IF(PORTADA!$F$51="A",CONCATENATE(I469,"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ht="15.6" x14ac:dyDescent="0.25">
      <c r="A470" s="142"/>
      <c r="B470" s="29"/>
      <c r="C470" s="25" t="str">
        <f ca="1">IF(PORTADA!$F$51="A",CONCATENATE(I470,"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ht="15.6" x14ac:dyDescent="0.25">
      <c r="A471" s="142"/>
      <c r="B471" s="29"/>
      <c r="C471" s="25" t="str">
        <f ca="1">IF(PORTADA!$F$51="A",CONCATENATE(I471,"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ht="15.6" x14ac:dyDescent="0.25">
      <c r="A472" s="11"/>
      <c r="B472" s="30"/>
      <c r="C472" s="27"/>
      <c r="D472" s="28"/>
      <c r="J472" s="19"/>
    </row>
    <row r="473" spans="1:19" ht="15.6" x14ac:dyDescent="0.25">
      <c r="A473" s="11"/>
      <c r="B473" s="31"/>
      <c r="C473" s="23" t="str">
        <f ca="1">IF(PORTADA!$F$51="A",CONCATENATE(K473,".-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1660</v>
      </c>
      <c r="J473" s="61">
        <f>IF(LOOKUP(I473,DATOS!A:A,DATOS!C:C)=0,J467,(LOOKUP(I473,DATOS!A:A,DATOS!C:C)))</f>
        <v>24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ht="15.6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57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ht="15.6" x14ac:dyDescent="0.25">
      <c r="A475" s="142"/>
      <c r="B475" s="29"/>
      <c r="C475" s="25" t="str">
        <f ca="1">IF(PORTADA!$F$51="A",CONCATENATE(I475,"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ht="15.6" x14ac:dyDescent="0.25">
      <c r="A476" s="142"/>
      <c r="B476" s="29"/>
      <c r="C476" s="25" t="str">
        <f ca="1">IF(PORTADA!$F$51="A",CONCATENATE(I476,"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ht="15.6" x14ac:dyDescent="0.25">
      <c r="A477" s="142"/>
      <c r="B477" s="29"/>
      <c r="C477" s="25" t="str">
        <f ca="1">IF(PORTADA!$F$51="A",CONCATENATE(I477,"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ht="15.6" x14ac:dyDescent="0.25">
      <c r="A478" s="11"/>
      <c r="B478" s="30"/>
      <c r="C478" s="27"/>
      <c r="D478" s="28"/>
      <c r="J478" s="19"/>
    </row>
    <row r="479" spans="1:19" ht="15.6" x14ac:dyDescent="0.25">
      <c r="A479" s="11"/>
      <c r="B479" s="31"/>
      <c r="C479" s="23" t="str">
        <f ca="1">IF(PORTADA!$F$51="A",CONCATENATE(K479,".-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1661</v>
      </c>
      <c r="J479" s="61">
        <f>IF(LOOKUP(I479,DATOS!A:A,DATOS!C:C)=0,J473,(LOOKUP(I479,DATOS!A:A,DATOS!C:C)))</f>
        <v>24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ht="15.6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57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ht="15.6" x14ac:dyDescent="0.25">
      <c r="A481" s="142"/>
      <c r="B481" s="29"/>
      <c r="C481" s="25" t="str">
        <f ca="1">IF(PORTADA!$F$51="A",CONCATENATE(I481,"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ht="15.6" x14ac:dyDescent="0.25">
      <c r="A482" s="142"/>
      <c r="B482" s="29"/>
      <c r="C482" s="25" t="str">
        <f ca="1">IF(PORTADA!$F$51="A",CONCATENATE(I482,"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ht="15.6" x14ac:dyDescent="0.25">
      <c r="A483" s="142"/>
      <c r="B483" s="29"/>
      <c r="C483" s="25" t="str">
        <f ca="1">IF(PORTADA!$F$51="A",CONCATENATE(I483,"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ht="15.6" x14ac:dyDescent="0.25">
      <c r="A484" s="11"/>
      <c r="B484" s="30"/>
      <c r="C484" s="27"/>
      <c r="D484" s="28"/>
      <c r="J484" s="19"/>
    </row>
    <row r="485" spans="1:19" ht="15.6" x14ac:dyDescent="0.25">
      <c r="A485" s="11"/>
      <c r="B485" s="31"/>
      <c r="C485" s="23" t="str">
        <f ca="1">IF(PORTADA!$F$51="A",CONCATENATE(K485,".-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1662</v>
      </c>
      <c r="J485" s="61">
        <f>IF(LOOKUP(I485,DATOS!A:A,DATOS!C:C)=0,J479,(LOOKUP(I485,DATOS!A:A,DATOS!C:C)))</f>
        <v>24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ht="15.6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57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ht="15.6" x14ac:dyDescent="0.25">
      <c r="A487" s="142"/>
      <c r="B487" s="29"/>
      <c r="C487" s="25" t="str">
        <f ca="1">IF(PORTADA!$F$51="A",CONCATENATE(I487,"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ht="15.6" x14ac:dyDescent="0.25">
      <c r="A488" s="142"/>
      <c r="B488" s="29"/>
      <c r="C488" s="25" t="str">
        <f ca="1">IF(PORTADA!$F$51="A",CONCATENATE(I488,"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ht="15.6" x14ac:dyDescent="0.25">
      <c r="A489" s="142"/>
      <c r="B489" s="29"/>
      <c r="C489" s="25" t="str">
        <f ca="1">IF(PORTADA!$F$51="A",CONCATENATE(I489,"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ht="15.6" x14ac:dyDescent="0.25">
      <c r="A490" s="11"/>
      <c r="B490" s="30"/>
      <c r="C490" s="27"/>
      <c r="D490" s="28"/>
      <c r="J490" s="19"/>
    </row>
    <row r="491" spans="1:19" ht="15.6" x14ac:dyDescent="0.25">
      <c r="A491" s="11"/>
      <c r="B491" s="31"/>
      <c r="C491" s="23" t="str">
        <f ca="1">IF(PORTADA!$F$51="A",CONCATENATE(K491,".-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1663</v>
      </c>
      <c r="J491" s="61">
        <f>IF(LOOKUP(I491,DATOS!A:A,DATOS!C:C)=0,J485,(LOOKUP(I491,DATOS!A:A,DATOS!C:C)))</f>
        <v>24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ht="15.6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57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ht="15.6" x14ac:dyDescent="0.25">
      <c r="A493" s="142"/>
      <c r="B493" s="29"/>
      <c r="C493" s="25" t="str">
        <f ca="1">IF(PORTADA!$F$51="A",CONCATENATE(I493,"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ht="15.6" x14ac:dyDescent="0.25">
      <c r="A494" s="142"/>
      <c r="B494" s="29"/>
      <c r="C494" s="25" t="str">
        <f ca="1">IF(PORTADA!$F$51="A",CONCATENATE(I494,"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ht="15.6" x14ac:dyDescent="0.25">
      <c r="A495" s="142"/>
      <c r="B495" s="29"/>
      <c r="C495" s="25" t="str">
        <f ca="1">IF(PORTADA!$F$51="A",CONCATENATE(I495,"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ht="15.6" x14ac:dyDescent="0.25">
      <c r="A496" s="11"/>
      <c r="B496" s="30"/>
      <c r="C496" s="27"/>
      <c r="D496" s="28"/>
      <c r="J496" s="19"/>
    </row>
    <row r="497" spans="1:19" ht="15.6" x14ac:dyDescent="0.25">
      <c r="A497" s="11"/>
      <c r="B497" s="31"/>
      <c r="C497" s="23" t="str">
        <f ca="1">IF(PORTADA!$F$51="A",CONCATENATE(K497,".-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1664</v>
      </c>
      <c r="J497" s="61">
        <f>IF(LOOKUP(I497,DATOS!A:A,DATOS!C:C)=0,J491,(LOOKUP(I497,DATOS!A:A,DATOS!C:C)))</f>
        <v>24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ht="15.6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57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ht="15.6" x14ac:dyDescent="0.25">
      <c r="A499" s="142"/>
      <c r="B499" s="29"/>
      <c r="C499" s="25" t="str">
        <f ca="1">IF(PORTADA!$F$51="A",CONCATENATE(I499,"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ht="15.6" x14ac:dyDescent="0.25">
      <c r="A500" s="142"/>
      <c r="B500" s="29"/>
      <c r="C500" s="25" t="str">
        <f ca="1">IF(PORTADA!$F$51="A",CONCATENATE(I500,"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ht="15.6" x14ac:dyDescent="0.25">
      <c r="A501" s="142"/>
      <c r="B501" s="29"/>
      <c r="C501" s="25" t="str">
        <f ca="1">IF(PORTADA!$F$51="A",CONCATENATE(I501,"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ht="15.6" x14ac:dyDescent="0.25">
      <c r="A502" s="11"/>
      <c r="B502" s="30"/>
      <c r="C502" s="27"/>
      <c r="D502" s="28"/>
      <c r="J502" s="19"/>
    </row>
    <row r="503" spans="1:19" ht="15.6" x14ac:dyDescent="0.25">
      <c r="A503" s="11"/>
      <c r="B503" s="31"/>
      <c r="C503" s="23" t="str">
        <f ca="1">IF(PORTADA!$F$51="A",CONCATENATE(K503,".-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1665</v>
      </c>
      <c r="J503" s="61">
        <f>IF(LOOKUP(I503,DATOS!A:A,DATOS!C:C)=0,J497,(LOOKUP(I503,DATOS!A:A,DATOS!C:C)))</f>
        <v>24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ht="15.6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57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ht="15.6" x14ac:dyDescent="0.25">
      <c r="A505" s="142"/>
      <c r="B505" s="29"/>
      <c r="C505" s="25" t="str">
        <f ca="1">IF(PORTADA!$F$51="A",CONCATENATE(I505,"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ht="15.6" x14ac:dyDescent="0.25">
      <c r="A506" s="142"/>
      <c r="B506" s="29"/>
      <c r="C506" s="25" t="str">
        <f ca="1">IF(PORTADA!$F$51="A",CONCATENATE(I506,"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ht="15.6" x14ac:dyDescent="0.25">
      <c r="A507" s="142"/>
      <c r="B507" s="29"/>
      <c r="C507" s="25" t="str">
        <f ca="1">IF(PORTADA!$F$51="A",CONCATENATE(I507,"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ht="15.6" x14ac:dyDescent="0.25">
      <c r="A508" s="11"/>
      <c r="B508" s="30"/>
      <c r="C508" s="27"/>
      <c r="D508" s="28"/>
      <c r="J508" s="19"/>
    </row>
    <row r="509" spans="1:19" ht="15.6" x14ac:dyDescent="0.25">
      <c r="A509" s="11"/>
      <c r="B509" s="31"/>
      <c r="C509" s="23" t="str">
        <f ca="1">IF(PORTADA!$F$51="A",CONCATENATE(K509,".-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1666</v>
      </c>
      <c r="J509" s="61">
        <f>IF(LOOKUP(I509,DATOS!A:A,DATOS!C:C)=0,J503,(LOOKUP(I509,DATOS!A:A,DATOS!C:C)))</f>
        <v>24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ht="15.6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57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ht="15.6" x14ac:dyDescent="0.25">
      <c r="A511" s="142"/>
      <c r="B511" s="29"/>
      <c r="C511" s="25" t="str">
        <f ca="1">IF(PORTADA!$F$51="A",CONCATENATE(I511,"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ht="15.6" x14ac:dyDescent="0.25">
      <c r="A512" s="142"/>
      <c r="B512" s="29"/>
      <c r="C512" s="25" t="str">
        <f ca="1">IF(PORTADA!$F$51="A",CONCATENATE(I512,"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ht="15.6" x14ac:dyDescent="0.25">
      <c r="A513" s="142"/>
      <c r="B513" s="29"/>
      <c r="C513" s="25" t="str">
        <f ca="1">IF(PORTADA!$F$51="A",CONCATENATE(I513,"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ht="15.6" x14ac:dyDescent="0.25">
      <c r="A514" s="11"/>
      <c r="B514" s="30"/>
      <c r="C514" s="27"/>
      <c r="D514" s="28"/>
      <c r="J514" s="19"/>
    </row>
    <row r="515" spans="1:19" ht="15.6" x14ac:dyDescent="0.25">
      <c r="A515" s="11"/>
      <c r="B515" s="31"/>
      <c r="C515" s="23" t="str">
        <f ca="1">IF(PORTADA!$F$51="A",CONCATENATE(K515,".-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1667</v>
      </c>
      <c r="J515" s="61">
        <f>IF(LOOKUP(I515,DATOS!A:A,DATOS!C:C)=0,J509,(LOOKUP(I515,DATOS!A:A,DATOS!C:C)))</f>
        <v>24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ht="15.6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57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ht="15.6" x14ac:dyDescent="0.25">
      <c r="A517" s="142"/>
      <c r="B517" s="29"/>
      <c r="C517" s="25" t="str">
        <f ca="1">IF(PORTADA!$F$51="A",CONCATENATE(I517,"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ht="15.6" x14ac:dyDescent="0.25">
      <c r="A518" s="142"/>
      <c r="B518" s="29"/>
      <c r="C518" s="25" t="str">
        <f ca="1">IF(PORTADA!$F$51="A",CONCATENATE(I518,"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ht="15.6" x14ac:dyDescent="0.25">
      <c r="A519" s="142"/>
      <c r="B519" s="29"/>
      <c r="C519" s="25" t="str">
        <f ca="1">IF(PORTADA!$F$51="A",CONCATENATE(I519,"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ht="15.6" x14ac:dyDescent="0.25">
      <c r="A520" s="11"/>
      <c r="B520" s="30"/>
      <c r="C520" s="27"/>
      <c r="D520" s="28"/>
      <c r="J520" s="19"/>
    </row>
    <row r="521" spans="1:19" ht="15.6" x14ac:dyDescent="0.25">
      <c r="A521" s="11"/>
      <c r="B521" s="31"/>
      <c r="C521" s="23" t="str">
        <f ca="1">IF(PORTADA!$F$51="A",CONCATENATE(K521,".-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1668</v>
      </c>
      <c r="J521" s="61">
        <f>IF(LOOKUP(I521,DATOS!A:A,DATOS!C:C)=0,J515,(LOOKUP(I521,DATOS!A:A,DATOS!C:C)))</f>
        <v>24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ht="15.6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57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ht="15.6" x14ac:dyDescent="0.25">
      <c r="A523" s="142"/>
      <c r="B523" s="29"/>
      <c r="C523" s="25" t="str">
        <f ca="1">IF(PORTADA!$F$51="A",CONCATENATE(I523,"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ht="15.6" x14ac:dyDescent="0.25">
      <c r="A524" s="142"/>
      <c r="B524" s="29"/>
      <c r="C524" s="25" t="str">
        <f ca="1">IF(PORTADA!$F$51="A",CONCATENATE(I524,"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ht="15.6" x14ac:dyDescent="0.25">
      <c r="A525" s="142"/>
      <c r="B525" s="29"/>
      <c r="C525" s="25" t="str">
        <f ca="1">IF(PORTADA!$F$51="A",CONCATENATE(I525,"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ht="15.6" x14ac:dyDescent="0.25">
      <c r="A526" s="11"/>
      <c r="B526" s="30"/>
      <c r="C526" s="27"/>
      <c r="D526" s="28"/>
      <c r="J526" s="19"/>
    </row>
    <row r="527" spans="1:19" ht="15.6" x14ac:dyDescent="0.25">
      <c r="A527" s="11"/>
      <c r="B527" s="31"/>
      <c r="C527" s="23" t="str">
        <f ca="1">IF(PORTADA!$F$51="A",CONCATENATE(K527,".-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1669</v>
      </c>
      <c r="J527" s="61">
        <f>IF(LOOKUP(I527,DATOS!A:A,DATOS!C:C)=0,J521,(LOOKUP(I527,DATOS!A:A,DATOS!C:C)))</f>
        <v>24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ht="15.6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57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ht="15.6" x14ac:dyDescent="0.25">
      <c r="A529" s="142"/>
      <c r="B529" s="29"/>
      <c r="C529" s="25" t="str">
        <f ca="1">IF(PORTADA!$F$51="A",CONCATENATE(I529,"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ht="15.6" x14ac:dyDescent="0.25">
      <c r="A530" s="142"/>
      <c r="B530" s="29"/>
      <c r="C530" s="25" t="str">
        <f ca="1">IF(PORTADA!$F$51="A",CONCATENATE(I530,"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ht="15.6" x14ac:dyDescent="0.25">
      <c r="A531" s="142"/>
      <c r="B531" s="29"/>
      <c r="C531" s="25" t="str">
        <f ca="1">IF(PORTADA!$F$51="A",CONCATENATE(I531,"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ht="15.6" x14ac:dyDescent="0.25">
      <c r="A532" s="11"/>
      <c r="B532" s="30"/>
      <c r="C532" s="27"/>
      <c r="D532" s="28"/>
      <c r="J532" s="19"/>
    </row>
    <row r="533" spans="1:19" ht="15.6" x14ac:dyDescent="0.25">
      <c r="A533" s="11"/>
      <c r="B533" s="31"/>
      <c r="C533" s="23" t="str">
        <f ca="1">IF(PORTADA!$F$51="A",CONCATENATE(K533,".-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1670</v>
      </c>
      <c r="J533" s="61">
        <f>IF(LOOKUP(I533,DATOS!A:A,DATOS!C:C)=0,J527,(LOOKUP(I533,DATOS!A:A,DATOS!C:C)))</f>
        <v>24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ht="15.6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57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ht="15.6" x14ac:dyDescent="0.25">
      <c r="A535" s="142"/>
      <c r="B535" s="29"/>
      <c r="C535" s="25" t="str">
        <f ca="1">IF(PORTADA!$F$51="A",CONCATENATE(I535,"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ht="15.6" x14ac:dyDescent="0.25">
      <c r="A536" s="142"/>
      <c r="B536" s="29"/>
      <c r="C536" s="25" t="str">
        <f ca="1">IF(PORTADA!$F$51="A",CONCATENATE(I536,"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ht="15.6" x14ac:dyDescent="0.25">
      <c r="A537" s="142"/>
      <c r="B537" s="29"/>
      <c r="C537" s="25" t="str">
        <f ca="1">IF(PORTADA!$F$51="A",CONCATENATE(I537,"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ht="15.6" x14ac:dyDescent="0.25">
      <c r="A538" s="11"/>
      <c r="B538" s="30"/>
      <c r="C538" s="27"/>
      <c r="D538" s="28"/>
      <c r="J538" s="19"/>
    </row>
    <row r="539" spans="1:19" ht="15.6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1671</v>
      </c>
      <c r="J539" s="61">
        <f>IF(LOOKUP(I539,DATOS!A:A,DATOS!C:C)=0,J533,(LOOKUP(I539,DATOS!A:A,DATOS!C:C)))</f>
        <v>24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ht="15.6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ht="15.6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ht="15.6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ht="15.6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ht="15.6" x14ac:dyDescent="0.25">
      <c r="A544" s="11"/>
      <c r="B544" s="30"/>
      <c r="C544" s="27"/>
      <c r="D544" s="28"/>
      <c r="J544" s="19"/>
    </row>
    <row r="545" spans="1:19" ht="15.6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1672</v>
      </c>
      <c r="J545" s="61">
        <f>IF(LOOKUP(I545,DATOS!A:A,DATOS!C:C)=0,J539,(LOOKUP(I545,DATOS!A:A,DATOS!C:C)))</f>
        <v>24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ht="15.6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ht="15.6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ht="15.6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ht="15.6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ht="15.6" x14ac:dyDescent="0.25">
      <c r="A550" s="11"/>
      <c r="B550" s="30"/>
      <c r="C550" s="27"/>
      <c r="D550" s="28"/>
      <c r="J550" s="19"/>
    </row>
    <row r="551" spans="1:19" ht="15.6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1673</v>
      </c>
      <c r="J551" s="61">
        <f>IF(LOOKUP(I551,DATOS!A:A,DATOS!C:C)=0,J545,(LOOKUP(I551,DATOS!A:A,DATOS!C:C)))</f>
        <v>24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ht="15.6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ht="15.6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ht="15.6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ht="15.6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ht="15.6" x14ac:dyDescent="0.25">
      <c r="A556" s="11"/>
      <c r="B556" s="30"/>
      <c r="C556" s="27"/>
      <c r="D556" s="28"/>
      <c r="J556" s="19"/>
    </row>
    <row r="557" spans="1:19" ht="15.6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1674</v>
      </c>
      <c r="J557" s="61">
        <f>IF(LOOKUP(I557,DATOS!A:A,DATOS!C:C)=0,J551,(LOOKUP(I557,DATOS!A:A,DATOS!C:C)))</f>
        <v>24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ht="15.6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ht="15.6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ht="15.6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ht="15.6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ht="15.6" x14ac:dyDescent="0.25">
      <c r="A562" s="11"/>
      <c r="B562" s="30"/>
      <c r="C562" s="27"/>
      <c r="D562" s="28"/>
      <c r="J562" s="19"/>
    </row>
    <row r="563" spans="1:19" ht="15.6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1675</v>
      </c>
      <c r="J563" s="61">
        <f>IF(LOOKUP(I563,DATOS!A:A,DATOS!C:C)=0,J557,(LOOKUP(I563,DATOS!A:A,DATOS!C:C)))</f>
        <v>24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ht="15.6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ht="15.6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ht="15.6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ht="15.6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ht="15.6" x14ac:dyDescent="0.25">
      <c r="A568" s="11"/>
      <c r="B568" s="30"/>
      <c r="C568" s="27"/>
      <c r="D568" s="28"/>
      <c r="J568" s="19"/>
    </row>
    <row r="569" spans="1:19" ht="15.6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1676</v>
      </c>
      <c r="J569" s="61">
        <f>IF(LOOKUP(I569,DATOS!A:A,DATOS!C:C)=0,J563,(LOOKUP(I569,DATOS!A:A,DATOS!C:C)))</f>
        <v>24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ht="15.6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ht="15.6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ht="15.6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ht="15.6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ht="15.6" x14ac:dyDescent="0.25">
      <c r="A574" s="11"/>
      <c r="B574" s="30"/>
      <c r="C574" s="27"/>
      <c r="D574" s="28"/>
      <c r="J574" s="19"/>
    </row>
    <row r="575" spans="1:19" ht="15.6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1677</v>
      </c>
      <c r="J575" s="61">
        <f>IF(LOOKUP(I575,DATOS!A:A,DATOS!C:C)=0,J569,(LOOKUP(I575,DATOS!A:A,DATOS!C:C)))</f>
        <v>24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ht="15.6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ht="15.6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ht="15.6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ht="15.6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ht="15.6" x14ac:dyDescent="0.25">
      <c r="A580" s="11"/>
      <c r="B580" s="30"/>
      <c r="C580" s="27"/>
      <c r="D580" s="28"/>
      <c r="J580" s="19"/>
    </row>
    <row r="581" spans="1:19" ht="15.6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1678</v>
      </c>
      <c r="J581" s="61">
        <f>IF(LOOKUP(I581,DATOS!A:A,DATOS!C:C)=0,J575,(LOOKUP(I581,DATOS!A:A,DATOS!C:C)))</f>
        <v>24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ht="15.6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ht="15.6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ht="15.6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ht="15.6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ht="15.6" x14ac:dyDescent="0.25">
      <c r="A586" s="11"/>
      <c r="B586" s="30"/>
      <c r="C586" s="27"/>
      <c r="D586" s="28"/>
      <c r="J586" s="19"/>
    </row>
    <row r="587" spans="1:19" ht="15.6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1679</v>
      </c>
      <c r="J587" s="61">
        <f>IF(LOOKUP(I587,DATOS!A:A,DATOS!C:C)=0,J581,(LOOKUP(I587,DATOS!A:A,DATOS!C:C)))</f>
        <v>24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ht="15.6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ht="15.6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ht="15.6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ht="15.6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ht="15.6" x14ac:dyDescent="0.25">
      <c r="A592" s="11"/>
      <c r="B592" s="30"/>
      <c r="C592" s="27"/>
      <c r="D592" s="28"/>
      <c r="J592" s="19"/>
    </row>
    <row r="593" spans="1:19" ht="15.6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1680</v>
      </c>
      <c r="J593" s="61">
        <f>IF(LOOKUP(I593,DATOS!A:A,DATOS!C:C)=0,J587,(LOOKUP(I593,DATOS!A:A,DATOS!C:C)))</f>
        <v>24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ht="15.6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ht="15.6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ht="15.6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ht="15.6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ht="15.6" x14ac:dyDescent="0.25">
      <c r="A598" s="11"/>
      <c r="B598" s="30"/>
      <c r="C598" s="27"/>
      <c r="D598" s="28"/>
      <c r="J598" s="19"/>
    </row>
    <row r="599" spans="1:19" ht="15.6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1681</v>
      </c>
      <c r="J599" s="61">
        <f>IF(LOOKUP(I599,DATOS!A:A,DATOS!C:C)=0,J593,(LOOKUP(I599,DATOS!A:A,DATOS!C:C)))</f>
        <v>24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ht="15.6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ht="15.6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ht="15.6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ht="15.6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ht="15.6" x14ac:dyDescent="0.25">
      <c r="A604" s="11"/>
      <c r="B604" s="30"/>
      <c r="C604" s="27"/>
      <c r="D604" s="28"/>
      <c r="J604" s="19"/>
    </row>
    <row r="605" spans="1:19" ht="15.6" hidden="1" x14ac:dyDescent="0.25"/>
    <row r="606" spans="1:19" ht="15.6" hidden="1" x14ac:dyDescent="0.25"/>
    <row r="607" spans="1:19" ht="15.6" hidden="1" x14ac:dyDescent="0.25"/>
    <row r="608" spans="1:19" ht="15.6" hidden="1" x14ac:dyDescent="0.25"/>
    <row r="609" ht="15.6" hidden="1" x14ac:dyDescent="0.25"/>
    <row r="610" ht="15.6" hidden="1" x14ac:dyDescent="0.25"/>
    <row r="611" ht="15.6" hidden="1" x14ac:dyDescent="0.25"/>
    <row r="612" ht="15.6" hidden="1" x14ac:dyDescent="0.25"/>
    <row r="613" ht="15.6" hidden="1" x14ac:dyDescent="0.25"/>
    <row r="614" ht="15.6" hidden="1" x14ac:dyDescent="0.25"/>
    <row r="615" ht="15.6" hidden="1" x14ac:dyDescent="0.25"/>
    <row r="616" ht="15.6" hidden="1" x14ac:dyDescent="0.25"/>
    <row r="617" ht="15.6" hidden="1" x14ac:dyDescent="0.25"/>
    <row r="618" ht="15.6" hidden="1" x14ac:dyDescent="0.25"/>
    <row r="619" ht="15.6" hidden="1" x14ac:dyDescent="0.25"/>
    <row r="620" ht="15.6" hidden="1" x14ac:dyDescent="0.25"/>
    <row r="621" ht="15.6" hidden="1" x14ac:dyDescent="0.25"/>
    <row r="622" ht="15.6" hidden="1" x14ac:dyDescent="0.25"/>
    <row r="623" ht="15.6" hidden="1" x14ac:dyDescent="0.25"/>
    <row r="624" ht="15.6" hidden="1" x14ac:dyDescent="0.25"/>
    <row r="625" ht="15.6" hidden="1" x14ac:dyDescent="0.25"/>
    <row r="626" ht="15.6" hidden="1" x14ac:dyDescent="0.25"/>
    <row r="627" ht="15.6" hidden="1" x14ac:dyDescent="0.25"/>
    <row r="628" ht="15.6" hidden="1" x14ac:dyDescent="0.25"/>
    <row r="629" ht="15.6" hidden="1" x14ac:dyDescent="0.25"/>
    <row r="630" ht="15.6" hidden="1" x14ac:dyDescent="0.25"/>
    <row r="631" ht="15.6" hidden="1" x14ac:dyDescent="0.25"/>
    <row r="632" ht="15.6" hidden="1" x14ac:dyDescent="0.25"/>
    <row r="633" ht="15.6" hidden="1" x14ac:dyDescent="0.25"/>
    <row r="634" ht="15.6" hidden="1" x14ac:dyDescent="0.25"/>
    <row r="635" ht="15.6" hidden="1" x14ac:dyDescent="0.25"/>
    <row r="636" ht="15.6" hidden="1" x14ac:dyDescent="0.25"/>
    <row r="637" ht="15.6" hidden="1" x14ac:dyDescent="0.25"/>
    <row r="638" ht="15.6" hidden="1" x14ac:dyDescent="0.25"/>
    <row r="639" ht="15.6" hidden="1" x14ac:dyDescent="0.25"/>
    <row r="640" ht="15.6" hidden="1" x14ac:dyDescent="0.25"/>
    <row r="641" ht="15.6" hidden="1" x14ac:dyDescent="0.25"/>
    <row r="642" ht="15.6" hidden="1" x14ac:dyDescent="0.25"/>
    <row r="643" ht="15.6" hidden="1" x14ac:dyDescent="0.25"/>
    <row r="644" ht="15.6" hidden="1" x14ac:dyDescent="0.25"/>
    <row r="645" ht="15.6" hidden="1" x14ac:dyDescent="0.25"/>
    <row r="646" ht="15.6" hidden="1" x14ac:dyDescent="0.25"/>
    <row r="647" ht="15.6" hidden="1" x14ac:dyDescent="0.25"/>
    <row r="648" ht="15.6" hidden="1" x14ac:dyDescent="0.25"/>
    <row r="649" ht="15.6" hidden="1" x14ac:dyDescent="0.25"/>
    <row r="650" ht="15.6" hidden="1" x14ac:dyDescent="0.25"/>
    <row r="651" ht="15.6" hidden="1" x14ac:dyDescent="0.25"/>
    <row r="652" ht="15.6" hidden="1" x14ac:dyDescent="0.25"/>
    <row r="653" ht="15.6" hidden="1" x14ac:dyDescent="0.25"/>
    <row r="654" ht="15.6" hidden="1" x14ac:dyDescent="0.25"/>
    <row r="655" ht="15.6" hidden="1" x14ac:dyDescent="0.25"/>
    <row r="656" ht="15.6" hidden="1" x14ac:dyDescent="0.25"/>
    <row r="657" ht="15.6" hidden="1" x14ac:dyDescent="0.25"/>
    <row r="658" ht="15.6" hidden="1" x14ac:dyDescent="0.25"/>
    <row r="659" ht="15.6" hidden="1" x14ac:dyDescent="0.25"/>
    <row r="660" ht="15.6" hidden="1" x14ac:dyDescent="0.25"/>
    <row r="661" ht="15.6" hidden="1" x14ac:dyDescent="0.25"/>
    <row r="662" ht="15.6" hidden="1" x14ac:dyDescent="0.25"/>
    <row r="663" ht="15.6" hidden="1" x14ac:dyDescent="0.25"/>
    <row r="664" ht="15.6" hidden="1" x14ac:dyDescent="0.25"/>
    <row r="665" ht="15.6" hidden="1" x14ac:dyDescent="0.25"/>
    <row r="666" ht="15.6" hidden="1" x14ac:dyDescent="0.25"/>
    <row r="667" ht="15.6" hidden="1" x14ac:dyDescent="0.25"/>
    <row r="668" ht="15.6" hidden="1" x14ac:dyDescent="0.25"/>
    <row r="669" ht="15.6" hidden="1" x14ac:dyDescent="0.25"/>
    <row r="670" ht="15.6" hidden="1" x14ac:dyDescent="0.25"/>
    <row r="671" ht="15.6" hidden="1" x14ac:dyDescent="0.25"/>
    <row r="672" ht="15.6" hidden="1" x14ac:dyDescent="0.25"/>
    <row r="673" ht="15.6" hidden="1" x14ac:dyDescent="0.25"/>
    <row r="674" ht="15.6" hidden="1" x14ac:dyDescent="0.25"/>
    <row r="675" ht="15.6" hidden="1" x14ac:dyDescent="0.25"/>
    <row r="676" ht="15.6" hidden="1" x14ac:dyDescent="0.25"/>
    <row r="677" ht="15.6" hidden="1" x14ac:dyDescent="0.25"/>
    <row r="678" ht="15.6" hidden="1" x14ac:dyDescent="0.25"/>
    <row r="679" ht="15.6" hidden="1" x14ac:dyDescent="0.25"/>
    <row r="680" ht="15.6" hidden="1" x14ac:dyDescent="0.25"/>
    <row r="681" ht="15.6" hidden="1" x14ac:dyDescent="0.25"/>
    <row r="682" ht="15.6" hidden="1" x14ac:dyDescent="0.25"/>
    <row r="683" ht="15.6" hidden="1" x14ac:dyDescent="0.25"/>
    <row r="684" ht="15.6" hidden="1" x14ac:dyDescent="0.25"/>
    <row r="685" ht="15.6" hidden="1" x14ac:dyDescent="0.25"/>
    <row r="686" ht="15.6" hidden="1" x14ac:dyDescent="0.25"/>
    <row r="687" ht="15.6" hidden="1" x14ac:dyDescent="0.25"/>
    <row r="688" ht="15.6" hidden="1" x14ac:dyDescent="0.25"/>
    <row r="689" ht="15.6" hidden="1" x14ac:dyDescent="0.25"/>
    <row r="690" ht="15.6" hidden="1" x14ac:dyDescent="0.25"/>
    <row r="691" ht="15.6" hidden="1" x14ac:dyDescent="0.25"/>
    <row r="692" ht="15.6" hidden="1" x14ac:dyDescent="0.25"/>
    <row r="693" ht="15.6" hidden="1" x14ac:dyDescent="0.25"/>
    <row r="694" ht="15.6" hidden="1" x14ac:dyDescent="0.25"/>
    <row r="695" ht="15.6" hidden="1" x14ac:dyDescent="0.25"/>
    <row r="696" ht="15.6" hidden="1" x14ac:dyDescent="0.25"/>
    <row r="697" ht="15.6" hidden="1" x14ac:dyDescent="0.25"/>
    <row r="698" ht="15.6" hidden="1" x14ac:dyDescent="0.25"/>
    <row r="699" ht="15.6" hidden="1" x14ac:dyDescent="0.25"/>
    <row r="700" ht="15.6" hidden="1" x14ac:dyDescent="0.25"/>
    <row r="701" ht="15.6" hidden="1" x14ac:dyDescent="0.25"/>
    <row r="702" ht="15.6" hidden="1" x14ac:dyDescent="0.25"/>
    <row r="703" ht="15.6" hidden="1" x14ac:dyDescent="0.25"/>
    <row r="704" ht="15.6" hidden="1" x14ac:dyDescent="0.25"/>
    <row r="705" ht="15.6" hidden="1" x14ac:dyDescent="0.25"/>
    <row r="706" ht="15.6" hidden="1" x14ac:dyDescent="0.25"/>
    <row r="707" ht="15.6" hidden="1" x14ac:dyDescent="0.25"/>
    <row r="708" ht="15.6" hidden="1" x14ac:dyDescent="0.25"/>
    <row r="709" ht="15.6" hidden="1" x14ac:dyDescent="0.25"/>
    <row r="710" ht="15.6" hidden="1" x14ac:dyDescent="0.25"/>
    <row r="711" ht="15.6" hidden="1" x14ac:dyDescent="0.25"/>
    <row r="712" ht="15.6" hidden="1" x14ac:dyDescent="0.25"/>
    <row r="713" ht="15.6" hidden="1" x14ac:dyDescent="0.25"/>
    <row r="714" ht="15.6" hidden="1" x14ac:dyDescent="0.25"/>
    <row r="715" ht="15.6" hidden="1" x14ac:dyDescent="0.25"/>
    <row r="716" ht="15.6" hidden="1" x14ac:dyDescent="0.25"/>
    <row r="717" ht="15.6" hidden="1" x14ac:dyDescent="0.25"/>
    <row r="718" ht="15.6" hidden="1" x14ac:dyDescent="0.25"/>
    <row r="719" ht="15.6" hidden="1" x14ac:dyDescent="0.25"/>
    <row r="720" ht="15.6" hidden="1" x14ac:dyDescent="0.25"/>
    <row r="721" ht="15.6" hidden="1" x14ac:dyDescent="0.25"/>
    <row r="722" ht="15.6" hidden="1" x14ac:dyDescent="0.25"/>
    <row r="723" ht="15.6" hidden="1" x14ac:dyDescent="0.25"/>
    <row r="724" ht="15.6" hidden="1" x14ac:dyDescent="0.25"/>
    <row r="725" ht="15.6" hidden="1" x14ac:dyDescent="0.25"/>
    <row r="726" ht="15.6" hidden="1" x14ac:dyDescent="0.25"/>
    <row r="727" ht="15.6" hidden="1" x14ac:dyDescent="0.25"/>
    <row r="728" ht="15.6" hidden="1" x14ac:dyDescent="0.25"/>
    <row r="729" ht="15.6" hidden="1" x14ac:dyDescent="0.25"/>
    <row r="730" ht="15.6" hidden="1" x14ac:dyDescent="0.25"/>
    <row r="731" ht="15.6" hidden="1" x14ac:dyDescent="0.25"/>
    <row r="732" ht="15.6" hidden="1" x14ac:dyDescent="0.25"/>
    <row r="733" ht="15.6" hidden="1" x14ac:dyDescent="0.25"/>
    <row r="734" ht="15.6" hidden="1" x14ac:dyDescent="0.25"/>
    <row r="735" ht="15.6" hidden="1" x14ac:dyDescent="0.25"/>
    <row r="736" ht="15.6" hidden="1" x14ac:dyDescent="0.25"/>
    <row r="737" ht="15.6" hidden="1" x14ac:dyDescent="0.25"/>
    <row r="738" ht="15.6" hidden="1" x14ac:dyDescent="0.25"/>
    <row r="739" ht="15.6" hidden="1" x14ac:dyDescent="0.25"/>
    <row r="740" ht="15.6" hidden="1" x14ac:dyDescent="0.25"/>
    <row r="741" ht="15.6" hidden="1" x14ac:dyDescent="0.25"/>
    <row r="742" ht="15.6" hidden="1" x14ac:dyDescent="0.25"/>
    <row r="743" ht="15.6" hidden="1" x14ac:dyDescent="0.25"/>
    <row r="744" ht="15.6" hidden="1" x14ac:dyDescent="0.25"/>
    <row r="745" ht="15.6" hidden="1" x14ac:dyDescent="0.25"/>
    <row r="746" ht="15.6" hidden="1" x14ac:dyDescent="0.25"/>
    <row r="747" ht="15.6" hidden="1" x14ac:dyDescent="0.25"/>
    <row r="748" ht="15.6" hidden="1" x14ac:dyDescent="0.25"/>
    <row r="749" ht="15.6" hidden="1" x14ac:dyDescent="0.25"/>
    <row r="750" ht="15.6" hidden="1" x14ac:dyDescent="0.25"/>
    <row r="751" ht="15.6" hidden="1" x14ac:dyDescent="0.25"/>
    <row r="752" ht="15.6" hidden="1" x14ac:dyDescent="0.25"/>
    <row r="753" ht="15.6" hidden="1" x14ac:dyDescent="0.25"/>
    <row r="754" ht="15.6" hidden="1" x14ac:dyDescent="0.25"/>
    <row r="755" ht="15.6" hidden="1" x14ac:dyDescent="0.25"/>
    <row r="756" ht="15.6" hidden="1" x14ac:dyDescent="0.25"/>
    <row r="757" ht="15.6" hidden="1" x14ac:dyDescent="0.25"/>
    <row r="758" ht="15.6" hidden="1" x14ac:dyDescent="0.25"/>
    <row r="759" ht="15.6" hidden="1" x14ac:dyDescent="0.25"/>
    <row r="760" ht="15.6" hidden="1" x14ac:dyDescent="0.25"/>
    <row r="761" ht="15.6" hidden="1" x14ac:dyDescent="0.25"/>
    <row r="762" ht="15.6" hidden="1" x14ac:dyDescent="0.25"/>
    <row r="763" ht="15.6" hidden="1" x14ac:dyDescent="0.25"/>
    <row r="764" ht="15.6" hidden="1" x14ac:dyDescent="0.25"/>
    <row r="765" ht="15.6" hidden="1" x14ac:dyDescent="0.25"/>
    <row r="766" ht="15.6" hidden="1" x14ac:dyDescent="0.25"/>
    <row r="767" ht="15.6" hidden="1" x14ac:dyDescent="0.25"/>
    <row r="768" ht="15.6" hidden="1" x14ac:dyDescent="0.25"/>
    <row r="769" ht="15.6" hidden="1" x14ac:dyDescent="0.25"/>
    <row r="770" ht="15.6" hidden="1" x14ac:dyDescent="0.25"/>
    <row r="771" ht="15.6" hidden="1" x14ac:dyDescent="0.25"/>
    <row r="772" ht="15.6" hidden="1" x14ac:dyDescent="0.25"/>
    <row r="773" ht="15.6" hidden="1" x14ac:dyDescent="0.25"/>
    <row r="774" ht="15.6" hidden="1" x14ac:dyDescent="0.25"/>
    <row r="775" ht="15.6" hidden="1" x14ac:dyDescent="0.25"/>
    <row r="776" ht="15.6" hidden="1" x14ac:dyDescent="0.25"/>
    <row r="777" ht="15.6" hidden="1" x14ac:dyDescent="0.25"/>
    <row r="778" ht="15.6" hidden="1" x14ac:dyDescent="0.25"/>
    <row r="779" ht="15.6" hidden="1" x14ac:dyDescent="0.25"/>
    <row r="780" ht="15.6" hidden="1" x14ac:dyDescent="0.25"/>
    <row r="781" ht="15.6" hidden="1" x14ac:dyDescent="0.25"/>
    <row r="782" ht="15.6" hidden="1" x14ac:dyDescent="0.25"/>
    <row r="783" ht="15.6" hidden="1" x14ac:dyDescent="0.25"/>
    <row r="784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</sheetData>
  <sheetProtection password="CC7D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420" priority="28" stopIfTrue="1" operator="lessThan">
      <formula>2</formula>
    </cfRule>
    <cfRule type="cellIs" dxfId="419" priority="29" stopIfTrue="1" operator="equal">
      <formula>2</formula>
    </cfRule>
    <cfRule type="cellIs" dxfId="41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417" priority="25" stopIfTrue="1" operator="lessThan">
      <formula>2</formula>
    </cfRule>
    <cfRule type="cellIs" dxfId="416" priority="26" stopIfTrue="1" operator="equal">
      <formula>2</formula>
    </cfRule>
    <cfRule type="cellIs" dxfId="415" priority="27" stopIfTrue="1" operator="greaterThan">
      <formula>2</formula>
    </cfRule>
  </conditionalFormatting>
  <conditionalFormatting sqref="A72:A75 A78:A81 A84:A87 A90:A93 A96:A99 A102:A105 A108:A111 A114:A117 A120:A123 A126:A129">
    <cfRule type="cellIs" dxfId="414" priority="22" stopIfTrue="1" operator="lessThan">
      <formula>2</formula>
    </cfRule>
    <cfRule type="cellIs" dxfId="413" priority="23" stopIfTrue="1" operator="equal">
      <formula>2</formula>
    </cfRule>
    <cfRule type="cellIs" dxfId="412" priority="24" stopIfTrue="1" operator="greaterThan">
      <formula>2</formula>
    </cfRule>
  </conditionalFormatting>
  <conditionalFormatting sqref="A132:A135 A138:A141 A144:A147 A150:A153 A156:A159 A162:A165 A168:A171 A174:A177 A180:A183 A186:A189">
    <cfRule type="cellIs" dxfId="411" priority="19" stopIfTrue="1" operator="lessThan">
      <formula>2</formula>
    </cfRule>
    <cfRule type="cellIs" dxfId="410" priority="20" stopIfTrue="1" operator="equal">
      <formula>2</formula>
    </cfRule>
    <cfRule type="cellIs" dxfId="409" priority="21" stopIfTrue="1" operator="greaterThan">
      <formula>2</formula>
    </cfRule>
  </conditionalFormatting>
  <conditionalFormatting sqref="A192:A195 A198:A201 A204:A207 A210:A213 A216:A219 A222:A225 A228:A231 A234:A237 A240:A243 A246:A249">
    <cfRule type="cellIs" dxfId="408" priority="16" stopIfTrue="1" operator="lessThan">
      <formula>2</formula>
    </cfRule>
    <cfRule type="cellIs" dxfId="407" priority="17" stopIfTrue="1" operator="equal">
      <formula>2</formula>
    </cfRule>
    <cfRule type="cellIs" dxfId="406" priority="18" stopIfTrue="1" operator="greaterThan">
      <formula>2</formula>
    </cfRule>
  </conditionalFormatting>
  <conditionalFormatting sqref="A252:A255 A258:A261 A264:A267 A270:A273 A276:A279 A282:A285 A288:A291 A294:A297 A300:A303 A306:A309">
    <cfRule type="cellIs" dxfId="405" priority="13" stopIfTrue="1" operator="lessThan">
      <formula>2</formula>
    </cfRule>
    <cfRule type="cellIs" dxfId="404" priority="14" stopIfTrue="1" operator="equal">
      <formula>2</formula>
    </cfRule>
    <cfRule type="cellIs" dxfId="403" priority="15" stopIfTrue="1" operator="greaterThan">
      <formula>2</formula>
    </cfRule>
  </conditionalFormatting>
  <conditionalFormatting sqref="A312:A315 A318:A321 A324:A327 A330:A333 A336:A339 A342:A345 A348:A351 A354:A357 A360:A363 A366:A369">
    <cfRule type="cellIs" dxfId="402" priority="10" stopIfTrue="1" operator="lessThan">
      <formula>2</formula>
    </cfRule>
    <cfRule type="cellIs" dxfId="401" priority="11" stopIfTrue="1" operator="equal">
      <formula>2</formula>
    </cfRule>
    <cfRule type="cellIs" dxfId="400" priority="12" stopIfTrue="1" operator="greaterThan">
      <formula>2</formula>
    </cfRule>
  </conditionalFormatting>
  <conditionalFormatting sqref="A372:A375 A378:A381 A384:A387 A390:A393 A396:A399 A402:A405 A408:A411 A414:A417 A420:A423 A426:A429">
    <cfRule type="cellIs" dxfId="399" priority="7" stopIfTrue="1" operator="lessThan">
      <formula>2</formula>
    </cfRule>
    <cfRule type="cellIs" dxfId="398" priority="8" stopIfTrue="1" operator="equal">
      <formula>2</formula>
    </cfRule>
    <cfRule type="cellIs" dxfId="397" priority="9" stopIfTrue="1" operator="greaterThan">
      <formula>2</formula>
    </cfRule>
  </conditionalFormatting>
  <conditionalFormatting sqref="A432:A435 A438:A441 A444:A447 A450:A453 A456:A459 A462:A465 A468:A471 A474:A477 A480:A483 A486:A489">
    <cfRule type="cellIs" dxfId="396" priority="4" stopIfTrue="1" operator="lessThan">
      <formula>2</formula>
    </cfRule>
    <cfRule type="cellIs" dxfId="395" priority="5" stopIfTrue="1" operator="equal">
      <formula>2</formula>
    </cfRule>
    <cfRule type="cellIs" dxfId="394" priority="6" stopIfTrue="1" operator="greaterThan">
      <formula>2</formula>
    </cfRule>
  </conditionalFormatting>
  <conditionalFormatting sqref="A492:A495 A498:A501 A504:A507 A510:A513 A516:A519 A522:A525 A528:A531 A534:A537 A540:A543 A546:A549">
    <cfRule type="cellIs" dxfId="393" priority="1" stopIfTrue="1" operator="lessThan">
      <formula>2</formula>
    </cfRule>
    <cfRule type="cellIs" dxfId="392" priority="2" stopIfTrue="1" operator="equal">
      <formula>2</formula>
    </cfRule>
    <cfRule type="cellIs" dxfId="391" priority="3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AI819"/>
  <sheetViews>
    <sheetView zoomScale="90" zoomScaleNormal="90" workbookViewId="0">
      <pane ySplit="2" topLeftCell="A9" activePane="bottomLeft" state="frozen"/>
      <selection activeCell="C1" sqref="C1:C1048576"/>
      <selection pane="bottomLeft" activeCell="B25" sqref="B25"/>
    </sheetView>
  </sheetViews>
  <sheetFormatPr baseColWidth="10" defaultColWidth="0" defaultRowHeight="0" customHeight="1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119" t="s">
        <v>4</v>
      </c>
      <c r="B1" s="1"/>
      <c r="C1" s="2" t="str">
        <f ca="1">IF(PORTADA!$F$51="A",G1,PORTADA!$F$52)</f>
        <v xml:space="preserve">APOYO AEROMÓVIL </v>
      </c>
      <c r="D1" s="3"/>
      <c r="E1" s="4" t="e">
        <f>ROUND(Q2/K2*10,2)</f>
        <v>#DIV/0!</v>
      </c>
      <c r="F1" s="4"/>
      <c r="G1" s="38" t="str">
        <f>LOOKUP(I5,DATOS!A:A,DATOS!E:E)</f>
        <v xml:space="preserve">APOYO AEROMÓVIL </v>
      </c>
      <c r="I1" s="39">
        <v>24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 xml:space="preserve">APOYO AEROMÓVIL 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ht="15.6" x14ac:dyDescent="0.25">
      <c r="A3" s="11"/>
      <c r="B3" s="12"/>
      <c r="C3" s="13"/>
      <c r="J3" s="19"/>
    </row>
    <row r="4" spans="1:24" ht="15.6" x14ac:dyDescent="0.25">
      <c r="A4" s="11"/>
      <c r="B4" s="12"/>
      <c r="C4" s="13"/>
      <c r="J4" s="19"/>
    </row>
    <row r="5" spans="1:24" ht="15.6" x14ac:dyDescent="0.25">
      <c r="A5" s="11"/>
      <c r="B5" s="31"/>
      <c r="C5" s="23" t="str">
        <f ca="1">IF(PORTADA!$F$51="A",CONCATENATE(K5,".- ",G5),"")</f>
        <v xml:space="preserve">1.- APOYO AEROMÓVIL. </v>
      </c>
      <c r="D5" s="24"/>
      <c r="E5" s="11"/>
      <c r="F5" s="11"/>
      <c r="G5" s="40" t="str">
        <f>LOOKUP(I5,DATOS!A:A,DATOS!F:F)</f>
        <v xml:space="preserve">APOYO AEROMÓVIL. </v>
      </c>
      <c r="H5" s="40">
        <f>LOOKUP(I5,DATOS!A:A,DATOS!P:P)</f>
        <v>0</v>
      </c>
      <c r="I5" s="35">
        <f>LOOKUP(I1,DATOS!C:C,DATOS!A:A)</f>
        <v>1648</v>
      </c>
      <c r="J5" s="61">
        <f>LOOKUP(I5,DATOS!A:A,DATOS!C:C)</f>
        <v>24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ht="15.6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ht="15.6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ht="15.6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ht="15.6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ht="15.6" x14ac:dyDescent="0.25">
      <c r="A10" s="11"/>
      <c r="B10" s="30"/>
      <c r="C10" s="27"/>
      <c r="D10" s="28"/>
      <c r="J10" s="19"/>
    </row>
    <row r="11" spans="1:24" ht="15.6" x14ac:dyDescent="0.25">
      <c r="A11" s="11"/>
      <c r="B11" s="31"/>
      <c r="C11" s="23" t="str">
        <f ca="1">IF(PORTADA!$F$51="A",CONCATENATE(K11,".- ",G11),"")</f>
        <v xml:space="preserve">2.- APOYO AEROMÓVIL. </v>
      </c>
      <c r="D11" s="24"/>
      <c r="E11" s="11"/>
      <c r="F11" s="11"/>
      <c r="G11" s="40" t="str">
        <f>IF(J12="FIN","",LOOKUP(I11,DATOS!A:A,DATOS!F:F))</f>
        <v xml:space="preserve">APOYO AEROMÓVIL. </v>
      </c>
      <c r="H11" s="40">
        <f>IF(J12="FIN",0,LOOKUP(I11,DATOS!A:A,DATOS!P:P))</f>
        <v>0</v>
      </c>
      <c r="I11" s="35">
        <f>+I5+1</f>
        <v>1649</v>
      </c>
      <c r="J11" s="61">
        <f>IF(LOOKUP(I11,DATOS!A:A,DATOS!C:C)=0,J5,(LOOKUP(I11,DATOS!A:A,DATOS!C:C)))</f>
        <v>24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ht="15.6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ht="15.6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ht="15.6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ht="15.6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ht="15.6" x14ac:dyDescent="0.25">
      <c r="A16" s="11"/>
      <c r="B16" s="30"/>
      <c r="C16" s="27"/>
      <c r="D16" s="28"/>
      <c r="J16" s="19"/>
    </row>
    <row r="17" spans="1:19" ht="15.6" x14ac:dyDescent="0.25">
      <c r="A17" s="11"/>
      <c r="B17" s="31"/>
      <c r="C17" s="23" t="str">
        <f ca="1">IF(PORTADA!$F$51="A",CONCATENATE(K17,".- ",G17),"")</f>
        <v xml:space="preserve">3.- APOYO AEROMÓVIL. </v>
      </c>
      <c r="D17" s="24"/>
      <c r="E17" s="11"/>
      <c r="F17" s="11"/>
      <c r="G17" s="40" t="str">
        <f>IF(J18="FIN","",LOOKUP(I17,DATOS!A:A,DATOS!F:F))</f>
        <v xml:space="preserve">APOYO AEROMÓVIL. </v>
      </c>
      <c r="H17" s="40">
        <f>IF(J18="FIN",0,LOOKUP(I17,DATOS!A:A,DATOS!P:P))</f>
        <v>0</v>
      </c>
      <c r="I17" s="35">
        <f>+I11+1</f>
        <v>1650</v>
      </c>
      <c r="J17" s="61">
        <f>IF(LOOKUP(I17,DATOS!A:A,DATOS!C:C)=0,J11,(LOOKUP(I17,DATOS!A:A,DATOS!C:C)))</f>
        <v>24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ht="15.6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ht="15.6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ht="15.6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ht="15.6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ht="15.6" x14ac:dyDescent="0.25">
      <c r="A22" s="11"/>
      <c r="B22" s="30"/>
      <c r="C22" s="27"/>
      <c r="D22" s="28"/>
      <c r="J22" s="19"/>
    </row>
    <row r="23" spans="1:19" ht="15.6" x14ac:dyDescent="0.25">
      <c r="A23" s="11"/>
      <c r="B23" s="31"/>
      <c r="C23" s="23" t="str">
        <f ca="1">IF(PORTADA!$F$51="A",CONCATENATE(K23,".- ",G23),"")</f>
        <v xml:space="preserve">4.- APOYO AEROMÓVIL. </v>
      </c>
      <c r="D23" s="24"/>
      <c r="E23" s="11"/>
      <c r="F23" s="11"/>
      <c r="G23" s="40" t="str">
        <f>IF(J24="FIN","",LOOKUP(I23,DATOS!A:A,DATOS!F:F))</f>
        <v xml:space="preserve">APOYO AEROMÓVIL. </v>
      </c>
      <c r="H23" s="40">
        <f>IF(J24="FIN",0,LOOKUP(I23,DATOS!A:A,DATOS!P:P))</f>
        <v>0</v>
      </c>
      <c r="I23" s="35">
        <f>+I17+1</f>
        <v>1651</v>
      </c>
      <c r="J23" s="61">
        <f>IF(LOOKUP(I23,DATOS!A:A,DATOS!C:C)=0,J17,(LOOKUP(I23,DATOS!A:A,DATOS!C:C)))</f>
        <v>24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ht="15.6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ht="15.6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ht="15.6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ht="15.6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ht="15.6" x14ac:dyDescent="0.25">
      <c r="A28" s="11"/>
      <c r="B28" s="30"/>
      <c r="C28" s="27"/>
      <c r="D28" s="28"/>
      <c r="J28" s="19"/>
    </row>
    <row r="29" spans="1:19" ht="15.6" x14ac:dyDescent="0.25">
      <c r="A29" s="11"/>
      <c r="B29" s="31"/>
      <c r="C29" s="23" t="str">
        <f ca="1">IF(PORTADA!$F$51="A",CONCATENATE(K29,".- ",G29),"")</f>
        <v xml:space="preserve">5.- APOYO AEROMÓVIL. </v>
      </c>
      <c r="D29" s="24"/>
      <c r="E29" s="11"/>
      <c r="F29" s="11"/>
      <c r="G29" s="40" t="str">
        <f>IF(J30="FIN","",LOOKUP(I29,DATOS!A:A,DATOS!F:F))</f>
        <v xml:space="preserve">APOYO AEROMÓVIL. </v>
      </c>
      <c r="H29" s="40">
        <f>IF(J30="FIN",0,LOOKUP(I29,DATOS!A:A,DATOS!P:P))</f>
        <v>0</v>
      </c>
      <c r="I29" s="35">
        <f>+I23+1</f>
        <v>1652</v>
      </c>
      <c r="J29" s="61">
        <f>IF(LOOKUP(I29,DATOS!A:A,DATOS!C:C)=0,J23,(LOOKUP(I29,DATOS!A:A,DATOS!C:C)))</f>
        <v>24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ht="15.6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ht="15.6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ht="15.6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ht="15.6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ht="15.6" x14ac:dyDescent="0.25">
      <c r="A34" s="11"/>
      <c r="B34" s="30"/>
      <c r="C34" s="27"/>
      <c r="D34" s="28"/>
      <c r="J34" s="19"/>
    </row>
    <row r="35" spans="1:19" ht="15.6" x14ac:dyDescent="0.25">
      <c r="A35" s="11"/>
      <c r="B35" s="31"/>
      <c r="C35" s="23" t="str">
        <f ca="1">IF(PORTADA!$F$51="A",CONCATENATE(K35,".- ",G35),"")</f>
        <v xml:space="preserve">6.- APOYO AEROMÓVIL. </v>
      </c>
      <c r="D35" s="24"/>
      <c r="E35" s="11"/>
      <c r="F35" s="11"/>
      <c r="G35" s="40" t="str">
        <f>IF(J36="FIN","",LOOKUP(I35,DATOS!A:A,DATOS!F:F))</f>
        <v xml:space="preserve">APOYO AEROMÓVIL. </v>
      </c>
      <c r="H35" s="40">
        <f>IF(J36="FIN",0,LOOKUP(I35,DATOS!A:A,DATOS!P:P))</f>
        <v>0</v>
      </c>
      <c r="I35" s="35">
        <f>+I29+1</f>
        <v>1653</v>
      </c>
      <c r="J35" s="61">
        <f>IF(LOOKUP(I35,DATOS!A:A,DATOS!C:C)=0,J29,(LOOKUP(I35,DATOS!A:A,DATOS!C:C)))</f>
        <v>24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ht="15.6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ht="15.6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ht="15.6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ht="15.6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ht="15.6" x14ac:dyDescent="0.25">
      <c r="A40" s="11"/>
      <c r="B40" s="30"/>
      <c r="C40" s="27"/>
      <c r="D40" s="28"/>
      <c r="J40" s="19"/>
    </row>
    <row r="41" spans="1:19" ht="15.6" x14ac:dyDescent="0.25">
      <c r="A41" s="11"/>
      <c r="B41" s="31"/>
      <c r="C41" s="23" t="str">
        <f ca="1">IF(PORTADA!$F$51="A",CONCATENATE(K41,".- ",G41),"")</f>
        <v xml:space="preserve">7.- APOYO AEROMÓVIL. </v>
      </c>
      <c r="D41" s="24"/>
      <c r="E41" s="11"/>
      <c r="F41" s="11"/>
      <c r="G41" s="40" t="str">
        <f>IF(J42="FIN","",LOOKUP(I41,DATOS!A:A,DATOS!F:F))</f>
        <v xml:space="preserve">APOYO AEROMÓVIL. </v>
      </c>
      <c r="H41" s="40">
        <f>IF(J42="FIN",0,LOOKUP(I41,DATOS!A:A,DATOS!P:P))</f>
        <v>0</v>
      </c>
      <c r="I41" s="35">
        <f>+I35+1</f>
        <v>1654</v>
      </c>
      <c r="J41" s="61">
        <f>IF(LOOKUP(I41,DATOS!A:A,DATOS!C:C)=0,J35,(LOOKUP(I41,DATOS!A:A,DATOS!C:C)))</f>
        <v>24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ht="15.6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ht="15.6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ht="15.6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ht="15.6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ht="15.6" x14ac:dyDescent="0.25">
      <c r="A46" s="11"/>
      <c r="B46" s="30"/>
      <c r="C46" s="27"/>
      <c r="D46" s="28"/>
      <c r="J46" s="19"/>
    </row>
    <row r="47" spans="1:19" ht="15.6" x14ac:dyDescent="0.25">
      <c r="A47" s="11"/>
      <c r="B47" s="31"/>
      <c r="C47" s="23" t="str">
        <f ca="1">IF(PORTADA!$F$51="A",CONCATENATE(K47,".- ",G47),"")</f>
        <v xml:space="preserve">8.- APOYO AEROMÓVIL. </v>
      </c>
      <c r="D47" s="24"/>
      <c r="E47" s="11"/>
      <c r="F47" s="11"/>
      <c r="G47" s="40" t="str">
        <f>IF(J48="FIN","",LOOKUP(I47,DATOS!A:A,DATOS!F:F))</f>
        <v xml:space="preserve">APOYO AEROMÓVIL. </v>
      </c>
      <c r="H47" s="40">
        <f>IF(J48="FIN",0,LOOKUP(I47,DATOS!A:A,DATOS!P:P))</f>
        <v>0</v>
      </c>
      <c r="I47" s="35">
        <f>+I41+1</f>
        <v>1655</v>
      </c>
      <c r="J47" s="61">
        <f>IF(LOOKUP(I47,DATOS!A:A,DATOS!C:C)=0,J41,(LOOKUP(I47,DATOS!A:A,DATOS!C:C)))</f>
        <v>24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ht="15.6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ht="15.6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ht="15.6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ht="15.6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ht="15.6" x14ac:dyDescent="0.25">
      <c r="A52" s="11"/>
      <c r="B52" s="30"/>
      <c r="C52" s="27"/>
      <c r="D52" s="28"/>
      <c r="J52" s="19"/>
    </row>
    <row r="53" spans="1:19" ht="15.6" x14ac:dyDescent="0.25">
      <c r="A53" s="11"/>
      <c r="B53" s="31"/>
      <c r="C53" s="23" t="str">
        <f ca="1">IF(PORTADA!$F$51="A",CONCATENATE(K53,".- ",G53),"")</f>
        <v xml:space="preserve">9.- APOYO AEROMÓVIL. </v>
      </c>
      <c r="D53" s="24"/>
      <c r="E53" s="11"/>
      <c r="F53" s="11"/>
      <c r="G53" s="40" t="str">
        <f>IF(J54="FIN","",LOOKUP(I53,DATOS!A:A,DATOS!F:F))</f>
        <v xml:space="preserve">APOYO AEROMÓVIL. </v>
      </c>
      <c r="H53" s="40">
        <f>IF(J54="FIN",0,LOOKUP(I53,DATOS!A:A,DATOS!P:P))</f>
        <v>0</v>
      </c>
      <c r="I53" s="35">
        <f>+I47+1</f>
        <v>1656</v>
      </c>
      <c r="J53" s="61">
        <f>IF(LOOKUP(I53,DATOS!A:A,DATOS!C:C)=0,J47,(LOOKUP(I53,DATOS!A:A,DATOS!C:C)))</f>
        <v>24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ht="15.6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ht="15.6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ht="15.6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ht="15.6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ht="15.6" x14ac:dyDescent="0.25">
      <c r="A58" s="11"/>
      <c r="B58" s="30"/>
      <c r="C58" s="27"/>
      <c r="D58" s="28"/>
      <c r="J58" s="19"/>
    </row>
    <row r="59" spans="1:19" ht="15.6" x14ac:dyDescent="0.25">
      <c r="A59" s="11"/>
      <c r="B59" s="31"/>
      <c r="C59" s="23" t="str">
        <f ca="1">IF(PORTADA!$F$51="A",CONCATENATE(K59,".- ",G59),"")</f>
        <v xml:space="preserve">10.- APOYO AEROMÓVIL. </v>
      </c>
      <c r="D59" s="24"/>
      <c r="E59" s="11"/>
      <c r="F59" s="11"/>
      <c r="G59" s="40" t="str">
        <f>IF(J60="FIN","",LOOKUP(I59,DATOS!A:A,DATOS!F:F))</f>
        <v xml:space="preserve">APOYO AEROMÓVIL. </v>
      </c>
      <c r="H59" s="40">
        <f>IF(J60="FIN",0,LOOKUP(I59,DATOS!A:A,DATOS!P:P))</f>
        <v>0</v>
      </c>
      <c r="I59" s="35">
        <f>+I53+1</f>
        <v>1657</v>
      </c>
      <c r="J59" s="61">
        <f>IF(LOOKUP(I59,DATOS!A:A,DATOS!C:C)=0,J53,(LOOKUP(I59,DATOS!A:A,DATOS!C:C)))</f>
        <v>24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ht="15.6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ht="15.6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ht="15.6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ht="15.6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ht="15.6" x14ac:dyDescent="0.25">
      <c r="A64" s="11"/>
      <c r="B64" s="30"/>
      <c r="C64" s="27"/>
      <c r="D64" s="28"/>
      <c r="J64" s="19"/>
    </row>
    <row r="65" spans="1:19" ht="15.6" x14ac:dyDescent="0.25">
      <c r="A65" s="11"/>
      <c r="B65" s="31"/>
      <c r="C65" s="23" t="str">
        <f ca="1">IF(PORTADA!$F$51="A",CONCATENATE(K65,".- ",G65),"")</f>
        <v xml:space="preserve">11.- APOYO AEROMÓVIL. </v>
      </c>
      <c r="D65" s="24"/>
      <c r="E65" s="11"/>
      <c r="F65" s="11"/>
      <c r="G65" s="40" t="str">
        <f>IF(J66="FIN","",LOOKUP(I65,DATOS!A:A,DATOS!F:F))</f>
        <v xml:space="preserve">APOYO AEROMÓVIL. </v>
      </c>
      <c r="H65" s="40">
        <f>IF(J66="FIN",0,LOOKUP(I65,DATOS!A:A,DATOS!P:P))</f>
        <v>0</v>
      </c>
      <c r="I65" s="35">
        <f>+I59+1</f>
        <v>1658</v>
      </c>
      <c r="J65" s="61">
        <f>IF(LOOKUP(I65,DATOS!A:A,DATOS!C:C)=0,J59,(LOOKUP(I65,DATOS!A:A,DATOS!C:C)))</f>
        <v>24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ht="15.6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ht="15.6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ht="15.6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ht="15.6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ht="15.6" x14ac:dyDescent="0.25">
      <c r="A70" s="11"/>
      <c r="B70" s="30"/>
      <c r="C70" s="27"/>
      <c r="D70" s="28"/>
      <c r="J70" s="19"/>
    </row>
    <row r="71" spans="1:19" ht="15.6" x14ac:dyDescent="0.25">
      <c r="A71" s="11"/>
      <c r="B71" s="31"/>
      <c r="C71" s="23" t="str">
        <f ca="1">IF(PORTADA!$F$51="A",CONCATENATE(K71,".- ",G71),"")</f>
        <v xml:space="preserve">12.- APOYO AEROMÓVIL. </v>
      </c>
      <c r="D71" s="24"/>
      <c r="E71" s="11"/>
      <c r="F71" s="11"/>
      <c r="G71" s="40" t="str">
        <f>IF(J72="FIN","",LOOKUP(I71,DATOS!A:A,DATOS!F:F))</f>
        <v xml:space="preserve">APOYO AEROMÓVIL. </v>
      </c>
      <c r="H71" s="40">
        <f>IF(J72="FIN",0,LOOKUP(I71,DATOS!A:A,DATOS!P:P))</f>
        <v>0</v>
      </c>
      <c r="I71" s="35">
        <f>+I65+1</f>
        <v>1659</v>
      </c>
      <c r="J71" s="61">
        <f>IF(LOOKUP(I71,DATOS!A:A,DATOS!C:C)=0,J65,(LOOKUP(I71,DATOS!A:A,DATOS!C:C)))</f>
        <v>24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ht="15.6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ht="15.6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ht="15.6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ht="15.6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ht="15.6" x14ac:dyDescent="0.25">
      <c r="A76" s="11"/>
      <c r="B76" s="30"/>
      <c r="C76" s="27"/>
      <c r="D76" s="28"/>
      <c r="J76" s="19"/>
    </row>
    <row r="77" spans="1:19" ht="15.6" x14ac:dyDescent="0.25">
      <c r="A77" s="11"/>
      <c r="B77" s="31"/>
      <c r="C77" s="23" t="str">
        <f ca="1">IF(PORTADA!$F$51="A",CONCATENATE(K77,".- ",G77),"")</f>
        <v xml:space="preserve">13.- APOYO AEROMÓVIL. </v>
      </c>
      <c r="D77" s="24"/>
      <c r="E77" s="11"/>
      <c r="F77" s="11"/>
      <c r="G77" s="40" t="str">
        <f>IF(J78="FIN","",LOOKUP(I77,DATOS!A:A,DATOS!F:F))</f>
        <v xml:space="preserve">APOYO AEROMÓVIL. </v>
      </c>
      <c r="H77" s="40">
        <f>IF(J78="FIN",0,LOOKUP(I77,DATOS!A:A,DATOS!P:P))</f>
        <v>0</v>
      </c>
      <c r="I77" s="35">
        <f>+I71+1</f>
        <v>1660</v>
      </c>
      <c r="J77" s="61">
        <f>IF(LOOKUP(I77,DATOS!A:A,DATOS!C:C)=0,J71,(LOOKUP(I77,DATOS!A:A,DATOS!C:C)))</f>
        <v>24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ht="15.6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ht="15.6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ht="15.6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ht="15.6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ht="15.6" x14ac:dyDescent="0.25">
      <c r="A82" s="11"/>
      <c r="B82" s="30"/>
      <c r="C82" s="27"/>
      <c r="D82" s="28"/>
      <c r="J82" s="19"/>
    </row>
    <row r="83" spans="1:19" ht="15.6" x14ac:dyDescent="0.25">
      <c r="A83" s="11"/>
      <c r="B83" s="31"/>
      <c r="C83" s="23" t="str">
        <f ca="1">IF(PORTADA!$F$51="A",CONCATENATE(K83,".- ",G83),"")</f>
        <v xml:space="preserve">14.- APOYO AEROMÓVIL. </v>
      </c>
      <c r="D83" s="24"/>
      <c r="E83" s="11"/>
      <c r="F83" s="11"/>
      <c r="G83" s="40" t="str">
        <f>IF(J84="FIN","",LOOKUP(I83,DATOS!A:A,DATOS!F:F))</f>
        <v xml:space="preserve">APOYO AEROMÓVIL. </v>
      </c>
      <c r="H83" s="40">
        <f>IF(J84="FIN",0,LOOKUP(I83,DATOS!A:A,DATOS!P:P))</f>
        <v>0</v>
      </c>
      <c r="I83" s="35">
        <f>+I77+1</f>
        <v>1661</v>
      </c>
      <c r="J83" s="61">
        <f>IF(LOOKUP(I83,DATOS!A:A,DATOS!C:C)=0,J77,(LOOKUP(I83,DATOS!A:A,DATOS!C:C)))</f>
        <v>24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ht="15.6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ht="15.6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ht="15.6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ht="15.6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ht="15.6" x14ac:dyDescent="0.25">
      <c r="A88" s="11"/>
      <c r="B88" s="30"/>
      <c r="C88" s="27"/>
      <c r="D88" s="28"/>
      <c r="J88" s="19"/>
    </row>
    <row r="89" spans="1:19" ht="15.6" x14ac:dyDescent="0.25">
      <c r="A89" s="11"/>
      <c r="B89" s="31"/>
      <c r="C89" s="23" t="str">
        <f ca="1">IF(PORTADA!$F$51="A",CONCATENATE(K89,".- ",G89),"")</f>
        <v xml:space="preserve">15.- APOYO AEROMÓVIL. </v>
      </c>
      <c r="D89" s="24"/>
      <c r="E89" s="11"/>
      <c r="F89" s="11"/>
      <c r="G89" s="40" t="str">
        <f>IF(J90="FIN","",LOOKUP(I89,DATOS!A:A,DATOS!F:F))</f>
        <v xml:space="preserve">APOYO AEROMÓVIL. </v>
      </c>
      <c r="H89" s="40">
        <f>IF(J90="FIN",0,LOOKUP(I89,DATOS!A:A,DATOS!P:P))</f>
        <v>0</v>
      </c>
      <c r="I89" s="35">
        <f>+I83+1</f>
        <v>1662</v>
      </c>
      <c r="J89" s="61">
        <f>IF(LOOKUP(I89,DATOS!A:A,DATOS!C:C)=0,J83,(LOOKUP(I89,DATOS!A:A,DATOS!C:C)))</f>
        <v>24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ht="15.6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ht="15.6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ht="15.6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ht="15.6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ht="15.6" x14ac:dyDescent="0.25">
      <c r="A94" s="11"/>
      <c r="B94" s="30"/>
      <c r="C94" s="27"/>
      <c r="D94" s="28"/>
      <c r="J94" s="19"/>
    </row>
    <row r="95" spans="1:19" ht="15.6" x14ac:dyDescent="0.25">
      <c r="A95" s="11"/>
      <c r="B95" s="31"/>
      <c r="C95" s="23" t="str">
        <f ca="1">IF(PORTADA!$F$51="A",CONCATENATE(K95,".- ",G95),"")</f>
        <v xml:space="preserve">16.- APOYO AEROMÓVIL. </v>
      </c>
      <c r="D95" s="24"/>
      <c r="E95" s="11"/>
      <c r="F95" s="11"/>
      <c r="G95" s="40" t="str">
        <f>IF(J96="FIN","",LOOKUP(I95,DATOS!A:A,DATOS!F:F))</f>
        <v xml:space="preserve">APOYO AEROMÓVIL. </v>
      </c>
      <c r="H95" s="40">
        <f>IF(J96="FIN",0,LOOKUP(I95,DATOS!A:A,DATOS!P:P))</f>
        <v>0</v>
      </c>
      <c r="I95" s="35">
        <f>+I89+1</f>
        <v>1663</v>
      </c>
      <c r="J95" s="61">
        <f>IF(LOOKUP(I95,DATOS!A:A,DATOS!C:C)=0,J89,(LOOKUP(I95,DATOS!A:A,DATOS!C:C)))</f>
        <v>24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ht="15.6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ht="15.6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ht="15.6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ht="15.6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ht="15.6" x14ac:dyDescent="0.25">
      <c r="A100" s="11"/>
      <c r="B100" s="30"/>
      <c r="C100" s="27"/>
      <c r="D100" s="28"/>
      <c r="J100" s="19"/>
    </row>
    <row r="101" spans="1:19" ht="15.6" x14ac:dyDescent="0.25">
      <c r="A101" s="11"/>
      <c r="B101" s="31"/>
      <c r="C101" s="23" t="str">
        <f ca="1">IF(PORTADA!$F$51="A",CONCATENATE(K101,".- ",G101),"")</f>
        <v xml:space="preserve">17.- APOYO AEROMÓVIL. </v>
      </c>
      <c r="D101" s="24"/>
      <c r="E101" s="11"/>
      <c r="F101" s="11"/>
      <c r="G101" s="40" t="str">
        <f>IF(J102="FIN","",LOOKUP(I101,DATOS!A:A,DATOS!F:F))</f>
        <v xml:space="preserve">APOYO AEROMÓVIL. </v>
      </c>
      <c r="H101" s="40">
        <f>IF(J102="FIN",0,LOOKUP(I101,DATOS!A:A,DATOS!P:P))</f>
        <v>0</v>
      </c>
      <c r="I101" s="35">
        <f>+I95+1</f>
        <v>1664</v>
      </c>
      <c r="J101" s="61">
        <f>IF(LOOKUP(I101,DATOS!A:A,DATOS!C:C)=0,J95,(LOOKUP(I101,DATOS!A:A,DATOS!C:C)))</f>
        <v>24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ht="15.6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ht="15.6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ht="15.6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ht="15.6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ht="15.6" x14ac:dyDescent="0.25">
      <c r="A106" s="11"/>
      <c r="B106" s="30"/>
      <c r="C106" s="27"/>
      <c r="D106" s="28"/>
      <c r="J106" s="19"/>
    </row>
    <row r="107" spans="1:19" ht="15.6" x14ac:dyDescent="0.25">
      <c r="A107" s="11"/>
      <c r="B107" s="31"/>
      <c r="C107" s="23" t="str">
        <f ca="1">IF(PORTADA!$F$51="A",CONCATENATE(K107,".- ",G107),"")</f>
        <v xml:space="preserve">18.- APOYO AEROMÓVIL. </v>
      </c>
      <c r="D107" s="24"/>
      <c r="E107" s="11"/>
      <c r="F107" s="11"/>
      <c r="G107" s="40" t="str">
        <f>IF(J108="FIN","",LOOKUP(I107,DATOS!A:A,DATOS!F:F))</f>
        <v xml:space="preserve">APOYO AEROMÓVIL. </v>
      </c>
      <c r="H107" s="40">
        <f>IF(J108="FIN",0,LOOKUP(I107,DATOS!A:A,DATOS!P:P))</f>
        <v>0</v>
      </c>
      <c r="I107" s="35">
        <f>+I101+1</f>
        <v>1665</v>
      </c>
      <c r="J107" s="61">
        <f>IF(LOOKUP(I107,DATOS!A:A,DATOS!C:C)=0,J101,(LOOKUP(I107,DATOS!A:A,DATOS!C:C)))</f>
        <v>24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ht="15.6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ht="15.6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ht="15.6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ht="15.6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ht="15.6" x14ac:dyDescent="0.25">
      <c r="A112" s="11"/>
      <c r="B112" s="30"/>
      <c r="C112" s="27"/>
      <c r="D112" s="28"/>
      <c r="J112" s="19"/>
    </row>
    <row r="113" spans="1:19" ht="15.6" x14ac:dyDescent="0.25">
      <c r="A113" s="11"/>
      <c r="B113" s="31"/>
      <c r="C113" s="23" t="str">
        <f ca="1">IF(PORTADA!$F$51="A",CONCATENATE(K113,".- ",G113),"")</f>
        <v xml:space="preserve">19.- APOYO AEROMÓVIL. </v>
      </c>
      <c r="D113" s="24"/>
      <c r="E113" s="11"/>
      <c r="F113" s="11"/>
      <c r="G113" s="40" t="str">
        <f>IF(J114="FIN","",LOOKUP(I113,DATOS!A:A,DATOS!F:F))</f>
        <v xml:space="preserve">APOYO AEROMÓVIL. </v>
      </c>
      <c r="H113" s="40">
        <f>IF(J114="FIN",0,LOOKUP(I113,DATOS!A:A,DATOS!P:P))</f>
        <v>0</v>
      </c>
      <c r="I113" s="35">
        <f>+I107+1</f>
        <v>1666</v>
      </c>
      <c r="J113" s="61">
        <f>IF(LOOKUP(I113,DATOS!A:A,DATOS!C:C)=0,J107,(LOOKUP(I113,DATOS!A:A,DATOS!C:C)))</f>
        <v>24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ht="15.6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ht="15.6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ht="15.6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ht="15.6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ht="15.6" x14ac:dyDescent="0.25">
      <c r="A118" s="11"/>
      <c r="B118" s="30"/>
      <c r="C118" s="27"/>
      <c r="D118" s="28"/>
      <c r="J118" s="19"/>
    </row>
    <row r="119" spans="1:19" ht="15.6" x14ac:dyDescent="0.25">
      <c r="A119" s="11"/>
      <c r="B119" s="31"/>
      <c r="C119" s="23" t="str">
        <f ca="1">IF(PORTADA!$F$51="A",CONCATENATE(K119,".- ",G119),"")</f>
        <v xml:space="preserve">20.- APOYO AEROMÓVIL. </v>
      </c>
      <c r="D119" s="24"/>
      <c r="E119" s="11"/>
      <c r="F119" s="11"/>
      <c r="G119" s="40" t="str">
        <f>IF(J120="FIN","",LOOKUP(I119,DATOS!A:A,DATOS!F:F))</f>
        <v xml:space="preserve">APOYO AEROMÓVIL. </v>
      </c>
      <c r="H119" s="40">
        <f>IF(J120="FIN",0,LOOKUP(I119,DATOS!A:A,DATOS!P:P))</f>
        <v>0</v>
      </c>
      <c r="I119" s="35">
        <f>+I113+1</f>
        <v>1667</v>
      </c>
      <c r="J119" s="61">
        <f>IF(LOOKUP(I119,DATOS!A:A,DATOS!C:C)=0,J113,(LOOKUP(I119,DATOS!A:A,DATOS!C:C)))</f>
        <v>24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ht="15.6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ht="15.6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ht="15.6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ht="15.6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ht="15.6" x14ac:dyDescent="0.25">
      <c r="A124" s="11"/>
      <c r="B124" s="30"/>
      <c r="C124" s="27"/>
      <c r="D124" s="28"/>
      <c r="J124" s="19"/>
    </row>
    <row r="125" spans="1:19" ht="15.6" x14ac:dyDescent="0.25">
      <c r="A125" s="11"/>
      <c r="B125" s="31"/>
      <c r="C125" s="23" t="str">
        <f ca="1">IF(PORTADA!$F$51="A",CONCATENATE(K125,".- ",G125),"")</f>
        <v xml:space="preserve">21.- APOYO AEROMÓVIL. </v>
      </c>
      <c r="D125" s="24"/>
      <c r="E125" s="11"/>
      <c r="F125" s="11"/>
      <c r="G125" s="40" t="str">
        <f>IF(J126="FIN","",LOOKUP(I125,DATOS!A:A,DATOS!F:F))</f>
        <v xml:space="preserve">APOYO AEROMÓVIL. </v>
      </c>
      <c r="H125" s="40">
        <f>IF(J126="FIN",0,LOOKUP(I125,DATOS!A:A,DATOS!P:P))</f>
        <v>0</v>
      </c>
      <c r="I125" s="35">
        <f>+I119+1</f>
        <v>1668</v>
      </c>
      <c r="J125" s="61">
        <f>IF(LOOKUP(I125,DATOS!A:A,DATOS!C:C)=0,J119,(LOOKUP(I125,DATOS!A:A,DATOS!C:C)))</f>
        <v>24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ht="15.6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ht="15.6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ht="15.6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ht="15.6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ht="15.6" x14ac:dyDescent="0.25">
      <c r="A130" s="11"/>
      <c r="B130" s="30"/>
      <c r="C130" s="27"/>
      <c r="D130" s="28"/>
      <c r="J130" s="19"/>
    </row>
    <row r="131" spans="1:19" ht="15.6" x14ac:dyDescent="0.25">
      <c r="A131" s="11"/>
      <c r="B131" s="31"/>
      <c r="C131" s="23" t="str">
        <f ca="1">IF(PORTADA!$F$51="A",CONCATENATE(K131,".- ",G131),"")</f>
        <v xml:space="preserve">22.- APOYO AEROMÓVIL. </v>
      </c>
      <c r="D131" s="24"/>
      <c r="E131" s="11"/>
      <c r="F131" s="11"/>
      <c r="G131" s="40" t="str">
        <f>IF(J132="FIN","",LOOKUP(I131,DATOS!A:A,DATOS!F:F))</f>
        <v xml:space="preserve">APOYO AEROMÓVIL. </v>
      </c>
      <c r="H131" s="40">
        <f>IF(J132="FIN",0,LOOKUP(I131,DATOS!A:A,DATOS!P:P))</f>
        <v>0</v>
      </c>
      <c r="I131" s="35">
        <f>+I125+1</f>
        <v>1669</v>
      </c>
      <c r="J131" s="61">
        <f>IF(LOOKUP(I131,DATOS!A:A,DATOS!C:C)=0,J125,(LOOKUP(I131,DATOS!A:A,DATOS!C:C)))</f>
        <v>24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ht="15.6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ht="15.6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ht="15.6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ht="15.6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ht="15.6" x14ac:dyDescent="0.25">
      <c r="A136" s="11"/>
      <c r="B136" s="30"/>
      <c r="C136" s="27"/>
      <c r="D136" s="28"/>
      <c r="J136" s="19"/>
    </row>
    <row r="137" spans="1:19" ht="15.6" x14ac:dyDescent="0.25">
      <c r="A137" s="11"/>
      <c r="B137" s="31"/>
      <c r="C137" s="23" t="str">
        <f ca="1">IF(PORTADA!$F$51="A",CONCATENATE(K137,".- ",G137),"")</f>
        <v xml:space="preserve">23.- APOYO AEROMÓVIL. </v>
      </c>
      <c r="D137" s="24"/>
      <c r="E137" s="11"/>
      <c r="F137" s="11"/>
      <c r="G137" s="40" t="str">
        <f>IF(J138="FIN","",LOOKUP(I137,DATOS!A:A,DATOS!F:F))</f>
        <v xml:space="preserve">APOYO AEROMÓVIL. </v>
      </c>
      <c r="H137" s="40">
        <f>IF(J138="FIN",0,LOOKUP(I137,DATOS!A:A,DATOS!P:P))</f>
        <v>0</v>
      </c>
      <c r="I137" s="35">
        <f>+I131+1</f>
        <v>1670</v>
      </c>
      <c r="J137" s="61">
        <f>IF(LOOKUP(I137,DATOS!A:A,DATOS!C:C)=0,J131,(LOOKUP(I137,DATOS!A:A,DATOS!C:C)))</f>
        <v>24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ht="15.6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ht="15.6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ht="15.6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ht="15.6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ht="15.6" x14ac:dyDescent="0.25">
      <c r="A142" s="11"/>
      <c r="B142" s="30"/>
      <c r="C142" s="27"/>
      <c r="D142" s="28"/>
      <c r="J142" s="19"/>
    </row>
    <row r="143" spans="1:19" ht="15.6" x14ac:dyDescent="0.25">
      <c r="A143" s="11"/>
      <c r="B143" s="31"/>
      <c r="C143" s="23" t="str">
        <f ca="1">IF(PORTADA!$F$51="A",CONCATENATE(K143,".- ",G143),"")</f>
        <v xml:space="preserve">24.- APOYO AEROMÓVIL. </v>
      </c>
      <c r="D143" s="24"/>
      <c r="E143" s="11"/>
      <c r="F143" s="11"/>
      <c r="G143" s="40" t="str">
        <f>IF(J144="FIN","",LOOKUP(I143,DATOS!A:A,DATOS!F:F))</f>
        <v xml:space="preserve">APOYO AEROMÓVIL. </v>
      </c>
      <c r="H143" s="40">
        <f>IF(J144="FIN",0,LOOKUP(I143,DATOS!A:A,DATOS!P:P))</f>
        <v>0</v>
      </c>
      <c r="I143" s="35">
        <f>+I137+1</f>
        <v>1671</v>
      </c>
      <c r="J143" s="61">
        <f>IF(LOOKUP(I143,DATOS!A:A,DATOS!C:C)=0,J137,(LOOKUP(I143,DATOS!A:A,DATOS!C:C)))</f>
        <v>24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ht="15.6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ht="15.6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ht="15.6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ht="15.6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ht="15.6" x14ac:dyDescent="0.25">
      <c r="A148" s="11"/>
      <c r="B148" s="30"/>
      <c r="C148" s="27"/>
      <c r="D148" s="28"/>
      <c r="J148" s="19"/>
    </row>
    <row r="149" spans="1:19" ht="15.6" x14ac:dyDescent="0.25">
      <c r="A149" s="11"/>
      <c r="B149" s="31"/>
      <c r="C149" s="23" t="str">
        <f ca="1">IF(PORTADA!$F$51="A",CONCATENATE(K149,".- ",G149),"")</f>
        <v xml:space="preserve">25.- APOYO AEROMÓVIL. </v>
      </c>
      <c r="D149" s="24"/>
      <c r="E149" s="11"/>
      <c r="F149" s="11"/>
      <c r="G149" s="40" t="str">
        <f>IF(J150="FIN","",LOOKUP(I149,DATOS!A:A,DATOS!F:F))</f>
        <v xml:space="preserve">APOYO AEROMÓVIL. </v>
      </c>
      <c r="H149" s="40">
        <f>IF(J150="FIN",0,LOOKUP(I149,DATOS!A:A,DATOS!P:P))</f>
        <v>0</v>
      </c>
      <c r="I149" s="35">
        <f>+I143+1</f>
        <v>1672</v>
      </c>
      <c r="J149" s="61">
        <f>IF(LOOKUP(I149,DATOS!A:A,DATOS!C:C)=0,J143,(LOOKUP(I149,DATOS!A:A,DATOS!C:C)))</f>
        <v>24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ht="15.6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ht="15.6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ht="15.6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ht="15.6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ht="15.6" x14ac:dyDescent="0.25">
      <c r="A154" s="11"/>
      <c r="B154" s="30"/>
      <c r="C154" s="27"/>
      <c r="D154" s="28"/>
      <c r="J154" s="19"/>
    </row>
    <row r="155" spans="1:19" ht="15.6" x14ac:dyDescent="0.25">
      <c r="A155" s="11"/>
      <c r="B155" s="31"/>
      <c r="C155" s="23" t="str">
        <f ca="1">IF(PORTADA!$F$51="A",CONCATENATE(K155,".- ",G155),"")</f>
        <v xml:space="preserve">26.- APOYO AEROMÓVIL. </v>
      </c>
      <c r="D155" s="24"/>
      <c r="E155" s="11"/>
      <c r="F155" s="11"/>
      <c r="G155" s="40" t="str">
        <f>IF(J156="FIN","",LOOKUP(I155,DATOS!A:A,DATOS!F:F))</f>
        <v xml:space="preserve">APOYO AEROMÓVIL. </v>
      </c>
      <c r="H155" s="40">
        <f>IF(J156="FIN",0,LOOKUP(I155,DATOS!A:A,DATOS!P:P))</f>
        <v>0</v>
      </c>
      <c r="I155" s="35">
        <f>+I149+1</f>
        <v>1673</v>
      </c>
      <c r="J155" s="61">
        <f>IF(LOOKUP(I155,DATOS!A:A,DATOS!C:C)=0,J149,(LOOKUP(I155,DATOS!A:A,DATOS!C:C)))</f>
        <v>24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ht="15.6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ht="15.6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ht="15.6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ht="15.6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ht="15.6" x14ac:dyDescent="0.25">
      <c r="A160" s="11"/>
      <c r="B160" s="30"/>
      <c r="C160" s="27"/>
      <c r="D160" s="28"/>
      <c r="J160" s="19"/>
    </row>
    <row r="161" spans="1:19" ht="15.6" x14ac:dyDescent="0.25">
      <c r="A161" s="11"/>
      <c r="B161" s="31"/>
      <c r="C161" s="23" t="str">
        <f ca="1">IF(PORTADA!$F$51="A",CONCATENATE(K161,".- ",G161),"")</f>
        <v xml:space="preserve">27.- APOYO AEROMÓVIL. </v>
      </c>
      <c r="D161" s="24"/>
      <c r="E161" s="11"/>
      <c r="F161" s="11"/>
      <c r="G161" s="40" t="str">
        <f>IF(J162="FIN","",LOOKUP(I161,DATOS!A:A,DATOS!F:F))</f>
        <v xml:space="preserve">APOYO AEROMÓVIL. </v>
      </c>
      <c r="H161" s="40">
        <f>IF(J162="FIN",0,LOOKUP(I161,DATOS!A:A,DATOS!P:P))</f>
        <v>0</v>
      </c>
      <c r="I161" s="35">
        <f>+I155+1</f>
        <v>1674</v>
      </c>
      <c r="J161" s="61">
        <f>IF(LOOKUP(I161,DATOS!A:A,DATOS!C:C)=0,J155,(LOOKUP(I161,DATOS!A:A,DATOS!C:C)))</f>
        <v>24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ht="15.6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ht="15.6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ht="15.6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ht="15.6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ht="15.6" x14ac:dyDescent="0.25">
      <c r="A166" s="11"/>
      <c r="B166" s="30"/>
      <c r="C166" s="27"/>
      <c r="D166" s="28"/>
      <c r="J166" s="19"/>
    </row>
    <row r="167" spans="1:19" ht="15.6" x14ac:dyDescent="0.25">
      <c r="A167" s="11"/>
      <c r="B167" s="31"/>
      <c r="C167" s="23" t="str">
        <f ca="1">IF(PORTADA!$F$51="A",CONCATENATE(K167,".- ",G167),"")</f>
        <v xml:space="preserve">28.- APOYO AEROMÓVIL. </v>
      </c>
      <c r="D167" s="24"/>
      <c r="E167" s="11"/>
      <c r="F167" s="11"/>
      <c r="G167" s="40" t="str">
        <f>IF(J168="FIN","",LOOKUP(I167,DATOS!A:A,DATOS!F:F))</f>
        <v xml:space="preserve">APOYO AEROMÓVIL. </v>
      </c>
      <c r="H167" s="40">
        <f>IF(J168="FIN",0,LOOKUP(I167,DATOS!A:A,DATOS!P:P))</f>
        <v>0</v>
      </c>
      <c r="I167" s="35">
        <f>+I161+1</f>
        <v>1675</v>
      </c>
      <c r="J167" s="61">
        <f>IF(LOOKUP(I167,DATOS!A:A,DATOS!C:C)=0,J161,(LOOKUP(I167,DATOS!A:A,DATOS!C:C)))</f>
        <v>24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ht="15.6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ht="15.6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ht="15.6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ht="15.6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ht="15.6" x14ac:dyDescent="0.25">
      <c r="A172" s="11"/>
      <c r="B172" s="30"/>
      <c r="C172" s="27"/>
      <c r="D172" s="28"/>
      <c r="J172" s="19"/>
    </row>
    <row r="173" spans="1:19" ht="15.6" x14ac:dyDescent="0.25">
      <c r="A173" s="11"/>
      <c r="B173" s="31"/>
      <c r="C173" s="23" t="str">
        <f ca="1">IF(PORTADA!$F$51="A",CONCATENATE(K173,".- ",G173),"")</f>
        <v xml:space="preserve">29.- APOYO AEROMÓVIL. </v>
      </c>
      <c r="D173" s="24"/>
      <c r="E173" s="11"/>
      <c r="F173" s="11"/>
      <c r="G173" s="40" t="str">
        <f>IF(J174="FIN","",LOOKUP(I173,DATOS!A:A,DATOS!F:F))</f>
        <v xml:space="preserve">APOYO AEROMÓVIL. </v>
      </c>
      <c r="H173" s="40">
        <f>IF(J174="FIN",0,LOOKUP(I173,DATOS!A:A,DATOS!P:P))</f>
        <v>0</v>
      </c>
      <c r="I173" s="35">
        <f>+I167+1</f>
        <v>1676</v>
      </c>
      <c r="J173" s="61">
        <f>IF(LOOKUP(I173,DATOS!A:A,DATOS!C:C)=0,J167,(LOOKUP(I173,DATOS!A:A,DATOS!C:C)))</f>
        <v>24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ht="15.6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ht="15.6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ht="15.6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ht="15.6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ht="15.6" x14ac:dyDescent="0.25">
      <c r="A178" s="11"/>
      <c r="B178" s="30"/>
      <c r="C178" s="27"/>
      <c r="D178" s="28"/>
      <c r="J178" s="19"/>
    </row>
    <row r="179" spans="1:19" ht="15.6" x14ac:dyDescent="0.25">
      <c r="A179" s="11"/>
      <c r="B179" s="31"/>
      <c r="C179" s="23" t="str">
        <f ca="1">IF(PORTADA!$F$51="A",CONCATENATE(K179,".- ",G179),"")</f>
        <v xml:space="preserve">30.- APOYO AEROMÓVIL. </v>
      </c>
      <c r="D179" s="24"/>
      <c r="E179" s="11"/>
      <c r="F179" s="11"/>
      <c r="G179" s="40" t="str">
        <f>IF(J180="FIN","",LOOKUP(I179,DATOS!A:A,DATOS!F:F))</f>
        <v xml:space="preserve">APOYO AEROMÓVIL. </v>
      </c>
      <c r="H179" s="40">
        <f>IF(J180="FIN",0,LOOKUP(I179,DATOS!A:A,DATOS!P:P))</f>
        <v>0</v>
      </c>
      <c r="I179" s="35">
        <f>+I173+1</f>
        <v>1677</v>
      </c>
      <c r="J179" s="61">
        <f>IF(LOOKUP(I179,DATOS!A:A,DATOS!C:C)=0,J173,(LOOKUP(I179,DATOS!A:A,DATOS!C:C)))</f>
        <v>24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ht="15.6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ht="15.6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ht="15.6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ht="15.6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ht="15.6" x14ac:dyDescent="0.25">
      <c r="A184" s="11"/>
      <c r="B184" s="30"/>
      <c r="C184" s="27"/>
      <c r="D184" s="28"/>
      <c r="J184" s="19"/>
    </row>
    <row r="185" spans="1:19" ht="15.6" x14ac:dyDescent="0.25">
      <c r="A185" s="11"/>
      <c r="B185" s="31"/>
      <c r="C185" s="23" t="str">
        <f ca="1">IF(PORTADA!$F$51="A",CONCATENATE(K185,".- ",G185),"")</f>
        <v xml:space="preserve">31.- APOYO AEROMÓVIL. </v>
      </c>
      <c r="D185" s="24"/>
      <c r="E185" s="11"/>
      <c r="F185" s="11"/>
      <c r="G185" s="40" t="str">
        <f>IF(J186="FIN","",LOOKUP(I185,DATOS!A:A,DATOS!F:F))</f>
        <v xml:space="preserve">APOYO AEROMÓVIL. </v>
      </c>
      <c r="H185" s="40">
        <f>IF(J186="FIN",0,LOOKUP(I185,DATOS!A:A,DATOS!P:P))</f>
        <v>0</v>
      </c>
      <c r="I185" s="35">
        <f>+I179+1</f>
        <v>1678</v>
      </c>
      <c r="J185" s="61">
        <f>IF(LOOKUP(I185,DATOS!A:A,DATOS!C:C)=0,J179,(LOOKUP(I185,DATOS!A:A,DATOS!C:C)))</f>
        <v>24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ht="15.6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ht="15.6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ht="15.6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ht="15.6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ht="15.6" x14ac:dyDescent="0.25">
      <c r="A190" s="11"/>
      <c r="B190" s="30"/>
      <c r="C190" s="27"/>
      <c r="D190" s="28"/>
      <c r="J190" s="19"/>
    </row>
    <row r="191" spans="1:19" ht="15.6" x14ac:dyDescent="0.25">
      <c r="A191" s="11"/>
      <c r="B191" s="31"/>
      <c r="C191" s="23" t="str">
        <f ca="1">IF(PORTADA!$F$51="A",CONCATENATE(K191,".- ",G191),"")</f>
        <v xml:space="preserve">32.- APOYO AEROMÓVIL. </v>
      </c>
      <c r="D191" s="24"/>
      <c r="E191" s="11"/>
      <c r="F191" s="11"/>
      <c r="G191" s="40" t="str">
        <f>IF(J192="FIN","",LOOKUP(I191,DATOS!A:A,DATOS!F:F))</f>
        <v xml:space="preserve">APOYO AEROMÓVIL. </v>
      </c>
      <c r="H191" s="40">
        <f>IF(J192="FIN",0,LOOKUP(I191,DATOS!A:A,DATOS!P:P))</f>
        <v>0</v>
      </c>
      <c r="I191" s="35">
        <f>+I185+1</f>
        <v>1679</v>
      </c>
      <c r="J191" s="61">
        <f>IF(LOOKUP(I191,DATOS!A:A,DATOS!C:C)=0,J185,(LOOKUP(I191,DATOS!A:A,DATOS!C:C)))</f>
        <v>24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ht="15.6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ht="15.6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ht="15.6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ht="15.6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ht="15.6" x14ac:dyDescent="0.25">
      <c r="A196" s="11"/>
      <c r="B196" s="30"/>
      <c r="C196" s="27"/>
      <c r="D196" s="28"/>
      <c r="J196" s="19"/>
    </row>
    <row r="197" spans="1:19" ht="15.6" x14ac:dyDescent="0.25">
      <c r="A197" s="11"/>
      <c r="B197" s="31"/>
      <c r="C197" s="23" t="str">
        <f ca="1">IF(PORTADA!$F$51="A",CONCATENATE(K197,".- ",G197),"")</f>
        <v xml:space="preserve">33.- APOYO AEROMÓVIL. </v>
      </c>
      <c r="D197" s="24"/>
      <c r="E197" s="11"/>
      <c r="F197" s="11"/>
      <c r="G197" s="40" t="str">
        <f>IF(J198="FIN","",LOOKUP(I197,DATOS!A:A,DATOS!F:F))</f>
        <v xml:space="preserve">APOYO AEROMÓVIL. </v>
      </c>
      <c r="H197" s="40">
        <f>IF(J198="FIN",0,LOOKUP(I197,DATOS!A:A,DATOS!P:P))</f>
        <v>0</v>
      </c>
      <c r="I197" s="35">
        <f>+I191+1</f>
        <v>1680</v>
      </c>
      <c r="J197" s="61">
        <f>IF(LOOKUP(I197,DATOS!A:A,DATOS!C:C)=0,J191,(LOOKUP(I197,DATOS!A:A,DATOS!C:C)))</f>
        <v>24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ht="15.6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ht="15.6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ht="15.6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ht="15.6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ht="15.6" x14ac:dyDescent="0.25">
      <c r="A202" s="11"/>
      <c r="B202" s="30"/>
      <c r="C202" s="27"/>
      <c r="D202" s="28"/>
      <c r="J202" s="19"/>
    </row>
    <row r="203" spans="1:19" ht="15.6" x14ac:dyDescent="0.25">
      <c r="A203" s="11"/>
      <c r="B203" s="31"/>
      <c r="C203" s="23" t="str">
        <f ca="1">IF(PORTADA!$F$51="A",CONCATENATE(K203,".- ",G203),"")</f>
        <v xml:space="preserve">34.- APOYO AEROMÓVIL. </v>
      </c>
      <c r="D203" s="24"/>
      <c r="E203" s="11"/>
      <c r="F203" s="11"/>
      <c r="G203" s="40" t="str">
        <f>IF(J204="FIN","",LOOKUP(I203,DATOS!A:A,DATOS!F:F))</f>
        <v xml:space="preserve">APOYO AEROMÓVIL. </v>
      </c>
      <c r="H203" s="40">
        <f>IF(J204="FIN",0,LOOKUP(I203,DATOS!A:A,DATOS!P:P))</f>
        <v>0</v>
      </c>
      <c r="I203" s="35">
        <f>+I197+1</f>
        <v>1681</v>
      </c>
      <c r="J203" s="61">
        <f>IF(LOOKUP(I203,DATOS!A:A,DATOS!C:C)=0,J197,(LOOKUP(I203,DATOS!A:A,DATOS!C:C)))</f>
        <v>24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ht="15.6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ht="15.6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ht="15.6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ht="15.6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ht="15.6" x14ac:dyDescent="0.25">
      <c r="A208" s="11"/>
      <c r="B208" s="30"/>
      <c r="C208" s="27"/>
      <c r="D208" s="28"/>
      <c r="J208" s="19"/>
    </row>
    <row r="209" spans="1:19" ht="15.6" x14ac:dyDescent="0.25">
      <c r="A209" s="11"/>
      <c r="B209" s="31"/>
      <c r="C209" s="23" t="str">
        <f ca="1">IF(PORTADA!$F$51="A",CONCATENATE(K209,".- ",G209),"")</f>
        <v xml:space="preserve">35.- APOYO AEROMÓVIL. </v>
      </c>
      <c r="D209" s="24"/>
      <c r="E209" s="11"/>
      <c r="F209" s="11"/>
      <c r="G209" s="40" t="str">
        <f>IF(J210="FIN","",LOOKUP(I209,DATOS!A:A,DATOS!F:F))</f>
        <v xml:space="preserve">APOYO AEROMÓVIL. </v>
      </c>
      <c r="H209" s="40">
        <f>IF(J210="FIN",0,LOOKUP(I209,DATOS!A:A,DATOS!P:P))</f>
        <v>0</v>
      </c>
      <c r="I209" s="35">
        <f>+I203+1</f>
        <v>1682</v>
      </c>
      <c r="J209" s="61">
        <f>IF(LOOKUP(I209,DATOS!A:A,DATOS!C:C)=0,J203,(LOOKUP(I209,DATOS!A:A,DATOS!C:C)))</f>
        <v>24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ht="15.6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ht="15.6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ht="15.6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ht="15.6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ht="15.6" x14ac:dyDescent="0.25">
      <c r="A214" s="11"/>
      <c r="B214" s="30"/>
      <c r="C214" s="27"/>
      <c r="D214" s="28"/>
      <c r="J214" s="19"/>
    </row>
    <row r="215" spans="1:19" ht="15.6" x14ac:dyDescent="0.25">
      <c r="A215" s="11"/>
      <c r="B215" s="31"/>
      <c r="C215" s="23" t="str">
        <f ca="1">IF(PORTADA!$F$51="A",CONCATENATE(K215,".- ",G215),"")</f>
        <v xml:space="preserve">36.- APOYO AEROMÓVIL. </v>
      </c>
      <c r="D215" s="24"/>
      <c r="E215" s="11"/>
      <c r="F215" s="11"/>
      <c r="G215" s="40" t="str">
        <f>IF(J216="FIN","",LOOKUP(I215,DATOS!A:A,DATOS!F:F))</f>
        <v xml:space="preserve">APOYO AEROMÓVIL. </v>
      </c>
      <c r="H215" s="40">
        <f>IF(J216="FIN",0,LOOKUP(I215,DATOS!A:A,DATOS!P:P))</f>
        <v>0</v>
      </c>
      <c r="I215" s="35">
        <f>+I209+1</f>
        <v>1683</v>
      </c>
      <c r="J215" s="61">
        <f>IF(LOOKUP(I215,DATOS!A:A,DATOS!C:C)=0,J209,(LOOKUP(I215,DATOS!A:A,DATOS!C:C)))</f>
        <v>24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ht="15.6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ht="15.6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ht="15.6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ht="15.6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ht="15.6" x14ac:dyDescent="0.25">
      <c r="A220" s="11"/>
      <c r="B220" s="30"/>
      <c r="C220" s="27"/>
      <c r="D220" s="28"/>
      <c r="J220" s="19"/>
    </row>
    <row r="221" spans="1:19" ht="15.6" x14ac:dyDescent="0.25">
      <c r="A221" s="11"/>
      <c r="B221" s="31"/>
      <c r="C221" s="23" t="str">
        <f ca="1">IF(PORTADA!$F$51="A",CONCATENATE(K221,".- ",G221),"")</f>
        <v xml:space="preserve">37.- APOYO AEROMÓVIL. </v>
      </c>
      <c r="D221" s="24"/>
      <c r="E221" s="11"/>
      <c r="F221" s="11"/>
      <c r="G221" s="40" t="str">
        <f>IF(J222="FIN","",LOOKUP(I221,DATOS!A:A,DATOS!F:F))</f>
        <v xml:space="preserve">APOYO AEROMÓVIL. </v>
      </c>
      <c r="H221" s="40">
        <f>IF(J222="FIN",0,LOOKUP(I221,DATOS!A:A,DATOS!P:P))</f>
        <v>0</v>
      </c>
      <c r="I221" s="35">
        <f>+I215+1</f>
        <v>1684</v>
      </c>
      <c r="J221" s="61">
        <f>IF(LOOKUP(I221,DATOS!A:A,DATOS!C:C)=0,J215,(LOOKUP(I221,DATOS!A:A,DATOS!C:C)))</f>
        <v>24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ht="15.6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ht="15.6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ht="15.6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ht="15.6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ht="15.6" x14ac:dyDescent="0.25">
      <c r="A226" s="11"/>
      <c r="B226" s="30"/>
      <c r="C226" s="27"/>
      <c r="D226" s="28"/>
      <c r="J226" s="19"/>
    </row>
    <row r="227" spans="1:19" ht="15.6" x14ac:dyDescent="0.25">
      <c r="A227" s="11"/>
      <c r="B227" s="31"/>
      <c r="C227" s="23" t="str">
        <f ca="1">IF(PORTADA!$F$51="A",CONCATENATE(K227,".- ",G227),"")</f>
        <v xml:space="preserve">38.- APOYO AEROMÓVIL. </v>
      </c>
      <c r="D227" s="24"/>
      <c r="E227" s="11"/>
      <c r="F227" s="11"/>
      <c r="G227" s="40" t="str">
        <f>IF(J228="FIN","",LOOKUP(I227,DATOS!A:A,DATOS!F:F))</f>
        <v xml:space="preserve">APOYO AEROMÓVIL. </v>
      </c>
      <c r="H227" s="40">
        <f>IF(J228="FIN",0,LOOKUP(I227,DATOS!A:A,DATOS!P:P))</f>
        <v>0</v>
      </c>
      <c r="I227" s="35">
        <f>+I221+1</f>
        <v>1685</v>
      </c>
      <c r="J227" s="61">
        <f>IF(LOOKUP(I227,DATOS!A:A,DATOS!C:C)=0,J221,(LOOKUP(I227,DATOS!A:A,DATOS!C:C)))</f>
        <v>24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ht="15.6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ht="15.6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ht="15.6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ht="15.6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ht="15.6" x14ac:dyDescent="0.25">
      <c r="A232" s="11"/>
      <c r="B232" s="30"/>
      <c r="C232" s="27"/>
      <c r="D232" s="28"/>
      <c r="J232" s="19"/>
    </row>
    <row r="233" spans="1:19" ht="15.6" x14ac:dyDescent="0.25">
      <c r="A233" s="11"/>
      <c r="B233" s="31"/>
      <c r="C233" s="23" t="str">
        <f ca="1">IF(PORTADA!$F$51="A",CONCATENATE(K233,".- ",G233),"")</f>
        <v xml:space="preserve">39.- APOYO AEROMÓVIL. </v>
      </c>
      <c r="D233" s="24"/>
      <c r="E233" s="11"/>
      <c r="F233" s="11"/>
      <c r="G233" s="40" t="str">
        <f>IF(J234="FIN","",LOOKUP(I233,DATOS!A:A,DATOS!F:F))</f>
        <v xml:space="preserve">APOYO AEROMÓVIL. </v>
      </c>
      <c r="H233" s="40">
        <f>IF(J234="FIN",0,LOOKUP(I233,DATOS!A:A,DATOS!P:P))</f>
        <v>0</v>
      </c>
      <c r="I233" s="35">
        <f>+I227+1</f>
        <v>1686</v>
      </c>
      <c r="J233" s="61">
        <f>IF(LOOKUP(I233,DATOS!A:A,DATOS!C:C)=0,J227,(LOOKUP(I233,DATOS!A:A,DATOS!C:C)))</f>
        <v>24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ht="15.6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ht="15.6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ht="15.6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ht="15.6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ht="15.6" x14ac:dyDescent="0.25">
      <c r="A238" s="11"/>
      <c r="B238" s="30"/>
      <c r="C238" s="27"/>
      <c r="D238" s="28"/>
      <c r="J238" s="19"/>
    </row>
    <row r="239" spans="1:19" ht="15.6" x14ac:dyDescent="0.25">
      <c r="A239" s="11"/>
      <c r="B239" s="31"/>
      <c r="C239" s="23" t="str">
        <f ca="1">IF(PORTADA!$F$51="A",CONCATENATE(K239,".- ",G239),"")</f>
        <v xml:space="preserve">40.- APOYO AEROMÓVIL. </v>
      </c>
      <c r="D239" s="24"/>
      <c r="E239" s="11"/>
      <c r="F239" s="11"/>
      <c r="G239" s="40" t="str">
        <f>IF(J240="FIN","",LOOKUP(I239,DATOS!A:A,DATOS!F:F))</f>
        <v xml:space="preserve">APOYO AEROMÓVIL. </v>
      </c>
      <c r="H239" s="40">
        <f>IF(J240="FIN",0,LOOKUP(I239,DATOS!A:A,DATOS!P:P))</f>
        <v>0</v>
      </c>
      <c r="I239" s="35">
        <f>+I233+1</f>
        <v>1687</v>
      </c>
      <c r="J239" s="61">
        <f>IF(LOOKUP(I239,DATOS!A:A,DATOS!C:C)=0,J233,(LOOKUP(I239,DATOS!A:A,DATOS!C:C)))</f>
        <v>24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ht="15.6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ht="15.6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ht="15.6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ht="15.6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ht="15.6" x14ac:dyDescent="0.25">
      <c r="A244" s="11"/>
      <c r="B244" s="30"/>
      <c r="C244" s="27"/>
      <c r="D244" s="28"/>
      <c r="J244" s="19"/>
    </row>
    <row r="245" spans="1:19" ht="15.6" x14ac:dyDescent="0.25">
      <c r="A245" s="11"/>
      <c r="B245" s="31"/>
      <c r="C245" s="23" t="str">
        <f ca="1">IF(PORTADA!$F$51="A",CONCATENATE(K245,".- ",G245),"")</f>
        <v xml:space="preserve">41.- </v>
      </c>
      <c r="D245" s="24"/>
      <c r="E245" s="11"/>
      <c r="F245" s="11"/>
      <c r="G245" s="40" t="str">
        <f>IF(J246="FIN","",LOOKUP(I245,DATOS!A:A,DATOS!F:F))</f>
        <v/>
      </c>
      <c r="H245" s="40">
        <f>IF(J246="FIN",0,LOOKUP(I245,DATOS!A:A,DATOS!P:P))</f>
        <v>0</v>
      </c>
      <c r="I245" s="35">
        <f>+I239+1</f>
        <v>1688</v>
      </c>
      <c r="J245" s="61">
        <f>IF(LOOKUP(I245,DATOS!A:A,DATOS!C:C)=0,J239,(LOOKUP(I245,DATOS!A:A,DATOS!C:C)))</f>
        <v>25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ht="15.6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 xml:space="preserve">a) </v>
      </c>
      <c r="D246" s="26"/>
      <c r="G246" s="38" t="str">
        <f>IF(J246="FIN","",LOOKUP(I245,DATOS!A:A,DATOS!L:L))</f>
        <v/>
      </c>
      <c r="I246" s="35" t="s">
        <v>57</v>
      </c>
      <c r="J246" s="41" t="str">
        <f>IF(J240="FIN","FIN",IF(J245=J239,"","FIN"))</f>
        <v>FIN</v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ht="15.6" x14ac:dyDescent="0.25">
      <c r="A247" s="142"/>
      <c r="B247" s="29"/>
      <c r="C247" s="25" t="str">
        <f ca="1">IF(PORTADA!$F$51="A",CONCATENATE(I247," ",G247),"")</f>
        <v xml:space="preserve">b) </v>
      </c>
      <c r="D247" s="26"/>
      <c r="G247" s="38" t="str">
        <f>IF(J246="FIN","",LOOKUP(I245,DATOS!A:A,DATOS!M:M))</f>
        <v/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ht="15.6" x14ac:dyDescent="0.25">
      <c r="A248" s="142"/>
      <c r="B248" s="29"/>
      <c r="C248" s="25" t="str">
        <f ca="1">IF(PORTADA!$F$51="A",CONCATENATE(I248," ",G248),"")</f>
        <v xml:space="preserve">c) </v>
      </c>
      <c r="D248" s="26"/>
      <c r="G248" s="38" t="str">
        <f>IF(J246="FIN","",LOOKUP(I245,DATOS!A:A,DATOS!N:N))</f>
        <v/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ht="15.6" x14ac:dyDescent="0.25">
      <c r="A249" s="142"/>
      <c r="B249" s="29"/>
      <c r="C249" s="25" t="str">
        <f ca="1">IF(PORTADA!$F$51="A",CONCATENATE(I249," ",G249),"")</f>
        <v xml:space="preserve">d) </v>
      </c>
      <c r="D249" s="26"/>
      <c r="G249" s="38" t="str">
        <f>IF(J246="FIN","",LOOKUP(I245,DATOS!A:A,DATOS!O:O))</f>
        <v/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ht="15.6" x14ac:dyDescent="0.25">
      <c r="A250" s="11"/>
      <c r="B250" s="30"/>
      <c r="C250" s="27"/>
      <c r="D250" s="28"/>
      <c r="J250" s="19"/>
    </row>
    <row r="251" spans="1:19" ht="15.6" x14ac:dyDescent="0.25">
      <c r="A251" s="11"/>
      <c r="B251" s="31"/>
      <c r="C251" s="23" t="str">
        <f ca="1">IF(PORTADA!$F$51="A",CONCATENATE(K251,".- ",G251),"")</f>
        <v xml:space="preserve">42.- </v>
      </c>
      <c r="D251" s="24"/>
      <c r="E251" s="11"/>
      <c r="F251" s="11"/>
      <c r="G251" s="40" t="str">
        <f>IF(J252="FIN","",LOOKUP(I251,DATOS!A:A,DATOS!F:F))</f>
        <v/>
      </c>
      <c r="H251" s="40">
        <f>IF(J252="FIN",0,LOOKUP(I251,DATOS!A:A,DATOS!P:P))</f>
        <v>0</v>
      </c>
      <c r="I251" s="35">
        <f>+I245+1</f>
        <v>1689</v>
      </c>
      <c r="J251" s="61">
        <f>IF(LOOKUP(I251,DATOS!A:A,DATOS!C:C)=0,J245,(LOOKUP(I251,DATOS!A:A,DATOS!C:C)))</f>
        <v>25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ht="15.6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 xml:space="preserve">a) </v>
      </c>
      <c r="D252" s="26"/>
      <c r="G252" s="38" t="str">
        <f>IF(J252="FIN","",LOOKUP(I251,DATOS!A:A,DATOS!L:L))</f>
        <v/>
      </c>
      <c r="I252" s="35" t="s">
        <v>57</v>
      </c>
      <c r="J252" s="41" t="str">
        <f>IF(J246="FIN","FIN",IF(J251=J245,"","FIN"))</f>
        <v>FIN</v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ht="15.6" x14ac:dyDescent="0.25">
      <c r="A253" s="142"/>
      <c r="B253" s="29"/>
      <c r="C253" s="25" t="str">
        <f ca="1">IF(PORTADA!$F$51="A",CONCATENATE(I253," ",G253),"")</f>
        <v xml:space="preserve">b) </v>
      </c>
      <c r="D253" s="26"/>
      <c r="G253" s="38" t="str">
        <f>IF(J252="FIN","",LOOKUP(I251,DATOS!A:A,DATOS!M:M))</f>
        <v/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ht="15.6" x14ac:dyDescent="0.25">
      <c r="A254" s="142"/>
      <c r="B254" s="29"/>
      <c r="C254" s="25" t="str">
        <f ca="1">IF(PORTADA!$F$51="A",CONCATENATE(I254," ",G254),"")</f>
        <v xml:space="preserve">c) </v>
      </c>
      <c r="D254" s="26"/>
      <c r="G254" s="38" t="str">
        <f>IF(J252="FIN","",LOOKUP(I251,DATOS!A:A,DATOS!N:N))</f>
        <v/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ht="15.6" x14ac:dyDescent="0.25">
      <c r="A255" s="142"/>
      <c r="B255" s="29"/>
      <c r="C255" s="25" t="str">
        <f ca="1">IF(PORTADA!$F$51="A",CONCATENATE(I255," ",G255),"")</f>
        <v xml:space="preserve">d) </v>
      </c>
      <c r="D255" s="26"/>
      <c r="G255" s="38" t="str">
        <f>IF(J252="FIN","",LOOKUP(I251,DATOS!A:A,DATOS!O:O))</f>
        <v/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ht="15.6" x14ac:dyDescent="0.25">
      <c r="A256" s="11"/>
      <c r="B256" s="30"/>
      <c r="C256" s="27"/>
      <c r="D256" s="28"/>
      <c r="J256" s="19"/>
    </row>
    <row r="257" spans="1:19" ht="15.6" x14ac:dyDescent="0.25">
      <c r="A257" s="11"/>
      <c r="B257" s="31"/>
      <c r="C257" s="23" t="str">
        <f ca="1">IF(PORTADA!$F$51="A",CONCATENATE(K257,".- ",G257),"")</f>
        <v xml:space="preserve">43.- </v>
      </c>
      <c r="D257" s="24"/>
      <c r="E257" s="11"/>
      <c r="F257" s="11"/>
      <c r="G257" s="40" t="str">
        <f>IF(J258="FIN","",LOOKUP(I257,DATOS!A:A,DATOS!F:F))</f>
        <v/>
      </c>
      <c r="H257" s="40">
        <f>IF(J258="FIN",0,LOOKUP(I257,DATOS!A:A,DATOS!P:P))</f>
        <v>0</v>
      </c>
      <c r="I257" s="35">
        <f>+I251+1</f>
        <v>1690</v>
      </c>
      <c r="J257" s="61">
        <f>IF(LOOKUP(I257,DATOS!A:A,DATOS!C:C)=0,J251,(LOOKUP(I257,DATOS!A:A,DATOS!C:C)))</f>
        <v>25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ht="15.6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 xml:space="preserve">a) </v>
      </c>
      <c r="D258" s="26"/>
      <c r="G258" s="38" t="str">
        <f>IF(J258="FIN","",LOOKUP(I257,DATOS!A:A,DATOS!L:L))</f>
        <v/>
      </c>
      <c r="I258" s="35" t="s">
        <v>57</v>
      </c>
      <c r="J258" s="41" t="str">
        <f>IF(J252="FIN","FIN",IF(J257=J251,"","FIN"))</f>
        <v>FIN</v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ht="15.6" x14ac:dyDescent="0.25">
      <c r="A259" s="142"/>
      <c r="B259" s="29"/>
      <c r="C259" s="25" t="str">
        <f ca="1">IF(PORTADA!$F$51="A",CONCATENATE(I259," ",G259),"")</f>
        <v xml:space="preserve">b) </v>
      </c>
      <c r="D259" s="26"/>
      <c r="G259" s="38" t="str">
        <f>IF(J258="FIN","",LOOKUP(I257,DATOS!A:A,DATOS!M:M))</f>
        <v/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ht="15.6" x14ac:dyDescent="0.25">
      <c r="A260" s="142"/>
      <c r="B260" s="29"/>
      <c r="C260" s="25" t="str">
        <f ca="1">IF(PORTADA!$F$51="A",CONCATENATE(I260," ",G260),"")</f>
        <v xml:space="preserve">c) </v>
      </c>
      <c r="D260" s="26"/>
      <c r="G260" s="38" t="str">
        <f>IF(J258="FIN","",LOOKUP(I257,DATOS!A:A,DATOS!N:N))</f>
        <v/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ht="15.6" x14ac:dyDescent="0.25">
      <c r="A261" s="142"/>
      <c r="B261" s="29"/>
      <c r="C261" s="25" t="str">
        <f ca="1">IF(PORTADA!$F$51="A",CONCATENATE(I261," ",G261),"")</f>
        <v xml:space="preserve">d) </v>
      </c>
      <c r="D261" s="26"/>
      <c r="G261" s="38" t="str">
        <f>IF(J258="FIN","",LOOKUP(I257,DATOS!A:A,DATOS!O:O))</f>
        <v/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ht="15.6" x14ac:dyDescent="0.25">
      <c r="A262" s="11"/>
      <c r="B262" s="30"/>
      <c r="C262" s="27"/>
      <c r="D262" s="28"/>
      <c r="J262" s="19"/>
    </row>
    <row r="263" spans="1:19" ht="15.6" x14ac:dyDescent="0.25">
      <c r="A263" s="11"/>
      <c r="B263" s="31"/>
      <c r="C263" s="23" t="str">
        <f ca="1">IF(PORTADA!$F$51="A",CONCATENATE(K263,".- ",G263),"")</f>
        <v xml:space="preserve">44.- </v>
      </c>
      <c r="D263" s="24"/>
      <c r="E263" s="11"/>
      <c r="F263" s="11"/>
      <c r="G263" s="40" t="str">
        <f>IF(J264="FIN","",LOOKUP(I263,DATOS!A:A,DATOS!F:F))</f>
        <v/>
      </c>
      <c r="H263" s="40">
        <f>IF(J264="FIN",0,LOOKUP(I263,DATOS!A:A,DATOS!P:P))</f>
        <v>0</v>
      </c>
      <c r="I263" s="35">
        <f>+I257+1</f>
        <v>1691</v>
      </c>
      <c r="J263" s="61">
        <f>IF(LOOKUP(I263,DATOS!A:A,DATOS!C:C)=0,J257,(LOOKUP(I263,DATOS!A:A,DATOS!C:C)))</f>
        <v>25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ht="15.6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 xml:space="preserve">a) </v>
      </c>
      <c r="D264" s="26"/>
      <c r="G264" s="38" t="str">
        <f>IF(J264="FIN","",LOOKUP(I263,DATOS!A:A,DATOS!L:L))</f>
        <v/>
      </c>
      <c r="I264" s="35" t="s">
        <v>57</v>
      </c>
      <c r="J264" s="41" t="str">
        <f>IF(J258="FIN","FIN",IF(J263=J257,"","FIN"))</f>
        <v>FIN</v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ht="15.6" x14ac:dyDescent="0.25">
      <c r="A265" s="142"/>
      <c r="B265" s="29"/>
      <c r="C265" s="25" t="str">
        <f ca="1">IF(PORTADA!$F$51="A",CONCATENATE(I265," ",G265),"")</f>
        <v xml:space="preserve">b) </v>
      </c>
      <c r="D265" s="26"/>
      <c r="G265" s="38" t="str">
        <f>IF(J264="FIN","",LOOKUP(I263,DATOS!A:A,DATOS!M:M))</f>
        <v/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ht="15.6" x14ac:dyDescent="0.25">
      <c r="A266" s="142"/>
      <c r="B266" s="29"/>
      <c r="C266" s="25" t="str">
        <f ca="1">IF(PORTADA!$F$51="A",CONCATENATE(I266," ",G266),"")</f>
        <v xml:space="preserve">c) </v>
      </c>
      <c r="D266" s="26"/>
      <c r="G266" s="38" t="str">
        <f>IF(J264="FIN","",LOOKUP(I263,DATOS!A:A,DATOS!N:N))</f>
        <v/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ht="15.6" x14ac:dyDescent="0.25">
      <c r="A267" s="142"/>
      <c r="B267" s="29"/>
      <c r="C267" s="25" t="str">
        <f ca="1">IF(PORTADA!$F$51="A",CONCATENATE(I267," ",G267),"")</f>
        <v xml:space="preserve">d) </v>
      </c>
      <c r="D267" s="26"/>
      <c r="G267" s="38" t="str">
        <f>IF(J264="FIN","",LOOKUP(I263,DATOS!A:A,DATOS!O:O))</f>
        <v/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ht="15.6" x14ac:dyDescent="0.25">
      <c r="A268" s="11"/>
      <c r="B268" s="30"/>
      <c r="C268" s="27"/>
      <c r="D268" s="28"/>
      <c r="J268" s="19"/>
    </row>
    <row r="269" spans="1:19" ht="15.6" x14ac:dyDescent="0.25">
      <c r="A269" s="11"/>
      <c r="B269" s="31"/>
      <c r="C269" s="23" t="str">
        <f ca="1">IF(PORTADA!$F$51="A",CONCATENATE(K269,".- ",G269),"")</f>
        <v xml:space="preserve">45.- </v>
      </c>
      <c r="D269" s="24"/>
      <c r="E269" s="11"/>
      <c r="F269" s="11"/>
      <c r="G269" s="40" t="str">
        <f>IF(J270="FIN","",LOOKUP(I269,DATOS!A:A,DATOS!F:F))</f>
        <v/>
      </c>
      <c r="H269" s="40">
        <f>IF(J270="FIN",0,LOOKUP(I269,DATOS!A:A,DATOS!P:P))</f>
        <v>0</v>
      </c>
      <c r="I269" s="35">
        <f>+I263+1</f>
        <v>1692</v>
      </c>
      <c r="J269" s="61">
        <f>IF(LOOKUP(I269,DATOS!A:A,DATOS!C:C)=0,J263,(LOOKUP(I269,DATOS!A:A,DATOS!C:C)))</f>
        <v>25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ht="15.6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 xml:space="preserve">a) </v>
      </c>
      <c r="D270" s="26"/>
      <c r="G270" s="38" t="str">
        <f>IF(J270="FIN","",LOOKUP(I269,DATOS!A:A,DATOS!L:L))</f>
        <v/>
      </c>
      <c r="I270" s="35" t="s">
        <v>57</v>
      </c>
      <c r="J270" s="41" t="str">
        <f>IF(J264="FIN","FIN",IF(J269=J263,"","FIN"))</f>
        <v>FIN</v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ht="15.6" x14ac:dyDescent="0.25">
      <c r="A271" s="142"/>
      <c r="B271" s="29"/>
      <c r="C271" s="25" t="str">
        <f ca="1">IF(PORTADA!$F$51="A",CONCATENATE(I271," ",G271),"")</f>
        <v xml:space="preserve">b) </v>
      </c>
      <c r="D271" s="26"/>
      <c r="G271" s="38" t="str">
        <f>IF(J270="FIN","",LOOKUP(I269,DATOS!A:A,DATOS!M:M))</f>
        <v/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ht="15.6" x14ac:dyDescent="0.25">
      <c r="A272" s="142"/>
      <c r="B272" s="29"/>
      <c r="C272" s="25" t="str">
        <f ca="1">IF(PORTADA!$F$51="A",CONCATENATE(I272," ",G272),"")</f>
        <v xml:space="preserve">c) </v>
      </c>
      <c r="D272" s="26"/>
      <c r="G272" s="38" t="str">
        <f>IF(J270="FIN","",LOOKUP(I269,DATOS!A:A,DATOS!N:N))</f>
        <v/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ht="15.6" x14ac:dyDescent="0.25">
      <c r="A273" s="142"/>
      <c r="B273" s="29"/>
      <c r="C273" s="25" t="str">
        <f ca="1">IF(PORTADA!$F$51="A",CONCATENATE(I273," ",G273),"")</f>
        <v xml:space="preserve">d) </v>
      </c>
      <c r="D273" s="26"/>
      <c r="G273" s="38" t="str">
        <f>IF(J270="FIN","",LOOKUP(I269,DATOS!A:A,DATOS!O:O))</f>
        <v/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ht="15.6" x14ac:dyDescent="0.25">
      <c r="A274" s="11"/>
      <c r="B274" s="30"/>
      <c r="C274" s="27"/>
      <c r="D274" s="28"/>
      <c r="J274" s="19"/>
    </row>
    <row r="275" spans="1:19" ht="15.6" x14ac:dyDescent="0.25">
      <c r="A275" s="11"/>
      <c r="B275" s="31"/>
      <c r="C275" s="23" t="str">
        <f ca="1">IF(PORTADA!$F$51="A",CONCATENATE(K275,".- ",G275),"")</f>
        <v xml:space="preserve">46.- </v>
      </c>
      <c r="D275" s="24"/>
      <c r="E275" s="11"/>
      <c r="F275" s="11"/>
      <c r="G275" s="40" t="str">
        <f>IF(J276="FIN","",LOOKUP(I275,DATOS!A:A,DATOS!F:F))</f>
        <v/>
      </c>
      <c r="H275" s="40">
        <f>IF(J276="FIN",0,LOOKUP(I275,DATOS!A:A,DATOS!P:P))</f>
        <v>0</v>
      </c>
      <c r="I275" s="35">
        <f>+I269+1</f>
        <v>1693</v>
      </c>
      <c r="J275" s="61">
        <f>IF(LOOKUP(I275,DATOS!A:A,DATOS!C:C)=0,J269,(LOOKUP(I275,DATOS!A:A,DATOS!C:C)))</f>
        <v>25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ht="15.6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 xml:space="preserve">a) </v>
      </c>
      <c r="D276" s="26"/>
      <c r="G276" s="38" t="str">
        <f>IF(J276="FIN","",LOOKUP(I275,DATOS!A:A,DATOS!L:L))</f>
        <v/>
      </c>
      <c r="I276" s="35" t="s">
        <v>57</v>
      </c>
      <c r="J276" s="41" t="str">
        <f>IF(J270="FIN","FIN",IF(J275=J269,"","FIN"))</f>
        <v>FIN</v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ht="15.6" x14ac:dyDescent="0.25">
      <c r="A277" s="142"/>
      <c r="B277" s="29"/>
      <c r="C277" s="25" t="str">
        <f ca="1">IF(PORTADA!$F$51="A",CONCATENATE(I277," ",G277),"")</f>
        <v xml:space="preserve">b) </v>
      </c>
      <c r="D277" s="26"/>
      <c r="G277" s="38" t="str">
        <f>IF(J276="FIN","",LOOKUP(I275,DATOS!A:A,DATOS!M:M))</f>
        <v/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ht="15.6" x14ac:dyDescent="0.25">
      <c r="A278" s="142"/>
      <c r="B278" s="29"/>
      <c r="C278" s="25" t="str">
        <f ca="1">IF(PORTADA!$F$51="A",CONCATENATE(I278," ",G278),"")</f>
        <v xml:space="preserve">c) </v>
      </c>
      <c r="D278" s="26"/>
      <c r="G278" s="38" t="str">
        <f>IF(J276="FIN","",LOOKUP(I275,DATOS!A:A,DATOS!N:N))</f>
        <v/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ht="15.6" x14ac:dyDescent="0.25">
      <c r="A279" s="142"/>
      <c r="B279" s="29"/>
      <c r="C279" s="25" t="str">
        <f ca="1">IF(PORTADA!$F$51="A",CONCATENATE(I279," ",G279),"")</f>
        <v xml:space="preserve">d) </v>
      </c>
      <c r="D279" s="26"/>
      <c r="G279" s="38" t="str">
        <f>IF(J276="FIN","",LOOKUP(I275,DATOS!A:A,DATOS!O:O))</f>
        <v/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ht="15.6" x14ac:dyDescent="0.25">
      <c r="A280" s="11"/>
      <c r="B280" s="30"/>
      <c r="C280" s="27"/>
      <c r="D280" s="28"/>
      <c r="J280" s="19"/>
    </row>
    <row r="281" spans="1:19" ht="15.6" x14ac:dyDescent="0.25">
      <c r="A281" s="11"/>
      <c r="B281" s="31"/>
      <c r="C281" s="23" t="str">
        <f ca="1">IF(PORTADA!$F$51="A",CONCATENATE(K281,".- ",G281),"")</f>
        <v xml:space="preserve">47.- </v>
      </c>
      <c r="D281" s="24"/>
      <c r="E281" s="11"/>
      <c r="F281" s="11"/>
      <c r="G281" s="40" t="str">
        <f>IF(J282="FIN","",LOOKUP(I281,DATOS!A:A,DATOS!F:F))</f>
        <v/>
      </c>
      <c r="H281" s="40">
        <f>IF(J282="FIN",0,LOOKUP(I281,DATOS!A:A,DATOS!P:P))</f>
        <v>0</v>
      </c>
      <c r="I281" s="35">
        <f>+I275+1</f>
        <v>1694</v>
      </c>
      <c r="J281" s="61">
        <f>IF(LOOKUP(I281,DATOS!A:A,DATOS!C:C)=0,J275,(LOOKUP(I281,DATOS!A:A,DATOS!C:C)))</f>
        <v>25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ht="15.6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 xml:space="preserve">a) </v>
      </c>
      <c r="D282" s="26"/>
      <c r="G282" s="38" t="str">
        <f>IF(J282="FIN","",LOOKUP(I281,DATOS!A:A,DATOS!L:L))</f>
        <v/>
      </c>
      <c r="I282" s="35" t="s">
        <v>57</v>
      </c>
      <c r="J282" s="41" t="str">
        <f>IF(J276="FIN","FIN",IF(J281=J275,"","FIN"))</f>
        <v>FIN</v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ht="15.6" x14ac:dyDescent="0.25">
      <c r="A283" s="142"/>
      <c r="B283" s="29"/>
      <c r="C283" s="25" t="str">
        <f ca="1">IF(PORTADA!$F$51="A",CONCATENATE(I283," ",G283),"")</f>
        <v xml:space="preserve">b) </v>
      </c>
      <c r="D283" s="26"/>
      <c r="G283" s="38" t="str">
        <f>IF(J282="FIN","",LOOKUP(I281,DATOS!A:A,DATOS!M:M))</f>
        <v/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ht="15.6" x14ac:dyDescent="0.25">
      <c r="A284" s="142"/>
      <c r="B284" s="29"/>
      <c r="C284" s="25" t="str">
        <f ca="1">IF(PORTADA!$F$51="A",CONCATENATE(I284," ",G284),"")</f>
        <v xml:space="preserve">c) </v>
      </c>
      <c r="D284" s="26"/>
      <c r="G284" s="38" t="str">
        <f>IF(J282="FIN","",LOOKUP(I281,DATOS!A:A,DATOS!N:N))</f>
        <v/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ht="15.6" x14ac:dyDescent="0.25">
      <c r="A285" s="142"/>
      <c r="B285" s="29"/>
      <c r="C285" s="25" t="str">
        <f ca="1">IF(PORTADA!$F$51="A",CONCATENATE(I285," ",G285),"")</f>
        <v xml:space="preserve">d) </v>
      </c>
      <c r="D285" s="26"/>
      <c r="G285" s="38" t="str">
        <f>IF(J282="FIN","",LOOKUP(I281,DATOS!A:A,DATOS!O:O))</f>
        <v/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ht="15.6" x14ac:dyDescent="0.25">
      <c r="A286" s="11"/>
      <c r="B286" s="30"/>
      <c r="C286" s="27"/>
      <c r="D286" s="28"/>
      <c r="J286" s="19"/>
    </row>
    <row r="287" spans="1:19" ht="15.6" x14ac:dyDescent="0.25">
      <c r="A287" s="11"/>
      <c r="B287" s="31"/>
      <c r="C287" s="23" t="str">
        <f ca="1">IF(PORTADA!$F$51="A",CONCATENATE(K287,".- ",G287),"")</f>
        <v xml:space="preserve">48.- </v>
      </c>
      <c r="D287" s="24"/>
      <c r="E287" s="11"/>
      <c r="F287" s="11"/>
      <c r="G287" s="40" t="str">
        <f>IF(J288="FIN","",LOOKUP(I287,DATOS!A:A,DATOS!F:F))</f>
        <v/>
      </c>
      <c r="H287" s="40">
        <f>IF(J288="FIN",0,LOOKUP(I287,DATOS!A:A,DATOS!P:P))</f>
        <v>0</v>
      </c>
      <c r="I287" s="35">
        <f>+I281+1</f>
        <v>1695</v>
      </c>
      <c r="J287" s="61">
        <f>IF(LOOKUP(I287,DATOS!A:A,DATOS!C:C)=0,J281,(LOOKUP(I287,DATOS!A:A,DATOS!C:C)))</f>
        <v>25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ht="15.6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 xml:space="preserve">a) </v>
      </c>
      <c r="D288" s="26"/>
      <c r="G288" s="38" t="str">
        <f>IF(J288="FIN","",LOOKUP(I287,DATOS!A:A,DATOS!L:L))</f>
        <v/>
      </c>
      <c r="I288" s="35" t="s">
        <v>57</v>
      </c>
      <c r="J288" s="41" t="str">
        <f>IF(J282="FIN","FIN",IF(J287=J281,"","FIN"))</f>
        <v>FIN</v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ht="15.6" x14ac:dyDescent="0.25">
      <c r="A289" s="142"/>
      <c r="B289" s="29"/>
      <c r="C289" s="25" t="str">
        <f ca="1">IF(PORTADA!$F$51="A",CONCATENATE(I289," ",G289),"")</f>
        <v xml:space="preserve">b) </v>
      </c>
      <c r="D289" s="26"/>
      <c r="G289" s="38" t="str">
        <f>IF(J288="FIN","",LOOKUP(I287,DATOS!A:A,DATOS!M:M))</f>
        <v/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ht="15.6" x14ac:dyDescent="0.25">
      <c r="A290" s="142"/>
      <c r="B290" s="29"/>
      <c r="C290" s="25" t="str">
        <f ca="1">IF(PORTADA!$F$51="A",CONCATENATE(I290," ",G290),"")</f>
        <v xml:space="preserve">c) </v>
      </c>
      <c r="D290" s="26"/>
      <c r="G290" s="38" t="str">
        <f>IF(J288="FIN","",LOOKUP(I287,DATOS!A:A,DATOS!N:N))</f>
        <v/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ht="15.6" x14ac:dyDescent="0.25">
      <c r="A291" s="142"/>
      <c r="B291" s="29"/>
      <c r="C291" s="25" t="str">
        <f ca="1">IF(PORTADA!$F$51="A",CONCATENATE(I291," ",G291),"")</f>
        <v xml:space="preserve">d) </v>
      </c>
      <c r="D291" s="26"/>
      <c r="G291" s="38" t="str">
        <f>IF(J288="FIN","",LOOKUP(I287,DATOS!A:A,DATOS!O:O))</f>
        <v/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ht="15.6" x14ac:dyDescent="0.25">
      <c r="A292" s="11"/>
      <c r="B292" s="30"/>
      <c r="C292" s="27"/>
      <c r="D292" s="28"/>
      <c r="J292" s="19"/>
    </row>
    <row r="293" spans="1:19" ht="15.6" x14ac:dyDescent="0.25">
      <c r="A293" s="11"/>
      <c r="B293" s="31"/>
      <c r="C293" s="23" t="str">
        <f ca="1">IF(PORTADA!$F$51="A",CONCATENATE(K293,".- ",G293),"")</f>
        <v xml:space="preserve">49.- </v>
      </c>
      <c r="D293" s="24"/>
      <c r="E293" s="11"/>
      <c r="F293" s="11"/>
      <c r="G293" s="40" t="str">
        <f>IF(J294="FIN","",LOOKUP(I293,DATOS!A:A,DATOS!F:F))</f>
        <v/>
      </c>
      <c r="H293" s="40">
        <f>IF(J294="FIN",0,LOOKUP(I293,DATOS!A:A,DATOS!P:P))</f>
        <v>0</v>
      </c>
      <c r="I293" s="35">
        <f>+I287+1</f>
        <v>1696</v>
      </c>
      <c r="J293" s="61">
        <f>IF(LOOKUP(I293,DATOS!A:A,DATOS!C:C)=0,J287,(LOOKUP(I293,DATOS!A:A,DATOS!C:C)))</f>
        <v>25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ht="15.6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 xml:space="preserve">a) </v>
      </c>
      <c r="D294" s="26"/>
      <c r="G294" s="38" t="str">
        <f>IF(J294="FIN","",LOOKUP(I293,DATOS!A:A,DATOS!L:L))</f>
        <v/>
      </c>
      <c r="I294" s="35" t="s">
        <v>57</v>
      </c>
      <c r="J294" s="41" t="str">
        <f>IF(J288="FIN","FIN",IF(J293=J287,"","FIN"))</f>
        <v>FIN</v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ht="15.6" x14ac:dyDescent="0.25">
      <c r="A295" s="142"/>
      <c r="B295" s="29"/>
      <c r="C295" s="25" t="str">
        <f ca="1">IF(PORTADA!$F$51="A",CONCATENATE(I295," ",G295),"")</f>
        <v xml:space="preserve">b) </v>
      </c>
      <c r="D295" s="26"/>
      <c r="G295" s="38" t="str">
        <f>IF(J294="FIN","",LOOKUP(I293,DATOS!A:A,DATOS!M:M))</f>
        <v/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ht="15.6" x14ac:dyDescent="0.25">
      <c r="A296" s="142"/>
      <c r="B296" s="29"/>
      <c r="C296" s="25" t="str">
        <f ca="1">IF(PORTADA!$F$51="A",CONCATENATE(I296," ",G296),"")</f>
        <v xml:space="preserve">c) </v>
      </c>
      <c r="D296" s="26"/>
      <c r="G296" s="38" t="str">
        <f>IF(J294="FIN","",LOOKUP(I293,DATOS!A:A,DATOS!N:N))</f>
        <v/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ht="15.6" x14ac:dyDescent="0.25">
      <c r="A297" s="142"/>
      <c r="B297" s="29"/>
      <c r="C297" s="25" t="str">
        <f ca="1">IF(PORTADA!$F$51="A",CONCATENATE(I297," ",G297),"")</f>
        <v xml:space="preserve">d) </v>
      </c>
      <c r="D297" s="26"/>
      <c r="G297" s="38" t="str">
        <f>IF(J294="FIN","",LOOKUP(I293,DATOS!A:A,DATOS!O:O))</f>
        <v/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ht="15.6" x14ac:dyDescent="0.25">
      <c r="A298" s="11"/>
      <c r="B298" s="30"/>
      <c r="C298" s="27"/>
      <c r="D298" s="28"/>
      <c r="J298" s="19"/>
    </row>
    <row r="299" spans="1:19" ht="15.6" x14ac:dyDescent="0.25">
      <c r="A299" s="11"/>
      <c r="B299" s="31"/>
      <c r="C299" s="23" t="str">
        <f ca="1">IF(PORTADA!$F$51="A",CONCATENATE(K299,".- ",G299),"")</f>
        <v xml:space="preserve">50.- </v>
      </c>
      <c r="D299" s="24"/>
      <c r="E299" s="11"/>
      <c r="F299" s="11"/>
      <c r="G299" s="40" t="str">
        <f>IF(J300="FIN","",LOOKUP(I299,DATOS!A:A,DATOS!F:F))</f>
        <v/>
      </c>
      <c r="H299" s="40">
        <f>IF(J300="FIN",0,LOOKUP(I299,DATOS!A:A,DATOS!P:P))</f>
        <v>0</v>
      </c>
      <c r="I299" s="35">
        <f>+I293+1</f>
        <v>1697</v>
      </c>
      <c r="J299" s="61">
        <f>IF(LOOKUP(I299,DATOS!A:A,DATOS!C:C)=0,J293,(LOOKUP(I299,DATOS!A:A,DATOS!C:C)))</f>
        <v>25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ht="15.6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 xml:space="preserve">a) </v>
      </c>
      <c r="D300" s="26"/>
      <c r="G300" s="38" t="str">
        <f>IF(J300="FIN","",LOOKUP(I299,DATOS!A:A,DATOS!L:L))</f>
        <v/>
      </c>
      <c r="I300" s="35" t="s">
        <v>57</v>
      </c>
      <c r="J300" s="41" t="str">
        <f>IF(J294="FIN","FIN",IF(J299=J293,"","FIN"))</f>
        <v>FIN</v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ht="15.6" x14ac:dyDescent="0.25">
      <c r="A301" s="142"/>
      <c r="B301" s="29"/>
      <c r="C301" s="25" t="str">
        <f ca="1">IF(PORTADA!$F$51="A",CONCATENATE(I301," ",G301),"")</f>
        <v xml:space="preserve">b) </v>
      </c>
      <c r="D301" s="26"/>
      <c r="G301" s="38" t="str">
        <f>IF(J300="FIN","",LOOKUP(I299,DATOS!A:A,DATOS!M:M))</f>
        <v/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ht="15.6" x14ac:dyDescent="0.25">
      <c r="A302" s="142"/>
      <c r="B302" s="29"/>
      <c r="C302" s="25" t="str">
        <f ca="1">IF(PORTADA!$F$51="A",CONCATENATE(I302," ",G302),"")</f>
        <v xml:space="preserve">c) </v>
      </c>
      <c r="D302" s="26"/>
      <c r="G302" s="38" t="str">
        <f>IF(J300="FIN","",LOOKUP(I299,DATOS!A:A,DATOS!N:N))</f>
        <v/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ht="15.6" x14ac:dyDescent="0.25">
      <c r="A303" s="142"/>
      <c r="B303" s="29"/>
      <c r="C303" s="25" t="str">
        <f ca="1">IF(PORTADA!$F$51="A",CONCATENATE(I303," ",G303),"")</f>
        <v xml:space="preserve">d) </v>
      </c>
      <c r="D303" s="26"/>
      <c r="G303" s="38" t="str">
        <f>IF(J300="FIN","",LOOKUP(I299,DATOS!A:A,DATOS!O:O))</f>
        <v/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ht="15.6" x14ac:dyDescent="0.25">
      <c r="A304" s="11"/>
      <c r="B304" s="30"/>
      <c r="C304" s="27"/>
      <c r="D304" s="28"/>
      <c r="J304" s="19"/>
    </row>
    <row r="305" spans="1:19" ht="15.6" x14ac:dyDescent="0.25">
      <c r="A305" s="11"/>
      <c r="B305" s="31"/>
      <c r="C305" s="23" t="str">
        <f ca="1">IF(PORTADA!$F$51="A",CONCATENATE(K305,".- ",G305),"")</f>
        <v xml:space="preserve">51.- </v>
      </c>
      <c r="D305" s="24"/>
      <c r="E305" s="11"/>
      <c r="F305" s="11"/>
      <c r="G305" s="40" t="str">
        <f>IF(J306="FIN","",LOOKUP(I305,DATOS!A:A,DATOS!F:F))</f>
        <v/>
      </c>
      <c r="H305" s="40">
        <f>IF(J306="FIN",0,LOOKUP(I305,DATOS!A:A,DATOS!P:P))</f>
        <v>0</v>
      </c>
      <c r="I305" s="35">
        <f>+I299+1</f>
        <v>1698</v>
      </c>
      <c r="J305" s="61">
        <f>IF(LOOKUP(I305,DATOS!A:A,DATOS!C:C)=0,J299,(LOOKUP(I305,DATOS!A:A,DATOS!C:C)))</f>
        <v>25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ht="15.6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 xml:space="preserve">a) </v>
      </c>
      <c r="D306" s="26"/>
      <c r="G306" s="38" t="str">
        <f>IF(J306="FIN","",LOOKUP(I305,DATOS!A:A,DATOS!L:L))</f>
        <v/>
      </c>
      <c r="I306" s="35" t="s">
        <v>57</v>
      </c>
      <c r="J306" s="41" t="str">
        <f>IF(J300="FIN","FIN",IF(J305=J299,"","FIN"))</f>
        <v>FIN</v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ht="15.6" x14ac:dyDescent="0.25">
      <c r="A307" s="142"/>
      <c r="B307" s="29"/>
      <c r="C307" s="25" t="str">
        <f ca="1">IF(PORTADA!$F$51="A",CONCATENATE(I307," ",G307),"")</f>
        <v xml:space="preserve">b) </v>
      </c>
      <c r="D307" s="26"/>
      <c r="G307" s="38" t="str">
        <f>IF(J306="FIN","",LOOKUP(I305,DATOS!A:A,DATOS!M:M))</f>
        <v/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ht="15.6" x14ac:dyDescent="0.25">
      <c r="A308" s="142"/>
      <c r="B308" s="29"/>
      <c r="C308" s="25" t="str">
        <f ca="1">IF(PORTADA!$F$51="A",CONCATENATE(I308," ",G308),"")</f>
        <v xml:space="preserve">c) </v>
      </c>
      <c r="D308" s="26"/>
      <c r="G308" s="38" t="str">
        <f>IF(J306="FIN","",LOOKUP(I305,DATOS!A:A,DATOS!N:N))</f>
        <v/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ht="15.6" x14ac:dyDescent="0.25">
      <c r="A309" s="142"/>
      <c r="B309" s="29"/>
      <c r="C309" s="25" t="str">
        <f ca="1">IF(PORTADA!$F$51="A",CONCATENATE(I309," ",G309),"")</f>
        <v xml:space="preserve">d) </v>
      </c>
      <c r="D309" s="26"/>
      <c r="G309" s="38" t="str">
        <f>IF(J306="FIN","",LOOKUP(I305,DATOS!A:A,DATOS!O:O))</f>
        <v/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ht="15.6" x14ac:dyDescent="0.25">
      <c r="A310" s="11"/>
      <c r="B310" s="30"/>
      <c r="C310" s="27"/>
      <c r="D310" s="28"/>
      <c r="J310" s="19"/>
    </row>
    <row r="311" spans="1:19" ht="15.6" x14ac:dyDescent="0.25">
      <c r="A311" s="11"/>
      <c r="B311" s="31"/>
      <c r="C311" s="23" t="str">
        <f ca="1">IF(PORTADA!$F$51="A",CONCATENATE(K311,".- ",G311),"")</f>
        <v xml:space="preserve">52.- </v>
      </c>
      <c r="D311" s="24"/>
      <c r="E311" s="11"/>
      <c r="F311" s="11"/>
      <c r="G311" s="40" t="str">
        <f>IF(J312="FIN","",LOOKUP(I311,DATOS!A:A,DATOS!F:F))</f>
        <v/>
      </c>
      <c r="H311" s="40">
        <f>IF(J312="FIN",0,LOOKUP(I311,DATOS!A:A,DATOS!P:P))</f>
        <v>0</v>
      </c>
      <c r="I311" s="35">
        <f>+I305+1</f>
        <v>1699</v>
      </c>
      <c r="J311" s="61">
        <f>IF(LOOKUP(I311,DATOS!A:A,DATOS!C:C)=0,J305,(LOOKUP(I311,DATOS!A:A,DATOS!C:C)))</f>
        <v>25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ht="15.6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 xml:space="preserve">a) </v>
      </c>
      <c r="D312" s="26"/>
      <c r="G312" s="38" t="str">
        <f>IF(J312="FIN","",LOOKUP(I311,DATOS!A:A,DATOS!L:L))</f>
        <v/>
      </c>
      <c r="I312" s="35" t="s">
        <v>57</v>
      </c>
      <c r="J312" s="41" t="str">
        <f>IF(J306="FIN","FIN",IF(J311=J305,"","FIN"))</f>
        <v>FIN</v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ht="15.6" x14ac:dyDescent="0.25">
      <c r="A313" s="142"/>
      <c r="B313" s="29"/>
      <c r="C313" s="25" t="str">
        <f ca="1">IF(PORTADA!$F$51="A",CONCATENATE(I313," ",G313),"")</f>
        <v xml:space="preserve">b) </v>
      </c>
      <c r="D313" s="26"/>
      <c r="G313" s="38" t="str">
        <f>IF(J312="FIN","",LOOKUP(I311,DATOS!A:A,DATOS!M:M))</f>
        <v/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ht="15.6" x14ac:dyDescent="0.25">
      <c r="A314" s="142"/>
      <c r="B314" s="29"/>
      <c r="C314" s="25" t="str">
        <f ca="1">IF(PORTADA!$F$51="A",CONCATENATE(I314," ",G314),"")</f>
        <v xml:space="preserve">c) </v>
      </c>
      <c r="D314" s="26"/>
      <c r="G314" s="38" t="str">
        <f>IF(J312="FIN","",LOOKUP(I311,DATOS!A:A,DATOS!N:N))</f>
        <v/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ht="15.6" x14ac:dyDescent="0.25">
      <c r="A315" s="142"/>
      <c r="B315" s="29"/>
      <c r="C315" s="25" t="str">
        <f ca="1">IF(PORTADA!$F$51="A",CONCATENATE(I315," ",G315),"")</f>
        <v xml:space="preserve">d) </v>
      </c>
      <c r="D315" s="26"/>
      <c r="G315" s="38" t="str">
        <f>IF(J312="FIN","",LOOKUP(I311,DATOS!A:A,DATOS!O:O))</f>
        <v/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ht="15.6" x14ac:dyDescent="0.25">
      <c r="A316" s="11"/>
      <c r="B316" s="30"/>
      <c r="C316" s="27"/>
      <c r="D316" s="28"/>
      <c r="J316" s="19"/>
    </row>
    <row r="317" spans="1:19" ht="15.6" x14ac:dyDescent="0.25">
      <c r="A317" s="11"/>
      <c r="B317" s="31"/>
      <c r="C317" s="23" t="str">
        <f ca="1">IF(PORTADA!$F$51="A",CONCATENATE(K317,".- ",G317),"")</f>
        <v xml:space="preserve">53.- </v>
      </c>
      <c r="D317" s="24"/>
      <c r="E317" s="11"/>
      <c r="F317" s="11"/>
      <c r="G317" s="40" t="str">
        <f>IF(J318="FIN","",LOOKUP(I317,DATOS!A:A,DATOS!F:F))</f>
        <v/>
      </c>
      <c r="H317" s="40">
        <f>IF(J318="FIN",0,LOOKUP(I317,DATOS!A:A,DATOS!P:P))</f>
        <v>0</v>
      </c>
      <c r="I317" s="35">
        <f>+I311+1</f>
        <v>1700</v>
      </c>
      <c r="J317" s="61">
        <f>IF(LOOKUP(I317,DATOS!A:A,DATOS!C:C)=0,J311,(LOOKUP(I317,DATOS!A:A,DATOS!C:C)))</f>
        <v>25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ht="15.6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 xml:space="preserve">a) </v>
      </c>
      <c r="D318" s="26"/>
      <c r="G318" s="38" t="str">
        <f>IF(J318="FIN","",LOOKUP(I317,DATOS!A:A,DATOS!L:L))</f>
        <v/>
      </c>
      <c r="I318" s="35" t="s">
        <v>57</v>
      </c>
      <c r="J318" s="41" t="str">
        <f>IF(J312="FIN","FIN",IF(J317=J311,"","FIN"))</f>
        <v>FIN</v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ht="15.6" x14ac:dyDescent="0.25">
      <c r="A319" s="142"/>
      <c r="B319" s="29"/>
      <c r="C319" s="25" t="str">
        <f ca="1">IF(PORTADA!$F$51="A",CONCATENATE(I319," ",G319),"")</f>
        <v xml:space="preserve">b) </v>
      </c>
      <c r="D319" s="26"/>
      <c r="G319" s="38" t="str">
        <f>IF(J318="FIN","",LOOKUP(I317,DATOS!A:A,DATOS!M:M))</f>
        <v/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ht="15.6" x14ac:dyDescent="0.25">
      <c r="A320" s="142"/>
      <c r="B320" s="29"/>
      <c r="C320" s="25" t="str">
        <f ca="1">IF(PORTADA!$F$51="A",CONCATENATE(I320," ",G320),"")</f>
        <v xml:space="preserve">c) </v>
      </c>
      <c r="D320" s="26"/>
      <c r="G320" s="38" t="str">
        <f>IF(J318="FIN","",LOOKUP(I317,DATOS!A:A,DATOS!N:N))</f>
        <v/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ht="15.6" x14ac:dyDescent="0.25">
      <c r="A321" s="142"/>
      <c r="B321" s="29"/>
      <c r="C321" s="25" t="str">
        <f ca="1">IF(PORTADA!$F$51="A",CONCATENATE(I321," ",G321),"")</f>
        <v xml:space="preserve">d) </v>
      </c>
      <c r="D321" s="26"/>
      <c r="G321" s="38" t="str">
        <f>IF(J318="FIN","",LOOKUP(I317,DATOS!A:A,DATOS!O:O))</f>
        <v/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ht="15.6" x14ac:dyDescent="0.25">
      <c r="A322" s="11"/>
      <c r="B322" s="30"/>
      <c r="C322" s="27"/>
      <c r="D322" s="28"/>
      <c r="J322" s="19"/>
    </row>
    <row r="323" spans="1:19" ht="15.6" x14ac:dyDescent="0.25">
      <c r="A323" s="11"/>
      <c r="B323" s="31"/>
      <c r="C323" s="23" t="str">
        <f ca="1">IF(PORTADA!$F$51="A",CONCATENATE(K323,".- ",G323),"")</f>
        <v xml:space="preserve">54.- </v>
      </c>
      <c r="D323" s="24"/>
      <c r="E323" s="11"/>
      <c r="F323" s="11"/>
      <c r="G323" s="40" t="str">
        <f>IF(J324="FIN","",LOOKUP(I323,DATOS!A:A,DATOS!F:F))</f>
        <v/>
      </c>
      <c r="H323" s="40">
        <f>IF(J324="FIN",0,LOOKUP(I323,DATOS!A:A,DATOS!P:P))</f>
        <v>0</v>
      </c>
      <c r="I323" s="35">
        <f>+I317+1</f>
        <v>1701</v>
      </c>
      <c r="J323" s="61">
        <f>IF(LOOKUP(I323,DATOS!A:A,DATOS!C:C)=0,J317,(LOOKUP(I323,DATOS!A:A,DATOS!C:C)))</f>
        <v>25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ht="15.6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 xml:space="preserve">a) </v>
      </c>
      <c r="D324" s="26"/>
      <c r="G324" s="38" t="str">
        <f>IF(J324="FIN","",LOOKUP(I323,DATOS!A:A,DATOS!L:L))</f>
        <v/>
      </c>
      <c r="I324" s="35" t="s">
        <v>57</v>
      </c>
      <c r="J324" s="41" t="str">
        <f>IF(J318="FIN","FIN",IF(J323=J317,"","FIN"))</f>
        <v>FIN</v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ht="15.6" x14ac:dyDescent="0.25">
      <c r="A325" s="142"/>
      <c r="B325" s="29"/>
      <c r="C325" s="25" t="str">
        <f ca="1">IF(PORTADA!$F$51="A",CONCATENATE(I325," ",G325),"")</f>
        <v xml:space="preserve">b) </v>
      </c>
      <c r="D325" s="26"/>
      <c r="G325" s="38" t="str">
        <f>IF(J324="FIN","",LOOKUP(I323,DATOS!A:A,DATOS!M:M))</f>
        <v/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ht="15.6" x14ac:dyDescent="0.25">
      <c r="A326" s="142"/>
      <c r="B326" s="29"/>
      <c r="C326" s="25" t="str">
        <f ca="1">IF(PORTADA!$F$51="A",CONCATENATE(I326," ",G326),"")</f>
        <v xml:space="preserve">c) </v>
      </c>
      <c r="D326" s="26"/>
      <c r="G326" s="38" t="str">
        <f>IF(J324="FIN","",LOOKUP(I323,DATOS!A:A,DATOS!N:N))</f>
        <v/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ht="15.6" x14ac:dyDescent="0.25">
      <c r="A327" s="142"/>
      <c r="B327" s="29"/>
      <c r="C327" s="25" t="str">
        <f ca="1">IF(PORTADA!$F$51="A",CONCATENATE(I327," ",G327),"")</f>
        <v xml:space="preserve">d) </v>
      </c>
      <c r="D327" s="26"/>
      <c r="G327" s="38" t="str">
        <f>IF(J324="FIN","",LOOKUP(I323,DATOS!A:A,DATOS!O:O))</f>
        <v/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ht="15.6" x14ac:dyDescent="0.25">
      <c r="A328" s="11"/>
      <c r="B328" s="30"/>
      <c r="C328" s="27"/>
      <c r="D328" s="28"/>
      <c r="J328" s="19"/>
    </row>
    <row r="329" spans="1:19" ht="15.6" x14ac:dyDescent="0.25">
      <c r="A329" s="11"/>
      <c r="B329" s="31"/>
      <c r="C329" s="23" t="str">
        <f ca="1">IF(PORTADA!$F$51="A",CONCATENATE(K329,".- ",G329),"")</f>
        <v xml:space="preserve">55.- </v>
      </c>
      <c r="D329" s="24"/>
      <c r="E329" s="11"/>
      <c r="F329" s="11"/>
      <c r="G329" s="40" t="str">
        <f>IF(J330="FIN","",LOOKUP(I329,DATOS!A:A,DATOS!F:F))</f>
        <v/>
      </c>
      <c r="H329" s="40">
        <f>IF(J330="FIN",0,LOOKUP(I329,DATOS!A:A,DATOS!P:P))</f>
        <v>0</v>
      </c>
      <c r="I329" s="35">
        <f>+I323+1</f>
        <v>1702</v>
      </c>
      <c r="J329" s="61">
        <f>IF(LOOKUP(I329,DATOS!A:A,DATOS!C:C)=0,J323,(LOOKUP(I329,DATOS!A:A,DATOS!C:C)))</f>
        <v>25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ht="15.6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 xml:space="preserve">a) </v>
      </c>
      <c r="D330" s="26"/>
      <c r="G330" s="38" t="str">
        <f>IF(J330="FIN","",LOOKUP(I329,DATOS!A:A,DATOS!L:L))</f>
        <v/>
      </c>
      <c r="I330" s="35" t="s">
        <v>57</v>
      </c>
      <c r="J330" s="41" t="str">
        <f>IF(J324="FIN","FIN",IF(J329=J323,"","FIN"))</f>
        <v>FIN</v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ht="15.6" x14ac:dyDescent="0.25">
      <c r="A331" s="142"/>
      <c r="B331" s="29"/>
      <c r="C331" s="25" t="str">
        <f ca="1">IF(PORTADA!$F$51="A",CONCATENATE(I331," ",G331),"")</f>
        <v xml:space="preserve">b) </v>
      </c>
      <c r="D331" s="26"/>
      <c r="G331" s="38" t="str">
        <f>IF(J330="FIN","",LOOKUP(I329,DATOS!A:A,DATOS!M:M))</f>
        <v/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ht="15.6" x14ac:dyDescent="0.25">
      <c r="A332" s="142"/>
      <c r="B332" s="29"/>
      <c r="C332" s="25" t="str">
        <f ca="1">IF(PORTADA!$F$51="A",CONCATENATE(I332," ",G332),"")</f>
        <v xml:space="preserve">c) </v>
      </c>
      <c r="D332" s="26"/>
      <c r="G332" s="38" t="str">
        <f>IF(J330="FIN","",LOOKUP(I329,DATOS!A:A,DATOS!N:N))</f>
        <v/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ht="15.6" x14ac:dyDescent="0.25">
      <c r="A333" s="142"/>
      <c r="B333" s="29"/>
      <c r="C333" s="25" t="str">
        <f ca="1">IF(PORTADA!$F$51="A",CONCATENATE(I333," ",G333),"")</f>
        <v xml:space="preserve">d) </v>
      </c>
      <c r="D333" s="26"/>
      <c r="G333" s="38" t="str">
        <f>IF(J330="FIN","",LOOKUP(I329,DATOS!A:A,DATOS!O:O))</f>
        <v/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ht="15.6" x14ac:dyDescent="0.25">
      <c r="A334" s="11"/>
      <c r="B334" s="30"/>
      <c r="C334" s="27"/>
      <c r="D334" s="28"/>
      <c r="J334" s="19"/>
    </row>
    <row r="335" spans="1:19" ht="15.6" x14ac:dyDescent="0.25">
      <c r="A335" s="11"/>
      <c r="B335" s="31"/>
      <c r="C335" s="23" t="str">
        <f ca="1">IF(PORTADA!$F$51="A",CONCATENATE(K335,".- ",G335),"")</f>
        <v xml:space="preserve">56.- </v>
      </c>
      <c r="D335" s="24"/>
      <c r="E335" s="11"/>
      <c r="F335" s="11"/>
      <c r="G335" s="40" t="str">
        <f>IF(J336="FIN","",LOOKUP(I335,DATOS!A:A,DATOS!F:F))</f>
        <v/>
      </c>
      <c r="H335" s="40">
        <f>IF(J336="FIN",0,LOOKUP(I335,DATOS!A:A,DATOS!P:P))</f>
        <v>0</v>
      </c>
      <c r="I335" s="35">
        <f>+I329+1</f>
        <v>1703</v>
      </c>
      <c r="J335" s="61">
        <f>IF(LOOKUP(I335,DATOS!A:A,DATOS!C:C)=0,J329,(LOOKUP(I335,DATOS!A:A,DATOS!C:C)))</f>
        <v>25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ht="15.6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 xml:space="preserve">a) </v>
      </c>
      <c r="D336" s="26"/>
      <c r="G336" s="38" t="str">
        <f>IF(J336="FIN","",LOOKUP(I335,DATOS!A:A,DATOS!L:L))</f>
        <v/>
      </c>
      <c r="I336" s="35" t="s">
        <v>57</v>
      </c>
      <c r="J336" s="41" t="str">
        <f>IF(J330="FIN","FIN",IF(J335=J329,"","FIN"))</f>
        <v>FIN</v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ht="15.6" x14ac:dyDescent="0.25">
      <c r="A337" s="142"/>
      <c r="B337" s="29"/>
      <c r="C337" s="25" t="str">
        <f ca="1">IF(PORTADA!$F$51="A",CONCATENATE(I337," ",G337),"")</f>
        <v xml:space="preserve">b) </v>
      </c>
      <c r="D337" s="26"/>
      <c r="G337" s="38" t="str">
        <f>IF(J336="FIN","",LOOKUP(I335,DATOS!A:A,DATOS!M:M))</f>
        <v/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ht="15.6" x14ac:dyDescent="0.25">
      <c r="A338" s="142"/>
      <c r="B338" s="29"/>
      <c r="C338" s="25" t="str">
        <f ca="1">IF(PORTADA!$F$51="A",CONCATENATE(I338," ",G338),"")</f>
        <v xml:space="preserve">c) </v>
      </c>
      <c r="D338" s="26"/>
      <c r="G338" s="38" t="str">
        <f>IF(J336="FIN","",LOOKUP(I335,DATOS!A:A,DATOS!N:N))</f>
        <v/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ht="15.6" x14ac:dyDescent="0.25">
      <c r="A339" s="142"/>
      <c r="B339" s="29"/>
      <c r="C339" s="25" t="str">
        <f ca="1">IF(PORTADA!$F$51="A",CONCATENATE(I339," ",G339),"")</f>
        <v xml:space="preserve">d) </v>
      </c>
      <c r="D339" s="26"/>
      <c r="G339" s="38" t="str">
        <f>IF(J336="FIN","",LOOKUP(I335,DATOS!A:A,DATOS!O:O))</f>
        <v/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ht="15.6" x14ac:dyDescent="0.25">
      <c r="A340" s="11"/>
      <c r="B340" s="30"/>
      <c r="C340" s="27"/>
      <c r="D340" s="28"/>
      <c r="J340" s="19"/>
    </row>
    <row r="341" spans="1:19" ht="15.6" x14ac:dyDescent="0.25">
      <c r="A341" s="11"/>
      <c r="B341" s="31"/>
      <c r="C341" s="23" t="str">
        <f ca="1">IF(PORTADA!$F$51="A",CONCATENATE(K341,".- ",G341),"")</f>
        <v xml:space="preserve">57.- </v>
      </c>
      <c r="D341" s="24"/>
      <c r="E341" s="11"/>
      <c r="F341" s="11"/>
      <c r="G341" s="40" t="str">
        <f>IF(J342="FIN","",LOOKUP(I341,DATOS!A:A,DATOS!F:F))</f>
        <v/>
      </c>
      <c r="H341" s="40">
        <f>IF(J342="FIN",0,LOOKUP(I341,DATOS!A:A,DATOS!P:P))</f>
        <v>0</v>
      </c>
      <c r="I341" s="35">
        <f>+I335+1</f>
        <v>1704</v>
      </c>
      <c r="J341" s="61">
        <f>IF(LOOKUP(I341,DATOS!A:A,DATOS!C:C)=0,J335,(LOOKUP(I341,DATOS!A:A,DATOS!C:C)))</f>
        <v>25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ht="15.6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 xml:space="preserve">a) </v>
      </c>
      <c r="D342" s="26"/>
      <c r="G342" s="38" t="str">
        <f>IF(J342="FIN","",LOOKUP(I341,DATOS!A:A,DATOS!L:L))</f>
        <v/>
      </c>
      <c r="I342" s="35" t="s">
        <v>57</v>
      </c>
      <c r="J342" s="41" t="str">
        <f>IF(J336="FIN","FIN",IF(J341=J335,"","FIN"))</f>
        <v>FIN</v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ht="15.6" x14ac:dyDescent="0.25">
      <c r="A343" s="142"/>
      <c r="B343" s="29"/>
      <c r="C343" s="25" t="str">
        <f ca="1">IF(PORTADA!$F$51="A",CONCATENATE(I343," ",G343),"")</f>
        <v xml:space="preserve">b) </v>
      </c>
      <c r="D343" s="26"/>
      <c r="G343" s="38" t="str">
        <f>IF(J342="FIN","",LOOKUP(I341,DATOS!A:A,DATOS!M:M))</f>
        <v/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ht="15.6" x14ac:dyDescent="0.25">
      <c r="A344" s="142"/>
      <c r="B344" s="29"/>
      <c r="C344" s="25" t="str">
        <f ca="1">IF(PORTADA!$F$51="A",CONCATENATE(I344," ",G344),"")</f>
        <v xml:space="preserve">c) </v>
      </c>
      <c r="D344" s="26"/>
      <c r="G344" s="38" t="str">
        <f>IF(J342="FIN","",LOOKUP(I341,DATOS!A:A,DATOS!N:N))</f>
        <v/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ht="15.6" x14ac:dyDescent="0.25">
      <c r="A345" s="142"/>
      <c r="B345" s="29"/>
      <c r="C345" s="25" t="str">
        <f ca="1">IF(PORTADA!$F$51="A",CONCATENATE(I345," ",G345),"")</f>
        <v xml:space="preserve">d) </v>
      </c>
      <c r="D345" s="26"/>
      <c r="G345" s="38" t="str">
        <f>IF(J342="FIN","",LOOKUP(I341,DATOS!A:A,DATOS!O:O))</f>
        <v/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ht="15.6" x14ac:dyDescent="0.25">
      <c r="A346" s="11"/>
      <c r="B346" s="30"/>
      <c r="C346" s="27"/>
      <c r="D346" s="28"/>
      <c r="J346" s="19"/>
    </row>
    <row r="347" spans="1:19" ht="15.6" x14ac:dyDescent="0.25">
      <c r="A347" s="11"/>
      <c r="B347" s="31"/>
      <c r="C347" s="23" t="str">
        <f ca="1">IF(PORTADA!$F$51="A",CONCATENATE(K347,".- ",G347),"")</f>
        <v xml:space="preserve">58.- </v>
      </c>
      <c r="D347" s="24"/>
      <c r="E347" s="11"/>
      <c r="F347" s="11"/>
      <c r="G347" s="40" t="str">
        <f>IF(J348="FIN","",LOOKUP(I347,DATOS!A:A,DATOS!F:F))</f>
        <v/>
      </c>
      <c r="H347" s="40">
        <f>IF(J348="FIN",0,LOOKUP(I347,DATOS!A:A,DATOS!P:P))</f>
        <v>0</v>
      </c>
      <c r="I347" s="35">
        <f>+I341+1</f>
        <v>1705</v>
      </c>
      <c r="J347" s="61">
        <f>IF(LOOKUP(I347,DATOS!A:A,DATOS!C:C)=0,J341,(LOOKUP(I347,DATOS!A:A,DATOS!C:C)))</f>
        <v>25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ht="15.6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 xml:space="preserve">a) </v>
      </c>
      <c r="D348" s="26"/>
      <c r="G348" s="38" t="str">
        <f>IF(J348="FIN","",LOOKUP(I347,DATOS!A:A,DATOS!L:L))</f>
        <v/>
      </c>
      <c r="I348" s="35" t="s">
        <v>57</v>
      </c>
      <c r="J348" s="41" t="str">
        <f>IF(J342="FIN","FIN",IF(J347=J341,"","FIN"))</f>
        <v>FIN</v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ht="15.6" x14ac:dyDescent="0.25">
      <c r="A349" s="142"/>
      <c r="B349" s="29"/>
      <c r="C349" s="25" t="str">
        <f ca="1">IF(PORTADA!$F$51="A",CONCATENATE(I349," ",G349),"")</f>
        <v xml:space="preserve">b) </v>
      </c>
      <c r="D349" s="26"/>
      <c r="G349" s="38" t="str">
        <f>IF(J348="FIN","",LOOKUP(I347,DATOS!A:A,DATOS!M:M))</f>
        <v/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ht="15.6" x14ac:dyDescent="0.25">
      <c r="A350" s="142"/>
      <c r="B350" s="29"/>
      <c r="C350" s="25" t="str">
        <f ca="1">IF(PORTADA!$F$51="A",CONCATENATE(I350," ",G350),"")</f>
        <v xml:space="preserve">c) </v>
      </c>
      <c r="D350" s="26"/>
      <c r="G350" s="38" t="str">
        <f>IF(J348="FIN","",LOOKUP(I347,DATOS!A:A,DATOS!N:N))</f>
        <v/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ht="15.6" x14ac:dyDescent="0.25">
      <c r="A351" s="142"/>
      <c r="B351" s="29"/>
      <c r="C351" s="25" t="str">
        <f ca="1">IF(PORTADA!$F$51="A",CONCATENATE(I351," ",G351),"")</f>
        <v xml:space="preserve">d) </v>
      </c>
      <c r="D351" s="26"/>
      <c r="G351" s="38" t="str">
        <f>IF(J348="FIN","",LOOKUP(I347,DATOS!A:A,DATOS!O:O))</f>
        <v/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ht="15.6" x14ac:dyDescent="0.25">
      <c r="A352" s="11"/>
      <c r="B352" s="30"/>
      <c r="C352" s="27"/>
      <c r="D352" s="28"/>
      <c r="J352" s="19"/>
    </row>
    <row r="353" spans="1:19" ht="15.6" x14ac:dyDescent="0.25">
      <c r="A353" s="11"/>
      <c r="B353" s="31"/>
      <c r="C353" s="23" t="str">
        <f ca="1">IF(PORTADA!$F$51="A",CONCATENATE(K353,".- ",G353),"")</f>
        <v xml:space="preserve">59.- </v>
      </c>
      <c r="D353" s="24"/>
      <c r="E353" s="11"/>
      <c r="F353" s="11"/>
      <c r="G353" s="40" t="str">
        <f>IF(J354="FIN","",LOOKUP(I353,DATOS!A:A,DATOS!F:F))</f>
        <v/>
      </c>
      <c r="H353" s="40">
        <f>IF(J354="FIN",0,LOOKUP(I353,DATOS!A:A,DATOS!P:P))</f>
        <v>0</v>
      </c>
      <c r="I353" s="35">
        <f>+I347+1</f>
        <v>1706</v>
      </c>
      <c r="J353" s="61">
        <f>IF(LOOKUP(I353,DATOS!A:A,DATOS!C:C)=0,J347,(LOOKUP(I353,DATOS!A:A,DATOS!C:C)))</f>
        <v>25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ht="15.6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 xml:space="preserve">a) </v>
      </c>
      <c r="D354" s="26"/>
      <c r="G354" s="38" t="str">
        <f>IF(J354="FIN","",LOOKUP(I353,DATOS!A:A,DATOS!L:L))</f>
        <v/>
      </c>
      <c r="I354" s="35" t="s">
        <v>57</v>
      </c>
      <c r="J354" s="41" t="str">
        <f>IF(J348="FIN","FIN",IF(J353=J347,"","FIN"))</f>
        <v>FIN</v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ht="15.6" x14ac:dyDescent="0.25">
      <c r="A355" s="142"/>
      <c r="B355" s="29"/>
      <c r="C355" s="25" t="str">
        <f ca="1">IF(PORTADA!$F$51="A",CONCATENATE(I355," ",G355),"")</f>
        <v xml:space="preserve">b) </v>
      </c>
      <c r="D355" s="26"/>
      <c r="G355" s="38" t="str">
        <f>IF(J354="FIN","",LOOKUP(I353,DATOS!A:A,DATOS!M:M))</f>
        <v/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ht="15.6" x14ac:dyDescent="0.25">
      <c r="A356" s="142"/>
      <c r="B356" s="29"/>
      <c r="C356" s="25" t="str">
        <f ca="1">IF(PORTADA!$F$51="A",CONCATENATE(I356," ",G356),"")</f>
        <v xml:space="preserve">c) </v>
      </c>
      <c r="D356" s="26"/>
      <c r="G356" s="38" t="str">
        <f>IF(J354="FIN","",LOOKUP(I353,DATOS!A:A,DATOS!N:N))</f>
        <v/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ht="15.6" x14ac:dyDescent="0.25">
      <c r="A357" s="142"/>
      <c r="B357" s="29"/>
      <c r="C357" s="25" t="str">
        <f ca="1">IF(PORTADA!$F$51="A",CONCATENATE(I357," ",G357),"")</f>
        <v xml:space="preserve">d) </v>
      </c>
      <c r="D357" s="26"/>
      <c r="G357" s="38" t="str">
        <f>IF(J354="FIN","",LOOKUP(I353,DATOS!A:A,DATOS!O:O))</f>
        <v/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ht="15.6" x14ac:dyDescent="0.25">
      <c r="A358" s="11"/>
      <c r="B358" s="30"/>
      <c r="C358" s="27"/>
      <c r="D358" s="28"/>
      <c r="J358" s="19"/>
    </row>
    <row r="359" spans="1:19" ht="15.6" x14ac:dyDescent="0.25">
      <c r="A359" s="11"/>
      <c r="B359" s="31"/>
      <c r="C359" s="23" t="str">
        <f ca="1">IF(PORTADA!$F$51="A",CONCATENATE(K359,".- ",G359),"")</f>
        <v xml:space="preserve">60.- </v>
      </c>
      <c r="D359" s="24"/>
      <c r="E359" s="11"/>
      <c r="F359" s="11"/>
      <c r="G359" s="40" t="str">
        <f>IF(J360="FIN","",LOOKUP(I359,DATOS!A:A,DATOS!F:F))</f>
        <v/>
      </c>
      <c r="H359" s="40">
        <f>IF(J360="FIN",0,LOOKUP(I359,DATOS!A:A,DATOS!P:P))</f>
        <v>0</v>
      </c>
      <c r="I359" s="35">
        <f>+I353+1</f>
        <v>1707</v>
      </c>
      <c r="J359" s="61">
        <f>IF(LOOKUP(I359,DATOS!A:A,DATOS!C:C)=0,J353,(LOOKUP(I359,DATOS!A:A,DATOS!C:C)))</f>
        <v>25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ht="15.6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 xml:space="preserve">a) </v>
      </c>
      <c r="D360" s="26"/>
      <c r="G360" s="38" t="str">
        <f>IF(J360="FIN","",LOOKUP(I359,DATOS!A:A,DATOS!L:L))</f>
        <v/>
      </c>
      <c r="I360" s="35" t="s">
        <v>57</v>
      </c>
      <c r="J360" s="41" t="str">
        <f>IF(J354="FIN","FIN",IF(J359=J353,"","FIN"))</f>
        <v>FIN</v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ht="15.6" x14ac:dyDescent="0.25">
      <c r="A361" s="142"/>
      <c r="B361" s="29"/>
      <c r="C361" s="25" t="str">
        <f ca="1">IF(PORTADA!$F$51="A",CONCATENATE(I361," ",G361),"")</f>
        <v xml:space="preserve">b) </v>
      </c>
      <c r="D361" s="26"/>
      <c r="G361" s="38" t="str">
        <f>IF(J360="FIN","",LOOKUP(I359,DATOS!A:A,DATOS!M:M))</f>
        <v/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ht="15.6" x14ac:dyDescent="0.25">
      <c r="A362" s="142"/>
      <c r="B362" s="29"/>
      <c r="C362" s="25" t="str">
        <f ca="1">IF(PORTADA!$F$51="A",CONCATENATE(I362," ",G362),"")</f>
        <v xml:space="preserve">c) </v>
      </c>
      <c r="D362" s="26"/>
      <c r="G362" s="38" t="str">
        <f>IF(J360="FIN","",LOOKUP(I359,DATOS!A:A,DATOS!N:N))</f>
        <v/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ht="15.6" x14ac:dyDescent="0.25">
      <c r="A363" s="142"/>
      <c r="B363" s="29"/>
      <c r="C363" s="25" t="str">
        <f ca="1">IF(PORTADA!$F$51="A",CONCATENATE(I363," ",G363),"")</f>
        <v xml:space="preserve">d) </v>
      </c>
      <c r="D363" s="26"/>
      <c r="G363" s="38" t="str">
        <f>IF(J360="FIN","",LOOKUP(I359,DATOS!A:A,DATOS!O:O))</f>
        <v/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ht="15.6" x14ac:dyDescent="0.25">
      <c r="A364" s="11"/>
      <c r="B364" s="30"/>
      <c r="C364" s="27"/>
      <c r="D364" s="28"/>
      <c r="J364" s="19"/>
    </row>
    <row r="365" spans="1:19" ht="15.6" x14ac:dyDescent="0.25">
      <c r="A365" s="11"/>
      <c r="B365" s="31"/>
      <c r="C365" s="23" t="str">
        <f ca="1">IF(PORTADA!$F$51="A",CONCATENATE(K365,".- ",G365),"")</f>
        <v xml:space="preserve">61.- </v>
      </c>
      <c r="D365" s="24"/>
      <c r="E365" s="11"/>
      <c r="F365" s="11"/>
      <c r="G365" s="40" t="str">
        <f>IF(J366="FIN","",LOOKUP(I365,DATOS!A:A,DATOS!F:F))</f>
        <v/>
      </c>
      <c r="H365" s="40">
        <f>IF(J366="FIN",0,LOOKUP(I365,DATOS!A:A,DATOS!P:P))</f>
        <v>0</v>
      </c>
      <c r="I365" s="35">
        <f>+I359+1</f>
        <v>1708</v>
      </c>
      <c r="J365" s="61">
        <f>IF(LOOKUP(I365,DATOS!A:A,DATOS!C:C)=0,J359,(LOOKUP(I365,DATOS!A:A,DATOS!C:C)))</f>
        <v>25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ht="15.6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 xml:space="preserve">a) </v>
      </c>
      <c r="D366" s="26"/>
      <c r="G366" s="38" t="str">
        <f>IF(J366="FIN","",LOOKUP(I365,DATOS!A:A,DATOS!L:L))</f>
        <v/>
      </c>
      <c r="I366" s="35" t="s">
        <v>57</v>
      </c>
      <c r="J366" s="41" t="str">
        <f>IF(J360="FIN","FIN",IF(J365=J359,"","FIN"))</f>
        <v>FIN</v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ht="15.6" x14ac:dyDescent="0.25">
      <c r="A367" s="142"/>
      <c r="B367" s="29"/>
      <c r="C367" s="25" t="str">
        <f ca="1">IF(PORTADA!$F$51="A",CONCATENATE(I367," ",G367),"")</f>
        <v xml:space="preserve">b) </v>
      </c>
      <c r="D367" s="26"/>
      <c r="G367" s="38" t="str">
        <f>IF(J366="FIN","",LOOKUP(I365,DATOS!A:A,DATOS!M:M))</f>
        <v/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ht="15.6" x14ac:dyDescent="0.25">
      <c r="A368" s="142"/>
      <c r="B368" s="29"/>
      <c r="C368" s="25" t="str">
        <f ca="1">IF(PORTADA!$F$51="A",CONCATENATE(I368," ",G368),"")</f>
        <v xml:space="preserve">c) </v>
      </c>
      <c r="D368" s="26"/>
      <c r="G368" s="38" t="str">
        <f>IF(J366="FIN","",LOOKUP(I365,DATOS!A:A,DATOS!N:N))</f>
        <v/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ht="15.6" x14ac:dyDescent="0.25">
      <c r="A369" s="142"/>
      <c r="B369" s="29"/>
      <c r="C369" s="25" t="str">
        <f ca="1">IF(PORTADA!$F$51="A",CONCATENATE(I369," ",G369),"")</f>
        <v xml:space="preserve">d) </v>
      </c>
      <c r="D369" s="26"/>
      <c r="G369" s="38" t="str">
        <f>IF(J366="FIN","",LOOKUP(I365,DATOS!A:A,DATOS!O:O))</f>
        <v/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ht="15.6" x14ac:dyDescent="0.25">
      <c r="A370" s="11"/>
      <c r="B370" s="30"/>
      <c r="C370" s="27"/>
      <c r="D370" s="28"/>
      <c r="J370" s="19"/>
    </row>
    <row r="371" spans="1:19" ht="15.6" x14ac:dyDescent="0.25">
      <c r="A371" s="11"/>
      <c r="B371" s="31"/>
      <c r="C371" s="23" t="str">
        <f ca="1">IF(PORTADA!$F$51="A",CONCATENATE(K371,".- ",G371),"")</f>
        <v xml:space="preserve">62.- </v>
      </c>
      <c r="D371" s="24"/>
      <c r="E371" s="11"/>
      <c r="F371" s="11"/>
      <c r="G371" s="40" t="str">
        <f>IF(J372="FIN","",LOOKUP(I371,DATOS!A:A,DATOS!F:F))</f>
        <v/>
      </c>
      <c r="H371" s="40">
        <f>IF(J372="FIN",0,LOOKUP(I371,DATOS!A:A,DATOS!P:P))</f>
        <v>0</v>
      </c>
      <c r="I371" s="35">
        <f>+I365+1</f>
        <v>1709</v>
      </c>
      <c r="J371" s="61">
        <f>IF(LOOKUP(I371,DATOS!A:A,DATOS!C:C)=0,J365,(LOOKUP(I371,DATOS!A:A,DATOS!C:C)))</f>
        <v>25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ht="15.6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 xml:space="preserve">a) </v>
      </c>
      <c r="D372" s="26"/>
      <c r="G372" s="38" t="str">
        <f>IF(J372="FIN","",LOOKUP(I371,DATOS!A:A,DATOS!L:L))</f>
        <v/>
      </c>
      <c r="I372" s="35" t="s">
        <v>57</v>
      </c>
      <c r="J372" s="41" t="str">
        <f>IF(J366="FIN","FIN",IF(J371=J365,"","FIN"))</f>
        <v>FIN</v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ht="15.6" x14ac:dyDescent="0.25">
      <c r="A373" s="142"/>
      <c r="B373" s="29"/>
      <c r="C373" s="25" t="str">
        <f ca="1">IF(PORTADA!$F$51="A",CONCATENATE(I373," ",G373),"")</f>
        <v xml:space="preserve">b) </v>
      </c>
      <c r="D373" s="26"/>
      <c r="G373" s="38" t="str">
        <f>IF(J372="FIN","",LOOKUP(I371,DATOS!A:A,DATOS!M:M))</f>
        <v/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ht="15.6" x14ac:dyDescent="0.25">
      <c r="A374" s="142"/>
      <c r="B374" s="29"/>
      <c r="C374" s="25" t="str">
        <f ca="1">IF(PORTADA!$F$51="A",CONCATENATE(I374," ",G374),"")</f>
        <v xml:space="preserve">c) </v>
      </c>
      <c r="D374" s="26"/>
      <c r="G374" s="38" t="str">
        <f>IF(J372="FIN","",LOOKUP(I371,DATOS!A:A,DATOS!N:N))</f>
        <v/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ht="15.6" x14ac:dyDescent="0.25">
      <c r="A375" s="142"/>
      <c r="B375" s="29"/>
      <c r="C375" s="25" t="str">
        <f ca="1">IF(PORTADA!$F$51="A",CONCATENATE(I375," ",G375),"")</f>
        <v xml:space="preserve">d) </v>
      </c>
      <c r="D375" s="26"/>
      <c r="G375" s="38" t="str">
        <f>IF(J372="FIN","",LOOKUP(I371,DATOS!A:A,DATOS!O:O))</f>
        <v/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ht="15.6" x14ac:dyDescent="0.25">
      <c r="A376" s="11"/>
      <c r="B376" s="30"/>
      <c r="C376" s="27"/>
      <c r="D376" s="28"/>
      <c r="J376" s="19"/>
    </row>
    <row r="377" spans="1:19" ht="15.6" x14ac:dyDescent="0.25">
      <c r="A377" s="11"/>
      <c r="B377" s="31"/>
      <c r="C377" s="23" t="str">
        <f ca="1">IF(PORTADA!$F$51="A",CONCATENATE(K377,".- ",G377),"")</f>
        <v xml:space="preserve">63.- </v>
      </c>
      <c r="D377" s="24"/>
      <c r="E377" s="11"/>
      <c r="F377" s="11"/>
      <c r="G377" s="40" t="str">
        <f>IF(J378="FIN","",LOOKUP(I377,DATOS!A:A,DATOS!F:F))</f>
        <v/>
      </c>
      <c r="H377" s="40">
        <f>IF(J378="FIN",0,LOOKUP(I377,DATOS!A:A,DATOS!P:P))</f>
        <v>0</v>
      </c>
      <c r="I377" s="35">
        <f>+I371+1</f>
        <v>1710</v>
      </c>
      <c r="J377" s="61">
        <f>IF(LOOKUP(I377,DATOS!A:A,DATOS!C:C)=0,J371,(LOOKUP(I377,DATOS!A:A,DATOS!C:C)))</f>
        <v>25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ht="15.6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 xml:space="preserve">a) </v>
      </c>
      <c r="D378" s="26"/>
      <c r="G378" s="38" t="str">
        <f>IF(J378="FIN","",LOOKUP(I377,DATOS!A:A,DATOS!L:L))</f>
        <v/>
      </c>
      <c r="I378" s="35" t="s">
        <v>57</v>
      </c>
      <c r="J378" s="41" t="str">
        <f>IF(J372="FIN","FIN",IF(J377=J371,"","FIN"))</f>
        <v>FIN</v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ht="15.6" x14ac:dyDescent="0.25">
      <c r="A379" s="142"/>
      <c r="B379" s="29"/>
      <c r="C379" s="25" t="str">
        <f ca="1">IF(PORTADA!$F$51="A",CONCATENATE(I379," ",G379),"")</f>
        <v xml:space="preserve">b) </v>
      </c>
      <c r="D379" s="26"/>
      <c r="G379" s="38" t="str">
        <f>IF(J378="FIN","",LOOKUP(I377,DATOS!A:A,DATOS!M:M))</f>
        <v/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ht="15.6" x14ac:dyDescent="0.25">
      <c r="A380" s="142"/>
      <c r="B380" s="29"/>
      <c r="C380" s="25" t="str">
        <f ca="1">IF(PORTADA!$F$51="A",CONCATENATE(I380," ",G380),"")</f>
        <v xml:space="preserve">c) </v>
      </c>
      <c r="D380" s="26"/>
      <c r="G380" s="38" t="str">
        <f>IF(J378="FIN","",LOOKUP(I377,DATOS!A:A,DATOS!N:N))</f>
        <v/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ht="15.6" x14ac:dyDescent="0.25">
      <c r="A381" s="142"/>
      <c r="B381" s="29"/>
      <c r="C381" s="25" t="str">
        <f ca="1">IF(PORTADA!$F$51="A",CONCATENATE(I381," ",G381),"")</f>
        <v xml:space="preserve">d) </v>
      </c>
      <c r="D381" s="26"/>
      <c r="G381" s="38" t="str">
        <f>IF(J378="FIN","",LOOKUP(I377,DATOS!A:A,DATOS!O:O))</f>
        <v/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ht="15.6" x14ac:dyDescent="0.25">
      <c r="A382" s="11"/>
      <c r="B382" s="30"/>
      <c r="C382" s="27"/>
      <c r="D382" s="28"/>
      <c r="J382" s="19"/>
    </row>
    <row r="383" spans="1:19" ht="15.6" x14ac:dyDescent="0.25">
      <c r="A383" s="11"/>
      <c r="B383" s="31"/>
      <c r="C383" s="23" t="str">
        <f ca="1">IF(PORTADA!$F$51="A",CONCATENATE(K383,".- ",G383),"")</f>
        <v xml:space="preserve">64.- </v>
      </c>
      <c r="D383" s="24"/>
      <c r="E383" s="11"/>
      <c r="F383" s="11"/>
      <c r="G383" s="40" t="str">
        <f>IF(J384="FIN","",LOOKUP(I383,DATOS!A:A,DATOS!F:F))</f>
        <v/>
      </c>
      <c r="H383" s="40">
        <f>IF(J384="FIN",0,LOOKUP(I383,DATOS!A:A,DATOS!P:P))</f>
        <v>0</v>
      </c>
      <c r="I383" s="35">
        <f>+I377+1</f>
        <v>1711</v>
      </c>
      <c r="J383" s="61">
        <f>IF(LOOKUP(I383,DATOS!A:A,DATOS!C:C)=0,J377,(LOOKUP(I383,DATOS!A:A,DATOS!C:C)))</f>
        <v>25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ht="15.6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 xml:space="preserve">a) </v>
      </c>
      <c r="D384" s="26"/>
      <c r="G384" s="38" t="str">
        <f>IF(J384="FIN","",LOOKUP(I383,DATOS!A:A,DATOS!L:L))</f>
        <v/>
      </c>
      <c r="I384" s="35" t="s">
        <v>57</v>
      </c>
      <c r="J384" s="41" t="str">
        <f>IF(J378="FIN","FIN",IF(J383=J377,"","FIN"))</f>
        <v>FIN</v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ht="15.6" x14ac:dyDescent="0.25">
      <c r="A385" s="142"/>
      <c r="B385" s="29"/>
      <c r="C385" s="25" t="str">
        <f ca="1">IF(PORTADA!$F$51="A",CONCATENATE(I385," ",G385),"")</f>
        <v xml:space="preserve">b) </v>
      </c>
      <c r="D385" s="26"/>
      <c r="G385" s="38" t="str">
        <f>IF(J384="FIN","",LOOKUP(I383,DATOS!A:A,DATOS!M:M))</f>
        <v/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ht="15.6" x14ac:dyDescent="0.25">
      <c r="A386" s="142"/>
      <c r="B386" s="29"/>
      <c r="C386" s="25" t="str">
        <f ca="1">IF(PORTADA!$F$51="A",CONCATENATE(I386," ",G386),"")</f>
        <v xml:space="preserve">c) </v>
      </c>
      <c r="D386" s="26"/>
      <c r="G386" s="38" t="str">
        <f>IF(J384="FIN","",LOOKUP(I383,DATOS!A:A,DATOS!N:N))</f>
        <v/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ht="15.6" x14ac:dyDescent="0.25">
      <c r="A387" s="142"/>
      <c r="B387" s="29"/>
      <c r="C387" s="25" t="str">
        <f ca="1">IF(PORTADA!$F$51="A",CONCATENATE(I387," ",G387),"")</f>
        <v xml:space="preserve">d) </v>
      </c>
      <c r="D387" s="26"/>
      <c r="G387" s="38" t="str">
        <f>IF(J384="FIN","",LOOKUP(I383,DATOS!A:A,DATOS!O:O))</f>
        <v/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ht="15.6" x14ac:dyDescent="0.25">
      <c r="A388" s="11"/>
      <c r="B388" s="30"/>
      <c r="C388" s="27"/>
      <c r="D388" s="28"/>
      <c r="J388" s="19"/>
    </row>
    <row r="389" spans="1:19" ht="15.6" x14ac:dyDescent="0.25">
      <c r="A389" s="11"/>
      <c r="B389" s="31"/>
      <c r="C389" s="23" t="str">
        <f ca="1">IF(PORTADA!$F$51="A",CONCATENATE(K389,".- ",G389),"")</f>
        <v xml:space="preserve">65.- </v>
      </c>
      <c r="D389" s="24"/>
      <c r="E389" s="11"/>
      <c r="F389" s="11"/>
      <c r="G389" s="40" t="str">
        <f>IF(J390="FIN","",LOOKUP(I389,DATOS!A:A,DATOS!F:F))</f>
        <v/>
      </c>
      <c r="H389" s="40">
        <f>IF(J390="FIN",0,LOOKUP(I389,DATOS!A:A,DATOS!P:P))</f>
        <v>0</v>
      </c>
      <c r="I389" s="35">
        <f>+I383+1</f>
        <v>1712</v>
      </c>
      <c r="J389" s="61">
        <f>IF(LOOKUP(I389,DATOS!A:A,DATOS!C:C)=0,J383,(LOOKUP(I389,DATOS!A:A,DATOS!C:C)))</f>
        <v>25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ht="15.6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 xml:space="preserve">a) </v>
      </c>
      <c r="D390" s="26"/>
      <c r="G390" s="38" t="str">
        <f>IF(J390="FIN","",LOOKUP(I389,DATOS!A:A,DATOS!L:L))</f>
        <v/>
      </c>
      <c r="I390" s="35" t="s">
        <v>57</v>
      </c>
      <c r="J390" s="41" t="str">
        <f>IF(J384="FIN","FIN",IF(J389=J383,"","FIN"))</f>
        <v>FIN</v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ht="15.6" x14ac:dyDescent="0.25">
      <c r="A391" s="142"/>
      <c r="B391" s="29"/>
      <c r="C391" s="25" t="str">
        <f ca="1">IF(PORTADA!$F$51="A",CONCATENATE(I391," ",G391),"")</f>
        <v xml:space="preserve">b) </v>
      </c>
      <c r="D391" s="26"/>
      <c r="G391" s="38" t="str">
        <f>IF(J390="FIN","",LOOKUP(I389,DATOS!A:A,DATOS!M:M))</f>
        <v/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ht="15.6" x14ac:dyDescent="0.25">
      <c r="A392" s="142"/>
      <c r="B392" s="29"/>
      <c r="C392" s="25" t="str">
        <f ca="1">IF(PORTADA!$F$51="A",CONCATENATE(I392," ",G392),"")</f>
        <v xml:space="preserve">c) </v>
      </c>
      <c r="D392" s="26"/>
      <c r="G392" s="38" t="str">
        <f>IF(J390="FIN","",LOOKUP(I389,DATOS!A:A,DATOS!N:N))</f>
        <v/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ht="15.6" x14ac:dyDescent="0.25">
      <c r="A393" s="142"/>
      <c r="B393" s="29"/>
      <c r="C393" s="25" t="str">
        <f ca="1">IF(PORTADA!$F$51="A",CONCATENATE(I393," ",G393),"")</f>
        <v xml:space="preserve">d) </v>
      </c>
      <c r="D393" s="26"/>
      <c r="G393" s="38" t="str">
        <f>IF(J390="FIN","",LOOKUP(I389,DATOS!A:A,DATOS!O:O))</f>
        <v/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ht="15.6" x14ac:dyDescent="0.25">
      <c r="A394" s="11"/>
      <c r="B394" s="30"/>
      <c r="C394" s="27"/>
      <c r="D394" s="28"/>
      <c r="J394" s="19"/>
    </row>
    <row r="395" spans="1:19" ht="15.6" x14ac:dyDescent="0.25">
      <c r="A395" s="11"/>
      <c r="B395" s="31"/>
      <c r="C395" s="23" t="str">
        <f ca="1">IF(PORTADA!$F$51="A",CONCATENATE(K395,".- ",G395),"")</f>
        <v xml:space="preserve">66.- </v>
      </c>
      <c r="D395" s="24"/>
      <c r="E395" s="11"/>
      <c r="F395" s="11"/>
      <c r="G395" s="40" t="str">
        <f>IF(J396="FIN","",LOOKUP(I395,DATOS!A:A,DATOS!F:F))</f>
        <v/>
      </c>
      <c r="H395" s="40">
        <f>IF(J396="FIN",0,LOOKUP(I395,DATOS!A:A,DATOS!P:P))</f>
        <v>0</v>
      </c>
      <c r="I395" s="35">
        <f>+I389+1</f>
        <v>1713</v>
      </c>
      <c r="J395" s="61">
        <f>IF(LOOKUP(I395,DATOS!A:A,DATOS!C:C)=0,J389,(LOOKUP(I395,DATOS!A:A,DATOS!C:C)))</f>
        <v>25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ht="15.6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 xml:space="preserve">a) </v>
      </c>
      <c r="D396" s="26"/>
      <c r="G396" s="38" t="str">
        <f>IF(J396="FIN","",LOOKUP(I395,DATOS!A:A,DATOS!L:L))</f>
        <v/>
      </c>
      <c r="I396" s="35" t="s">
        <v>57</v>
      </c>
      <c r="J396" s="41" t="str">
        <f>IF(J390="FIN","FIN",IF(J395=J389,"","FIN"))</f>
        <v>FIN</v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ht="15.6" x14ac:dyDescent="0.25">
      <c r="A397" s="142"/>
      <c r="B397" s="29"/>
      <c r="C397" s="25" t="str">
        <f ca="1">IF(PORTADA!$F$51="A",CONCATENATE(I397," ",G397),"")</f>
        <v xml:space="preserve">b) </v>
      </c>
      <c r="D397" s="26"/>
      <c r="G397" s="38" t="str">
        <f>IF(J396="FIN","",LOOKUP(I395,DATOS!A:A,DATOS!M:M))</f>
        <v/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ht="15.6" x14ac:dyDescent="0.25">
      <c r="A398" s="142"/>
      <c r="B398" s="29"/>
      <c r="C398" s="25" t="str">
        <f ca="1">IF(PORTADA!$F$51="A",CONCATENATE(I398," ",G398),"")</f>
        <v xml:space="preserve">c) </v>
      </c>
      <c r="D398" s="26"/>
      <c r="G398" s="38" t="str">
        <f>IF(J396="FIN","",LOOKUP(I395,DATOS!A:A,DATOS!N:N))</f>
        <v/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ht="15.6" x14ac:dyDescent="0.25">
      <c r="A399" s="142"/>
      <c r="B399" s="29"/>
      <c r="C399" s="25" t="str">
        <f ca="1">IF(PORTADA!$F$51="A",CONCATENATE(I399," ",G399),"")</f>
        <v xml:space="preserve">d) </v>
      </c>
      <c r="D399" s="26"/>
      <c r="G399" s="38" t="str">
        <f>IF(J396="FIN","",LOOKUP(I395,DATOS!A:A,DATOS!O:O))</f>
        <v/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ht="15.6" x14ac:dyDescent="0.25">
      <c r="A400" s="11"/>
      <c r="B400" s="30"/>
      <c r="C400" s="27"/>
      <c r="D400" s="28"/>
      <c r="J400" s="19"/>
    </row>
    <row r="401" spans="1:19" ht="15.6" x14ac:dyDescent="0.25">
      <c r="A401" s="11"/>
      <c r="B401" s="31"/>
      <c r="C401" s="23" t="str">
        <f ca="1">IF(PORTADA!$F$51="A",CONCATENATE(K401,".-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1714</v>
      </c>
      <c r="J401" s="61">
        <f>IF(LOOKUP(I401,DATOS!A:A,DATOS!C:C)=0,J395,(LOOKUP(I401,DATOS!A:A,DATOS!C:C)))</f>
        <v>25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ht="15.6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57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ht="15.6" x14ac:dyDescent="0.25">
      <c r="A403" s="142"/>
      <c r="B403" s="29"/>
      <c r="C403" s="25" t="str">
        <f ca="1">IF(PORTADA!$F$51="A",CONCATENATE(I403,"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ht="15.6" x14ac:dyDescent="0.25">
      <c r="A404" s="142"/>
      <c r="B404" s="29"/>
      <c r="C404" s="25" t="str">
        <f ca="1">IF(PORTADA!$F$51="A",CONCATENATE(I404,"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ht="15.6" x14ac:dyDescent="0.25">
      <c r="A405" s="142"/>
      <c r="B405" s="29"/>
      <c r="C405" s="25" t="str">
        <f ca="1">IF(PORTADA!$F$51="A",CONCATENATE(I405,"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ht="15.6" x14ac:dyDescent="0.25">
      <c r="A406" s="11"/>
      <c r="B406" s="30"/>
      <c r="C406" s="27"/>
      <c r="D406" s="28"/>
      <c r="J406" s="19"/>
    </row>
    <row r="407" spans="1:19" ht="15.6" x14ac:dyDescent="0.25">
      <c r="A407" s="11"/>
      <c r="B407" s="31"/>
      <c r="C407" s="23" t="str">
        <f ca="1">IF(PORTADA!$F$51="A",CONCATENATE(K407,".-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1715</v>
      </c>
      <c r="J407" s="61">
        <f>IF(LOOKUP(I407,DATOS!A:A,DATOS!C:C)=0,J401,(LOOKUP(I407,DATOS!A:A,DATOS!C:C)))</f>
        <v>25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ht="15.6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57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ht="15.6" x14ac:dyDescent="0.25">
      <c r="A409" s="142"/>
      <c r="B409" s="29"/>
      <c r="C409" s="25" t="str">
        <f ca="1">IF(PORTADA!$F$51="A",CONCATENATE(I409,"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ht="15.6" x14ac:dyDescent="0.25">
      <c r="A410" s="142"/>
      <c r="B410" s="29"/>
      <c r="C410" s="25" t="str">
        <f ca="1">IF(PORTADA!$F$51="A",CONCATENATE(I410,"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ht="15.6" x14ac:dyDescent="0.25">
      <c r="A411" s="142"/>
      <c r="B411" s="29"/>
      <c r="C411" s="25" t="str">
        <f ca="1">IF(PORTADA!$F$51="A",CONCATENATE(I411,"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ht="15.6" x14ac:dyDescent="0.25">
      <c r="A412" s="11"/>
      <c r="B412" s="30"/>
      <c r="C412" s="27"/>
      <c r="D412" s="28"/>
      <c r="J412" s="19"/>
    </row>
    <row r="413" spans="1:19" ht="15.6" x14ac:dyDescent="0.25">
      <c r="A413" s="11"/>
      <c r="B413" s="31"/>
      <c r="C413" s="23" t="str">
        <f ca="1">IF(PORTADA!$F$51="A",CONCATENATE(K413,".-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1716</v>
      </c>
      <c r="J413" s="61">
        <f>IF(LOOKUP(I413,DATOS!A:A,DATOS!C:C)=0,J407,(LOOKUP(I413,DATOS!A:A,DATOS!C:C)))</f>
        <v>25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ht="15.6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57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ht="15.6" x14ac:dyDescent="0.25">
      <c r="A415" s="142"/>
      <c r="B415" s="29"/>
      <c r="C415" s="25" t="str">
        <f ca="1">IF(PORTADA!$F$51="A",CONCATENATE(I415,"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ht="15.6" x14ac:dyDescent="0.25">
      <c r="A416" s="142"/>
      <c r="B416" s="29"/>
      <c r="C416" s="25" t="str">
        <f ca="1">IF(PORTADA!$F$51="A",CONCATENATE(I416,"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ht="15.6" x14ac:dyDescent="0.25">
      <c r="A417" s="142"/>
      <c r="B417" s="29"/>
      <c r="C417" s="25" t="str">
        <f ca="1">IF(PORTADA!$F$51="A",CONCATENATE(I417,"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ht="15.6" x14ac:dyDescent="0.25">
      <c r="A418" s="11"/>
      <c r="B418" s="30"/>
      <c r="C418" s="27"/>
      <c r="D418" s="28"/>
      <c r="J418" s="19"/>
    </row>
    <row r="419" spans="1:19" ht="15.6" x14ac:dyDescent="0.25">
      <c r="A419" s="11"/>
      <c r="B419" s="31"/>
      <c r="C419" s="23" t="str">
        <f ca="1">IF(PORTADA!$F$51="A",CONCATENATE(K419,".-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1717</v>
      </c>
      <c r="J419" s="61">
        <f>IF(LOOKUP(I419,DATOS!A:A,DATOS!C:C)=0,J413,(LOOKUP(I419,DATOS!A:A,DATOS!C:C)))</f>
        <v>25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ht="15.6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57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ht="15.6" x14ac:dyDescent="0.25">
      <c r="A421" s="142"/>
      <c r="B421" s="29"/>
      <c r="C421" s="25" t="str">
        <f ca="1">IF(PORTADA!$F$51="A",CONCATENATE(I421,"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ht="15.6" x14ac:dyDescent="0.25">
      <c r="A422" s="142"/>
      <c r="B422" s="29"/>
      <c r="C422" s="25" t="str">
        <f ca="1">IF(PORTADA!$F$51="A",CONCATENATE(I422,"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ht="15.6" x14ac:dyDescent="0.25">
      <c r="A423" s="142"/>
      <c r="B423" s="29"/>
      <c r="C423" s="25" t="str">
        <f ca="1">IF(PORTADA!$F$51="A",CONCATENATE(I423,"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ht="15.6" x14ac:dyDescent="0.25">
      <c r="A424" s="11"/>
      <c r="B424" s="30"/>
      <c r="C424" s="27"/>
      <c r="D424" s="28"/>
      <c r="J424" s="19"/>
    </row>
    <row r="425" spans="1:19" ht="15.6" x14ac:dyDescent="0.25">
      <c r="A425" s="11"/>
      <c r="B425" s="31"/>
      <c r="C425" s="23" t="str">
        <f ca="1">IF(PORTADA!$F$51="A",CONCATENATE(K425,".-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1718</v>
      </c>
      <c r="J425" s="61">
        <f>IF(LOOKUP(I425,DATOS!A:A,DATOS!C:C)=0,J419,(LOOKUP(I425,DATOS!A:A,DATOS!C:C)))</f>
        <v>25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ht="15.6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57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ht="15.6" x14ac:dyDescent="0.25">
      <c r="A427" s="142"/>
      <c r="B427" s="29"/>
      <c r="C427" s="25" t="str">
        <f ca="1">IF(PORTADA!$F$51="A",CONCATENATE(I427,"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ht="15.6" x14ac:dyDescent="0.25">
      <c r="A428" s="142"/>
      <c r="B428" s="29"/>
      <c r="C428" s="25" t="str">
        <f ca="1">IF(PORTADA!$F$51="A",CONCATENATE(I428,"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ht="15.6" x14ac:dyDescent="0.25">
      <c r="A429" s="142"/>
      <c r="B429" s="29"/>
      <c r="C429" s="25" t="str">
        <f ca="1">IF(PORTADA!$F$51="A",CONCATENATE(I429,"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ht="15.6" x14ac:dyDescent="0.25">
      <c r="A430" s="11"/>
      <c r="B430" s="30"/>
      <c r="C430" s="27"/>
      <c r="D430" s="28"/>
      <c r="J430" s="19"/>
    </row>
    <row r="431" spans="1:19" ht="15.6" x14ac:dyDescent="0.25">
      <c r="A431" s="11"/>
      <c r="B431" s="31"/>
      <c r="C431" s="23" t="str">
        <f ca="1">IF(PORTADA!$F$51="A",CONCATENATE(K431,".-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1719</v>
      </c>
      <c r="J431" s="61">
        <f>IF(LOOKUP(I431,DATOS!A:A,DATOS!C:C)=0,J425,(LOOKUP(I431,DATOS!A:A,DATOS!C:C)))</f>
        <v>25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ht="15.6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57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ht="15.6" x14ac:dyDescent="0.25">
      <c r="A433" s="142"/>
      <c r="B433" s="29"/>
      <c r="C433" s="25" t="str">
        <f ca="1">IF(PORTADA!$F$51="A",CONCATENATE(I433,"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ht="15.6" x14ac:dyDescent="0.25">
      <c r="A434" s="142"/>
      <c r="B434" s="29"/>
      <c r="C434" s="25" t="str">
        <f ca="1">IF(PORTADA!$F$51="A",CONCATENATE(I434,"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ht="15.6" x14ac:dyDescent="0.25">
      <c r="A435" s="142"/>
      <c r="B435" s="29"/>
      <c r="C435" s="25" t="str">
        <f ca="1">IF(PORTADA!$F$51="A",CONCATENATE(I435,"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ht="15.6" x14ac:dyDescent="0.25">
      <c r="A436" s="11"/>
      <c r="B436" s="30"/>
      <c r="C436" s="27"/>
      <c r="D436" s="28"/>
      <c r="J436" s="19"/>
    </row>
    <row r="437" spans="1:19" ht="15.6" x14ac:dyDescent="0.25">
      <c r="A437" s="11"/>
      <c r="B437" s="31"/>
      <c r="C437" s="23" t="str">
        <f ca="1">IF(PORTADA!$F$51="A",CONCATENATE(K437,".-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1720</v>
      </c>
      <c r="J437" s="61">
        <f>IF(LOOKUP(I437,DATOS!A:A,DATOS!C:C)=0,J431,(LOOKUP(I437,DATOS!A:A,DATOS!C:C)))</f>
        <v>25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ht="15.6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57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ht="15.6" x14ac:dyDescent="0.25">
      <c r="A439" s="142"/>
      <c r="B439" s="29"/>
      <c r="C439" s="25" t="str">
        <f ca="1">IF(PORTADA!$F$51="A",CONCATENATE(I439,"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ht="15.6" x14ac:dyDescent="0.25">
      <c r="A440" s="142"/>
      <c r="B440" s="29"/>
      <c r="C440" s="25" t="str">
        <f ca="1">IF(PORTADA!$F$51="A",CONCATENATE(I440,"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ht="15.6" x14ac:dyDescent="0.25">
      <c r="A441" s="142"/>
      <c r="B441" s="29"/>
      <c r="C441" s="25" t="str">
        <f ca="1">IF(PORTADA!$F$51="A",CONCATENATE(I441,"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ht="15.6" x14ac:dyDescent="0.25">
      <c r="A442" s="11"/>
      <c r="B442" s="30"/>
      <c r="C442" s="27"/>
      <c r="D442" s="28"/>
      <c r="J442" s="19"/>
    </row>
    <row r="443" spans="1:19" ht="15.6" x14ac:dyDescent="0.25">
      <c r="A443" s="11"/>
      <c r="B443" s="31"/>
      <c r="C443" s="23" t="str">
        <f ca="1">IF(PORTADA!$F$51="A",CONCATENATE(K443,".-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1721</v>
      </c>
      <c r="J443" s="61">
        <f>IF(LOOKUP(I443,DATOS!A:A,DATOS!C:C)=0,J437,(LOOKUP(I443,DATOS!A:A,DATOS!C:C)))</f>
        <v>25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ht="15.6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57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ht="15.6" x14ac:dyDescent="0.25">
      <c r="A445" s="142"/>
      <c r="B445" s="29"/>
      <c r="C445" s="25" t="str">
        <f ca="1">IF(PORTADA!$F$51="A",CONCATENATE(I445,"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ht="15.6" x14ac:dyDescent="0.25">
      <c r="A446" s="142"/>
      <c r="B446" s="29"/>
      <c r="C446" s="25" t="str">
        <f ca="1">IF(PORTADA!$F$51="A",CONCATENATE(I446,"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ht="15.6" x14ac:dyDescent="0.25">
      <c r="A447" s="142"/>
      <c r="B447" s="29"/>
      <c r="C447" s="25" t="str">
        <f ca="1">IF(PORTADA!$F$51="A",CONCATENATE(I447,"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ht="15.6" x14ac:dyDescent="0.25">
      <c r="A448" s="11"/>
      <c r="B448" s="30"/>
      <c r="C448" s="27"/>
      <c r="D448" s="28"/>
      <c r="J448" s="19"/>
    </row>
    <row r="449" spans="1:19" ht="15.6" x14ac:dyDescent="0.25">
      <c r="A449" s="11"/>
      <c r="B449" s="31"/>
      <c r="C449" s="23" t="str">
        <f ca="1">IF(PORTADA!$F$51="A",CONCATENATE(K449,".-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1722</v>
      </c>
      <c r="J449" s="61">
        <f>IF(LOOKUP(I449,DATOS!A:A,DATOS!C:C)=0,J443,(LOOKUP(I449,DATOS!A:A,DATOS!C:C)))</f>
        <v>25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ht="15.6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57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ht="15.6" x14ac:dyDescent="0.25">
      <c r="A451" s="142"/>
      <c r="B451" s="29"/>
      <c r="C451" s="25" t="str">
        <f ca="1">IF(PORTADA!$F$51="A",CONCATENATE(I451,"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ht="15.6" x14ac:dyDescent="0.25">
      <c r="A452" s="142"/>
      <c r="B452" s="29"/>
      <c r="C452" s="25" t="str">
        <f ca="1">IF(PORTADA!$F$51="A",CONCATENATE(I452,"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ht="15.6" x14ac:dyDescent="0.25">
      <c r="A453" s="142"/>
      <c r="B453" s="29"/>
      <c r="C453" s="25" t="str">
        <f ca="1">IF(PORTADA!$F$51="A",CONCATENATE(I453,"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ht="15.6" x14ac:dyDescent="0.25">
      <c r="A454" s="11"/>
      <c r="B454" s="30"/>
      <c r="C454" s="27"/>
      <c r="D454" s="28"/>
      <c r="J454" s="19"/>
    </row>
    <row r="455" spans="1:19" ht="15.6" x14ac:dyDescent="0.25">
      <c r="A455" s="11"/>
      <c r="B455" s="31"/>
      <c r="C455" s="23" t="str">
        <f ca="1">IF(PORTADA!$F$51="A",CONCATENATE(K455,".-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1723</v>
      </c>
      <c r="J455" s="61">
        <f>IF(LOOKUP(I455,DATOS!A:A,DATOS!C:C)=0,J449,(LOOKUP(I455,DATOS!A:A,DATOS!C:C)))</f>
        <v>25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ht="15.6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57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ht="15.6" x14ac:dyDescent="0.25">
      <c r="A457" s="142"/>
      <c r="B457" s="29"/>
      <c r="C457" s="25" t="str">
        <f ca="1">IF(PORTADA!$F$51="A",CONCATENATE(I457,"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ht="15.6" x14ac:dyDescent="0.25">
      <c r="A458" s="142"/>
      <c r="B458" s="29"/>
      <c r="C458" s="25" t="str">
        <f ca="1">IF(PORTADA!$F$51="A",CONCATENATE(I458,"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ht="15.6" x14ac:dyDescent="0.25">
      <c r="A459" s="142"/>
      <c r="B459" s="29"/>
      <c r="C459" s="25" t="str">
        <f ca="1">IF(PORTADA!$F$51="A",CONCATENATE(I459,"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ht="15.6" x14ac:dyDescent="0.25">
      <c r="A460" s="11"/>
      <c r="B460" s="30"/>
      <c r="C460" s="27"/>
      <c r="D460" s="28"/>
      <c r="J460" s="19"/>
    </row>
    <row r="461" spans="1:19" ht="15.6" x14ac:dyDescent="0.25">
      <c r="A461" s="11"/>
      <c r="B461" s="31"/>
      <c r="C461" s="23" t="str">
        <f ca="1">IF(PORTADA!$F$51="A",CONCATENATE(K461,".-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1724</v>
      </c>
      <c r="J461" s="61">
        <f>IF(LOOKUP(I461,DATOS!A:A,DATOS!C:C)=0,J455,(LOOKUP(I461,DATOS!A:A,DATOS!C:C)))</f>
        <v>25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ht="15.6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57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ht="15.6" x14ac:dyDescent="0.25">
      <c r="A463" s="142"/>
      <c r="B463" s="29"/>
      <c r="C463" s="25" t="str">
        <f ca="1">IF(PORTADA!$F$51="A",CONCATENATE(I463,"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ht="15.6" x14ac:dyDescent="0.25">
      <c r="A464" s="142"/>
      <c r="B464" s="29"/>
      <c r="C464" s="25" t="str">
        <f ca="1">IF(PORTADA!$F$51="A",CONCATENATE(I464,"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ht="15.6" x14ac:dyDescent="0.25">
      <c r="A465" s="142"/>
      <c r="B465" s="29"/>
      <c r="C465" s="25" t="str">
        <f ca="1">IF(PORTADA!$F$51="A",CONCATENATE(I465,"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ht="15.6" x14ac:dyDescent="0.25">
      <c r="A466" s="11"/>
      <c r="B466" s="30"/>
      <c r="C466" s="27"/>
      <c r="D466" s="28"/>
      <c r="J466" s="19"/>
    </row>
    <row r="467" spans="1:19" ht="15.6" x14ac:dyDescent="0.25">
      <c r="A467" s="11"/>
      <c r="B467" s="31"/>
      <c r="C467" s="23" t="str">
        <f ca="1">IF(PORTADA!$F$51="A",CONCATENATE(K467,".-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1725</v>
      </c>
      <c r="J467" s="61">
        <f>IF(LOOKUP(I467,DATOS!A:A,DATOS!C:C)=0,J461,(LOOKUP(I467,DATOS!A:A,DATOS!C:C)))</f>
        <v>25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ht="15.6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57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ht="15.6" x14ac:dyDescent="0.25">
      <c r="A469" s="142"/>
      <c r="B469" s="29"/>
      <c r="C469" s="25" t="str">
        <f ca="1">IF(PORTADA!$F$51="A",CONCATENATE(I469,"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ht="15.6" x14ac:dyDescent="0.25">
      <c r="A470" s="142"/>
      <c r="B470" s="29"/>
      <c r="C470" s="25" t="str">
        <f ca="1">IF(PORTADA!$F$51="A",CONCATENATE(I470,"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ht="15.6" x14ac:dyDescent="0.25">
      <c r="A471" s="142"/>
      <c r="B471" s="29"/>
      <c r="C471" s="25" t="str">
        <f ca="1">IF(PORTADA!$F$51="A",CONCATENATE(I471,"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ht="15.6" x14ac:dyDescent="0.25">
      <c r="A472" s="11"/>
      <c r="B472" s="30"/>
      <c r="C472" s="27"/>
      <c r="D472" s="28"/>
      <c r="J472" s="19"/>
    </row>
    <row r="473" spans="1:19" ht="15.6" x14ac:dyDescent="0.25">
      <c r="A473" s="11"/>
      <c r="B473" s="31"/>
      <c r="C473" s="23" t="str">
        <f ca="1">IF(PORTADA!$F$51="A",CONCATENATE(K473,".-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1726</v>
      </c>
      <c r="J473" s="61">
        <f>IF(LOOKUP(I473,DATOS!A:A,DATOS!C:C)=0,J467,(LOOKUP(I473,DATOS!A:A,DATOS!C:C)))</f>
        <v>25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ht="15.6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57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ht="15.6" x14ac:dyDescent="0.25">
      <c r="A475" s="142"/>
      <c r="B475" s="29"/>
      <c r="C475" s="25" t="str">
        <f ca="1">IF(PORTADA!$F$51="A",CONCATENATE(I475,"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ht="15.6" x14ac:dyDescent="0.25">
      <c r="A476" s="142"/>
      <c r="B476" s="29"/>
      <c r="C476" s="25" t="str">
        <f ca="1">IF(PORTADA!$F$51="A",CONCATENATE(I476,"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ht="15.6" x14ac:dyDescent="0.25">
      <c r="A477" s="142"/>
      <c r="B477" s="29"/>
      <c r="C477" s="25" t="str">
        <f ca="1">IF(PORTADA!$F$51="A",CONCATENATE(I477,"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ht="15.6" x14ac:dyDescent="0.25">
      <c r="A478" s="11"/>
      <c r="B478" s="30"/>
      <c r="C478" s="27"/>
      <c r="D478" s="28"/>
      <c r="J478" s="19"/>
    </row>
    <row r="479" spans="1:19" ht="15.6" x14ac:dyDescent="0.25">
      <c r="A479" s="11"/>
      <c r="B479" s="31"/>
      <c r="C479" s="23" t="str">
        <f ca="1">IF(PORTADA!$F$51="A",CONCATENATE(K479,".-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1727</v>
      </c>
      <c r="J479" s="61">
        <f>IF(LOOKUP(I479,DATOS!A:A,DATOS!C:C)=0,J473,(LOOKUP(I479,DATOS!A:A,DATOS!C:C)))</f>
        <v>25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ht="15.6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57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ht="15.6" x14ac:dyDescent="0.25">
      <c r="A481" s="142"/>
      <c r="B481" s="29"/>
      <c r="C481" s="25" t="str">
        <f ca="1">IF(PORTADA!$F$51="A",CONCATENATE(I481,"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ht="15.6" x14ac:dyDescent="0.25">
      <c r="A482" s="142"/>
      <c r="B482" s="29"/>
      <c r="C482" s="25" t="str">
        <f ca="1">IF(PORTADA!$F$51="A",CONCATENATE(I482,"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ht="15.6" x14ac:dyDescent="0.25">
      <c r="A483" s="142"/>
      <c r="B483" s="29"/>
      <c r="C483" s="25" t="str">
        <f ca="1">IF(PORTADA!$F$51="A",CONCATENATE(I483,"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ht="15.6" x14ac:dyDescent="0.25">
      <c r="A484" s="11"/>
      <c r="B484" s="30"/>
      <c r="C484" s="27"/>
      <c r="D484" s="28"/>
      <c r="J484" s="19"/>
    </row>
    <row r="485" spans="1:19" ht="15.6" x14ac:dyDescent="0.25">
      <c r="A485" s="11"/>
      <c r="B485" s="31"/>
      <c r="C485" s="23" t="str">
        <f ca="1">IF(PORTADA!$F$51="A",CONCATENATE(K485,".-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1728</v>
      </c>
      <c r="J485" s="61">
        <f>IF(LOOKUP(I485,DATOS!A:A,DATOS!C:C)=0,J479,(LOOKUP(I485,DATOS!A:A,DATOS!C:C)))</f>
        <v>25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ht="15.6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57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ht="15.6" x14ac:dyDescent="0.25">
      <c r="A487" s="142"/>
      <c r="B487" s="29"/>
      <c r="C487" s="25" t="str">
        <f ca="1">IF(PORTADA!$F$51="A",CONCATENATE(I487,"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ht="15.6" x14ac:dyDescent="0.25">
      <c r="A488" s="142"/>
      <c r="B488" s="29"/>
      <c r="C488" s="25" t="str">
        <f ca="1">IF(PORTADA!$F$51="A",CONCATENATE(I488,"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ht="15.6" x14ac:dyDescent="0.25">
      <c r="A489" s="142"/>
      <c r="B489" s="29"/>
      <c r="C489" s="25" t="str">
        <f ca="1">IF(PORTADA!$F$51="A",CONCATENATE(I489,"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ht="15.6" x14ac:dyDescent="0.25">
      <c r="A490" s="11"/>
      <c r="B490" s="30"/>
      <c r="C490" s="27"/>
      <c r="D490" s="28"/>
      <c r="J490" s="19"/>
    </row>
    <row r="491" spans="1:19" ht="15.6" x14ac:dyDescent="0.25">
      <c r="A491" s="11"/>
      <c r="B491" s="31"/>
      <c r="C491" s="23" t="str">
        <f ca="1">IF(PORTADA!$F$51="A",CONCATENATE(K491,".-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1729</v>
      </c>
      <c r="J491" s="61">
        <f>IF(LOOKUP(I491,DATOS!A:A,DATOS!C:C)=0,J485,(LOOKUP(I491,DATOS!A:A,DATOS!C:C)))</f>
        <v>25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ht="15.6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57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ht="15.6" x14ac:dyDescent="0.25">
      <c r="A493" s="142"/>
      <c r="B493" s="29"/>
      <c r="C493" s="25" t="str">
        <f ca="1">IF(PORTADA!$F$51="A",CONCATENATE(I493,"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ht="15.6" x14ac:dyDescent="0.25">
      <c r="A494" s="142"/>
      <c r="B494" s="29"/>
      <c r="C494" s="25" t="str">
        <f ca="1">IF(PORTADA!$F$51="A",CONCATENATE(I494,"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ht="15.6" x14ac:dyDescent="0.25">
      <c r="A495" s="142"/>
      <c r="B495" s="29"/>
      <c r="C495" s="25" t="str">
        <f ca="1">IF(PORTADA!$F$51="A",CONCATENATE(I495,"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ht="15.6" x14ac:dyDescent="0.25">
      <c r="A496" s="11"/>
      <c r="B496" s="30"/>
      <c r="C496" s="27"/>
      <c r="D496" s="28"/>
      <c r="J496" s="19"/>
    </row>
    <row r="497" spans="1:19" ht="15.6" x14ac:dyDescent="0.25">
      <c r="A497" s="11"/>
      <c r="B497" s="31"/>
      <c r="C497" s="23" t="str">
        <f ca="1">IF(PORTADA!$F$51="A",CONCATENATE(K497,".-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1730</v>
      </c>
      <c r="J497" s="61">
        <f>IF(LOOKUP(I497,DATOS!A:A,DATOS!C:C)=0,J491,(LOOKUP(I497,DATOS!A:A,DATOS!C:C)))</f>
        <v>25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ht="15.6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57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ht="15.6" x14ac:dyDescent="0.25">
      <c r="A499" s="142"/>
      <c r="B499" s="29"/>
      <c r="C499" s="25" t="str">
        <f ca="1">IF(PORTADA!$F$51="A",CONCATENATE(I499,"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ht="15.6" x14ac:dyDescent="0.25">
      <c r="A500" s="142"/>
      <c r="B500" s="29"/>
      <c r="C500" s="25" t="str">
        <f ca="1">IF(PORTADA!$F$51="A",CONCATENATE(I500,"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ht="15.6" x14ac:dyDescent="0.25">
      <c r="A501" s="142"/>
      <c r="B501" s="29"/>
      <c r="C501" s="25" t="str">
        <f ca="1">IF(PORTADA!$F$51="A",CONCATENATE(I501,"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ht="15.6" x14ac:dyDescent="0.25">
      <c r="A502" s="11"/>
      <c r="B502" s="30"/>
      <c r="C502" s="27"/>
      <c r="D502" s="28"/>
      <c r="J502" s="19"/>
    </row>
    <row r="503" spans="1:19" ht="15.6" x14ac:dyDescent="0.25">
      <c r="A503" s="11"/>
      <c r="B503" s="31"/>
      <c r="C503" s="23" t="str">
        <f ca="1">IF(PORTADA!$F$51="A",CONCATENATE(K503,".-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1731</v>
      </c>
      <c r="J503" s="61">
        <f>IF(LOOKUP(I503,DATOS!A:A,DATOS!C:C)=0,J497,(LOOKUP(I503,DATOS!A:A,DATOS!C:C)))</f>
        <v>25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ht="15.6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57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ht="15.6" x14ac:dyDescent="0.25">
      <c r="A505" s="142"/>
      <c r="B505" s="29"/>
      <c r="C505" s="25" t="str">
        <f ca="1">IF(PORTADA!$F$51="A",CONCATENATE(I505,"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ht="15.6" x14ac:dyDescent="0.25">
      <c r="A506" s="142"/>
      <c r="B506" s="29"/>
      <c r="C506" s="25" t="str">
        <f ca="1">IF(PORTADA!$F$51="A",CONCATENATE(I506,"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ht="15.6" x14ac:dyDescent="0.25">
      <c r="A507" s="142"/>
      <c r="B507" s="29"/>
      <c r="C507" s="25" t="str">
        <f ca="1">IF(PORTADA!$F$51="A",CONCATENATE(I507,"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ht="15.6" x14ac:dyDescent="0.25">
      <c r="A508" s="11"/>
      <c r="B508" s="30"/>
      <c r="C508" s="27"/>
      <c r="D508" s="28"/>
      <c r="J508" s="19"/>
    </row>
    <row r="509" spans="1:19" ht="15.6" x14ac:dyDescent="0.25">
      <c r="A509" s="11"/>
      <c r="B509" s="31"/>
      <c r="C509" s="23" t="str">
        <f ca="1">IF(PORTADA!$F$51="A",CONCATENATE(K509,".-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1732</v>
      </c>
      <c r="J509" s="61">
        <f>IF(LOOKUP(I509,DATOS!A:A,DATOS!C:C)=0,J503,(LOOKUP(I509,DATOS!A:A,DATOS!C:C)))</f>
        <v>25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ht="15.6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57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ht="15.6" x14ac:dyDescent="0.25">
      <c r="A511" s="142"/>
      <c r="B511" s="29"/>
      <c r="C511" s="25" t="str">
        <f ca="1">IF(PORTADA!$F$51="A",CONCATENATE(I511,"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ht="15.6" x14ac:dyDescent="0.25">
      <c r="A512" s="142"/>
      <c r="B512" s="29"/>
      <c r="C512" s="25" t="str">
        <f ca="1">IF(PORTADA!$F$51="A",CONCATENATE(I512,"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ht="15.6" x14ac:dyDescent="0.25">
      <c r="A513" s="142"/>
      <c r="B513" s="29"/>
      <c r="C513" s="25" t="str">
        <f ca="1">IF(PORTADA!$F$51="A",CONCATENATE(I513,"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ht="15.6" x14ac:dyDescent="0.25">
      <c r="A514" s="11"/>
      <c r="B514" s="30"/>
      <c r="C514" s="27"/>
      <c r="D514" s="28"/>
      <c r="J514" s="19"/>
    </row>
    <row r="515" spans="1:19" ht="15.6" x14ac:dyDescent="0.25">
      <c r="A515" s="11"/>
      <c r="B515" s="31"/>
      <c r="C515" s="23" t="str">
        <f ca="1">IF(PORTADA!$F$51="A",CONCATENATE(K515,".-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1733</v>
      </c>
      <c r="J515" s="61">
        <f>IF(LOOKUP(I515,DATOS!A:A,DATOS!C:C)=0,J509,(LOOKUP(I515,DATOS!A:A,DATOS!C:C)))</f>
        <v>25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ht="15.6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57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ht="15.6" x14ac:dyDescent="0.25">
      <c r="A517" s="142"/>
      <c r="B517" s="29"/>
      <c r="C517" s="25" t="str">
        <f ca="1">IF(PORTADA!$F$51="A",CONCATENATE(I517,"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ht="15.6" x14ac:dyDescent="0.25">
      <c r="A518" s="142"/>
      <c r="B518" s="29"/>
      <c r="C518" s="25" t="str">
        <f ca="1">IF(PORTADA!$F$51="A",CONCATENATE(I518,"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ht="15.6" x14ac:dyDescent="0.25">
      <c r="A519" s="142"/>
      <c r="B519" s="29"/>
      <c r="C519" s="25" t="str">
        <f ca="1">IF(PORTADA!$F$51="A",CONCATENATE(I519,"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ht="15.6" x14ac:dyDescent="0.25">
      <c r="A520" s="11"/>
      <c r="B520" s="30"/>
      <c r="C520" s="27"/>
      <c r="D520" s="28"/>
      <c r="J520" s="19"/>
    </row>
    <row r="521" spans="1:19" ht="15.6" x14ac:dyDescent="0.25">
      <c r="A521" s="11"/>
      <c r="B521" s="31"/>
      <c r="C521" s="23" t="str">
        <f ca="1">IF(PORTADA!$F$51="A",CONCATENATE(K521,".-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1734</v>
      </c>
      <c r="J521" s="61">
        <f>IF(LOOKUP(I521,DATOS!A:A,DATOS!C:C)=0,J515,(LOOKUP(I521,DATOS!A:A,DATOS!C:C)))</f>
        <v>25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ht="15.6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57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ht="15.6" x14ac:dyDescent="0.25">
      <c r="A523" s="142"/>
      <c r="B523" s="29"/>
      <c r="C523" s="25" t="str">
        <f ca="1">IF(PORTADA!$F$51="A",CONCATENATE(I523,"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ht="15.6" x14ac:dyDescent="0.25">
      <c r="A524" s="142"/>
      <c r="B524" s="29"/>
      <c r="C524" s="25" t="str">
        <f ca="1">IF(PORTADA!$F$51="A",CONCATENATE(I524,"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ht="15.6" x14ac:dyDescent="0.25">
      <c r="A525" s="142"/>
      <c r="B525" s="29"/>
      <c r="C525" s="25" t="str">
        <f ca="1">IF(PORTADA!$F$51="A",CONCATENATE(I525,"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ht="15.6" x14ac:dyDescent="0.25">
      <c r="A526" s="11"/>
      <c r="B526" s="30"/>
      <c r="C526" s="27"/>
      <c r="D526" s="28"/>
      <c r="J526" s="19"/>
    </row>
    <row r="527" spans="1:19" ht="15.6" x14ac:dyDescent="0.25">
      <c r="A527" s="11"/>
      <c r="B527" s="31"/>
      <c r="C527" s="23" t="str">
        <f ca="1">IF(PORTADA!$F$51="A",CONCATENATE(K527,".-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1735</v>
      </c>
      <c r="J527" s="61">
        <f>IF(LOOKUP(I527,DATOS!A:A,DATOS!C:C)=0,J521,(LOOKUP(I527,DATOS!A:A,DATOS!C:C)))</f>
        <v>25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ht="15.6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57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ht="15.6" x14ac:dyDescent="0.25">
      <c r="A529" s="142"/>
      <c r="B529" s="29"/>
      <c r="C529" s="25" t="str">
        <f ca="1">IF(PORTADA!$F$51="A",CONCATENATE(I529,"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ht="15.6" x14ac:dyDescent="0.25">
      <c r="A530" s="142"/>
      <c r="B530" s="29"/>
      <c r="C530" s="25" t="str">
        <f ca="1">IF(PORTADA!$F$51="A",CONCATENATE(I530,"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ht="15.6" x14ac:dyDescent="0.25">
      <c r="A531" s="142"/>
      <c r="B531" s="29"/>
      <c r="C531" s="25" t="str">
        <f ca="1">IF(PORTADA!$F$51="A",CONCATENATE(I531,"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ht="15.6" x14ac:dyDescent="0.25">
      <c r="A532" s="11"/>
      <c r="B532" s="30"/>
      <c r="C532" s="27"/>
      <c r="D532" s="28"/>
      <c r="J532" s="19"/>
    </row>
    <row r="533" spans="1:19" ht="15.6" x14ac:dyDescent="0.25">
      <c r="A533" s="11"/>
      <c r="B533" s="31"/>
      <c r="C533" s="23" t="str">
        <f ca="1">IF(PORTADA!$F$51="A",CONCATENATE(K533,".-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1736</v>
      </c>
      <c r="J533" s="61">
        <f>IF(LOOKUP(I533,DATOS!A:A,DATOS!C:C)=0,J527,(LOOKUP(I533,DATOS!A:A,DATOS!C:C)))</f>
        <v>25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ht="15.6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57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ht="15.6" x14ac:dyDescent="0.25">
      <c r="A535" s="142"/>
      <c r="B535" s="29"/>
      <c r="C535" s="25" t="str">
        <f ca="1">IF(PORTADA!$F$51="A",CONCATENATE(I535,"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ht="15.6" x14ac:dyDescent="0.25">
      <c r="A536" s="142"/>
      <c r="B536" s="29"/>
      <c r="C536" s="25" t="str">
        <f ca="1">IF(PORTADA!$F$51="A",CONCATENATE(I536,"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ht="15.6" x14ac:dyDescent="0.25">
      <c r="A537" s="142"/>
      <c r="B537" s="29"/>
      <c r="C537" s="25" t="str">
        <f ca="1">IF(PORTADA!$F$51="A",CONCATENATE(I537,"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ht="15.6" x14ac:dyDescent="0.25">
      <c r="A538" s="11"/>
      <c r="B538" s="30"/>
      <c r="C538" s="27"/>
      <c r="D538" s="28"/>
      <c r="J538" s="19"/>
    </row>
    <row r="539" spans="1:19" ht="15.6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1737</v>
      </c>
      <c r="J539" s="61">
        <f>IF(LOOKUP(I539,DATOS!A:A,DATOS!C:C)=0,J533,(LOOKUP(I539,DATOS!A:A,DATOS!C:C)))</f>
        <v>25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ht="15.6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ht="15.6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ht="15.6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ht="15.6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ht="15.6" x14ac:dyDescent="0.25">
      <c r="A544" s="11"/>
      <c r="B544" s="30"/>
      <c r="C544" s="27"/>
      <c r="D544" s="28"/>
      <c r="J544" s="19"/>
    </row>
    <row r="545" spans="1:19" ht="15.6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1738</v>
      </c>
      <c r="J545" s="61">
        <f>IF(LOOKUP(I545,DATOS!A:A,DATOS!C:C)=0,J539,(LOOKUP(I545,DATOS!A:A,DATOS!C:C)))</f>
        <v>25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ht="15.6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ht="15.6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ht="15.6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ht="15.6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ht="15.6" x14ac:dyDescent="0.25">
      <c r="A550" s="11"/>
      <c r="B550" s="30"/>
      <c r="C550" s="27"/>
      <c r="D550" s="28"/>
      <c r="J550" s="19"/>
    </row>
    <row r="551" spans="1:19" ht="15.6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1739</v>
      </c>
      <c r="J551" s="61">
        <f>IF(LOOKUP(I551,DATOS!A:A,DATOS!C:C)=0,J545,(LOOKUP(I551,DATOS!A:A,DATOS!C:C)))</f>
        <v>25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ht="15.6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ht="15.6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ht="15.6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ht="15.6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ht="15.6" x14ac:dyDescent="0.25">
      <c r="A556" s="11"/>
      <c r="B556" s="30"/>
      <c r="C556" s="27"/>
      <c r="D556" s="28"/>
      <c r="J556" s="19"/>
    </row>
    <row r="557" spans="1:19" ht="15.6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1740</v>
      </c>
      <c r="J557" s="61">
        <f>IF(LOOKUP(I557,DATOS!A:A,DATOS!C:C)=0,J551,(LOOKUP(I557,DATOS!A:A,DATOS!C:C)))</f>
        <v>25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ht="15.6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ht="15.6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ht="15.6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ht="15.6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ht="15.6" x14ac:dyDescent="0.25">
      <c r="A562" s="11"/>
      <c r="B562" s="30"/>
      <c r="C562" s="27"/>
      <c r="D562" s="28"/>
      <c r="J562" s="19"/>
    </row>
    <row r="563" spans="1:19" ht="15.6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1741</v>
      </c>
      <c r="J563" s="61">
        <f>IF(LOOKUP(I563,DATOS!A:A,DATOS!C:C)=0,J557,(LOOKUP(I563,DATOS!A:A,DATOS!C:C)))</f>
        <v>25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ht="15.6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ht="15.6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ht="15.6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ht="15.6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ht="15.6" x14ac:dyDescent="0.25">
      <c r="A568" s="11"/>
      <c r="B568" s="30"/>
      <c r="C568" s="27"/>
      <c r="D568" s="28"/>
      <c r="J568" s="19"/>
    </row>
    <row r="569" spans="1:19" ht="15.6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1742</v>
      </c>
      <c r="J569" s="61">
        <f>IF(LOOKUP(I569,DATOS!A:A,DATOS!C:C)=0,J563,(LOOKUP(I569,DATOS!A:A,DATOS!C:C)))</f>
        <v>25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ht="15.6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ht="15.6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ht="15.6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ht="15.6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ht="15.6" x14ac:dyDescent="0.25">
      <c r="A574" s="11"/>
      <c r="B574" s="30"/>
      <c r="C574" s="27"/>
      <c r="D574" s="28"/>
      <c r="J574" s="19"/>
    </row>
    <row r="575" spans="1:19" ht="15.6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1743</v>
      </c>
      <c r="J575" s="61">
        <f>IF(LOOKUP(I575,DATOS!A:A,DATOS!C:C)=0,J569,(LOOKUP(I575,DATOS!A:A,DATOS!C:C)))</f>
        <v>25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ht="15.6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ht="15.6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ht="15.6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ht="15.6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ht="15.6" x14ac:dyDescent="0.25">
      <c r="A580" s="11"/>
      <c r="B580" s="30"/>
      <c r="C580" s="27"/>
      <c r="D580" s="28"/>
      <c r="J580" s="19"/>
    </row>
    <row r="581" spans="1:19" ht="15.6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1744</v>
      </c>
      <c r="J581" s="61">
        <f>IF(LOOKUP(I581,DATOS!A:A,DATOS!C:C)=0,J575,(LOOKUP(I581,DATOS!A:A,DATOS!C:C)))</f>
        <v>25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ht="15.6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ht="15.6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ht="15.6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ht="15.6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ht="15.6" x14ac:dyDescent="0.25">
      <c r="A586" s="11"/>
      <c r="B586" s="30"/>
      <c r="C586" s="27"/>
      <c r="D586" s="28"/>
      <c r="J586" s="19"/>
    </row>
    <row r="587" spans="1:19" ht="15.6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1745</v>
      </c>
      <c r="J587" s="61">
        <f>IF(LOOKUP(I587,DATOS!A:A,DATOS!C:C)=0,J581,(LOOKUP(I587,DATOS!A:A,DATOS!C:C)))</f>
        <v>25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ht="15.6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ht="15.6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ht="15.6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ht="15.6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ht="15.6" x14ac:dyDescent="0.25">
      <c r="A592" s="11"/>
      <c r="B592" s="30"/>
      <c r="C592" s="27"/>
      <c r="D592" s="28"/>
      <c r="J592" s="19"/>
    </row>
    <row r="593" spans="1:19" ht="15.6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1746</v>
      </c>
      <c r="J593" s="61">
        <f>IF(LOOKUP(I593,DATOS!A:A,DATOS!C:C)=0,J587,(LOOKUP(I593,DATOS!A:A,DATOS!C:C)))</f>
        <v>25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ht="15.6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ht="15.6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ht="15.6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ht="15.6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ht="15.6" x14ac:dyDescent="0.25">
      <c r="A598" s="11"/>
      <c r="B598" s="30"/>
      <c r="C598" s="27"/>
      <c r="D598" s="28"/>
      <c r="J598" s="19"/>
    </row>
    <row r="599" spans="1:19" ht="15.6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1747</v>
      </c>
      <c r="J599" s="61">
        <f>IF(LOOKUP(I599,DATOS!A:A,DATOS!C:C)=0,J593,(LOOKUP(I599,DATOS!A:A,DATOS!C:C)))</f>
        <v>25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ht="15.6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ht="15.6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ht="15.6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ht="15.6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ht="15.6" x14ac:dyDescent="0.25">
      <c r="A604" s="11"/>
      <c r="B604" s="30"/>
      <c r="C604" s="27"/>
      <c r="D604" s="28"/>
      <c r="J604" s="19"/>
    </row>
    <row r="605" spans="1:19" ht="15.6" hidden="1" x14ac:dyDescent="0.25"/>
    <row r="606" spans="1:19" ht="15.6" hidden="1" x14ac:dyDescent="0.25"/>
    <row r="607" spans="1:19" ht="15.6" hidden="1" x14ac:dyDescent="0.25"/>
    <row r="608" spans="1:19" ht="15.6" hidden="1" x14ac:dyDescent="0.25"/>
    <row r="609" ht="15.6" hidden="1" x14ac:dyDescent="0.25"/>
    <row r="610" ht="15.6" hidden="1" x14ac:dyDescent="0.25"/>
    <row r="611" ht="15.6" hidden="1" x14ac:dyDescent="0.25"/>
    <row r="612" ht="15.6" hidden="1" x14ac:dyDescent="0.25"/>
    <row r="613" ht="15.6" hidden="1" x14ac:dyDescent="0.25"/>
    <row r="614" ht="15.6" hidden="1" x14ac:dyDescent="0.25"/>
    <row r="615" ht="15.6" hidden="1" x14ac:dyDescent="0.25"/>
    <row r="616" ht="15.6" hidden="1" x14ac:dyDescent="0.25"/>
    <row r="617" ht="15.6" hidden="1" x14ac:dyDescent="0.25"/>
    <row r="618" ht="15.6" hidden="1" x14ac:dyDescent="0.25"/>
    <row r="619" ht="15.6" hidden="1" x14ac:dyDescent="0.25"/>
    <row r="620" ht="15.6" hidden="1" x14ac:dyDescent="0.25"/>
    <row r="621" ht="15.6" hidden="1" x14ac:dyDescent="0.25"/>
    <row r="622" ht="15.6" hidden="1" x14ac:dyDescent="0.25"/>
    <row r="623" ht="15.6" hidden="1" x14ac:dyDescent="0.25"/>
    <row r="624" ht="15.6" hidden="1" x14ac:dyDescent="0.25"/>
    <row r="625" ht="15.6" hidden="1" x14ac:dyDescent="0.25"/>
    <row r="626" ht="15.6" hidden="1" x14ac:dyDescent="0.25"/>
    <row r="627" ht="15.6" hidden="1" x14ac:dyDescent="0.25"/>
    <row r="628" ht="15.6" hidden="1" x14ac:dyDescent="0.25"/>
    <row r="629" ht="15.6" hidden="1" x14ac:dyDescent="0.25"/>
    <row r="630" ht="15.6" hidden="1" x14ac:dyDescent="0.25"/>
    <row r="631" ht="15.6" hidden="1" x14ac:dyDescent="0.25"/>
    <row r="632" ht="15.6" hidden="1" x14ac:dyDescent="0.25"/>
    <row r="633" ht="15.6" hidden="1" x14ac:dyDescent="0.25"/>
    <row r="634" ht="15.6" hidden="1" x14ac:dyDescent="0.25"/>
    <row r="635" ht="15.6" hidden="1" x14ac:dyDescent="0.25"/>
    <row r="636" ht="15.6" hidden="1" x14ac:dyDescent="0.25"/>
    <row r="637" ht="15.6" hidden="1" x14ac:dyDescent="0.25"/>
    <row r="638" ht="15.6" hidden="1" x14ac:dyDescent="0.25"/>
    <row r="639" ht="15.6" hidden="1" x14ac:dyDescent="0.25"/>
    <row r="640" ht="15.6" hidden="1" x14ac:dyDescent="0.25"/>
    <row r="641" ht="15.6" hidden="1" x14ac:dyDescent="0.25"/>
    <row r="642" ht="15.6" hidden="1" x14ac:dyDescent="0.25"/>
    <row r="643" ht="15.6" hidden="1" x14ac:dyDescent="0.25"/>
    <row r="644" ht="15.6" hidden="1" x14ac:dyDescent="0.25"/>
    <row r="645" ht="15.6" hidden="1" x14ac:dyDescent="0.25"/>
    <row r="646" ht="15.6" hidden="1" x14ac:dyDescent="0.25"/>
    <row r="647" ht="15.6" hidden="1" x14ac:dyDescent="0.25"/>
    <row r="648" ht="15.6" hidden="1" x14ac:dyDescent="0.25"/>
    <row r="649" ht="15.6" hidden="1" x14ac:dyDescent="0.25"/>
    <row r="650" ht="15.6" hidden="1" x14ac:dyDescent="0.25"/>
    <row r="651" ht="15.6" hidden="1" x14ac:dyDescent="0.25"/>
    <row r="652" ht="15.6" hidden="1" x14ac:dyDescent="0.25"/>
    <row r="653" ht="15.6" hidden="1" x14ac:dyDescent="0.25"/>
    <row r="654" ht="15.6" hidden="1" x14ac:dyDescent="0.25"/>
    <row r="655" ht="15.6" hidden="1" x14ac:dyDescent="0.25"/>
    <row r="656" ht="15.6" hidden="1" x14ac:dyDescent="0.25"/>
    <row r="657" ht="15.6" hidden="1" x14ac:dyDescent="0.25"/>
    <row r="658" ht="15.6" hidden="1" x14ac:dyDescent="0.25"/>
    <row r="659" ht="15.6" hidden="1" x14ac:dyDescent="0.25"/>
    <row r="660" ht="15.6" hidden="1" x14ac:dyDescent="0.25"/>
    <row r="661" ht="15.6" hidden="1" x14ac:dyDescent="0.25"/>
    <row r="662" ht="15.6" hidden="1" x14ac:dyDescent="0.25"/>
    <row r="663" ht="15.6" hidden="1" x14ac:dyDescent="0.25"/>
    <row r="664" ht="15.6" hidden="1" x14ac:dyDescent="0.25"/>
    <row r="665" ht="15.6" hidden="1" x14ac:dyDescent="0.25"/>
    <row r="666" ht="15.6" hidden="1" x14ac:dyDescent="0.25"/>
    <row r="667" ht="15.6" hidden="1" x14ac:dyDescent="0.25"/>
    <row r="668" ht="15.6" hidden="1" x14ac:dyDescent="0.25"/>
    <row r="669" ht="15.6" hidden="1" x14ac:dyDescent="0.25"/>
    <row r="670" ht="15.6" hidden="1" x14ac:dyDescent="0.25"/>
    <row r="671" ht="15.6" hidden="1" x14ac:dyDescent="0.25"/>
    <row r="672" ht="15.6" hidden="1" x14ac:dyDescent="0.25"/>
    <row r="673" ht="15.6" hidden="1" x14ac:dyDescent="0.25"/>
    <row r="674" ht="15.6" hidden="1" x14ac:dyDescent="0.25"/>
    <row r="675" ht="15.6" hidden="1" x14ac:dyDescent="0.25"/>
    <row r="676" ht="15.6" hidden="1" x14ac:dyDescent="0.25"/>
    <row r="677" ht="15.6" hidden="1" x14ac:dyDescent="0.25"/>
    <row r="678" ht="15.6" hidden="1" x14ac:dyDescent="0.25"/>
    <row r="679" ht="15.6" hidden="1" x14ac:dyDescent="0.25"/>
    <row r="680" ht="15.6" hidden="1" x14ac:dyDescent="0.25"/>
    <row r="681" ht="15.6" hidden="1" x14ac:dyDescent="0.25"/>
    <row r="682" ht="15.6" hidden="1" x14ac:dyDescent="0.25"/>
    <row r="683" ht="15.6" hidden="1" x14ac:dyDescent="0.25"/>
    <row r="684" ht="15.6" hidden="1" x14ac:dyDescent="0.25"/>
    <row r="685" ht="15.6" hidden="1" x14ac:dyDescent="0.25"/>
    <row r="686" ht="15.6" hidden="1" x14ac:dyDescent="0.25"/>
    <row r="687" ht="15.6" hidden="1" x14ac:dyDescent="0.25"/>
    <row r="688" ht="15.6" hidden="1" x14ac:dyDescent="0.25"/>
    <row r="689" ht="15.6" hidden="1" x14ac:dyDescent="0.25"/>
    <row r="690" ht="15.6" hidden="1" x14ac:dyDescent="0.25"/>
    <row r="691" ht="15.6" hidden="1" x14ac:dyDescent="0.25"/>
    <row r="692" ht="15.6" hidden="1" x14ac:dyDescent="0.25"/>
    <row r="693" ht="15.6" hidden="1" x14ac:dyDescent="0.25"/>
    <row r="694" ht="15.6" hidden="1" x14ac:dyDescent="0.25"/>
    <row r="695" ht="15.6" hidden="1" x14ac:dyDescent="0.25"/>
    <row r="696" ht="15.6" hidden="1" x14ac:dyDescent="0.25"/>
    <row r="697" ht="15.6" hidden="1" x14ac:dyDescent="0.25"/>
    <row r="698" ht="15.6" hidden="1" x14ac:dyDescent="0.25"/>
    <row r="699" ht="15.6" hidden="1" x14ac:dyDescent="0.25"/>
    <row r="700" ht="15.6" hidden="1" x14ac:dyDescent="0.25"/>
    <row r="701" ht="15.6" hidden="1" x14ac:dyDescent="0.25"/>
    <row r="702" ht="15.6" hidden="1" x14ac:dyDescent="0.25"/>
    <row r="703" ht="15.6" hidden="1" x14ac:dyDescent="0.25"/>
    <row r="704" ht="15.6" hidden="1" x14ac:dyDescent="0.25"/>
    <row r="705" ht="15.6" hidden="1" x14ac:dyDescent="0.25"/>
    <row r="706" ht="15.6" hidden="1" x14ac:dyDescent="0.25"/>
    <row r="707" ht="15.6" hidden="1" x14ac:dyDescent="0.25"/>
    <row r="708" ht="15.6" hidden="1" x14ac:dyDescent="0.25"/>
    <row r="709" ht="15.6" hidden="1" x14ac:dyDescent="0.25"/>
    <row r="710" ht="15.6" hidden="1" x14ac:dyDescent="0.25"/>
    <row r="711" ht="15.6" hidden="1" x14ac:dyDescent="0.25"/>
    <row r="712" ht="15.6" hidden="1" x14ac:dyDescent="0.25"/>
    <row r="713" ht="15.6" hidden="1" x14ac:dyDescent="0.25"/>
    <row r="714" ht="15.6" hidden="1" x14ac:dyDescent="0.25"/>
    <row r="715" ht="15.6" hidden="1" x14ac:dyDescent="0.25"/>
    <row r="716" ht="15.6" hidden="1" x14ac:dyDescent="0.25"/>
    <row r="717" ht="15.6" hidden="1" x14ac:dyDescent="0.25"/>
    <row r="718" ht="15.6" hidden="1" x14ac:dyDescent="0.25"/>
    <row r="719" ht="15.6" hidden="1" x14ac:dyDescent="0.25"/>
    <row r="720" ht="15.6" hidden="1" x14ac:dyDescent="0.25"/>
    <row r="721" ht="15.6" hidden="1" x14ac:dyDescent="0.25"/>
    <row r="722" ht="15.6" hidden="1" x14ac:dyDescent="0.25"/>
    <row r="723" ht="15.6" hidden="1" x14ac:dyDescent="0.25"/>
    <row r="724" ht="15.6" hidden="1" x14ac:dyDescent="0.25"/>
    <row r="725" ht="15.6" hidden="1" x14ac:dyDescent="0.25"/>
    <row r="726" ht="15.6" hidden="1" x14ac:dyDescent="0.25"/>
    <row r="727" ht="15.6" hidden="1" x14ac:dyDescent="0.25"/>
    <row r="728" ht="15.6" hidden="1" x14ac:dyDescent="0.25"/>
    <row r="729" ht="15.6" hidden="1" x14ac:dyDescent="0.25"/>
    <row r="730" ht="15.6" hidden="1" x14ac:dyDescent="0.25"/>
    <row r="731" ht="15.6" hidden="1" x14ac:dyDescent="0.25"/>
    <row r="732" ht="15.6" hidden="1" x14ac:dyDescent="0.25"/>
    <row r="733" ht="15.6" hidden="1" x14ac:dyDescent="0.25"/>
    <row r="734" ht="15.6" hidden="1" x14ac:dyDescent="0.25"/>
    <row r="735" ht="15.6" hidden="1" x14ac:dyDescent="0.25"/>
    <row r="736" ht="15.6" hidden="1" x14ac:dyDescent="0.25"/>
    <row r="737" ht="15.6" hidden="1" x14ac:dyDescent="0.25"/>
    <row r="738" ht="15.6" hidden="1" x14ac:dyDescent="0.25"/>
    <row r="739" ht="15.6" hidden="1" x14ac:dyDescent="0.25"/>
    <row r="740" ht="15.6" hidden="1" x14ac:dyDescent="0.25"/>
    <row r="741" ht="15.6" hidden="1" x14ac:dyDescent="0.25"/>
    <row r="742" ht="15.6" hidden="1" x14ac:dyDescent="0.25"/>
    <row r="743" ht="15.6" hidden="1" x14ac:dyDescent="0.25"/>
    <row r="744" ht="15.6" hidden="1" x14ac:dyDescent="0.25"/>
    <row r="745" ht="15.6" hidden="1" x14ac:dyDescent="0.25"/>
    <row r="746" ht="15.6" hidden="1" x14ac:dyDescent="0.25"/>
    <row r="747" ht="15.6" hidden="1" x14ac:dyDescent="0.25"/>
    <row r="748" ht="15.6" hidden="1" x14ac:dyDescent="0.25"/>
    <row r="749" ht="15.6" hidden="1" x14ac:dyDescent="0.25"/>
    <row r="750" ht="15.6" hidden="1" x14ac:dyDescent="0.25"/>
    <row r="751" ht="15.6" hidden="1" x14ac:dyDescent="0.25"/>
    <row r="752" ht="15.6" hidden="1" x14ac:dyDescent="0.25"/>
    <row r="753" ht="15.6" hidden="1" x14ac:dyDescent="0.25"/>
    <row r="754" ht="15.6" hidden="1" x14ac:dyDescent="0.25"/>
    <row r="755" ht="15.6" hidden="1" x14ac:dyDescent="0.25"/>
    <row r="756" ht="15.6" hidden="1" x14ac:dyDescent="0.25"/>
    <row r="757" ht="15.6" hidden="1" x14ac:dyDescent="0.25"/>
    <row r="758" ht="15.6" hidden="1" x14ac:dyDescent="0.25"/>
    <row r="759" ht="15.6" hidden="1" x14ac:dyDescent="0.25"/>
    <row r="760" ht="15.6" hidden="1" x14ac:dyDescent="0.25"/>
    <row r="761" ht="15.6" hidden="1" x14ac:dyDescent="0.25"/>
    <row r="762" ht="15.6" hidden="1" x14ac:dyDescent="0.25"/>
    <row r="763" ht="15.6" hidden="1" x14ac:dyDescent="0.25"/>
    <row r="764" ht="15.6" hidden="1" x14ac:dyDescent="0.25"/>
    <row r="765" ht="15.6" hidden="1" x14ac:dyDescent="0.25"/>
    <row r="766" ht="15.6" hidden="1" x14ac:dyDescent="0.25"/>
    <row r="767" ht="15.6" hidden="1" x14ac:dyDescent="0.25"/>
    <row r="768" ht="15.6" hidden="1" x14ac:dyDescent="0.25"/>
    <row r="769" ht="15.6" hidden="1" x14ac:dyDescent="0.25"/>
    <row r="770" ht="15.6" hidden="1" x14ac:dyDescent="0.25"/>
    <row r="771" ht="15.6" hidden="1" x14ac:dyDescent="0.25"/>
    <row r="772" ht="15.6" hidden="1" x14ac:dyDescent="0.25"/>
    <row r="773" ht="15.6" hidden="1" x14ac:dyDescent="0.25"/>
    <row r="774" ht="15.6" hidden="1" x14ac:dyDescent="0.25"/>
    <row r="775" ht="15.6" hidden="1" x14ac:dyDescent="0.25"/>
    <row r="776" ht="15.6" hidden="1" x14ac:dyDescent="0.25"/>
    <row r="777" ht="15.6" hidden="1" x14ac:dyDescent="0.25"/>
    <row r="778" ht="15.6" hidden="1" x14ac:dyDescent="0.25"/>
    <row r="779" ht="15.6" hidden="1" x14ac:dyDescent="0.25"/>
    <row r="780" ht="15.6" hidden="1" x14ac:dyDescent="0.25"/>
    <row r="781" ht="15.6" hidden="1" x14ac:dyDescent="0.25"/>
    <row r="782" ht="15.6" hidden="1" x14ac:dyDescent="0.25"/>
    <row r="783" ht="15.6" hidden="1" x14ac:dyDescent="0.25"/>
    <row r="784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</sheetData>
  <sheetProtection password="CC7D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390" priority="28" stopIfTrue="1" operator="lessThan">
      <formula>2</formula>
    </cfRule>
    <cfRule type="cellIs" dxfId="389" priority="29" stopIfTrue="1" operator="equal">
      <formula>2</formula>
    </cfRule>
    <cfRule type="cellIs" dxfId="38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387" priority="25" stopIfTrue="1" operator="lessThan">
      <formula>2</formula>
    </cfRule>
    <cfRule type="cellIs" dxfId="386" priority="26" stopIfTrue="1" operator="equal">
      <formula>2</formula>
    </cfRule>
    <cfRule type="cellIs" dxfId="385" priority="27" stopIfTrue="1" operator="greaterThan">
      <formula>2</formula>
    </cfRule>
  </conditionalFormatting>
  <conditionalFormatting sqref="A72:A75 A78:A81 A84:A87 A90:A93 A96:A99 A102:A105 A108:A111 A114:A117 A120:A123 A126:A129">
    <cfRule type="cellIs" dxfId="384" priority="22" stopIfTrue="1" operator="lessThan">
      <formula>2</formula>
    </cfRule>
    <cfRule type="cellIs" dxfId="383" priority="23" stopIfTrue="1" operator="equal">
      <formula>2</formula>
    </cfRule>
    <cfRule type="cellIs" dxfId="382" priority="24" stopIfTrue="1" operator="greaterThan">
      <formula>2</formula>
    </cfRule>
  </conditionalFormatting>
  <conditionalFormatting sqref="A132:A135 A138:A141 A144:A147 A150:A153 A156:A159 A162:A165 A168:A171 A174:A177 A180:A183 A186:A189">
    <cfRule type="cellIs" dxfId="381" priority="19" stopIfTrue="1" operator="lessThan">
      <formula>2</formula>
    </cfRule>
    <cfRule type="cellIs" dxfId="380" priority="20" stopIfTrue="1" operator="equal">
      <formula>2</formula>
    </cfRule>
    <cfRule type="cellIs" dxfId="379" priority="21" stopIfTrue="1" operator="greaterThan">
      <formula>2</formula>
    </cfRule>
  </conditionalFormatting>
  <conditionalFormatting sqref="A192:A195 A198:A201 A204:A207 A210:A213 A216:A219 A222:A225 A228:A231 A234:A237 A240:A243 A246:A249">
    <cfRule type="cellIs" dxfId="378" priority="16" stopIfTrue="1" operator="lessThan">
      <formula>2</formula>
    </cfRule>
    <cfRule type="cellIs" dxfId="377" priority="17" stopIfTrue="1" operator="equal">
      <formula>2</formula>
    </cfRule>
    <cfRule type="cellIs" dxfId="376" priority="18" stopIfTrue="1" operator="greaterThan">
      <formula>2</formula>
    </cfRule>
  </conditionalFormatting>
  <conditionalFormatting sqref="A252:A255 A258:A261 A264:A267 A270:A273 A276:A279 A282:A285 A288:A291 A294:A297 A300:A303 A306:A309">
    <cfRule type="cellIs" dxfId="375" priority="13" stopIfTrue="1" operator="lessThan">
      <formula>2</formula>
    </cfRule>
    <cfRule type="cellIs" dxfId="374" priority="14" stopIfTrue="1" operator="equal">
      <formula>2</formula>
    </cfRule>
    <cfRule type="cellIs" dxfId="373" priority="15" stopIfTrue="1" operator="greaterThan">
      <formula>2</formula>
    </cfRule>
  </conditionalFormatting>
  <conditionalFormatting sqref="A312:A315 A318:A321 A324:A327 A330:A333 A336:A339 A342:A345 A348:A351 A354:A357 A360:A363 A366:A369">
    <cfRule type="cellIs" dxfId="372" priority="10" stopIfTrue="1" operator="lessThan">
      <formula>2</formula>
    </cfRule>
    <cfRule type="cellIs" dxfId="371" priority="11" stopIfTrue="1" operator="equal">
      <formula>2</formula>
    </cfRule>
    <cfRule type="cellIs" dxfId="370" priority="12" stopIfTrue="1" operator="greaterThan">
      <formula>2</formula>
    </cfRule>
  </conditionalFormatting>
  <conditionalFormatting sqref="A372:A375 A378:A381 A384:A387 A390:A393 A396:A399 A402:A405 A408:A411 A414:A417 A420:A423 A426:A429">
    <cfRule type="cellIs" dxfId="369" priority="7" stopIfTrue="1" operator="lessThan">
      <formula>2</formula>
    </cfRule>
    <cfRule type="cellIs" dxfId="368" priority="8" stopIfTrue="1" operator="equal">
      <formula>2</formula>
    </cfRule>
    <cfRule type="cellIs" dxfId="367" priority="9" stopIfTrue="1" operator="greaterThan">
      <formula>2</formula>
    </cfRule>
  </conditionalFormatting>
  <conditionalFormatting sqref="A432:A435 A438:A441 A444:A447 A450:A453 A456:A459 A462:A465 A468:A471 A474:A477 A480:A483 A486:A489">
    <cfRule type="cellIs" dxfId="366" priority="4" stopIfTrue="1" operator="lessThan">
      <formula>2</formula>
    </cfRule>
    <cfRule type="cellIs" dxfId="365" priority="5" stopIfTrue="1" operator="equal">
      <formula>2</formula>
    </cfRule>
    <cfRule type="cellIs" dxfId="364" priority="6" stopIfTrue="1" operator="greaterThan">
      <formula>2</formula>
    </cfRule>
  </conditionalFormatting>
  <conditionalFormatting sqref="A492:A495 A498:A501 A504:A507 A510:A513 A516:A519 A522:A525 A528:A531 A534:A537 A540:A543 A546:A549">
    <cfRule type="cellIs" dxfId="363" priority="1" stopIfTrue="1" operator="lessThan">
      <formula>2</formula>
    </cfRule>
    <cfRule type="cellIs" dxfId="362" priority="2" stopIfTrue="1" operator="equal">
      <formula>2</formula>
    </cfRule>
    <cfRule type="cellIs" dxfId="361" priority="3" stopIfTrue="1" operator="greaterThan">
      <formula>2</formula>
    </cfRule>
  </conditionalFormatting>
  <dataValidations count="2">
    <dataValidation allowBlank="1" showDropDown="1" showInputMessage="1" showErrorMessage="1" sqref="E2"/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AI819"/>
  <sheetViews>
    <sheetView zoomScale="90" zoomScaleNormal="90" workbookViewId="0">
      <pane ySplit="2" topLeftCell="A142" activePane="bottomLeft" state="frozen"/>
      <selection pane="bottomLeft"/>
    </sheetView>
  </sheetViews>
  <sheetFormatPr baseColWidth="10" defaultColWidth="0" defaultRowHeight="0" customHeight="1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57" thickBot="1" x14ac:dyDescent="0.45">
      <c r="A1" s="32" t="s">
        <v>4</v>
      </c>
      <c r="B1" s="1"/>
      <c r="C1" s="2" t="str">
        <f ca="1">IF(PORTADA!$F$51="A",G1,PORTADA!$F$52)</f>
        <v xml:space="preserve">Logística, Protección y Seguridad, armamento y Pistola USP </v>
      </c>
      <c r="D1" s="3"/>
      <c r="E1" s="4" t="e">
        <f>ROUND(Q2/K2*10,2)</f>
        <v>#DIV/0!</v>
      </c>
      <c r="F1" s="4"/>
      <c r="G1" s="38" t="str">
        <f>LOOKUP(I5,DATOS!A:A,DATOS!E:E)</f>
        <v xml:space="preserve">Logística, Protección y Seguridad, armamento y Pistola USP </v>
      </c>
      <c r="I1" s="39">
        <v>25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 xml:space="preserve">Logística, Protección y Seguridad, armamento y Pistola USP 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ht="15.6" x14ac:dyDescent="0.25">
      <c r="A3" s="11"/>
      <c r="B3" s="12"/>
      <c r="C3" s="13"/>
      <c r="J3" s="19"/>
    </row>
    <row r="4" spans="1:24" ht="15.6" x14ac:dyDescent="0.25">
      <c r="A4" s="11"/>
      <c r="B4" s="12"/>
      <c r="C4" s="13"/>
      <c r="J4" s="19"/>
    </row>
    <row r="5" spans="1:24" ht="15.6" x14ac:dyDescent="0.25">
      <c r="A5" s="11"/>
      <c r="B5" s="31"/>
      <c r="C5" s="23" t="str">
        <f ca="1">IF(PORTADA!$F$51="A",CONCATENATE(K5,".- ",G5),"")</f>
        <v xml:space="preserve">1.- LOGÍSTICA. </v>
      </c>
      <c r="D5" s="24"/>
      <c r="E5" s="11"/>
      <c r="F5" s="11"/>
      <c r="G5" s="40" t="str">
        <f>LOOKUP(I5,DATOS!A:A,DATOS!F:F)</f>
        <v xml:space="preserve">LOGÍSTICA. </v>
      </c>
      <c r="H5" s="40">
        <f>LOOKUP(I5,DATOS!A:A,DATOS!P:P)</f>
        <v>0</v>
      </c>
      <c r="I5" s="35">
        <f>LOOKUP(I1,DATOS!C:C,DATOS!A:A)</f>
        <v>1688</v>
      </c>
      <c r="J5" s="61">
        <f>LOOKUP(I5,DATOS!A:A,DATOS!C:C)</f>
        <v>25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ht="15.6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ht="15.6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ht="15.6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ht="15.6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ht="15.6" x14ac:dyDescent="0.25">
      <c r="A10" s="11"/>
      <c r="B10" s="30"/>
      <c r="C10" s="27"/>
      <c r="D10" s="28"/>
      <c r="J10" s="19"/>
    </row>
    <row r="11" spans="1:24" ht="15.6" x14ac:dyDescent="0.25">
      <c r="A11" s="11"/>
      <c r="B11" s="31"/>
      <c r="C11" s="23" t="str">
        <f ca="1">IF(PORTADA!$F$51="A",CONCATENATE(K11,".- ",G11),"")</f>
        <v xml:space="preserve">2.- LOGÍSTICA. </v>
      </c>
      <c r="D11" s="24"/>
      <c r="E11" s="11"/>
      <c r="F11" s="11"/>
      <c r="G11" s="40" t="str">
        <f>IF(J12="FIN","",LOOKUP(I11,DATOS!A:A,DATOS!F:F))</f>
        <v xml:space="preserve">LOGÍSTICA. </v>
      </c>
      <c r="H11" s="40">
        <f>IF(J12="FIN",0,LOOKUP(I11,DATOS!A:A,DATOS!P:P))</f>
        <v>0</v>
      </c>
      <c r="I11" s="35">
        <f>+I5+1</f>
        <v>1689</v>
      </c>
      <c r="J11" s="61">
        <f>IF(LOOKUP(I11,DATOS!A:A,DATOS!C:C)=0,J5,(LOOKUP(I11,DATOS!A:A,DATOS!C:C)))</f>
        <v>25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ht="15.6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ht="15.6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ht="15.6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ht="15.6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ht="15.6" x14ac:dyDescent="0.25">
      <c r="A16" s="11"/>
      <c r="B16" s="30"/>
      <c r="C16" s="27"/>
      <c r="D16" s="28"/>
      <c r="J16" s="19"/>
    </row>
    <row r="17" spans="1:19" ht="15.6" x14ac:dyDescent="0.25">
      <c r="A17" s="11"/>
      <c r="B17" s="31"/>
      <c r="C17" s="23" t="str">
        <f ca="1">IF(PORTADA!$F$51="A",CONCATENATE(K17,".- ",G17),"")</f>
        <v xml:space="preserve">3.- LOGÍSTICA. </v>
      </c>
      <c r="D17" s="24"/>
      <c r="E17" s="11"/>
      <c r="F17" s="11"/>
      <c r="G17" s="40" t="str">
        <f>IF(J18="FIN","",LOOKUP(I17,DATOS!A:A,DATOS!F:F))</f>
        <v xml:space="preserve">LOGÍSTICA. </v>
      </c>
      <c r="H17" s="40">
        <f>IF(J18="FIN",0,LOOKUP(I17,DATOS!A:A,DATOS!P:P))</f>
        <v>0</v>
      </c>
      <c r="I17" s="35">
        <f>+I11+1</f>
        <v>1690</v>
      </c>
      <c r="J17" s="61">
        <f>IF(LOOKUP(I17,DATOS!A:A,DATOS!C:C)=0,J11,(LOOKUP(I17,DATOS!A:A,DATOS!C:C)))</f>
        <v>25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ht="15.6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ht="15.6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ht="15.6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ht="15.6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ht="15.6" x14ac:dyDescent="0.25">
      <c r="A22" s="11"/>
      <c r="B22" s="30"/>
      <c r="C22" s="27"/>
      <c r="D22" s="28"/>
      <c r="J22" s="19"/>
    </row>
    <row r="23" spans="1:19" ht="15.6" x14ac:dyDescent="0.25">
      <c r="A23" s="11"/>
      <c r="B23" s="31"/>
      <c r="C23" s="23" t="str">
        <f ca="1">IF(PORTADA!$F$51="A",CONCATENATE(K23,".- ",G23),"")</f>
        <v xml:space="preserve">4.- LOGÍSTICA. </v>
      </c>
      <c r="D23" s="24"/>
      <c r="E23" s="11"/>
      <c r="F23" s="11"/>
      <c r="G23" s="40" t="str">
        <f>IF(J24="FIN","",LOOKUP(I23,DATOS!A:A,DATOS!F:F))</f>
        <v xml:space="preserve">LOGÍSTICA. </v>
      </c>
      <c r="H23" s="40">
        <f>IF(J24="FIN",0,LOOKUP(I23,DATOS!A:A,DATOS!P:P))</f>
        <v>0</v>
      </c>
      <c r="I23" s="35">
        <f>+I17+1</f>
        <v>1691</v>
      </c>
      <c r="J23" s="61">
        <f>IF(LOOKUP(I23,DATOS!A:A,DATOS!C:C)=0,J17,(LOOKUP(I23,DATOS!A:A,DATOS!C:C)))</f>
        <v>25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ht="15.6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ht="15.6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ht="15.6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ht="15.6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ht="15.6" x14ac:dyDescent="0.25">
      <c r="A28" s="11"/>
      <c r="B28" s="30"/>
      <c r="C28" s="27"/>
      <c r="D28" s="28"/>
      <c r="J28" s="19"/>
    </row>
    <row r="29" spans="1:19" ht="15.6" x14ac:dyDescent="0.25">
      <c r="A29" s="11"/>
      <c r="B29" s="31"/>
      <c r="C29" s="23" t="str">
        <f ca="1">IF(PORTADA!$F$51="A",CONCATENATE(K29,".- ",G29),"")</f>
        <v xml:space="preserve">5.- LOGÍSTICA. </v>
      </c>
      <c r="D29" s="24"/>
      <c r="E29" s="11"/>
      <c r="F29" s="11"/>
      <c r="G29" s="40" t="str">
        <f>IF(J30="FIN","",LOOKUP(I29,DATOS!A:A,DATOS!F:F))</f>
        <v xml:space="preserve">LOGÍSTICA. </v>
      </c>
      <c r="H29" s="40">
        <f>IF(J30="FIN",0,LOOKUP(I29,DATOS!A:A,DATOS!P:P))</f>
        <v>0</v>
      </c>
      <c r="I29" s="35">
        <f>+I23+1</f>
        <v>1692</v>
      </c>
      <c r="J29" s="61">
        <f>IF(LOOKUP(I29,DATOS!A:A,DATOS!C:C)=0,J23,(LOOKUP(I29,DATOS!A:A,DATOS!C:C)))</f>
        <v>25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ht="15.6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ht="15.6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ht="15.6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ht="15.6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ht="15.6" x14ac:dyDescent="0.25">
      <c r="A34" s="11"/>
      <c r="B34" s="30"/>
      <c r="C34" s="27"/>
      <c r="D34" s="28"/>
      <c r="J34" s="19"/>
    </row>
    <row r="35" spans="1:19" ht="15.6" x14ac:dyDescent="0.25">
      <c r="A35" s="11"/>
      <c r="B35" s="31"/>
      <c r="C35" s="23" t="str">
        <f ca="1">IF(PORTADA!$F$51="A",CONCATENATE(K35,".- ",G35),"")</f>
        <v xml:space="preserve">6.- LOGÍSTICA. </v>
      </c>
      <c r="D35" s="24"/>
      <c r="E35" s="11"/>
      <c r="F35" s="11"/>
      <c r="G35" s="40" t="str">
        <f>IF(J36="FIN","",LOOKUP(I35,DATOS!A:A,DATOS!F:F))</f>
        <v xml:space="preserve">LOGÍSTICA. </v>
      </c>
      <c r="H35" s="40">
        <f>IF(J36="FIN",0,LOOKUP(I35,DATOS!A:A,DATOS!P:P))</f>
        <v>0</v>
      </c>
      <c r="I35" s="35">
        <f>+I29+1</f>
        <v>1693</v>
      </c>
      <c r="J35" s="61">
        <f>IF(LOOKUP(I35,DATOS!A:A,DATOS!C:C)=0,J29,(LOOKUP(I35,DATOS!A:A,DATOS!C:C)))</f>
        <v>25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ht="15.6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ht="15.6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ht="15.6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ht="15.6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ht="15.6" x14ac:dyDescent="0.25">
      <c r="A40" s="11"/>
      <c r="B40" s="30"/>
      <c r="C40" s="27"/>
      <c r="D40" s="28"/>
      <c r="J40" s="19"/>
    </row>
    <row r="41" spans="1:19" ht="15.6" x14ac:dyDescent="0.25">
      <c r="A41" s="11"/>
      <c r="B41" s="31"/>
      <c r="C41" s="23" t="str">
        <f ca="1">IF(PORTADA!$F$51="A",CONCATENATE(K41,".- ",G41),"")</f>
        <v xml:space="preserve">7.- LOGÍSTICA. </v>
      </c>
      <c r="D41" s="24"/>
      <c r="E41" s="11"/>
      <c r="F41" s="11"/>
      <c r="G41" s="40" t="str">
        <f>IF(J42="FIN","",LOOKUP(I41,DATOS!A:A,DATOS!F:F))</f>
        <v xml:space="preserve">LOGÍSTICA. </v>
      </c>
      <c r="H41" s="40">
        <f>IF(J42="FIN",0,LOOKUP(I41,DATOS!A:A,DATOS!P:P))</f>
        <v>0</v>
      </c>
      <c r="I41" s="35">
        <f>+I35+1</f>
        <v>1694</v>
      </c>
      <c r="J41" s="61">
        <f>IF(LOOKUP(I41,DATOS!A:A,DATOS!C:C)=0,J35,(LOOKUP(I41,DATOS!A:A,DATOS!C:C)))</f>
        <v>25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ht="15.6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ht="15.6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ht="15.6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ht="15.6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ht="15.6" x14ac:dyDescent="0.25">
      <c r="A46" s="11"/>
      <c r="B46" s="30"/>
      <c r="C46" s="27"/>
      <c r="D46" s="28"/>
      <c r="J46" s="19"/>
    </row>
    <row r="47" spans="1:19" ht="15.6" x14ac:dyDescent="0.25">
      <c r="A47" s="11"/>
      <c r="B47" s="31"/>
      <c r="C47" s="23" t="str">
        <f ca="1">IF(PORTADA!$F$51="A",CONCATENATE(K47,".- ",G47),"")</f>
        <v xml:space="preserve">8.- LOGÍSTICA. </v>
      </c>
      <c r="D47" s="24"/>
      <c r="E47" s="11"/>
      <c r="F47" s="11"/>
      <c r="G47" s="40" t="str">
        <f>IF(J48="FIN","",LOOKUP(I47,DATOS!A:A,DATOS!F:F))</f>
        <v xml:space="preserve">LOGÍSTICA. </v>
      </c>
      <c r="H47" s="40">
        <f>IF(J48="FIN",0,LOOKUP(I47,DATOS!A:A,DATOS!P:P))</f>
        <v>0</v>
      </c>
      <c r="I47" s="35">
        <f>+I41+1</f>
        <v>1695</v>
      </c>
      <c r="J47" s="61">
        <f>IF(LOOKUP(I47,DATOS!A:A,DATOS!C:C)=0,J41,(LOOKUP(I47,DATOS!A:A,DATOS!C:C)))</f>
        <v>25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ht="15.6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ht="15.6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ht="15.6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ht="15.6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ht="15.6" x14ac:dyDescent="0.25">
      <c r="A52" s="11"/>
      <c r="B52" s="30"/>
      <c r="C52" s="27"/>
      <c r="D52" s="28"/>
      <c r="J52" s="19"/>
    </row>
    <row r="53" spans="1:19" ht="15.6" x14ac:dyDescent="0.25">
      <c r="A53" s="11"/>
      <c r="B53" s="31"/>
      <c r="C53" s="23" t="str">
        <f ca="1">IF(PORTADA!$F$51="A",CONCATENATE(K53,".- ",G53),"")</f>
        <v xml:space="preserve">9.- LOGÍSTICA. </v>
      </c>
      <c r="D53" s="24"/>
      <c r="E53" s="11"/>
      <c r="F53" s="11"/>
      <c r="G53" s="40" t="str">
        <f>IF(J54="FIN","",LOOKUP(I53,DATOS!A:A,DATOS!F:F))</f>
        <v xml:space="preserve">LOGÍSTICA. </v>
      </c>
      <c r="H53" s="40">
        <f>IF(J54="FIN",0,LOOKUP(I53,DATOS!A:A,DATOS!P:P))</f>
        <v>0</v>
      </c>
      <c r="I53" s="35">
        <f>+I47+1</f>
        <v>1696</v>
      </c>
      <c r="J53" s="61">
        <f>IF(LOOKUP(I53,DATOS!A:A,DATOS!C:C)=0,J47,(LOOKUP(I53,DATOS!A:A,DATOS!C:C)))</f>
        <v>25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ht="15.6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ht="15.6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ht="15.6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ht="15.6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ht="15.6" x14ac:dyDescent="0.25">
      <c r="A58" s="11"/>
      <c r="B58" s="30"/>
      <c r="C58" s="27"/>
      <c r="D58" s="28"/>
      <c r="J58" s="19"/>
    </row>
    <row r="59" spans="1:19" ht="15.6" x14ac:dyDescent="0.25">
      <c r="A59" s="11"/>
      <c r="B59" s="31"/>
      <c r="C59" s="23" t="str">
        <f ca="1">IF(PORTADA!$F$51="A",CONCATENATE(K59,".- ",G59),"")</f>
        <v xml:space="preserve">10.- LOGÍSTICA. </v>
      </c>
      <c r="D59" s="24"/>
      <c r="E59" s="11"/>
      <c r="F59" s="11"/>
      <c r="G59" s="40" t="str">
        <f>IF(J60="FIN","",LOOKUP(I59,DATOS!A:A,DATOS!F:F))</f>
        <v xml:space="preserve">LOGÍSTICA. </v>
      </c>
      <c r="H59" s="40">
        <f>IF(J60="FIN",0,LOOKUP(I59,DATOS!A:A,DATOS!P:P))</f>
        <v>0</v>
      </c>
      <c r="I59" s="35">
        <f>+I53+1</f>
        <v>1697</v>
      </c>
      <c r="J59" s="61">
        <f>IF(LOOKUP(I59,DATOS!A:A,DATOS!C:C)=0,J53,(LOOKUP(I59,DATOS!A:A,DATOS!C:C)))</f>
        <v>25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ht="15.6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ht="15.6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ht="15.6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ht="15.6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ht="15.6" x14ac:dyDescent="0.25">
      <c r="A64" s="11"/>
      <c r="B64" s="30"/>
      <c r="C64" s="27"/>
      <c r="D64" s="28"/>
      <c r="J64" s="19"/>
    </row>
    <row r="65" spans="1:19" ht="15.6" x14ac:dyDescent="0.25">
      <c r="A65" s="11"/>
      <c r="B65" s="31"/>
      <c r="C65" s="23" t="str">
        <f ca="1">IF(PORTADA!$F$51="A",CONCATENATE(K65,".- ",G65),"")</f>
        <v xml:space="preserve">11.- LOGÍSTICA. </v>
      </c>
      <c r="D65" s="24"/>
      <c r="E65" s="11"/>
      <c r="F65" s="11"/>
      <c r="G65" s="40" t="str">
        <f>IF(J66="FIN","",LOOKUP(I65,DATOS!A:A,DATOS!F:F))</f>
        <v xml:space="preserve">LOGÍSTICA. </v>
      </c>
      <c r="H65" s="40">
        <f>IF(J66="FIN",0,LOOKUP(I65,DATOS!A:A,DATOS!P:P))</f>
        <v>0</v>
      </c>
      <c r="I65" s="35">
        <f>+I59+1</f>
        <v>1698</v>
      </c>
      <c r="J65" s="61">
        <f>IF(LOOKUP(I65,DATOS!A:A,DATOS!C:C)=0,J59,(LOOKUP(I65,DATOS!A:A,DATOS!C:C)))</f>
        <v>25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ht="15.6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ht="15.6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ht="15.6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ht="15.6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ht="15.6" x14ac:dyDescent="0.25">
      <c r="A70" s="11"/>
      <c r="B70" s="30"/>
      <c r="C70" s="27"/>
      <c r="D70" s="28"/>
      <c r="J70" s="19"/>
    </row>
    <row r="71" spans="1:19" ht="15.6" x14ac:dyDescent="0.25">
      <c r="A71" s="11"/>
      <c r="B71" s="31"/>
      <c r="C71" s="23" t="str">
        <f ca="1">IF(PORTADA!$F$51="A",CONCATENATE(K71,".- ",G71),"")</f>
        <v xml:space="preserve">12.- LOGÍSTICA. </v>
      </c>
      <c r="D71" s="24"/>
      <c r="E71" s="11"/>
      <c r="F71" s="11"/>
      <c r="G71" s="40" t="str">
        <f>IF(J72="FIN","",LOOKUP(I71,DATOS!A:A,DATOS!F:F))</f>
        <v xml:space="preserve">LOGÍSTICA. </v>
      </c>
      <c r="H71" s="40">
        <f>IF(J72="FIN",0,LOOKUP(I71,DATOS!A:A,DATOS!P:P))</f>
        <v>0</v>
      </c>
      <c r="I71" s="35">
        <f>+I65+1</f>
        <v>1699</v>
      </c>
      <c r="J71" s="61">
        <f>IF(LOOKUP(I71,DATOS!A:A,DATOS!C:C)=0,J65,(LOOKUP(I71,DATOS!A:A,DATOS!C:C)))</f>
        <v>25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ht="15.6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ht="15.6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ht="15.6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ht="15.6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ht="15.6" x14ac:dyDescent="0.25">
      <c r="A76" s="11"/>
      <c r="B76" s="30"/>
      <c r="C76" s="27"/>
      <c r="D76" s="28"/>
      <c r="J76" s="19"/>
    </row>
    <row r="77" spans="1:19" ht="15.6" x14ac:dyDescent="0.25">
      <c r="A77" s="11"/>
      <c r="B77" s="31"/>
      <c r="C77" s="23" t="str">
        <f ca="1">IF(PORTADA!$F$51="A",CONCATENATE(K77,".- ",G77),"")</f>
        <v xml:space="preserve">13.- LOGÍSTICA. </v>
      </c>
      <c r="D77" s="24"/>
      <c r="E77" s="11"/>
      <c r="F77" s="11"/>
      <c r="G77" s="40" t="str">
        <f>IF(J78="FIN","",LOOKUP(I77,DATOS!A:A,DATOS!F:F))</f>
        <v xml:space="preserve">LOGÍSTICA. </v>
      </c>
      <c r="H77" s="40">
        <f>IF(J78="FIN",0,LOOKUP(I77,DATOS!A:A,DATOS!P:P))</f>
        <v>0</v>
      </c>
      <c r="I77" s="35">
        <f>+I71+1</f>
        <v>1700</v>
      </c>
      <c r="J77" s="61">
        <f>IF(LOOKUP(I77,DATOS!A:A,DATOS!C:C)=0,J71,(LOOKUP(I77,DATOS!A:A,DATOS!C:C)))</f>
        <v>25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ht="15.6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ht="15.6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ht="15.6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ht="15.6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ht="15.6" x14ac:dyDescent="0.25">
      <c r="A82" s="11"/>
      <c r="B82" s="30"/>
      <c r="C82" s="27"/>
      <c r="D82" s="28"/>
      <c r="J82" s="19"/>
    </row>
    <row r="83" spans="1:19" ht="15.6" x14ac:dyDescent="0.25">
      <c r="A83" s="11"/>
      <c r="B83" s="31"/>
      <c r="C83" s="23" t="str">
        <f ca="1">IF(PORTADA!$F$51="A",CONCATENATE(K83,".- ",G83),"")</f>
        <v xml:space="preserve">14.- LOGÍSTICA. </v>
      </c>
      <c r="D83" s="24"/>
      <c r="E83" s="11"/>
      <c r="F83" s="11"/>
      <c r="G83" s="40" t="str">
        <f>IF(J84="FIN","",LOOKUP(I83,DATOS!A:A,DATOS!F:F))</f>
        <v xml:space="preserve">LOGÍSTICA. </v>
      </c>
      <c r="H83" s="40">
        <f>IF(J84="FIN",0,LOOKUP(I83,DATOS!A:A,DATOS!P:P))</f>
        <v>0</v>
      </c>
      <c r="I83" s="35">
        <f>+I77+1</f>
        <v>1701</v>
      </c>
      <c r="J83" s="61">
        <f>IF(LOOKUP(I83,DATOS!A:A,DATOS!C:C)=0,J77,(LOOKUP(I83,DATOS!A:A,DATOS!C:C)))</f>
        <v>25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ht="15.6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ht="15.6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ht="15.6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ht="15.6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ht="15.6" x14ac:dyDescent="0.25">
      <c r="A88" s="11"/>
      <c r="B88" s="30"/>
      <c r="C88" s="27"/>
      <c r="D88" s="28"/>
      <c r="J88" s="19"/>
    </row>
    <row r="89" spans="1:19" ht="15.6" x14ac:dyDescent="0.25">
      <c r="A89" s="11"/>
      <c r="B89" s="31"/>
      <c r="C89" s="23" t="str">
        <f ca="1">IF(PORTADA!$F$51="A",CONCATENATE(K89,".- ",G89),"")</f>
        <v xml:space="preserve">15.- LOGÍSTICA. </v>
      </c>
      <c r="D89" s="24"/>
      <c r="E89" s="11"/>
      <c r="F89" s="11"/>
      <c r="G89" s="40" t="str">
        <f>IF(J90="FIN","",LOOKUP(I89,DATOS!A:A,DATOS!F:F))</f>
        <v xml:space="preserve">LOGÍSTICA. </v>
      </c>
      <c r="H89" s="40">
        <f>IF(J90="FIN",0,LOOKUP(I89,DATOS!A:A,DATOS!P:P))</f>
        <v>0</v>
      </c>
      <c r="I89" s="35">
        <f>+I83+1</f>
        <v>1702</v>
      </c>
      <c r="J89" s="61">
        <f>IF(LOOKUP(I89,DATOS!A:A,DATOS!C:C)=0,J83,(LOOKUP(I89,DATOS!A:A,DATOS!C:C)))</f>
        <v>25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ht="15.6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ht="15.6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ht="15.6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ht="15.6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ht="15.6" x14ac:dyDescent="0.25">
      <c r="A94" s="11"/>
      <c r="B94" s="30"/>
      <c r="C94" s="27"/>
      <c r="D94" s="28"/>
      <c r="J94" s="19"/>
    </row>
    <row r="95" spans="1:19" ht="15.6" x14ac:dyDescent="0.25">
      <c r="A95" s="11"/>
      <c r="B95" s="31"/>
      <c r="C95" s="23" t="str">
        <f ca="1">IF(PORTADA!$F$51="A",CONCATENATE(K95,".- ",G95),"")</f>
        <v xml:space="preserve">16.- LOGÍSTICA. </v>
      </c>
      <c r="D95" s="24"/>
      <c r="E95" s="11"/>
      <c r="F95" s="11"/>
      <c r="G95" s="40" t="str">
        <f>IF(J96="FIN","",LOOKUP(I95,DATOS!A:A,DATOS!F:F))</f>
        <v xml:space="preserve">LOGÍSTICA. </v>
      </c>
      <c r="H95" s="40">
        <f>IF(J96="FIN",0,LOOKUP(I95,DATOS!A:A,DATOS!P:P))</f>
        <v>0</v>
      </c>
      <c r="I95" s="35">
        <f>+I89+1</f>
        <v>1703</v>
      </c>
      <c r="J95" s="61">
        <f>IF(LOOKUP(I95,DATOS!A:A,DATOS!C:C)=0,J89,(LOOKUP(I95,DATOS!A:A,DATOS!C:C)))</f>
        <v>25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ht="15.6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ht="15.6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ht="15.6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ht="15.6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ht="15.6" x14ac:dyDescent="0.25">
      <c r="A100" s="11"/>
      <c r="B100" s="30"/>
      <c r="C100" s="27"/>
      <c r="D100" s="28"/>
      <c r="J100" s="19"/>
    </row>
    <row r="101" spans="1:19" ht="15.6" x14ac:dyDescent="0.25">
      <c r="A101" s="11"/>
      <c r="B101" s="31"/>
      <c r="C101" s="23" t="str">
        <f ca="1">IF(PORTADA!$F$51="A",CONCATENATE(K101,".- ",G101),"")</f>
        <v xml:space="preserve">17.- LOGÍSTICA. </v>
      </c>
      <c r="D101" s="24"/>
      <c r="E101" s="11"/>
      <c r="F101" s="11"/>
      <c r="G101" s="40" t="str">
        <f>IF(J102="FIN","",LOOKUP(I101,DATOS!A:A,DATOS!F:F))</f>
        <v xml:space="preserve">LOGÍSTICA. </v>
      </c>
      <c r="H101" s="40">
        <f>IF(J102="FIN",0,LOOKUP(I101,DATOS!A:A,DATOS!P:P))</f>
        <v>0</v>
      </c>
      <c r="I101" s="35">
        <f>+I95+1</f>
        <v>1704</v>
      </c>
      <c r="J101" s="61">
        <f>IF(LOOKUP(I101,DATOS!A:A,DATOS!C:C)=0,J95,(LOOKUP(I101,DATOS!A:A,DATOS!C:C)))</f>
        <v>25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ht="15.6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ht="15.6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ht="15.6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ht="15.6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ht="15.6" x14ac:dyDescent="0.25">
      <c r="A106" s="11"/>
      <c r="B106" s="30"/>
      <c r="C106" s="27"/>
      <c r="D106" s="28"/>
      <c r="J106" s="19"/>
    </row>
    <row r="107" spans="1:19" ht="15.6" x14ac:dyDescent="0.25">
      <c r="A107" s="11"/>
      <c r="B107" s="31"/>
      <c r="C107" s="23" t="str">
        <f ca="1">IF(PORTADA!$F$51="A",CONCATENATE(K107,".- ",G107),"")</f>
        <v xml:space="preserve">18.- LOGÍSTICA. </v>
      </c>
      <c r="D107" s="24"/>
      <c r="E107" s="11"/>
      <c r="F107" s="11"/>
      <c r="G107" s="40" t="str">
        <f>IF(J108="FIN","",LOOKUP(I107,DATOS!A:A,DATOS!F:F))</f>
        <v xml:space="preserve">LOGÍSTICA. </v>
      </c>
      <c r="H107" s="40">
        <f>IF(J108="FIN",0,LOOKUP(I107,DATOS!A:A,DATOS!P:P))</f>
        <v>0</v>
      </c>
      <c r="I107" s="35">
        <f>+I101+1</f>
        <v>1705</v>
      </c>
      <c r="J107" s="61">
        <f>IF(LOOKUP(I107,DATOS!A:A,DATOS!C:C)=0,J101,(LOOKUP(I107,DATOS!A:A,DATOS!C:C)))</f>
        <v>25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ht="15.6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ht="15.6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ht="15.6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ht="15.6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ht="15.6" x14ac:dyDescent="0.25">
      <c r="A112" s="11"/>
      <c r="B112" s="30"/>
      <c r="C112" s="27"/>
      <c r="D112" s="28"/>
      <c r="J112" s="19"/>
    </row>
    <row r="113" spans="1:19" ht="15.6" x14ac:dyDescent="0.25">
      <c r="A113" s="11"/>
      <c r="B113" s="31"/>
      <c r="C113" s="23" t="str">
        <f ca="1">IF(PORTADA!$F$51="A",CONCATENATE(K113,".- ",G113),"")</f>
        <v xml:space="preserve">19.- LOGÍSTICA. </v>
      </c>
      <c r="D113" s="24"/>
      <c r="E113" s="11"/>
      <c r="F113" s="11"/>
      <c r="G113" s="40" t="str">
        <f>IF(J114="FIN","",LOOKUP(I113,DATOS!A:A,DATOS!F:F))</f>
        <v xml:space="preserve">LOGÍSTICA. </v>
      </c>
      <c r="H113" s="40">
        <f>IF(J114="FIN",0,LOOKUP(I113,DATOS!A:A,DATOS!P:P))</f>
        <v>0</v>
      </c>
      <c r="I113" s="35">
        <f>+I107+1</f>
        <v>1706</v>
      </c>
      <c r="J113" s="61">
        <f>IF(LOOKUP(I113,DATOS!A:A,DATOS!C:C)=0,J107,(LOOKUP(I113,DATOS!A:A,DATOS!C:C)))</f>
        <v>25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ht="15.6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ht="15.6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ht="15.6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ht="15.6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ht="15.6" x14ac:dyDescent="0.25">
      <c r="A118" s="11"/>
      <c r="B118" s="30"/>
      <c r="C118" s="27"/>
      <c r="D118" s="28"/>
      <c r="J118" s="19"/>
    </row>
    <row r="119" spans="1:19" ht="15.6" x14ac:dyDescent="0.25">
      <c r="A119" s="11"/>
      <c r="B119" s="31"/>
      <c r="C119" s="23" t="str">
        <f ca="1">IF(PORTADA!$F$51="A",CONCATENATE(K119,".- ",G119),"")</f>
        <v xml:space="preserve">20.- LOGÍSTICA. </v>
      </c>
      <c r="D119" s="24"/>
      <c r="E119" s="11"/>
      <c r="F119" s="11"/>
      <c r="G119" s="40" t="str">
        <f>IF(J120="FIN","",LOOKUP(I119,DATOS!A:A,DATOS!F:F))</f>
        <v xml:space="preserve">LOGÍSTICA. </v>
      </c>
      <c r="H119" s="40">
        <f>IF(J120="FIN",0,LOOKUP(I119,DATOS!A:A,DATOS!P:P))</f>
        <v>0</v>
      </c>
      <c r="I119" s="35">
        <f>+I113+1</f>
        <v>1707</v>
      </c>
      <c r="J119" s="61">
        <f>IF(LOOKUP(I119,DATOS!A:A,DATOS!C:C)=0,J113,(LOOKUP(I119,DATOS!A:A,DATOS!C:C)))</f>
        <v>25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ht="15.6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ht="15.6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ht="15.6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ht="15.6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ht="15.6" x14ac:dyDescent="0.25">
      <c r="A124" s="11"/>
      <c r="B124" s="30"/>
      <c r="C124" s="27"/>
      <c r="D124" s="28"/>
      <c r="J124" s="19"/>
    </row>
    <row r="125" spans="1:19" ht="15.6" x14ac:dyDescent="0.25">
      <c r="A125" s="11"/>
      <c r="B125" s="31"/>
      <c r="C125" s="23" t="str">
        <f ca="1">IF(PORTADA!$F$51="A",CONCATENATE(K125,".- ",G125),"")</f>
        <v xml:space="preserve">21.- LOGÍSTICA. </v>
      </c>
      <c r="D125" s="24"/>
      <c r="E125" s="11"/>
      <c r="F125" s="11"/>
      <c r="G125" s="40" t="str">
        <f>IF(J126="FIN","",LOOKUP(I125,DATOS!A:A,DATOS!F:F))</f>
        <v xml:space="preserve">LOGÍSTICA. </v>
      </c>
      <c r="H125" s="40">
        <f>IF(J126="FIN",0,LOOKUP(I125,DATOS!A:A,DATOS!P:P))</f>
        <v>0</v>
      </c>
      <c r="I125" s="35">
        <f>+I119+1</f>
        <v>1708</v>
      </c>
      <c r="J125" s="61">
        <f>IF(LOOKUP(I125,DATOS!A:A,DATOS!C:C)=0,J119,(LOOKUP(I125,DATOS!A:A,DATOS!C:C)))</f>
        <v>25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ht="15.6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ht="15.6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ht="15.6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ht="15.6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ht="15.6" x14ac:dyDescent="0.25">
      <c r="A130" s="11"/>
      <c r="B130" s="30"/>
      <c r="C130" s="27"/>
      <c r="D130" s="28"/>
      <c r="J130" s="19"/>
    </row>
    <row r="131" spans="1:19" ht="15.6" x14ac:dyDescent="0.25">
      <c r="A131" s="11"/>
      <c r="B131" s="31"/>
      <c r="C131" s="23" t="str">
        <f ca="1">IF(PORTADA!$F$51="A",CONCATENATE(K131,".- ",G131),"")</f>
        <v xml:space="preserve">22.- LOGÍSTICA. </v>
      </c>
      <c r="D131" s="24"/>
      <c r="E131" s="11"/>
      <c r="F131" s="11"/>
      <c r="G131" s="40" t="str">
        <f>IF(J132="FIN","",LOOKUP(I131,DATOS!A:A,DATOS!F:F))</f>
        <v xml:space="preserve">LOGÍSTICA. </v>
      </c>
      <c r="H131" s="40">
        <f>IF(J132="FIN",0,LOOKUP(I131,DATOS!A:A,DATOS!P:P))</f>
        <v>0</v>
      </c>
      <c r="I131" s="35">
        <f>+I125+1</f>
        <v>1709</v>
      </c>
      <c r="J131" s="61">
        <f>IF(LOOKUP(I131,DATOS!A:A,DATOS!C:C)=0,J125,(LOOKUP(I131,DATOS!A:A,DATOS!C:C)))</f>
        <v>25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ht="15.6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ht="15.6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ht="15.6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ht="15.6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ht="15.6" x14ac:dyDescent="0.25">
      <c r="A136" s="11"/>
      <c r="B136" s="30"/>
      <c r="C136" s="27"/>
      <c r="D136" s="28"/>
      <c r="J136" s="19"/>
    </row>
    <row r="137" spans="1:19" ht="15.6" x14ac:dyDescent="0.25">
      <c r="A137" s="11"/>
      <c r="B137" s="31"/>
      <c r="C137" s="23" t="str">
        <f ca="1">IF(PORTADA!$F$51="A",CONCATENATE(K137,".- ",G137),"")</f>
        <v xml:space="preserve">23.- LOGÍSTICA. </v>
      </c>
      <c r="D137" s="24"/>
      <c r="E137" s="11"/>
      <c r="F137" s="11"/>
      <c r="G137" s="40" t="str">
        <f>IF(J138="FIN","",LOOKUP(I137,DATOS!A:A,DATOS!F:F))</f>
        <v xml:space="preserve">LOGÍSTICA. </v>
      </c>
      <c r="H137" s="40">
        <f>IF(J138="FIN",0,LOOKUP(I137,DATOS!A:A,DATOS!P:P))</f>
        <v>0</v>
      </c>
      <c r="I137" s="35">
        <f>+I131+1</f>
        <v>1710</v>
      </c>
      <c r="J137" s="61">
        <f>IF(LOOKUP(I137,DATOS!A:A,DATOS!C:C)=0,J131,(LOOKUP(I137,DATOS!A:A,DATOS!C:C)))</f>
        <v>25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ht="15.6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ht="15.6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ht="15.6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ht="15.6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ht="15.6" x14ac:dyDescent="0.25">
      <c r="A142" s="11"/>
      <c r="B142" s="30"/>
      <c r="C142" s="27"/>
      <c r="D142" s="28"/>
      <c r="J142" s="19"/>
    </row>
    <row r="143" spans="1:19" ht="15.6" x14ac:dyDescent="0.25">
      <c r="A143" s="11"/>
      <c r="B143" s="31"/>
      <c r="C143" s="23" t="str">
        <f ca="1">IF(PORTADA!$F$51="A",CONCATENATE(K143,".- ",G143),"")</f>
        <v xml:space="preserve">24.- LOGÍSTICA. </v>
      </c>
      <c r="D143" s="24"/>
      <c r="E143" s="11"/>
      <c r="F143" s="11"/>
      <c r="G143" s="40" t="str">
        <f>IF(J144="FIN","",LOOKUP(I143,DATOS!A:A,DATOS!F:F))</f>
        <v xml:space="preserve">LOGÍSTICA. </v>
      </c>
      <c r="H143" s="40">
        <f>IF(J144="FIN",0,LOOKUP(I143,DATOS!A:A,DATOS!P:P))</f>
        <v>0</v>
      </c>
      <c r="I143" s="35">
        <f>+I137+1</f>
        <v>1711</v>
      </c>
      <c r="J143" s="61">
        <f>IF(LOOKUP(I143,DATOS!A:A,DATOS!C:C)=0,J137,(LOOKUP(I143,DATOS!A:A,DATOS!C:C)))</f>
        <v>25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ht="15.6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ht="15.6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ht="15.6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ht="15.6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ht="15.6" x14ac:dyDescent="0.25">
      <c r="A148" s="11"/>
      <c r="B148" s="30"/>
      <c r="C148" s="27"/>
      <c r="D148" s="28"/>
      <c r="J148" s="19"/>
    </row>
    <row r="149" spans="1:19" ht="15.6" x14ac:dyDescent="0.25">
      <c r="A149" s="11"/>
      <c r="B149" s="31"/>
      <c r="C149" s="23" t="str">
        <f ca="1">IF(PORTADA!$F$51="A",CONCATENATE(K149,".- ",G149),"")</f>
        <v xml:space="preserve">25.- LOGÍSTICA. </v>
      </c>
      <c r="D149" s="24"/>
      <c r="E149" s="11"/>
      <c r="F149" s="11"/>
      <c r="G149" s="40" t="str">
        <f>IF(J150="FIN","",LOOKUP(I149,DATOS!A:A,DATOS!F:F))</f>
        <v xml:space="preserve">LOGÍSTICA. </v>
      </c>
      <c r="H149" s="40">
        <f>IF(J150="FIN",0,LOOKUP(I149,DATOS!A:A,DATOS!P:P))</f>
        <v>0</v>
      </c>
      <c r="I149" s="35">
        <f>+I143+1</f>
        <v>1712</v>
      </c>
      <c r="J149" s="61">
        <f>IF(LOOKUP(I149,DATOS!A:A,DATOS!C:C)=0,J143,(LOOKUP(I149,DATOS!A:A,DATOS!C:C)))</f>
        <v>25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ht="15.6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ht="15.6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ht="15.6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ht="15.6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ht="15.6" x14ac:dyDescent="0.25">
      <c r="A154" s="11"/>
      <c r="B154" s="30"/>
      <c r="C154" s="27"/>
      <c r="D154" s="28"/>
      <c r="J154" s="19"/>
    </row>
    <row r="155" spans="1:19" ht="15.6" x14ac:dyDescent="0.25">
      <c r="A155" s="11"/>
      <c r="B155" s="31"/>
      <c r="C155" s="23" t="str">
        <f ca="1">IF(PORTADA!$F$51="A",CONCATENATE(K155,".- ",G155),"")</f>
        <v xml:space="preserve">26.- LOGÍSTICA. </v>
      </c>
      <c r="D155" s="24"/>
      <c r="E155" s="11"/>
      <c r="F155" s="11"/>
      <c r="G155" s="40" t="str">
        <f>IF(J156="FIN","",LOOKUP(I155,DATOS!A:A,DATOS!F:F))</f>
        <v xml:space="preserve">LOGÍSTICA. </v>
      </c>
      <c r="H155" s="40">
        <f>IF(J156="FIN",0,LOOKUP(I155,DATOS!A:A,DATOS!P:P))</f>
        <v>0</v>
      </c>
      <c r="I155" s="35">
        <f>+I149+1</f>
        <v>1713</v>
      </c>
      <c r="J155" s="61">
        <f>IF(LOOKUP(I155,DATOS!A:A,DATOS!C:C)=0,J149,(LOOKUP(I155,DATOS!A:A,DATOS!C:C)))</f>
        <v>25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ht="15.6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ht="15.6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ht="15.6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ht="15.6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ht="15.6" x14ac:dyDescent="0.25">
      <c r="A160" s="11"/>
      <c r="B160" s="30"/>
      <c r="C160" s="27"/>
      <c r="D160" s="28"/>
      <c r="J160" s="19"/>
    </row>
    <row r="161" spans="1:19" ht="15.6" x14ac:dyDescent="0.25">
      <c r="A161" s="11"/>
      <c r="B161" s="31"/>
      <c r="C161" s="23" t="str">
        <f ca="1">IF(PORTADA!$F$51="A",CONCATENATE(K161,".- ",G161),"")</f>
        <v xml:space="preserve">27.- LOGÍSTICA. </v>
      </c>
      <c r="D161" s="24"/>
      <c r="E161" s="11"/>
      <c r="F161" s="11"/>
      <c r="G161" s="40" t="str">
        <f>IF(J162="FIN","",LOOKUP(I161,DATOS!A:A,DATOS!F:F))</f>
        <v xml:space="preserve">LOGÍSTICA. </v>
      </c>
      <c r="H161" s="40">
        <f>IF(J162="FIN",0,LOOKUP(I161,DATOS!A:A,DATOS!P:P))</f>
        <v>0</v>
      </c>
      <c r="I161" s="35">
        <f>+I155+1</f>
        <v>1714</v>
      </c>
      <c r="J161" s="61">
        <f>IF(LOOKUP(I161,DATOS!A:A,DATOS!C:C)=0,J155,(LOOKUP(I161,DATOS!A:A,DATOS!C:C)))</f>
        <v>25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ht="15.6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ht="15.6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ht="15.6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ht="15.6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ht="15.6" x14ac:dyDescent="0.25">
      <c r="A166" s="11"/>
      <c r="B166" s="30"/>
      <c r="C166" s="27"/>
      <c r="D166" s="28"/>
      <c r="J166" s="19"/>
    </row>
    <row r="167" spans="1:19" ht="15.6" x14ac:dyDescent="0.25">
      <c r="A167" s="11"/>
      <c r="B167" s="31"/>
      <c r="C167" s="23" t="str">
        <f ca="1">IF(PORTADA!$F$51="A",CONCATENATE(K167,".- ",G167),"")</f>
        <v xml:space="preserve">28.- LOGÍSTICA. </v>
      </c>
      <c r="D167" s="24"/>
      <c r="E167" s="11"/>
      <c r="F167" s="11"/>
      <c r="G167" s="40" t="str">
        <f>IF(J168="FIN","",LOOKUP(I167,DATOS!A:A,DATOS!F:F))</f>
        <v xml:space="preserve">LOGÍSTICA. </v>
      </c>
      <c r="H167" s="40">
        <f>IF(J168="FIN",0,LOOKUP(I167,DATOS!A:A,DATOS!P:P))</f>
        <v>0</v>
      </c>
      <c r="I167" s="35">
        <f>+I161+1</f>
        <v>1715</v>
      </c>
      <c r="J167" s="61">
        <f>IF(LOOKUP(I167,DATOS!A:A,DATOS!C:C)=0,J161,(LOOKUP(I167,DATOS!A:A,DATOS!C:C)))</f>
        <v>25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ht="15.6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ht="15.6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ht="15.6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ht="15.6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ht="15.6" x14ac:dyDescent="0.25">
      <c r="A172" s="11"/>
      <c r="B172" s="30"/>
      <c r="C172" s="27"/>
      <c r="D172" s="28"/>
      <c r="J172" s="19"/>
    </row>
    <row r="173" spans="1:19" ht="15.6" x14ac:dyDescent="0.25">
      <c r="A173" s="11"/>
      <c r="B173" s="31"/>
      <c r="C173" s="23" t="str">
        <f ca="1">IF(PORTADA!$F$51="A",CONCATENATE(K173,".- ",G173),"")</f>
        <v xml:space="preserve">29.- LOGÍSTICA. </v>
      </c>
      <c r="D173" s="24"/>
      <c r="E173" s="11"/>
      <c r="F173" s="11"/>
      <c r="G173" s="40" t="str">
        <f>IF(J174="FIN","",LOOKUP(I173,DATOS!A:A,DATOS!F:F))</f>
        <v xml:space="preserve">LOGÍSTICA. </v>
      </c>
      <c r="H173" s="40">
        <f>IF(J174="FIN",0,LOOKUP(I173,DATOS!A:A,DATOS!P:P))</f>
        <v>0</v>
      </c>
      <c r="I173" s="35">
        <f>+I167+1</f>
        <v>1716</v>
      </c>
      <c r="J173" s="61">
        <f>IF(LOOKUP(I173,DATOS!A:A,DATOS!C:C)=0,J167,(LOOKUP(I173,DATOS!A:A,DATOS!C:C)))</f>
        <v>25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ht="15.6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ht="15.6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ht="15.6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ht="15.6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ht="15.6" x14ac:dyDescent="0.25">
      <c r="A178" s="11"/>
      <c r="B178" s="30"/>
      <c r="C178" s="27"/>
      <c r="D178" s="28"/>
      <c r="J178" s="19"/>
    </row>
    <row r="179" spans="1:19" ht="15.6" x14ac:dyDescent="0.25">
      <c r="A179" s="11"/>
      <c r="B179" s="31"/>
      <c r="C179" s="23" t="str">
        <f ca="1">IF(PORTADA!$F$51="A",CONCATENATE(K179,".- ",G179),"")</f>
        <v xml:space="preserve">30.- LOGÍSTICA. </v>
      </c>
      <c r="D179" s="24"/>
      <c r="E179" s="11"/>
      <c r="F179" s="11"/>
      <c r="G179" s="40" t="str">
        <f>IF(J180="FIN","",LOOKUP(I179,DATOS!A:A,DATOS!F:F))</f>
        <v xml:space="preserve">LOGÍSTICA. </v>
      </c>
      <c r="H179" s="40">
        <f>IF(J180="FIN",0,LOOKUP(I179,DATOS!A:A,DATOS!P:P))</f>
        <v>0</v>
      </c>
      <c r="I179" s="35">
        <f>+I173+1</f>
        <v>1717</v>
      </c>
      <c r="J179" s="61">
        <f>IF(LOOKUP(I179,DATOS!A:A,DATOS!C:C)=0,J173,(LOOKUP(I179,DATOS!A:A,DATOS!C:C)))</f>
        <v>25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ht="15.6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ht="15.6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ht="15.6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ht="15.6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ht="15.6" x14ac:dyDescent="0.25">
      <c r="A184" s="11"/>
      <c r="B184" s="30"/>
      <c r="C184" s="27"/>
      <c r="D184" s="28"/>
      <c r="J184" s="19"/>
    </row>
    <row r="185" spans="1:19" ht="15.6" x14ac:dyDescent="0.25">
      <c r="A185" s="11"/>
      <c r="B185" s="31"/>
      <c r="C185" s="23" t="str">
        <f ca="1">IF(PORTADA!$F$51="A",CONCATENATE(K185,".- ",G185),"")</f>
        <v xml:space="preserve">31.- LOGÍSTICA. </v>
      </c>
      <c r="D185" s="24"/>
      <c r="E185" s="11"/>
      <c r="F185" s="11"/>
      <c r="G185" s="40" t="str">
        <f>IF(J186="FIN","",LOOKUP(I185,DATOS!A:A,DATOS!F:F))</f>
        <v xml:space="preserve">LOGÍSTICA. </v>
      </c>
      <c r="H185" s="40">
        <f>IF(J186="FIN",0,LOOKUP(I185,DATOS!A:A,DATOS!P:P))</f>
        <v>0</v>
      </c>
      <c r="I185" s="35">
        <f>+I179+1</f>
        <v>1718</v>
      </c>
      <c r="J185" s="61">
        <f>IF(LOOKUP(I185,DATOS!A:A,DATOS!C:C)=0,J179,(LOOKUP(I185,DATOS!A:A,DATOS!C:C)))</f>
        <v>25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ht="15.6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ht="15.6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ht="15.6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ht="15.6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ht="15.6" x14ac:dyDescent="0.25">
      <c r="A190" s="11"/>
      <c r="B190" s="30"/>
      <c r="C190" s="27"/>
      <c r="D190" s="28"/>
      <c r="J190" s="19"/>
    </row>
    <row r="191" spans="1:19" ht="15.6" x14ac:dyDescent="0.25">
      <c r="A191" s="11"/>
      <c r="B191" s="31"/>
      <c r="C191" s="23" t="str">
        <f ca="1">IF(PORTADA!$F$51="A",CONCATENATE(K191,".- ",G191),"")</f>
        <v xml:space="preserve">32.- LOGÍSTICA. </v>
      </c>
      <c r="D191" s="24"/>
      <c r="E191" s="11"/>
      <c r="F191" s="11"/>
      <c r="G191" s="40" t="str">
        <f>IF(J192="FIN","",LOOKUP(I191,DATOS!A:A,DATOS!F:F))</f>
        <v xml:space="preserve">LOGÍSTICA. </v>
      </c>
      <c r="H191" s="40">
        <f>IF(J192="FIN",0,LOOKUP(I191,DATOS!A:A,DATOS!P:P))</f>
        <v>0</v>
      </c>
      <c r="I191" s="35">
        <f>+I185+1</f>
        <v>1719</v>
      </c>
      <c r="J191" s="61">
        <f>IF(LOOKUP(I191,DATOS!A:A,DATOS!C:C)=0,J185,(LOOKUP(I191,DATOS!A:A,DATOS!C:C)))</f>
        <v>25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ht="15.6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ht="15.6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ht="15.6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ht="15.6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ht="15.6" x14ac:dyDescent="0.25">
      <c r="A196" s="11"/>
      <c r="B196" s="30"/>
      <c r="C196" s="27"/>
      <c r="D196" s="28"/>
      <c r="J196" s="19"/>
    </row>
    <row r="197" spans="1:19" ht="15.6" x14ac:dyDescent="0.25">
      <c r="A197" s="11"/>
      <c r="B197" s="31"/>
      <c r="C197" s="23" t="str">
        <f ca="1">IF(PORTADA!$F$51="A",CONCATENATE(K197,".- ",G197),"")</f>
        <v xml:space="preserve">33.- LOGÍSTICA. </v>
      </c>
      <c r="D197" s="24"/>
      <c r="E197" s="11"/>
      <c r="F197" s="11"/>
      <c r="G197" s="40" t="str">
        <f>IF(J198="FIN","",LOOKUP(I197,DATOS!A:A,DATOS!F:F))</f>
        <v xml:space="preserve">LOGÍSTICA. </v>
      </c>
      <c r="H197" s="40">
        <f>IF(J198="FIN",0,LOOKUP(I197,DATOS!A:A,DATOS!P:P))</f>
        <v>0</v>
      </c>
      <c r="I197" s="35">
        <f>+I191+1</f>
        <v>1720</v>
      </c>
      <c r="J197" s="61">
        <f>IF(LOOKUP(I197,DATOS!A:A,DATOS!C:C)=0,J191,(LOOKUP(I197,DATOS!A:A,DATOS!C:C)))</f>
        <v>25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ht="15.6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ht="15.6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ht="15.6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ht="15.6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ht="15.6" x14ac:dyDescent="0.25">
      <c r="A202" s="11"/>
      <c r="B202" s="30"/>
      <c r="C202" s="27"/>
      <c r="D202" s="28"/>
      <c r="J202" s="19"/>
    </row>
    <row r="203" spans="1:19" ht="15.6" x14ac:dyDescent="0.25">
      <c r="A203" s="11"/>
      <c r="B203" s="31"/>
      <c r="C203" s="23" t="str">
        <f ca="1">IF(PORTADA!$F$51="A",CONCATENATE(K203,".- ",G203),"")</f>
        <v xml:space="preserve">34.- LOGÍSTICA. </v>
      </c>
      <c r="D203" s="24"/>
      <c r="E203" s="11"/>
      <c r="F203" s="11"/>
      <c r="G203" s="40" t="str">
        <f>IF(J204="FIN","",LOOKUP(I203,DATOS!A:A,DATOS!F:F))</f>
        <v xml:space="preserve">LOGÍSTICA. </v>
      </c>
      <c r="H203" s="40">
        <f>IF(J204="FIN",0,LOOKUP(I203,DATOS!A:A,DATOS!P:P))</f>
        <v>0</v>
      </c>
      <c r="I203" s="35">
        <f>+I197+1</f>
        <v>1721</v>
      </c>
      <c r="J203" s="61">
        <f>IF(LOOKUP(I203,DATOS!A:A,DATOS!C:C)=0,J197,(LOOKUP(I203,DATOS!A:A,DATOS!C:C)))</f>
        <v>25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ht="15.6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ht="15.6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ht="15.6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ht="15.6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ht="15.6" x14ac:dyDescent="0.25">
      <c r="A208" s="11"/>
      <c r="B208" s="30"/>
      <c r="C208" s="27"/>
      <c r="D208" s="28"/>
      <c r="J208" s="19"/>
    </row>
    <row r="209" spans="1:19" ht="15.6" x14ac:dyDescent="0.25">
      <c r="A209" s="11"/>
      <c r="B209" s="31"/>
      <c r="C209" s="23" t="str">
        <f ca="1">IF(PORTADA!$F$51="A",CONCATENATE(K209,".- ",G209),"")</f>
        <v xml:space="preserve">35.- LOGÍSTICA. </v>
      </c>
      <c r="D209" s="24"/>
      <c r="E209" s="11"/>
      <c r="F209" s="11"/>
      <c r="G209" s="40" t="str">
        <f>IF(J210="FIN","",LOOKUP(I209,DATOS!A:A,DATOS!F:F))</f>
        <v xml:space="preserve">LOGÍSTICA. </v>
      </c>
      <c r="H209" s="40">
        <f>IF(J210="FIN",0,LOOKUP(I209,DATOS!A:A,DATOS!P:P))</f>
        <v>0</v>
      </c>
      <c r="I209" s="35">
        <f>+I203+1</f>
        <v>1722</v>
      </c>
      <c r="J209" s="61">
        <f>IF(LOOKUP(I209,DATOS!A:A,DATOS!C:C)=0,J203,(LOOKUP(I209,DATOS!A:A,DATOS!C:C)))</f>
        <v>25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ht="15.6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ht="15.6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ht="15.6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ht="15.6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ht="15.6" x14ac:dyDescent="0.25">
      <c r="A214" s="11"/>
      <c r="B214" s="30"/>
      <c r="C214" s="27"/>
      <c r="D214" s="28"/>
      <c r="J214" s="19"/>
    </row>
    <row r="215" spans="1:19" ht="15.6" x14ac:dyDescent="0.25">
      <c r="A215" s="11"/>
      <c r="B215" s="31"/>
      <c r="C215" s="23" t="str">
        <f ca="1">IF(PORTADA!$F$51="A",CONCATENATE(K215,".- ",G215),"")</f>
        <v xml:space="preserve">36.- LOGÍSTICA. </v>
      </c>
      <c r="D215" s="24"/>
      <c r="E215" s="11"/>
      <c r="F215" s="11"/>
      <c r="G215" s="40" t="str">
        <f>IF(J216="FIN","",LOOKUP(I215,DATOS!A:A,DATOS!F:F))</f>
        <v xml:space="preserve">LOGÍSTICA. </v>
      </c>
      <c r="H215" s="40">
        <f>IF(J216="FIN",0,LOOKUP(I215,DATOS!A:A,DATOS!P:P))</f>
        <v>0</v>
      </c>
      <c r="I215" s="35">
        <f>+I209+1</f>
        <v>1723</v>
      </c>
      <c r="J215" s="61">
        <f>IF(LOOKUP(I215,DATOS!A:A,DATOS!C:C)=0,J209,(LOOKUP(I215,DATOS!A:A,DATOS!C:C)))</f>
        <v>25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ht="15.6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ht="15.6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ht="15.6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ht="15.6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ht="15.6" x14ac:dyDescent="0.25">
      <c r="A220" s="11"/>
      <c r="B220" s="30"/>
      <c r="C220" s="27"/>
      <c r="D220" s="28"/>
      <c r="J220" s="19"/>
    </row>
    <row r="221" spans="1:19" ht="15.6" x14ac:dyDescent="0.25">
      <c r="A221" s="11"/>
      <c r="B221" s="31"/>
      <c r="C221" s="23" t="str">
        <f ca="1">IF(PORTADA!$F$51="A",CONCATENATE(K221,".- ",G221),"")</f>
        <v xml:space="preserve">37.- LOGÍSTICA. </v>
      </c>
      <c r="D221" s="24"/>
      <c r="E221" s="11"/>
      <c r="F221" s="11"/>
      <c r="G221" s="40" t="str">
        <f>IF(J222="FIN","",LOOKUP(I221,DATOS!A:A,DATOS!F:F))</f>
        <v xml:space="preserve">LOGÍSTICA. </v>
      </c>
      <c r="H221" s="40">
        <f>IF(J222="FIN",0,LOOKUP(I221,DATOS!A:A,DATOS!P:P))</f>
        <v>0</v>
      </c>
      <c r="I221" s="35">
        <f>+I215+1</f>
        <v>1724</v>
      </c>
      <c r="J221" s="61">
        <f>IF(LOOKUP(I221,DATOS!A:A,DATOS!C:C)=0,J215,(LOOKUP(I221,DATOS!A:A,DATOS!C:C)))</f>
        <v>25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ht="15.6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ht="15.6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ht="15.6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ht="15.6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ht="15.6" x14ac:dyDescent="0.25">
      <c r="A226" s="11"/>
      <c r="B226" s="30"/>
      <c r="C226" s="27"/>
      <c r="D226" s="28"/>
      <c r="J226" s="19"/>
    </row>
    <row r="227" spans="1:19" ht="15.6" x14ac:dyDescent="0.25">
      <c r="A227" s="11"/>
      <c r="B227" s="31"/>
      <c r="C227" s="23" t="str">
        <f ca="1">IF(PORTADA!$F$51="A",CONCATENATE(K227,".- ",G227),"")</f>
        <v xml:space="preserve">38.- LOGÍSTICA. </v>
      </c>
      <c r="D227" s="24"/>
      <c r="E227" s="11"/>
      <c r="F227" s="11"/>
      <c r="G227" s="40" t="str">
        <f>IF(J228="FIN","",LOOKUP(I227,DATOS!A:A,DATOS!F:F))</f>
        <v xml:space="preserve">LOGÍSTICA. </v>
      </c>
      <c r="H227" s="40">
        <f>IF(J228="FIN",0,LOOKUP(I227,DATOS!A:A,DATOS!P:P))</f>
        <v>0</v>
      </c>
      <c r="I227" s="35">
        <f>+I221+1</f>
        <v>1725</v>
      </c>
      <c r="J227" s="61">
        <f>IF(LOOKUP(I227,DATOS!A:A,DATOS!C:C)=0,J221,(LOOKUP(I227,DATOS!A:A,DATOS!C:C)))</f>
        <v>25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ht="15.6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ht="15.6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ht="15.6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ht="15.6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ht="15.6" x14ac:dyDescent="0.25">
      <c r="A232" s="11"/>
      <c r="B232" s="30"/>
      <c r="C232" s="27"/>
      <c r="D232" s="28"/>
      <c r="J232" s="19"/>
    </row>
    <row r="233" spans="1:19" ht="15.6" x14ac:dyDescent="0.25">
      <c r="A233" s="11"/>
      <c r="B233" s="31"/>
      <c r="C233" s="23" t="str">
        <f ca="1">IF(PORTADA!$F$51="A",CONCATENATE(K233,".- ",G233),"")</f>
        <v xml:space="preserve">39.- LOGÍSTICA. </v>
      </c>
      <c r="D233" s="24"/>
      <c r="E233" s="11"/>
      <c r="F233" s="11"/>
      <c r="G233" s="40" t="str">
        <f>IF(J234="FIN","",LOOKUP(I233,DATOS!A:A,DATOS!F:F))</f>
        <v xml:space="preserve">LOGÍSTICA. </v>
      </c>
      <c r="H233" s="40">
        <f>IF(J234="FIN",0,LOOKUP(I233,DATOS!A:A,DATOS!P:P))</f>
        <v>0</v>
      </c>
      <c r="I233" s="35">
        <f>+I227+1</f>
        <v>1726</v>
      </c>
      <c r="J233" s="61">
        <f>IF(LOOKUP(I233,DATOS!A:A,DATOS!C:C)=0,J227,(LOOKUP(I233,DATOS!A:A,DATOS!C:C)))</f>
        <v>25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ht="15.6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ht="15.6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ht="15.6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ht="15.6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ht="15.6" x14ac:dyDescent="0.25">
      <c r="A238" s="11"/>
      <c r="B238" s="30"/>
      <c r="C238" s="27"/>
      <c r="D238" s="28"/>
      <c r="J238" s="19"/>
    </row>
    <row r="239" spans="1:19" ht="15.6" x14ac:dyDescent="0.25">
      <c r="A239" s="11"/>
      <c r="B239" s="31"/>
      <c r="C239" s="23" t="str">
        <f ca="1">IF(PORTADA!$F$51="A",CONCATENATE(K239,".- ",G239),"")</f>
        <v xml:space="preserve">40.- LOGÍSTICA. </v>
      </c>
      <c r="D239" s="24"/>
      <c r="E239" s="11"/>
      <c r="F239" s="11"/>
      <c r="G239" s="40" t="str">
        <f>IF(J240="FIN","",LOOKUP(I239,DATOS!A:A,DATOS!F:F))</f>
        <v xml:space="preserve">LOGÍSTICA. </v>
      </c>
      <c r="H239" s="40">
        <f>IF(J240="FIN",0,LOOKUP(I239,DATOS!A:A,DATOS!P:P))</f>
        <v>0</v>
      </c>
      <c r="I239" s="35">
        <f>+I233+1</f>
        <v>1727</v>
      </c>
      <c r="J239" s="61">
        <f>IF(LOOKUP(I239,DATOS!A:A,DATOS!C:C)=0,J233,(LOOKUP(I239,DATOS!A:A,DATOS!C:C)))</f>
        <v>25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ht="15.6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ht="15.6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ht="15.6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ht="15.6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ht="15.6" x14ac:dyDescent="0.25">
      <c r="A244" s="11"/>
      <c r="B244" s="30"/>
      <c r="C244" s="27"/>
      <c r="D244" s="28"/>
      <c r="J244" s="19"/>
    </row>
    <row r="245" spans="1:19" ht="15.6" x14ac:dyDescent="0.25">
      <c r="A245" s="11"/>
      <c r="B245" s="31"/>
      <c r="C245" s="23" t="str">
        <f ca="1">IF(PORTADA!$F$51="A",CONCATENATE(K245,".- ",G245),"")</f>
        <v xml:space="preserve">41.- LOGÍSTICA. </v>
      </c>
      <c r="D245" s="24"/>
      <c r="E245" s="11"/>
      <c r="F245" s="11"/>
      <c r="G245" s="40" t="str">
        <f>IF(J246="FIN","",LOOKUP(I245,DATOS!A:A,DATOS!F:F))</f>
        <v xml:space="preserve">LOGÍSTICA. </v>
      </c>
      <c r="H245" s="40">
        <f>IF(J246="FIN",0,LOOKUP(I245,DATOS!A:A,DATOS!P:P))</f>
        <v>0</v>
      </c>
      <c r="I245" s="35">
        <f>+I239+1</f>
        <v>1728</v>
      </c>
      <c r="J245" s="61">
        <f>IF(LOOKUP(I245,DATOS!A:A,DATOS!C:C)=0,J239,(LOOKUP(I245,DATOS!A:A,DATOS!C:C)))</f>
        <v>25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ht="15.6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ht="15.6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ht="15.6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ht="15.6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ht="15.6" x14ac:dyDescent="0.25">
      <c r="A250" s="11"/>
      <c r="B250" s="30"/>
      <c r="C250" s="27"/>
      <c r="D250" s="28"/>
      <c r="J250" s="19"/>
    </row>
    <row r="251" spans="1:19" ht="15.6" x14ac:dyDescent="0.25">
      <c r="A251" s="11"/>
      <c r="B251" s="31"/>
      <c r="C251" s="23" t="str">
        <f ca="1">IF(PORTADA!$F$51="A",CONCATENATE(K251,".- ",G251),"")</f>
        <v xml:space="preserve">42.- LOGÍSTICA. </v>
      </c>
      <c r="D251" s="24"/>
      <c r="E251" s="11"/>
      <c r="F251" s="11"/>
      <c r="G251" s="40" t="str">
        <f>IF(J252="FIN","",LOOKUP(I251,DATOS!A:A,DATOS!F:F))</f>
        <v xml:space="preserve">LOGÍSTICA. </v>
      </c>
      <c r="H251" s="40">
        <f>IF(J252="FIN",0,LOOKUP(I251,DATOS!A:A,DATOS!P:P))</f>
        <v>0</v>
      </c>
      <c r="I251" s="35">
        <f>+I245+1</f>
        <v>1729</v>
      </c>
      <c r="J251" s="61">
        <f>IF(LOOKUP(I251,DATOS!A:A,DATOS!C:C)=0,J245,(LOOKUP(I251,DATOS!A:A,DATOS!C:C)))</f>
        <v>25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ht="15.6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ht="15.6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ht="15.6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ht="15.6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ht="15.6" x14ac:dyDescent="0.25">
      <c r="A256" s="11"/>
      <c r="B256" s="30"/>
      <c r="C256" s="27"/>
      <c r="D256" s="28"/>
      <c r="J256" s="19"/>
    </row>
    <row r="257" spans="1:19" ht="15.6" x14ac:dyDescent="0.25">
      <c r="A257" s="11"/>
      <c r="B257" s="31"/>
      <c r="C257" s="23" t="str">
        <f ca="1">IF(PORTADA!$F$51="A",CONCATENATE(K257,".- ",G257),"")</f>
        <v xml:space="preserve">43.- LOGÍSTICA. </v>
      </c>
      <c r="D257" s="24"/>
      <c r="E257" s="11"/>
      <c r="F257" s="11"/>
      <c r="G257" s="40" t="str">
        <f>IF(J258="FIN","",LOOKUP(I257,DATOS!A:A,DATOS!F:F))</f>
        <v xml:space="preserve">LOGÍSTICA. </v>
      </c>
      <c r="H257" s="40">
        <f>IF(J258="FIN",0,LOOKUP(I257,DATOS!A:A,DATOS!P:P))</f>
        <v>0</v>
      </c>
      <c r="I257" s="35">
        <f>+I251+1</f>
        <v>1730</v>
      </c>
      <c r="J257" s="61">
        <f>IF(LOOKUP(I257,DATOS!A:A,DATOS!C:C)=0,J251,(LOOKUP(I257,DATOS!A:A,DATOS!C:C)))</f>
        <v>25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ht="15.6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ht="15.6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ht="15.6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ht="15.6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ht="15.6" x14ac:dyDescent="0.25">
      <c r="A262" s="11"/>
      <c r="B262" s="30"/>
      <c r="C262" s="27"/>
      <c r="D262" s="28"/>
      <c r="J262" s="19"/>
    </row>
    <row r="263" spans="1:19" ht="15.6" x14ac:dyDescent="0.25">
      <c r="A263" s="11"/>
      <c r="B263" s="31"/>
      <c r="C263" s="23" t="str">
        <f ca="1">IF(PORTADA!$F$51="A",CONCATENATE(K263,".- ",G263),"")</f>
        <v xml:space="preserve">44.- PROTECCIÓN Y SEGURIDAD. </v>
      </c>
      <c r="D263" s="24"/>
      <c r="E263" s="11"/>
      <c r="F263" s="11"/>
      <c r="G263" s="40" t="str">
        <f>IF(J264="FIN","",LOOKUP(I263,DATOS!A:A,DATOS!F:F))</f>
        <v xml:space="preserve">PROTECCIÓN Y SEGURIDAD. </v>
      </c>
      <c r="H263" s="40">
        <f>IF(J264="FIN",0,LOOKUP(I263,DATOS!A:A,DATOS!P:P))</f>
        <v>0</v>
      </c>
      <c r="I263" s="35">
        <f>+I257+1</f>
        <v>1731</v>
      </c>
      <c r="J263" s="61">
        <f>IF(LOOKUP(I263,DATOS!A:A,DATOS!C:C)=0,J257,(LOOKUP(I263,DATOS!A:A,DATOS!C:C)))</f>
        <v>25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ht="15.6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ht="15.6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ht="15.6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ht="15.6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ht="15.6" x14ac:dyDescent="0.25">
      <c r="A268" s="11"/>
      <c r="B268" s="30"/>
      <c r="C268" s="27"/>
      <c r="D268" s="28"/>
      <c r="J268" s="19"/>
    </row>
    <row r="269" spans="1:19" ht="15.6" x14ac:dyDescent="0.25">
      <c r="A269" s="11"/>
      <c r="B269" s="31"/>
      <c r="C269" s="23" t="str">
        <f ca="1">IF(PORTADA!$F$51="A",CONCATENATE(K269,".- ",G269),"")</f>
        <v xml:space="preserve">45.- PROTECCIÓN Y SEGURIDAD. </v>
      </c>
      <c r="D269" s="24"/>
      <c r="E269" s="11"/>
      <c r="F269" s="11"/>
      <c r="G269" s="40" t="str">
        <f>IF(J270="FIN","",LOOKUP(I269,DATOS!A:A,DATOS!F:F))</f>
        <v xml:space="preserve">PROTECCIÓN Y SEGURIDAD. </v>
      </c>
      <c r="H269" s="40">
        <f>IF(J270="FIN",0,LOOKUP(I269,DATOS!A:A,DATOS!P:P))</f>
        <v>0</v>
      </c>
      <c r="I269" s="35">
        <f>+I263+1</f>
        <v>1732</v>
      </c>
      <c r="J269" s="61">
        <f>IF(LOOKUP(I269,DATOS!A:A,DATOS!C:C)=0,J263,(LOOKUP(I269,DATOS!A:A,DATOS!C:C)))</f>
        <v>25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ht="15.6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ht="15.6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ht="15.6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ht="15.6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ht="15.6" x14ac:dyDescent="0.25">
      <c r="A274" s="11"/>
      <c r="B274" s="30"/>
      <c r="C274" s="27"/>
      <c r="D274" s="28"/>
      <c r="J274" s="19"/>
    </row>
    <row r="275" spans="1:19" ht="15.6" x14ac:dyDescent="0.25">
      <c r="A275" s="11"/>
      <c r="B275" s="31"/>
      <c r="C275" s="23" t="str">
        <f ca="1">IF(PORTADA!$F$51="A",CONCATENATE(K275,".- ",G275),"")</f>
        <v xml:space="preserve">46.- PROTECCIÓN Y SEGURIDAD. </v>
      </c>
      <c r="D275" s="24"/>
      <c r="E275" s="11"/>
      <c r="F275" s="11"/>
      <c r="G275" s="40" t="str">
        <f>IF(J276="FIN","",LOOKUP(I275,DATOS!A:A,DATOS!F:F))</f>
        <v xml:space="preserve">PROTECCIÓN Y SEGURIDAD. </v>
      </c>
      <c r="H275" s="40">
        <f>IF(J276="FIN",0,LOOKUP(I275,DATOS!A:A,DATOS!P:P))</f>
        <v>0</v>
      </c>
      <c r="I275" s="35">
        <f>+I269+1</f>
        <v>1733</v>
      </c>
      <c r="J275" s="61">
        <f>IF(LOOKUP(I275,DATOS!A:A,DATOS!C:C)=0,J269,(LOOKUP(I275,DATOS!A:A,DATOS!C:C)))</f>
        <v>25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ht="15.6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ht="15.6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ht="15.6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ht="15.6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ht="15.6" x14ac:dyDescent="0.25">
      <c r="A280" s="11"/>
      <c r="B280" s="30"/>
      <c r="C280" s="27"/>
      <c r="D280" s="28"/>
      <c r="J280" s="19"/>
    </row>
    <row r="281" spans="1:19" ht="15.6" x14ac:dyDescent="0.25">
      <c r="A281" s="11"/>
      <c r="B281" s="31"/>
      <c r="C281" s="23" t="str">
        <f ca="1">IF(PORTADA!$F$51="A",CONCATENATE(K281,".- ",G281),"")</f>
        <v xml:space="preserve">47.- PROTECCIÓN Y SEGURIDAD. </v>
      </c>
      <c r="D281" s="24"/>
      <c r="E281" s="11"/>
      <c r="F281" s="11"/>
      <c r="G281" s="40" t="str">
        <f>IF(J282="FIN","",LOOKUP(I281,DATOS!A:A,DATOS!F:F))</f>
        <v xml:space="preserve">PROTECCIÓN Y SEGURIDAD. </v>
      </c>
      <c r="H281" s="40">
        <f>IF(J282="FIN",0,LOOKUP(I281,DATOS!A:A,DATOS!P:P))</f>
        <v>0</v>
      </c>
      <c r="I281" s="35">
        <f>+I275+1</f>
        <v>1734</v>
      </c>
      <c r="J281" s="61">
        <f>IF(LOOKUP(I281,DATOS!A:A,DATOS!C:C)=0,J275,(LOOKUP(I281,DATOS!A:A,DATOS!C:C)))</f>
        <v>25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ht="15.6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ht="15.6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ht="15.6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ht="15.6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ht="15.6" x14ac:dyDescent="0.25">
      <c r="A286" s="11"/>
      <c r="B286" s="30"/>
      <c r="C286" s="27"/>
      <c r="D286" s="28"/>
      <c r="J286" s="19"/>
    </row>
    <row r="287" spans="1:19" ht="15.6" x14ac:dyDescent="0.25">
      <c r="A287" s="11"/>
      <c r="B287" s="31"/>
      <c r="C287" s="23" t="str">
        <f ca="1">IF(PORTADA!$F$51="A",CONCATENATE(K287,".- ",G287),"")</f>
        <v xml:space="preserve">48.- PROTECCIÓN Y SEGURIDAD. </v>
      </c>
      <c r="D287" s="24"/>
      <c r="E287" s="11"/>
      <c r="F287" s="11"/>
      <c r="G287" s="40" t="str">
        <f>IF(J288="FIN","",LOOKUP(I287,DATOS!A:A,DATOS!F:F))</f>
        <v xml:space="preserve">PROTECCIÓN Y SEGURIDAD. </v>
      </c>
      <c r="H287" s="40">
        <f>IF(J288="FIN",0,LOOKUP(I287,DATOS!A:A,DATOS!P:P))</f>
        <v>0</v>
      </c>
      <c r="I287" s="35">
        <f>+I281+1</f>
        <v>1735</v>
      </c>
      <c r="J287" s="61">
        <f>IF(LOOKUP(I287,DATOS!A:A,DATOS!C:C)=0,J281,(LOOKUP(I287,DATOS!A:A,DATOS!C:C)))</f>
        <v>25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ht="15.6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ht="15.6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ht="15.6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ht="15.6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ht="15.6" x14ac:dyDescent="0.25">
      <c r="A292" s="11"/>
      <c r="B292" s="30"/>
      <c r="C292" s="27"/>
      <c r="D292" s="28"/>
      <c r="J292" s="19"/>
    </row>
    <row r="293" spans="1:19" ht="15.6" x14ac:dyDescent="0.25">
      <c r="A293" s="11"/>
      <c r="B293" s="31"/>
      <c r="C293" s="23" t="str">
        <f ca="1">IF(PORTADA!$F$51="A",CONCATENATE(K293,".- ",G293),"")</f>
        <v xml:space="preserve">49.- PROTECCIÓN Y SEGURIDAD. </v>
      </c>
      <c r="D293" s="24"/>
      <c r="E293" s="11"/>
      <c r="F293" s="11"/>
      <c r="G293" s="40" t="str">
        <f>IF(J294="FIN","",LOOKUP(I293,DATOS!A:A,DATOS!F:F))</f>
        <v xml:space="preserve">PROTECCIÓN Y SEGURIDAD. </v>
      </c>
      <c r="H293" s="40">
        <f>IF(J294="FIN",0,LOOKUP(I293,DATOS!A:A,DATOS!P:P))</f>
        <v>0</v>
      </c>
      <c r="I293" s="35">
        <f>+I287+1</f>
        <v>1736</v>
      </c>
      <c r="J293" s="61">
        <f>IF(LOOKUP(I293,DATOS!A:A,DATOS!C:C)=0,J287,(LOOKUP(I293,DATOS!A:A,DATOS!C:C)))</f>
        <v>25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ht="15.6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ht="15.6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ht="15.6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ht="15.6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ht="15.6" x14ac:dyDescent="0.25">
      <c r="A298" s="11"/>
      <c r="B298" s="30"/>
      <c r="C298" s="27"/>
      <c r="D298" s="28"/>
      <c r="J298" s="19"/>
    </row>
    <row r="299" spans="1:19" ht="15.6" x14ac:dyDescent="0.25">
      <c r="A299" s="11"/>
      <c r="B299" s="31"/>
      <c r="C299" s="23" t="str">
        <f ca="1">IF(PORTADA!$F$51="A",CONCATENATE(K299,".- ",G299),"")</f>
        <v xml:space="preserve">50.- PROTECCIÓN Y SEGURIDAD. </v>
      </c>
      <c r="D299" s="24"/>
      <c r="E299" s="11"/>
      <c r="F299" s="11"/>
      <c r="G299" s="40" t="str">
        <f>IF(J300="FIN","",LOOKUP(I299,DATOS!A:A,DATOS!F:F))</f>
        <v xml:space="preserve">PROTECCIÓN Y SEGURIDAD. </v>
      </c>
      <c r="H299" s="40">
        <f>IF(J300="FIN",0,LOOKUP(I299,DATOS!A:A,DATOS!P:P))</f>
        <v>0</v>
      </c>
      <c r="I299" s="35">
        <f>+I293+1</f>
        <v>1737</v>
      </c>
      <c r="J299" s="61">
        <f>IF(LOOKUP(I299,DATOS!A:A,DATOS!C:C)=0,J293,(LOOKUP(I299,DATOS!A:A,DATOS!C:C)))</f>
        <v>25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ht="15.6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>a) 0</v>
      </c>
      <c r="D300" s="26"/>
      <c r="G300" s="38">
        <f>IF(J300="FIN","",LOOKUP(I299,DATOS!A:A,DATOS!L:L))</f>
        <v>0</v>
      </c>
      <c r="I300" s="35" t="s">
        <v>57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ht="15.6" x14ac:dyDescent="0.25">
      <c r="A301" s="142"/>
      <c r="B301" s="29"/>
      <c r="C301" s="25" t="str">
        <f ca="1">IF(PORTADA!$F$51="A",CONCATENATE(I301," ",G301),"")</f>
        <v>b) 0</v>
      </c>
      <c r="D301" s="26"/>
      <c r="G301" s="38">
        <f>IF(J300="FIN","",LOOKUP(I299,DATOS!A:A,DATOS!M:M))</f>
        <v>0</v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ht="15.6" x14ac:dyDescent="0.25">
      <c r="A302" s="142"/>
      <c r="B302" s="29"/>
      <c r="C302" s="25" t="str">
        <f ca="1">IF(PORTADA!$F$51="A",CONCATENATE(I302," ",G302),"")</f>
        <v>c) 0</v>
      </c>
      <c r="D302" s="26"/>
      <c r="G302" s="38">
        <f>IF(J300="FIN","",LOOKUP(I299,DATOS!A:A,DATOS!N:N))</f>
        <v>0</v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ht="15.6" x14ac:dyDescent="0.25">
      <c r="A303" s="142"/>
      <c r="B303" s="29"/>
      <c r="C303" s="25" t="str">
        <f ca="1">IF(PORTADA!$F$51="A",CONCATENATE(I303," ",G303),"")</f>
        <v>d) 0</v>
      </c>
      <c r="D303" s="26"/>
      <c r="G303" s="38">
        <f>IF(J300="FIN","",LOOKUP(I299,DATOS!A:A,DATOS!O:O))</f>
        <v>0</v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ht="15.6" x14ac:dyDescent="0.25">
      <c r="A304" s="11"/>
      <c r="B304" s="30"/>
      <c r="C304" s="27"/>
      <c r="D304" s="28"/>
      <c r="J304" s="19"/>
    </row>
    <row r="305" spans="1:19" ht="15.6" x14ac:dyDescent="0.25">
      <c r="A305" s="11"/>
      <c r="B305" s="31"/>
      <c r="C305" s="23" t="str">
        <f ca="1">IF(PORTADA!$F$51="A",CONCATENATE(K305,".- ",G305),"")</f>
        <v xml:space="preserve">51.- PROTECCIÓN Y SEGURIDAD. </v>
      </c>
      <c r="D305" s="24"/>
      <c r="E305" s="11"/>
      <c r="F305" s="11"/>
      <c r="G305" s="40" t="str">
        <f>IF(J306="FIN","",LOOKUP(I305,DATOS!A:A,DATOS!F:F))</f>
        <v xml:space="preserve">PROTECCIÓN Y SEGURIDAD. </v>
      </c>
      <c r="H305" s="40">
        <f>IF(J306="FIN",0,LOOKUP(I305,DATOS!A:A,DATOS!P:P))</f>
        <v>0</v>
      </c>
      <c r="I305" s="35">
        <f>+I299+1</f>
        <v>1738</v>
      </c>
      <c r="J305" s="61">
        <f>IF(LOOKUP(I305,DATOS!A:A,DATOS!C:C)=0,J299,(LOOKUP(I305,DATOS!A:A,DATOS!C:C)))</f>
        <v>25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ht="15.6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>a) 0</v>
      </c>
      <c r="D306" s="26"/>
      <c r="G306" s="38">
        <f>IF(J306="FIN","",LOOKUP(I305,DATOS!A:A,DATOS!L:L))</f>
        <v>0</v>
      </c>
      <c r="I306" s="35" t="s">
        <v>57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ht="15.6" x14ac:dyDescent="0.25">
      <c r="A307" s="142"/>
      <c r="B307" s="29"/>
      <c r="C307" s="25" t="str">
        <f ca="1">IF(PORTADA!$F$51="A",CONCATENATE(I307," ",G307),"")</f>
        <v>b) 0</v>
      </c>
      <c r="D307" s="26"/>
      <c r="G307" s="38">
        <f>IF(J306="FIN","",LOOKUP(I305,DATOS!A:A,DATOS!M:M))</f>
        <v>0</v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ht="15.6" x14ac:dyDescent="0.25">
      <c r="A308" s="142"/>
      <c r="B308" s="29"/>
      <c r="C308" s="25" t="str">
        <f ca="1">IF(PORTADA!$F$51="A",CONCATENATE(I308," ",G308),"")</f>
        <v>c) 0</v>
      </c>
      <c r="D308" s="26"/>
      <c r="G308" s="38">
        <f>IF(J306="FIN","",LOOKUP(I305,DATOS!A:A,DATOS!N:N))</f>
        <v>0</v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ht="15.6" x14ac:dyDescent="0.25">
      <c r="A309" s="142"/>
      <c r="B309" s="29"/>
      <c r="C309" s="25" t="str">
        <f ca="1">IF(PORTADA!$F$51="A",CONCATENATE(I309," ",G309),"")</f>
        <v>d) 0</v>
      </c>
      <c r="D309" s="26"/>
      <c r="G309" s="38">
        <f>IF(J306="FIN","",LOOKUP(I305,DATOS!A:A,DATOS!O:O))</f>
        <v>0</v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ht="15.6" x14ac:dyDescent="0.25">
      <c r="A310" s="11"/>
      <c r="B310" s="30"/>
      <c r="C310" s="27"/>
      <c r="D310" s="28"/>
      <c r="J310" s="19"/>
    </row>
    <row r="311" spans="1:19" ht="15.6" x14ac:dyDescent="0.25">
      <c r="A311" s="11"/>
      <c r="B311" s="31"/>
      <c r="C311" s="23" t="str">
        <f ca="1">IF(PORTADA!$F$51="A",CONCATENATE(K311,".- ",G311),"")</f>
        <v xml:space="preserve">52.- PROTECCIÓN Y SEGURIDAD. </v>
      </c>
      <c r="D311" s="24"/>
      <c r="E311" s="11"/>
      <c r="F311" s="11"/>
      <c r="G311" s="40" t="str">
        <f>IF(J312="FIN","",LOOKUP(I311,DATOS!A:A,DATOS!F:F))</f>
        <v xml:space="preserve">PROTECCIÓN Y SEGURIDAD. </v>
      </c>
      <c r="H311" s="40">
        <f>IF(J312="FIN",0,LOOKUP(I311,DATOS!A:A,DATOS!P:P))</f>
        <v>0</v>
      </c>
      <c r="I311" s="35">
        <f>+I305+1</f>
        <v>1739</v>
      </c>
      <c r="J311" s="61">
        <f>IF(LOOKUP(I311,DATOS!A:A,DATOS!C:C)=0,J305,(LOOKUP(I311,DATOS!A:A,DATOS!C:C)))</f>
        <v>25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ht="15.6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>a) 0</v>
      </c>
      <c r="D312" s="26"/>
      <c r="G312" s="38">
        <f>IF(J312="FIN","",LOOKUP(I311,DATOS!A:A,DATOS!L:L))</f>
        <v>0</v>
      </c>
      <c r="I312" s="35" t="s">
        <v>57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ht="15.6" x14ac:dyDescent="0.25">
      <c r="A313" s="142"/>
      <c r="B313" s="29"/>
      <c r="C313" s="25" t="str">
        <f ca="1">IF(PORTADA!$F$51="A",CONCATENATE(I313," ",G313),"")</f>
        <v>b) 0</v>
      </c>
      <c r="D313" s="26"/>
      <c r="G313" s="38">
        <f>IF(J312="FIN","",LOOKUP(I311,DATOS!A:A,DATOS!M:M))</f>
        <v>0</v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ht="15.6" x14ac:dyDescent="0.25">
      <c r="A314" s="142"/>
      <c r="B314" s="29"/>
      <c r="C314" s="25" t="str">
        <f ca="1">IF(PORTADA!$F$51="A",CONCATENATE(I314," ",G314),"")</f>
        <v>c) 0</v>
      </c>
      <c r="D314" s="26"/>
      <c r="G314" s="38">
        <f>IF(J312="FIN","",LOOKUP(I311,DATOS!A:A,DATOS!N:N))</f>
        <v>0</v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ht="15.6" x14ac:dyDescent="0.25">
      <c r="A315" s="142"/>
      <c r="B315" s="29"/>
      <c r="C315" s="25" t="str">
        <f ca="1">IF(PORTADA!$F$51="A",CONCATENATE(I315," ",G315),"")</f>
        <v>d) 0</v>
      </c>
      <c r="D315" s="26"/>
      <c r="G315" s="38">
        <f>IF(J312="FIN","",LOOKUP(I311,DATOS!A:A,DATOS!O:O))</f>
        <v>0</v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ht="15.6" x14ac:dyDescent="0.25">
      <c r="A316" s="11"/>
      <c r="B316" s="30"/>
      <c r="C316" s="27"/>
      <c r="D316" s="28"/>
      <c r="J316" s="19"/>
    </row>
    <row r="317" spans="1:19" ht="15.6" x14ac:dyDescent="0.25">
      <c r="A317" s="11"/>
      <c r="B317" s="31"/>
      <c r="C317" s="23" t="str">
        <f ca="1">IF(PORTADA!$F$51="A",CONCATENATE(K317,".- ",G317),"")</f>
        <v xml:space="preserve">53.- PROTECCIÓN Y SEGURIDAD. </v>
      </c>
      <c r="D317" s="24"/>
      <c r="E317" s="11"/>
      <c r="F317" s="11"/>
      <c r="G317" s="40" t="str">
        <f>IF(J318="FIN","",LOOKUP(I317,DATOS!A:A,DATOS!F:F))</f>
        <v xml:space="preserve">PROTECCIÓN Y SEGURIDAD. </v>
      </c>
      <c r="H317" s="40">
        <f>IF(J318="FIN",0,LOOKUP(I317,DATOS!A:A,DATOS!P:P))</f>
        <v>0</v>
      </c>
      <c r="I317" s="35">
        <f>+I311+1</f>
        <v>1740</v>
      </c>
      <c r="J317" s="61">
        <f>IF(LOOKUP(I317,DATOS!A:A,DATOS!C:C)=0,J311,(LOOKUP(I317,DATOS!A:A,DATOS!C:C)))</f>
        <v>25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ht="15.6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>a) 0</v>
      </c>
      <c r="D318" s="26"/>
      <c r="G318" s="38">
        <f>IF(J318="FIN","",LOOKUP(I317,DATOS!A:A,DATOS!L:L))</f>
        <v>0</v>
      </c>
      <c r="I318" s="35" t="s">
        <v>57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ht="15.6" x14ac:dyDescent="0.25">
      <c r="A319" s="142"/>
      <c r="B319" s="29"/>
      <c r="C319" s="25" t="str">
        <f ca="1">IF(PORTADA!$F$51="A",CONCATENATE(I319," ",G319),"")</f>
        <v>b) 0</v>
      </c>
      <c r="D319" s="26"/>
      <c r="G319" s="38">
        <f>IF(J318="FIN","",LOOKUP(I317,DATOS!A:A,DATOS!M:M))</f>
        <v>0</v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ht="15.6" x14ac:dyDescent="0.25">
      <c r="A320" s="142"/>
      <c r="B320" s="29"/>
      <c r="C320" s="25" t="str">
        <f ca="1">IF(PORTADA!$F$51="A",CONCATENATE(I320," ",G320),"")</f>
        <v>c) 0</v>
      </c>
      <c r="D320" s="26"/>
      <c r="G320" s="38">
        <f>IF(J318="FIN","",LOOKUP(I317,DATOS!A:A,DATOS!N:N))</f>
        <v>0</v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ht="15.6" x14ac:dyDescent="0.25">
      <c r="A321" s="142"/>
      <c r="B321" s="29"/>
      <c r="C321" s="25" t="str">
        <f ca="1">IF(PORTADA!$F$51="A",CONCATENATE(I321," ",G321),"")</f>
        <v>d) 0</v>
      </c>
      <c r="D321" s="26"/>
      <c r="G321" s="38">
        <f>IF(J318="FIN","",LOOKUP(I317,DATOS!A:A,DATOS!O:O))</f>
        <v>0</v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ht="15.6" x14ac:dyDescent="0.25">
      <c r="A322" s="11"/>
      <c r="B322" s="30"/>
      <c r="C322" s="27"/>
      <c r="D322" s="28"/>
      <c r="J322" s="19"/>
    </row>
    <row r="323" spans="1:19" ht="15.6" x14ac:dyDescent="0.25">
      <c r="A323" s="11"/>
      <c r="B323" s="31"/>
      <c r="C323" s="23" t="str">
        <f ca="1">IF(PORTADA!$F$51="A",CONCATENATE(K323,".- ",G323),"")</f>
        <v xml:space="preserve">54.- PROTECCIÓN Y SEGURIDAD. </v>
      </c>
      <c r="D323" s="24"/>
      <c r="E323" s="11"/>
      <c r="F323" s="11"/>
      <c r="G323" s="40" t="str">
        <f>IF(J324="FIN","",LOOKUP(I323,DATOS!A:A,DATOS!F:F))</f>
        <v xml:space="preserve">PROTECCIÓN Y SEGURIDAD. </v>
      </c>
      <c r="H323" s="40">
        <f>IF(J324="FIN",0,LOOKUP(I323,DATOS!A:A,DATOS!P:P))</f>
        <v>0</v>
      </c>
      <c r="I323" s="35">
        <f>+I317+1</f>
        <v>1741</v>
      </c>
      <c r="J323" s="61">
        <f>IF(LOOKUP(I323,DATOS!A:A,DATOS!C:C)=0,J317,(LOOKUP(I323,DATOS!A:A,DATOS!C:C)))</f>
        <v>25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ht="15.6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>a) 0</v>
      </c>
      <c r="D324" s="26"/>
      <c r="G324" s="38">
        <f>IF(J324="FIN","",LOOKUP(I323,DATOS!A:A,DATOS!L:L))</f>
        <v>0</v>
      </c>
      <c r="I324" s="35" t="s">
        <v>57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ht="15.6" x14ac:dyDescent="0.25">
      <c r="A325" s="142"/>
      <c r="B325" s="29"/>
      <c r="C325" s="25" t="str">
        <f ca="1">IF(PORTADA!$F$51="A",CONCATENATE(I325," ",G325),"")</f>
        <v>b) 0</v>
      </c>
      <c r="D325" s="26"/>
      <c r="G325" s="38">
        <f>IF(J324="FIN","",LOOKUP(I323,DATOS!A:A,DATOS!M:M))</f>
        <v>0</v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ht="15.6" x14ac:dyDescent="0.25">
      <c r="A326" s="142"/>
      <c r="B326" s="29"/>
      <c r="C326" s="25" t="str">
        <f ca="1">IF(PORTADA!$F$51="A",CONCATENATE(I326," ",G326),"")</f>
        <v>c) 0</v>
      </c>
      <c r="D326" s="26"/>
      <c r="G326" s="38">
        <f>IF(J324="FIN","",LOOKUP(I323,DATOS!A:A,DATOS!N:N))</f>
        <v>0</v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ht="15.6" x14ac:dyDescent="0.25">
      <c r="A327" s="142"/>
      <c r="B327" s="29"/>
      <c r="C327" s="25" t="str">
        <f ca="1">IF(PORTADA!$F$51="A",CONCATENATE(I327," ",G327),"")</f>
        <v>d) 0</v>
      </c>
      <c r="D327" s="26"/>
      <c r="G327" s="38">
        <f>IF(J324="FIN","",LOOKUP(I323,DATOS!A:A,DATOS!O:O))</f>
        <v>0</v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ht="15.6" x14ac:dyDescent="0.25">
      <c r="A328" s="11"/>
      <c r="B328" s="30"/>
      <c r="C328" s="27"/>
      <c r="D328" s="28"/>
      <c r="J328" s="19"/>
    </row>
    <row r="329" spans="1:19" ht="15.6" x14ac:dyDescent="0.25">
      <c r="A329" s="11"/>
      <c r="B329" s="31"/>
      <c r="C329" s="23" t="str">
        <f ca="1">IF(PORTADA!$F$51="A",CONCATENATE(K329,".- ",G329),"")</f>
        <v xml:space="preserve">55.- PROTECCIÓN Y SEGURIDAD. </v>
      </c>
      <c r="D329" s="24"/>
      <c r="E329" s="11"/>
      <c r="F329" s="11"/>
      <c r="G329" s="40" t="str">
        <f>IF(J330="FIN","",LOOKUP(I329,DATOS!A:A,DATOS!F:F))</f>
        <v xml:space="preserve">PROTECCIÓN Y SEGURIDAD. </v>
      </c>
      <c r="H329" s="40">
        <f>IF(J330="FIN",0,LOOKUP(I329,DATOS!A:A,DATOS!P:P))</f>
        <v>0</v>
      </c>
      <c r="I329" s="35">
        <f>+I323+1</f>
        <v>1742</v>
      </c>
      <c r="J329" s="61">
        <f>IF(LOOKUP(I329,DATOS!A:A,DATOS!C:C)=0,J323,(LOOKUP(I329,DATOS!A:A,DATOS!C:C)))</f>
        <v>25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ht="15.6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>a) 0</v>
      </c>
      <c r="D330" s="26"/>
      <c r="G330" s="38">
        <f>IF(J330="FIN","",LOOKUP(I329,DATOS!A:A,DATOS!L:L))</f>
        <v>0</v>
      </c>
      <c r="I330" s="35" t="s">
        <v>57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ht="15.6" x14ac:dyDescent="0.25">
      <c r="A331" s="142"/>
      <c r="B331" s="29"/>
      <c r="C331" s="25" t="str">
        <f ca="1">IF(PORTADA!$F$51="A",CONCATENATE(I331," ",G331),"")</f>
        <v>b) 0</v>
      </c>
      <c r="D331" s="26"/>
      <c r="G331" s="38">
        <f>IF(J330="FIN","",LOOKUP(I329,DATOS!A:A,DATOS!M:M))</f>
        <v>0</v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ht="15.6" x14ac:dyDescent="0.25">
      <c r="A332" s="142"/>
      <c r="B332" s="29"/>
      <c r="C332" s="25" t="str">
        <f ca="1">IF(PORTADA!$F$51="A",CONCATENATE(I332," ",G332),"")</f>
        <v>c) 0</v>
      </c>
      <c r="D332" s="26"/>
      <c r="G332" s="38">
        <f>IF(J330="FIN","",LOOKUP(I329,DATOS!A:A,DATOS!N:N))</f>
        <v>0</v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ht="15.6" x14ac:dyDescent="0.25">
      <c r="A333" s="142"/>
      <c r="B333" s="29"/>
      <c r="C333" s="25" t="str">
        <f ca="1">IF(PORTADA!$F$51="A",CONCATENATE(I333," ",G333),"")</f>
        <v>d) 0</v>
      </c>
      <c r="D333" s="26"/>
      <c r="G333" s="38">
        <f>IF(J330="FIN","",LOOKUP(I329,DATOS!A:A,DATOS!O:O))</f>
        <v>0</v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ht="15.6" x14ac:dyDescent="0.25">
      <c r="A334" s="11"/>
      <c r="B334" s="30"/>
      <c r="C334" s="27"/>
      <c r="D334" s="28"/>
      <c r="J334" s="19"/>
    </row>
    <row r="335" spans="1:19" ht="15.6" x14ac:dyDescent="0.25">
      <c r="A335" s="11"/>
      <c r="B335" s="31"/>
      <c r="C335" s="23" t="str">
        <f ca="1">IF(PORTADA!$F$51="A",CONCATENATE(K335,".- ",G335),"")</f>
        <v xml:space="preserve">56.- PROTECCIÓN Y SEGURIDAD. </v>
      </c>
      <c r="D335" s="24"/>
      <c r="E335" s="11"/>
      <c r="F335" s="11"/>
      <c r="G335" s="40" t="str">
        <f>IF(J336="FIN","",LOOKUP(I335,DATOS!A:A,DATOS!F:F))</f>
        <v xml:space="preserve">PROTECCIÓN Y SEGURIDAD. </v>
      </c>
      <c r="H335" s="40">
        <f>IF(J336="FIN",0,LOOKUP(I335,DATOS!A:A,DATOS!P:P))</f>
        <v>0</v>
      </c>
      <c r="I335" s="35">
        <f>+I329+1</f>
        <v>1743</v>
      </c>
      <c r="J335" s="61">
        <f>IF(LOOKUP(I335,DATOS!A:A,DATOS!C:C)=0,J329,(LOOKUP(I335,DATOS!A:A,DATOS!C:C)))</f>
        <v>25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ht="15.6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>a) 0</v>
      </c>
      <c r="D336" s="26"/>
      <c r="G336" s="38">
        <f>IF(J336="FIN","",LOOKUP(I335,DATOS!A:A,DATOS!L:L))</f>
        <v>0</v>
      </c>
      <c r="I336" s="35" t="s">
        <v>57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ht="15.6" x14ac:dyDescent="0.25">
      <c r="A337" s="142"/>
      <c r="B337" s="29"/>
      <c r="C337" s="25" t="str">
        <f ca="1">IF(PORTADA!$F$51="A",CONCATENATE(I337," ",G337),"")</f>
        <v>b) 0</v>
      </c>
      <c r="D337" s="26"/>
      <c r="G337" s="38">
        <f>IF(J336="FIN","",LOOKUP(I335,DATOS!A:A,DATOS!M:M))</f>
        <v>0</v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ht="15.6" x14ac:dyDescent="0.25">
      <c r="A338" s="142"/>
      <c r="B338" s="29"/>
      <c r="C338" s="25" t="str">
        <f ca="1">IF(PORTADA!$F$51="A",CONCATENATE(I338," ",G338),"")</f>
        <v>c) 0</v>
      </c>
      <c r="D338" s="26"/>
      <c r="G338" s="38">
        <f>IF(J336="FIN","",LOOKUP(I335,DATOS!A:A,DATOS!N:N))</f>
        <v>0</v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ht="15.6" x14ac:dyDescent="0.25">
      <c r="A339" s="142"/>
      <c r="B339" s="29"/>
      <c r="C339" s="25" t="str">
        <f ca="1">IF(PORTADA!$F$51="A",CONCATENATE(I339," ",G339),"")</f>
        <v>d) 0</v>
      </c>
      <c r="D339" s="26"/>
      <c r="G339" s="38">
        <f>IF(J336="FIN","",LOOKUP(I335,DATOS!A:A,DATOS!O:O))</f>
        <v>0</v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ht="15.6" x14ac:dyDescent="0.25">
      <c r="A340" s="11"/>
      <c r="B340" s="30"/>
      <c r="C340" s="27"/>
      <c r="D340" s="28"/>
      <c r="J340" s="19"/>
    </row>
    <row r="341" spans="1:19" ht="15.6" x14ac:dyDescent="0.25">
      <c r="A341" s="11"/>
      <c r="B341" s="31"/>
      <c r="C341" s="23" t="str">
        <f ca="1">IF(PORTADA!$F$51="A",CONCATENATE(K341,".- ",G341),"")</f>
        <v xml:space="preserve">57.- PROTECCIÓN Y SEGURIDAD. </v>
      </c>
      <c r="D341" s="24"/>
      <c r="E341" s="11"/>
      <c r="F341" s="11"/>
      <c r="G341" s="40" t="str">
        <f>IF(J342="FIN","",LOOKUP(I341,DATOS!A:A,DATOS!F:F))</f>
        <v xml:space="preserve">PROTECCIÓN Y SEGURIDAD. </v>
      </c>
      <c r="H341" s="40">
        <f>IF(J342="FIN",0,LOOKUP(I341,DATOS!A:A,DATOS!P:P))</f>
        <v>0</v>
      </c>
      <c r="I341" s="35">
        <f>+I335+1</f>
        <v>1744</v>
      </c>
      <c r="J341" s="61">
        <f>IF(LOOKUP(I341,DATOS!A:A,DATOS!C:C)=0,J335,(LOOKUP(I341,DATOS!A:A,DATOS!C:C)))</f>
        <v>25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ht="15.6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>a) 0</v>
      </c>
      <c r="D342" s="26"/>
      <c r="G342" s="38">
        <f>IF(J342="FIN","",LOOKUP(I341,DATOS!A:A,DATOS!L:L))</f>
        <v>0</v>
      </c>
      <c r="I342" s="35" t="s">
        <v>57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ht="15.6" x14ac:dyDescent="0.25">
      <c r="A343" s="142"/>
      <c r="B343" s="29"/>
      <c r="C343" s="25" t="str">
        <f ca="1">IF(PORTADA!$F$51="A",CONCATENATE(I343," ",G343),"")</f>
        <v>b) 0</v>
      </c>
      <c r="D343" s="26"/>
      <c r="G343" s="38">
        <f>IF(J342="FIN","",LOOKUP(I341,DATOS!A:A,DATOS!M:M))</f>
        <v>0</v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ht="15.6" x14ac:dyDescent="0.25">
      <c r="A344" s="142"/>
      <c r="B344" s="29"/>
      <c r="C344" s="25" t="str">
        <f ca="1">IF(PORTADA!$F$51="A",CONCATENATE(I344," ",G344),"")</f>
        <v>c) 0</v>
      </c>
      <c r="D344" s="26"/>
      <c r="G344" s="38">
        <f>IF(J342="FIN","",LOOKUP(I341,DATOS!A:A,DATOS!N:N))</f>
        <v>0</v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ht="15.6" x14ac:dyDescent="0.25">
      <c r="A345" s="142"/>
      <c r="B345" s="29"/>
      <c r="C345" s="25" t="str">
        <f ca="1">IF(PORTADA!$F$51="A",CONCATENATE(I345," ",G345),"")</f>
        <v>d) 0</v>
      </c>
      <c r="D345" s="26"/>
      <c r="G345" s="38">
        <f>IF(J342="FIN","",LOOKUP(I341,DATOS!A:A,DATOS!O:O))</f>
        <v>0</v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ht="15.6" x14ac:dyDescent="0.25">
      <c r="A346" s="11"/>
      <c r="B346" s="30"/>
      <c r="C346" s="27"/>
      <c r="D346" s="28"/>
      <c r="J346" s="19"/>
    </row>
    <row r="347" spans="1:19" ht="15.6" x14ac:dyDescent="0.25">
      <c r="A347" s="11"/>
      <c r="B347" s="31"/>
      <c r="C347" s="23" t="str">
        <f ca="1">IF(PORTADA!$F$51="A",CONCATENATE(K347,".- ",G347),"")</f>
        <v xml:space="preserve">58.- PROTECCIÓN Y SEGURIDAD. </v>
      </c>
      <c r="D347" s="24"/>
      <c r="E347" s="11"/>
      <c r="F347" s="11"/>
      <c r="G347" s="40" t="str">
        <f>IF(J348="FIN","",LOOKUP(I347,DATOS!A:A,DATOS!F:F))</f>
        <v xml:space="preserve">PROTECCIÓN Y SEGURIDAD. </v>
      </c>
      <c r="H347" s="40">
        <f>IF(J348="FIN",0,LOOKUP(I347,DATOS!A:A,DATOS!P:P))</f>
        <v>0</v>
      </c>
      <c r="I347" s="35">
        <f>+I341+1</f>
        <v>1745</v>
      </c>
      <c r="J347" s="61">
        <f>IF(LOOKUP(I347,DATOS!A:A,DATOS!C:C)=0,J341,(LOOKUP(I347,DATOS!A:A,DATOS!C:C)))</f>
        <v>25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ht="15.6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>a) 0</v>
      </c>
      <c r="D348" s="26"/>
      <c r="G348" s="38">
        <f>IF(J348="FIN","",LOOKUP(I347,DATOS!A:A,DATOS!L:L))</f>
        <v>0</v>
      </c>
      <c r="I348" s="35" t="s">
        <v>57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ht="15.6" x14ac:dyDescent="0.25">
      <c r="A349" s="142"/>
      <c r="B349" s="29"/>
      <c r="C349" s="25" t="str">
        <f ca="1">IF(PORTADA!$F$51="A",CONCATENATE(I349," ",G349),"")</f>
        <v>b) 0</v>
      </c>
      <c r="D349" s="26"/>
      <c r="G349" s="38">
        <f>IF(J348="FIN","",LOOKUP(I347,DATOS!A:A,DATOS!M:M))</f>
        <v>0</v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ht="15.6" x14ac:dyDescent="0.25">
      <c r="A350" s="142"/>
      <c r="B350" s="29"/>
      <c r="C350" s="25" t="str">
        <f ca="1">IF(PORTADA!$F$51="A",CONCATENATE(I350," ",G350),"")</f>
        <v>c) 0</v>
      </c>
      <c r="D350" s="26"/>
      <c r="G350" s="38">
        <f>IF(J348="FIN","",LOOKUP(I347,DATOS!A:A,DATOS!N:N))</f>
        <v>0</v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ht="15.6" x14ac:dyDescent="0.25">
      <c r="A351" s="142"/>
      <c r="B351" s="29"/>
      <c r="C351" s="25" t="str">
        <f ca="1">IF(PORTADA!$F$51="A",CONCATENATE(I351," ",G351),"")</f>
        <v>d) 0</v>
      </c>
      <c r="D351" s="26"/>
      <c r="G351" s="38">
        <f>IF(J348="FIN","",LOOKUP(I347,DATOS!A:A,DATOS!O:O))</f>
        <v>0</v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ht="15.6" x14ac:dyDescent="0.25">
      <c r="A352" s="11"/>
      <c r="B352" s="30"/>
      <c r="C352" s="27"/>
      <c r="D352" s="28"/>
      <c r="J352" s="19"/>
    </row>
    <row r="353" spans="1:19" ht="15.6" x14ac:dyDescent="0.25">
      <c r="A353" s="11"/>
      <c r="B353" s="31"/>
      <c r="C353" s="23" t="str">
        <f ca="1">IF(PORTADA!$F$51="A",CONCATENATE(K353,".- ",G353),"")</f>
        <v xml:space="preserve">59.- PROTECCIÓN Y SEGURIDAD. </v>
      </c>
      <c r="D353" s="24"/>
      <c r="E353" s="11"/>
      <c r="F353" s="11"/>
      <c r="G353" s="40" t="str">
        <f>IF(J354="FIN","",LOOKUP(I353,DATOS!A:A,DATOS!F:F))</f>
        <v xml:space="preserve">PROTECCIÓN Y SEGURIDAD. </v>
      </c>
      <c r="H353" s="40">
        <f>IF(J354="FIN",0,LOOKUP(I353,DATOS!A:A,DATOS!P:P))</f>
        <v>0</v>
      </c>
      <c r="I353" s="35">
        <f>+I347+1</f>
        <v>1746</v>
      </c>
      <c r="J353" s="61">
        <f>IF(LOOKUP(I353,DATOS!A:A,DATOS!C:C)=0,J347,(LOOKUP(I353,DATOS!A:A,DATOS!C:C)))</f>
        <v>25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ht="15.6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>a) 0</v>
      </c>
      <c r="D354" s="26"/>
      <c r="G354" s="38">
        <f>IF(J354="FIN","",LOOKUP(I353,DATOS!A:A,DATOS!L:L))</f>
        <v>0</v>
      </c>
      <c r="I354" s="35" t="s">
        <v>57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ht="15.6" x14ac:dyDescent="0.25">
      <c r="A355" s="142"/>
      <c r="B355" s="29"/>
      <c r="C355" s="25" t="str">
        <f ca="1">IF(PORTADA!$F$51="A",CONCATENATE(I355," ",G355),"")</f>
        <v>b) 0</v>
      </c>
      <c r="D355" s="26"/>
      <c r="G355" s="38">
        <f>IF(J354="FIN","",LOOKUP(I353,DATOS!A:A,DATOS!M:M))</f>
        <v>0</v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ht="15.6" x14ac:dyDescent="0.25">
      <c r="A356" s="142"/>
      <c r="B356" s="29"/>
      <c r="C356" s="25" t="str">
        <f ca="1">IF(PORTADA!$F$51="A",CONCATENATE(I356," ",G356),"")</f>
        <v>c) 0</v>
      </c>
      <c r="D356" s="26"/>
      <c r="G356" s="38">
        <f>IF(J354="FIN","",LOOKUP(I353,DATOS!A:A,DATOS!N:N))</f>
        <v>0</v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ht="15.6" x14ac:dyDescent="0.25">
      <c r="A357" s="142"/>
      <c r="B357" s="29"/>
      <c r="C357" s="25" t="str">
        <f ca="1">IF(PORTADA!$F$51="A",CONCATENATE(I357," ",G357),"")</f>
        <v>d) 0</v>
      </c>
      <c r="D357" s="26"/>
      <c r="G357" s="38">
        <f>IF(J354="FIN","",LOOKUP(I353,DATOS!A:A,DATOS!O:O))</f>
        <v>0</v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ht="15.6" x14ac:dyDescent="0.25">
      <c r="A358" s="11"/>
      <c r="B358" s="30"/>
      <c r="C358" s="27"/>
      <c r="D358" s="28"/>
      <c r="J358" s="19"/>
    </row>
    <row r="359" spans="1:19" ht="15.6" x14ac:dyDescent="0.25">
      <c r="A359" s="11"/>
      <c r="B359" s="31"/>
      <c r="C359" s="23" t="str">
        <f ca="1">IF(PORTADA!$F$51="A",CONCATENATE(K359,".- ",G359),"")</f>
        <v xml:space="preserve">60.- PROTECCIÓN Y SEGURIDAD. </v>
      </c>
      <c r="D359" s="24"/>
      <c r="E359" s="11"/>
      <c r="F359" s="11"/>
      <c r="G359" s="40" t="str">
        <f>IF(J360="FIN","",LOOKUP(I359,DATOS!A:A,DATOS!F:F))</f>
        <v xml:space="preserve">PROTECCIÓN Y SEGURIDAD. </v>
      </c>
      <c r="H359" s="40">
        <f>IF(J360="FIN",0,LOOKUP(I359,DATOS!A:A,DATOS!P:P))</f>
        <v>0</v>
      </c>
      <c r="I359" s="35">
        <f>+I353+1</f>
        <v>1747</v>
      </c>
      <c r="J359" s="61">
        <f>IF(LOOKUP(I359,DATOS!A:A,DATOS!C:C)=0,J353,(LOOKUP(I359,DATOS!A:A,DATOS!C:C)))</f>
        <v>25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ht="15.6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>a) 0</v>
      </c>
      <c r="D360" s="26"/>
      <c r="G360" s="38">
        <f>IF(J360="FIN","",LOOKUP(I359,DATOS!A:A,DATOS!L:L))</f>
        <v>0</v>
      </c>
      <c r="I360" s="35" t="s">
        <v>57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ht="15.6" x14ac:dyDescent="0.25">
      <c r="A361" s="142"/>
      <c r="B361" s="29"/>
      <c r="C361" s="25" t="str">
        <f ca="1">IF(PORTADA!$F$51="A",CONCATENATE(I361," ",G361),"")</f>
        <v>b) 0</v>
      </c>
      <c r="D361" s="26"/>
      <c r="G361" s="38">
        <f>IF(J360="FIN","",LOOKUP(I359,DATOS!A:A,DATOS!M:M))</f>
        <v>0</v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ht="15.6" x14ac:dyDescent="0.25">
      <c r="A362" s="142"/>
      <c r="B362" s="29"/>
      <c r="C362" s="25" t="str">
        <f ca="1">IF(PORTADA!$F$51="A",CONCATENATE(I362," ",G362),"")</f>
        <v>c) 0</v>
      </c>
      <c r="D362" s="26"/>
      <c r="G362" s="38">
        <f>IF(J360="FIN","",LOOKUP(I359,DATOS!A:A,DATOS!N:N))</f>
        <v>0</v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ht="15.6" x14ac:dyDescent="0.25">
      <c r="A363" s="142"/>
      <c r="B363" s="29"/>
      <c r="C363" s="25" t="str">
        <f ca="1">IF(PORTADA!$F$51="A",CONCATENATE(I363," ",G363),"")</f>
        <v>d) 0</v>
      </c>
      <c r="D363" s="26"/>
      <c r="G363" s="38">
        <f>IF(J360="FIN","",LOOKUP(I359,DATOS!A:A,DATOS!O:O))</f>
        <v>0</v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ht="15.6" x14ac:dyDescent="0.25">
      <c r="A364" s="11"/>
      <c r="B364" s="30"/>
      <c r="C364" s="27"/>
      <c r="D364" s="28"/>
      <c r="J364" s="19"/>
    </row>
    <row r="365" spans="1:19" ht="15.6" x14ac:dyDescent="0.25">
      <c r="A365" s="11"/>
      <c r="B365" s="31"/>
      <c r="C365" s="23" t="str">
        <f ca="1">IF(PORTADA!$F$51="A",CONCATENATE(K365,".- ",G365),"")</f>
        <v xml:space="preserve">61.- PROTECCIÓN Y SEGURIDAD. </v>
      </c>
      <c r="D365" s="24"/>
      <c r="E365" s="11"/>
      <c r="F365" s="11"/>
      <c r="G365" s="40" t="str">
        <f>IF(J366="FIN","",LOOKUP(I365,DATOS!A:A,DATOS!F:F))</f>
        <v xml:space="preserve">PROTECCIÓN Y SEGURIDAD. </v>
      </c>
      <c r="H365" s="40">
        <f>IF(J366="FIN",0,LOOKUP(I365,DATOS!A:A,DATOS!P:P))</f>
        <v>0</v>
      </c>
      <c r="I365" s="35">
        <f>+I359+1</f>
        <v>1748</v>
      </c>
      <c r="J365" s="61">
        <f>IF(LOOKUP(I365,DATOS!A:A,DATOS!C:C)=0,J359,(LOOKUP(I365,DATOS!A:A,DATOS!C:C)))</f>
        <v>25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ht="15.6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>a) 0</v>
      </c>
      <c r="D366" s="26"/>
      <c r="G366" s="38">
        <f>IF(J366="FIN","",LOOKUP(I365,DATOS!A:A,DATOS!L:L))</f>
        <v>0</v>
      </c>
      <c r="I366" s="35" t="s">
        <v>57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ht="15.6" x14ac:dyDescent="0.25">
      <c r="A367" s="142"/>
      <c r="B367" s="29"/>
      <c r="C367" s="25" t="str">
        <f ca="1">IF(PORTADA!$F$51="A",CONCATENATE(I367," ",G367),"")</f>
        <v>b) 0</v>
      </c>
      <c r="D367" s="26"/>
      <c r="G367" s="38">
        <f>IF(J366="FIN","",LOOKUP(I365,DATOS!A:A,DATOS!M:M))</f>
        <v>0</v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ht="15.6" x14ac:dyDescent="0.25">
      <c r="A368" s="142"/>
      <c r="B368" s="29"/>
      <c r="C368" s="25" t="str">
        <f ca="1">IF(PORTADA!$F$51="A",CONCATENATE(I368," ",G368),"")</f>
        <v>c) 0</v>
      </c>
      <c r="D368" s="26"/>
      <c r="G368" s="38">
        <f>IF(J366="FIN","",LOOKUP(I365,DATOS!A:A,DATOS!N:N))</f>
        <v>0</v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ht="15.6" x14ac:dyDescent="0.25">
      <c r="A369" s="142"/>
      <c r="B369" s="29"/>
      <c r="C369" s="25" t="str">
        <f ca="1">IF(PORTADA!$F$51="A",CONCATENATE(I369," ",G369),"")</f>
        <v>d) 0</v>
      </c>
      <c r="D369" s="26"/>
      <c r="G369" s="38">
        <f>IF(J366="FIN","",LOOKUP(I365,DATOS!A:A,DATOS!O:O))</f>
        <v>0</v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ht="15.6" x14ac:dyDescent="0.25">
      <c r="A370" s="11"/>
      <c r="B370" s="30"/>
      <c r="C370" s="27"/>
      <c r="D370" s="28"/>
      <c r="J370" s="19"/>
    </row>
    <row r="371" spans="1:19" ht="15.6" x14ac:dyDescent="0.25">
      <c r="A371" s="11"/>
      <c r="B371" s="31"/>
      <c r="C371" s="23" t="str">
        <f ca="1">IF(PORTADA!$F$51="A",CONCATENATE(K371,".- ",G371),"")</f>
        <v xml:space="preserve">62.- PROTECCIÓN Y SEGURIDAD. </v>
      </c>
      <c r="D371" s="24"/>
      <c r="E371" s="11"/>
      <c r="F371" s="11"/>
      <c r="G371" s="40" t="str">
        <f>IF(J372="FIN","",LOOKUP(I371,DATOS!A:A,DATOS!F:F))</f>
        <v xml:space="preserve">PROTECCIÓN Y SEGURIDAD. </v>
      </c>
      <c r="H371" s="40">
        <f>IF(J372="FIN",0,LOOKUP(I371,DATOS!A:A,DATOS!P:P))</f>
        <v>0</v>
      </c>
      <c r="I371" s="35">
        <f>+I365+1</f>
        <v>1749</v>
      </c>
      <c r="J371" s="61">
        <f>IF(LOOKUP(I371,DATOS!A:A,DATOS!C:C)=0,J365,(LOOKUP(I371,DATOS!A:A,DATOS!C:C)))</f>
        <v>25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ht="15.6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>a) 0</v>
      </c>
      <c r="D372" s="26"/>
      <c r="G372" s="38">
        <f>IF(J372="FIN","",LOOKUP(I371,DATOS!A:A,DATOS!L:L))</f>
        <v>0</v>
      </c>
      <c r="I372" s="35" t="s">
        <v>57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ht="15.6" x14ac:dyDescent="0.25">
      <c r="A373" s="142"/>
      <c r="B373" s="29"/>
      <c r="C373" s="25" t="str">
        <f ca="1">IF(PORTADA!$F$51="A",CONCATENATE(I373," ",G373),"")</f>
        <v>b) 0</v>
      </c>
      <c r="D373" s="26"/>
      <c r="G373" s="38">
        <f>IF(J372="FIN","",LOOKUP(I371,DATOS!A:A,DATOS!M:M))</f>
        <v>0</v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ht="15.6" x14ac:dyDescent="0.25">
      <c r="A374" s="142"/>
      <c r="B374" s="29"/>
      <c r="C374" s="25" t="str">
        <f ca="1">IF(PORTADA!$F$51="A",CONCATENATE(I374," ",G374),"")</f>
        <v>c) 0</v>
      </c>
      <c r="D374" s="26"/>
      <c r="G374" s="38">
        <f>IF(J372="FIN","",LOOKUP(I371,DATOS!A:A,DATOS!N:N))</f>
        <v>0</v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ht="15.6" x14ac:dyDescent="0.25">
      <c r="A375" s="142"/>
      <c r="B375" s="29"/>
      <c r="C375" s="25" t="str">
        <f ca="1">IF(PORTADA!$F$51="A",CONCATENATE(I375," ",G375),"")</f>
        <v>d) 0</v>
      </c>
      <c r="D375" s="26"/>
      <c r="G375" s="38">
        <f>IF(J372="FIN","",LOOKUP(I371,DATOS!A:A,DATOS!O:O))</f>
        <v>0</v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ht="15.6" x14ac:dyDescent="0.25">
      <c r="A376" s="11"/>
      <c r="B376" s="30"/>
      <c r="C376" s="27"/>
      <c r="D376" s="28"/>
      <c r="J376" s="19"/>
    </row>
    <row r="377" spans="1:19" ht="15.6" x14ac:dyDescent="0.25">
      <c r="A377" s="11"/>
      <c r="B377" s="31"/>
      <c r="C377" s="23" t="str">
        <f ca="1">IF(PORTADA!$F$51="A",CONCATENATE(K377,".- ",G377),"")</f>
        <v xml:space="preserve">63.- PROTECCIÓN Y SEGURIDAD. </v>
      </c>
      <c r="D377" s="24"/>
      <c r="E377" s="11"/>
      <c r="F377" s="11"/>
      <c r="G377" s="40" t="str">
        <f>IF(J378="FIN","",LOOKUP(I377,DATOS!A:A,DATOS!F:F))</f>
        <v xml:space="preserve">PROTECCIÓN Y SEGURIDAD. </v>
      </c>
      <c r="H377" s="40">
        <f>IF(J378="FIN",0,LOOKUP(I377,DATOS!A:A,DATOS!P:P))</f>
        <v>0</v>
      </c>
      <c r="I377" s="35">
        <f>+I371+1</f>
        <v>1750</v>
      </c>
      <c r="J377" s="61">
        <f>IF(LOOKUP(I377,DATOS!A:A,DATOS!C:C)=0,J371,(LOOKUP(I377,DATOS!A:A,DATOS!C:C)))</f>
        <v>25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ht="15.6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>a) 0</v>
      </c>
      <c r="D378" s="26"/>
      <c r="G378" s="38">
        <f>IF(J378="FIN","",LOOKUP(I377,DATOS!A:A,DATOS!L:L))</f>
        <v>0</v>
      </c>
      <c r="I378" s="35" t="s">
        <v>57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ht="15.6" x14ac:dyDescent="0.25">
      <c r="A379" s="142"/>
      <c r="B379" s="29"/>
      <c r="C379" s="25" t="str">
        <f ca="1">IF(PORTADA!$F$51="A",CONCATENATE(I379," ",G379),"")</f>
        <v>b) 0</v>
      </c>
      <c r="D379" s="26"/>
      <c r="G379" s="38">
        <f>IF(J378="FIN","",LOOKUP(I377,DATOS!A:A,DATOS!M:M))</f>
        <v>0</v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ht="15.6" x14ac:dyDescent="0.25">
      <c r="A380" s="142"/>
      <c r="B380" s="29"/>
      <c r="C380" s="25" t="str">
        <f ca="1">IF(PORTADA!$F$51="A",CONCATENATE(I380," ",G380),"")</f>
        <v>c) 0</v>
      </c>
      <c r="D380" s="26"/>
      <c r="G380" s="38">
        <f>IF(J378="FIN","",LOOKUP(I377,DATOS!A:A,DATOS!N:N))</f>
        <v>0</v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ht="15.6" x14ac:dyDescent="0.25">
      <c r="A381" s="142"/>
      <c r="B381" s="29"/>
      <c r="C381" s="25" t="str">
        <f ca="1">IF(PORTADA!$F$51="A",CONCATENATE(I381," ",G381),"")</f>
        <v>d) 0</v>
      </c>
      <c r="D381" s="26"/>
      <c r="G381" s="38">
        <f>IF(J378="FIN","",LOOKUP(I377,DATOS!A:A,DATOS!O:O))</f>
        <v>0</v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ht="15.6" x14ac:dyDescent="0.25">
      <c r="A382" s="11"/>
      <c r="B382" s="30"/>
      <c r="C382" s="27"/>
      <c r="D382" s="28"/>
      <c r="J382" s="19"/>
    </row>
    <row r="383" spans="1:19" ht="15.6" x14ac:dyDescent="0.25">
      <c r="A383" s="11"/>
      <c r="B383" s="31"/>
      <c r="C383" s="23" t="str">
        <f ca="1">IF(PORTADA!$F$51="A",CONCATENATE(K383,".- ",G383),"")</f>
        <v xml:space="preserve">64.- PROTECCIÓN Y SEGURIDAD. </v>
      </c>
      <c r="D383" s="24"/>
      <c r="E383" s="11"/>
      <c r="F383" s="11"/>
      <c r="G383" s="40" t="str">
        <f>IF(J384="FIN","",LOOKUP(I383,DATOS!A:A,DATOS!F:F))</f>
        <v xml:space="preserve">PROTECCIÓN Y SEGURIDAD. </v>
      </c>
      <c r="H383" s="40">
        <f>IF(J384="FIN",0,LOOKUP(I383,DATOS!A:A,DATOS!P:P))</f>
        <v>0</v>
      </c>
      <c r="I383" s="35">
        <f>+I377+1</f>
        <v>1751</v>
      </c>
      <c r="J383" s="61">
        <f>IF(LOOKUP(I383,DATOS!A:A,DATOS!C:C)=0,J377,(LOOKUP(I383,DATOS!A:A,DATOS!C:C)))</f>
        <v>25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ht="15.6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>a) 0</v>
      </c>
      <c r="D384" s="26"/>
      <c r="G384" s="38">
        <f>IF(J384="FIN","",LOOKUP(I383,DATOS!A:A,DATOS!L:L))</f>
        <v>0</v>
      </c>
      <c r="I384" s="35" t="s">
        <v>57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ht="15.6" x14ac:dyDescent="0.25">
      <c r="A385" s="142"/>
      <c r="B385" s="29"/>
      <c r="C385" s="25" t="str">
        <f ca="1">IF(PORTADA!$F$51="A",CONCATENATE(I385," ",G385),"")</f>
        <v>b) 0</v>
      </c>
      <c r="D385" s="26"/>
      <c r="G385" s="38">
        <f>IF(J384="FIN","",LOOKUP(I383,DATOS!A:A,DATOS!M:M))</f>
        <v>0</v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ht="15.6" x14ac:dyDescent="0.25">
      <c r="A386" s="142"/>
      <c r="B386" s="29"/>
      <c r="C386" s="25" t="str">
        <f ca="1">IF(PORTADA!$F$51="A",CONCATENATE(I386," ",G386),"")</f>
        <v>c) 0</v>
      </c>
      <c r="D386" s="26"/>
      <c r="G386" s="38">
        <f>IF(J384="FIN","",LOOKUP(I383,DATOS!A:A,DATOS!N:N))</f>
        <v>0</v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ht="15.6" x14ac:dyDescent="0.25">
      <c r="A387" s="142"/>
      <c r="B387" s="29"/>
      <c r="C387" s="25" t="str">
        <f ca="1">IF(PORTADA!$F$51="A",CONCATENATE(I387," ",G387),"")</f>
        <v>d) 0</v>
      </c>
      <c r="D387" s="26"/>
      <c r="G387" s="38">
        <f>IF(J384="FIN","",LOOKUP(I383,DATOS!A:A,DATOS!O:O))</f>
        <v>0</v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ht="15.6" x14ac:dyDescent="0.25">
      <c r="A388" s="11"/>
      <c r="B388" s="30"/>
      <c r="C388" s="27"/>
      <c r="D388" s="28"/>
      <c r="J388" s="19"/>
    </row>
    <row r="389" spans="1:19" ht="15.6" x14ac:dyDescent="0.25">
      <c r="A389" s="11"/>
      <c r="B389" s="31"/>
      <c r="C389" s="23" t="str">
        <f ca="1">IF(PORTADA!$F$51="A",CONCATENATE(K389,".- ",G389),"")</f>
        <v xml:space="preserve">65.- PROTECCIÓN Y SEGURIDAD. </v>
      </c>
      <c r="D389" s="24"/>
      <c r="E389" s="11"/>
      <c r="F389" s="11"/>
      <c r="G389" s="40" t="str">
        <f>IF(J390="FIN","",LOOKUP(I389,DATOS!A:A,DATOS!F:F))</f>
        <v xml:space="preserve">PROTECCIÓN Y SEGURIDAD. </v>
      </c>
      <c r="H389" s="40">
        <f>IF(J390="FIN",0,LOOKUP(I389,DATOS!A:A,DATOS!P:P))</f>
        <v>0</v>
      </c>
      <c r="I389" s="35">
        <f>+I383+1</f>
        <v>1752</v>
      </c>
      <c r="J389" s="61">
        <f>IF(LOOKUP(I389,DATOS!A:A,DATOS!C:C)=0,J383,(LOOKUP(I389,DATOS!A:A,DATOS!C:C)))</f>
        <v>25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ht="15.6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>a) 0</v>
      </c>
      <c r="D390" s="26"/>
      <c r="G390" s="38">
        <f>IF(J390="FIN","",LOOKUP(I389,DATOS!A:A,DATOS!L:L))</f>
        <v>0</v>
      </c>
      <c r="I390" s="35" t="s">
        <v>57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ht="15.6" x14ac:dyDescent="0.25">
      <c r="A391" s="142"/>
      <c r="B391" s="29"/>
      <c r="C391" s="25" t="str">
        <f ca="1">IF(PORTADA!$F$51="A",CONCATENATE(I391," ",G391),"")</f>
        <v>b) 0</v>
      </c>
      <c r="D391" s="26"/>
      <c r="G391" s="38">
        <f>IF(J390="FIN","",LOOKUP(I389,DATOS!A:A,DATOS!M:M))</f>
        <v>0</v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ht="15.6" x14ac:dyDescent="0.25">
      <c r="A392" s="142"/>
      <c r="B392" s="29"/>
      <c r="C392" s="25" t="str">
        <f ca="1">IF(PORTADA!$F$51="A",CONCATENATE(I392," ",G392),"")</f>
        <v>c) 0</v>
      </c>
      <c r="D392" s="26"/>
      <c r="G392" s="38">
        <f>IF(J390="FIN","",LOOKUP(I389,DATOS!A:A,DATOS!N:N))</f>
        <v>0</v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ht="15.6" x14ac:dyDescent="0.25">
      <c r="A393" s="142"/>
      <c r="B393" s="29"/>
      <c r="C393" s="25" t="str">
        <f ca="1">IF(PORTADA!$F$51="A",CONCATENATE(I393," ",G393),"")</f>
        <v>d) 0</v>
      </c>
      <c r="D393" s="26"/>
      <c r="G393" s="38">
        <f>IF(J390="FIN","",LOOKUP(I389,DATOS!A:A,DATOS!O:O))</f>
        <v>0</v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ht="15.6" x14ac:dyDescent="0.25">
      <c r="A394" s="11"/>
      <c r="B394" s="30"/>
      <c r="C394" s="27"/>
      <c r="D394" s="28"/>
      <c r="J394" s="19"/>
    </row>
    <row r="395" spans="1:19" ht="15.6" x14ac:dyDescent="0.25">
      <c r="A395" s="11"/>
      <c r="B395" s="31"/>
      <c r="C395" s="23" t="str">
        <f ca="1">IF(PORTADA!$F$51="A",CONCATENATE(K395,".- ",G395),"")</f>
        <v xml:space="preserve">66.- PROTECCIÓN Y SEGURIDAD. </v>
      </c>
      <c r="D395" s="24"/>
      <c r="E395" s="11"/>
      <c r="F395" s="11"/>
      <c r="G395" s="40" t="str">
        <f>IF(J396="FIN","",LOOKUP(I395,DATOS!A:A,DATOS!F:F))</f>
        <v xml:space="preserve">PROTECCIÓN Y SEGURIDAD. </v>
      </c>
      <c r="H395" s="40">
        <f>IF(J396="FIN",0,LOOKUP(I395,DATOS!A:A,DATOS!P:P))</f>
        <v>0</v>
      </c>
      <c r="I395" s="35">
        <f>+I389+1</f>
        <v>1753</v>
      </c>
      <c r="J395" s="61">
        <f>IF(LOOKUP(I395,DATOS!A:A,DATOS!C:C)=0,J389,(LOOKUP(I395,DATOS!A:A,DATOS!C:C)))</f>
        <v>25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ht="15.6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>a) 0</v>
      </c>
      <c r="D396" s="26"/>
      <c r="G396" s="38">
        <f>IF(J396="FIN","",LOOKUP(I395,DATOS!A:A,DATOS!L:L))</f>
        <v>0</v>
      </c>
      <c r="I396" s="35" t="s">
        <v>57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ht="15.6" x14ac:dyDescent="0.25">
      <c r="A397" s="142"/>
      <c r="B397" s="29"/>
      <c r="C397" s="25" t="str">
        <f ca="1">IF(PORTADA!$F$51="A",CONCATENATE(I397," ",G397),"")</f>
        <v>b) 0</v>
      </c>
      <c r="D397" s="26"/>
      <c r="G397" s="38">
        <f>IF(J396="FIN","",LOOKUP(I395,DATOS!A:A,DATOS!M:M))</f>
        <v>0</v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ht="15.6" x14ac:dyDescent="0.25">
      <c r="A398" s="142"/>
      <c r="B398" s="29"/>
      <c r="C398" s="25" t="str">
        <f ca="1">IF(PORTADA!$F$51="A",CONCATENATE(I398," ",G398),"")</f>
        <v>c) 0</v>
      </c>
      <c r="D398" s="26"/>
      <c r="G398" s="38">
        <f>IF(J396="FIN","",LOOKUP(I395,DATOS!A:A,DATOS!N:N))</f>
        <v>0</v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ht="15.6" x14ac:dyDescent="0.25">
      <c r="A399" s="142"/>
      <c r="B399" s="29"/>
      <c r="C399" s="25" t="str">
        <f ca="1">IF(PORTADA!$F$51="A",CONCATENATE(I399," ",G399),"")</f>
        <v>d) 0</v>
      </c>
      <c r="D399" s="26"/>
      <c r="G399" s="38">
        <f>IF(J396="FIN","",LOOKUP(I395,DATOS!A:A,DATOS!O:O))</f>
        <v>0</v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ht="15.6" x14ac:dyDescent="0.25">
      <c r="A400" s="11"/>
      <c r="B400" s="30"/>
      <c r="C400" s="27"/>
      <c r="D400" s="28"/>
      <c r="J400" s="19"/>
    </row>
    <row r="401" spans="1:19" ht="15.6" x14ac:dyDescent="0.25">
      <c r="A401" s="11"/>
      <c r="B401" s="31"/>
      <c r="C401" s="23" t="str">
        <f ca="1">IF(PORTADA!$F$51="A",CONCATENATE(K401,".- ",G401),"")</f>
        <v xml:space="preserve">67.- PROTECCIÓN Y SEGURIDAD. </v>
      </c>
      <c r="D401" s="24"/>
      <c r="E401" s="11"/>
      <c r="F401" s="11"/>
      <c r="G401" s="40" t="str">
        <f>IF(J402="FIN","",LOOKUP(I401,DATOS!A:A,DATOS!F:F))</f>
        <v xml:space="preserve">PROTECCIÓN Y SEGURIDAD. </v>
      </c>
      <c r="H401" s="40">
        <f>IF(J402="FIN",0,LOOKUP(I401,DATOS!A:A,DATOS!P:P))</f>
        <v>0</v>
      </c>
      <c r="I401" s="35">
        <f>+I395+1</f>
        <v>1754</v>
      </c>
      <c r="J401" s="61">
        <f>IF(LOOKUP(I401,DATOS!A:A,DATOS!C:C)=0,J395,(LOOKUP(I401,DATOS!A:A,DATOS!C:C)))</f>
        <v>25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ht="15.6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>a) 0</v>
      </c>
      <c r="D402" s="26"/>
      <c r="G402" s="38">
        <f>IF(J402="FIN","",LOOKUP(I401,DATOS!A:A,DATOS!L:L))</f>
        <v>0</v>
      </c>
      <c r="I402" s="35" t="s">
        <v>57</v>
      </c>
      <c r="J402" s="41" t="str">
        <f>IF(J396="FIN","FIN",IF(J401=J395,"","FIN"))</f>
        <v/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ht="15.6" x14ac:dyDescent="0.25">
      <c r="A403" s="142"/>
      <c r="B403" s="29"/>
      <c r="C403" s="25" t="str">
        <f ca="1">IF(PORTADA!$F$51="A",CONCATENATE(I403," ",G403),"")</f>
        <v>b) 0</v>
      </c>
      <c r="D403" s="26"/>
      <c r="G403" s="38">
        <f>IF(J402="FIN","",LOOKUP(I401,DATOS!A:A,DATOS!M:M))</f>
        <v>0</v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ht="15.6" x14ac:dyDescent="0.25">
      <c r="A404" s="142"/>
      <c r="B404" s="29"/>
      <c r="C404" s="25" t="str">
        <f ca="1">IF(PORTADA!$F$51="A",CONCATENATE(I404," ",G404),"")</f>
        <v>c) 0</v>
      </c>
      <c r="D404" s="26"/>
      <c r="G404" s="38">
        <f>IF(J402="FIN","",LOOKUP(I401,DATOS!A:A,DATOS!N:N))</f>
        <v>0</v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ht="15.6" x14ac:dyDescent="0.25">
      <c r="A405" s="142"/>
      <c r="B405" s="29"/>
      <c r="C405" s="25" t="str">
        <f ca="1">IF(PORTADA!$F$51="A",CONCATENATE(I405," ",G405),"")</f>
        <v>d) 0</v>
      </c>
      <c r="D405" s="26"/>
      <c r="G405" s="38">
        <f>IF(J402="FIN","",LOOKUP(I401,DATOS!A:A,DATOS!O:O))</f>
        <v>0</v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ht="15.6" x14ac:dyDescent="0.25">
      <c r="A406" s="11"/>
      <c r="B406" s="30"/>
      <c r="C406" s="27"/>
      <c r="D406" s="28"/>
      <c r="J406" s="19"/>
    </row>
    <row r="407" spans="1:19" ht="15.6" x14ac:dyDescent="0.25">
      <c r="A407" s="11"/>
      <c r="B407" s="31"/>
      <c r="C407" s="23" t="str">
        <f ca="1">IF(PORTADA!$F$51="A",CONCATENATE(K407,".- ",G407),"")</f>
        <v xml:space="preserve">68.- PROTECCIÓN Y SEGURIDAD. </v>
      </c>
      <c r="D407" s="24"/>
      <c r="E407" s="11"/>
      <c r="F407" s="11"/>
      <c r="G407" s="40" t="str">
        <f>IF(J408="FIN","",LOOKUP(I407,DATOS!A:A,DATOS!F:F))</f>
        <v xml:space="preserve">PROTECCIÓN Y SEGURIDAD. </v>
      </c>
      <c r="H407" s="40">
        <f>IF(J408="FIN",0,LOOKUP(I407,DATOS!A:A,DATOS!P:P))</f>
        <v>0</v>
      </c>
      <c r="I407" s="35">
        <f>+I401+1</f>
        <v>1755</v>
      </c>
      <c r="J407" s="61">
        <f>IF(LOOKUP(I407,DATOS!A:A,DATOS!C:C)=0,J401,(LOOKUP(I407,DATOS!A:A,DATOS!C:C)))</f>
        <v>25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ht="15.6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>a) 0</v>
      </c>
      <c r="D408" s="26"/>
      <c r="G408" s="38">
        <f>IF(J408="FIN","",LOOKUP(I407,DATOS!A:A,DATOS!L:L))</f>
        <v>0</v>
      </c>
      <c r="I408" s="35" t="s">
        <v>57</v>
      </c>
      <c r="J408" s="41" t="str">
        <f>IF(J402="FIN","FIN",IF(J407=J401,"","FIN"))</f>
        <v/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ht="15.6" x14ac:dyDescent="0.25">
      <c r="A409" s="142"/>
      <c r="B409" s="29"/>
      <c r="C409" s="25" t="str">
        <f ca="1">IF(PORTADA!$F$51="A",CONCATENATE(I409," ",G409),"")</f>
        <v>b) 0</v>
      </c>
      <c r="D409" s="26"/>
      <c r="G409" s="38">
        <f>IF(J408="FIN","",LOOKUP(I407,DATOS!A:A,DATOS!M:M))</f>
        <v>0</v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ht="15.6" x14ac:dyDescent="0.25">
      <c r="A410" s="142"/>
      <c r="B410" s="29"/>
      <c r="C410" s="25" t="str">
        <f ca="1">IF(PORTADA!$F$51="A",CONCATENATE(I410," ",G410),"")</f>
        <v>c) 0</v>
      </c>
      <c r="D410" s="26"/>
      <c r="G410" s="38">
        <f>IF(J408="FIN","",LOOKUP(I407,DATOS!A:A,DATOS!N:N))</f>
        <v>0</v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ht="15.6" x14ac:dyDescent="0.25">
      <c r="A411" s="142"/>
      <c r="B411" s="29"/>
      <c r="C411" s="25" t="str">
        <f ca="1">IF(PORTADA!$F$51="A",CONCATENATE(I411," ",G411),"")</f>
        <v>d) 0</v>
      </c>
      <c r="D411" s="26"/>
      <c r="G411" s="38">
        <f>IF(J408="FIN","",LOOKUP(I407,DATOS!A:A,DATOS!O:O))</f>
        <v>0</v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ht="15.6" x14ac:dyDescent="0.25">
      <c r="A412" s="11"/>
      <c r="B412" s="30"/>
      <c r="C412" s="27"/>
      <c r="D412" s="28"/>
      <c r="J412" s="19"/>
    </row>
    <row r="413" spans="1:19" ht="15.6" x14ac:dyDescent="0.25">
      <c r="A413" s="11"/>
      <c r="B413" s="31"/>
      <c r="C413" s="23" t="str">
        <f ca="1">IF(PORTADA!$F$51="A",CONCATENATE(K413,".- ",G413),"")</f>
        <v xml:space="preserve">69.- PROTECCIÓN Y SEGURIDAD. </v>
      </c>
      <c r="D413" s="24"/>
      <c r="E413" s="11"/>
      <c r="F413" s="11"/>
      <c r="G413" s="40" t="str">
        <f>IF(J414="FIN","",LOOKUP(I413,DATOS!A:A,DATOS!F:F))</f>
        <v xml:space="preserve">PROTECCIÓN Y SEGURIDAD. </v>
      </c>
      <c r="H413" s="40">
        <f>IF(J414="FIN",0,LOOKUP(I413,DATOS!A:A,DATOS!P:P))</f>
        <v>0</v>
      </c>
      <c r="I413" s="35">
        <f>+I407+1</f>
        <v>1756</v>
      </c>
      <c r="J413" s="61">
        <f>IF(LOOKUP(I413,DATOS!A:A,DATOS!C:C)=0,J407,(LOOKUP(I413,DATOS!A:A,DATOS!C:C)))</f>
        <v>25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ht="15.6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>a) 0</v>
      </c>
      <c r="D414" s="26"/>
      <c r="G414" s="38">
        <f>IF(J414="FIN","",LOOKUP(I413,DATOS!A:A,DATOS!L:L))</f>
        <v>0</v>
      </c>
      <c r="I414" s="35" t="s">
        <v>57</v>
      </c>
      <c r="J414" s="41" t="str">
        <f>IF(J408="FIN","FIN",IF(J413=J407,"","FIN"))</f>
        <v/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ht="15.6" x14ac:dyDescent="0.25">
      <c r="A415" s="142"/>
      <c r="B415" s="29"/>
      <c r="C415" s="25" t="str">
        <f ca="1">IF(PORTADA!$F$51="A",CONCATENATE(I415," ",G415),"")</f>
        <v>b) 0</v>
      </c>
      <c r="D415" s="26"/>
      <c r="G415" s="38">
        <f>IF(J414="FIN","",LOOKUP(I413,DATOS!A:A,DATOS!M:M))</f>
        <v>0</v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ht="15.6" x14ac:dyDescent="0.25">
      <c r="A416" s="142"/>
      <c r="B416" s="29"/>
      <c r="C416" s="25" t="str">
        <f ca="1">IF(PORTADA!$F$51="A",CONCATENATE(I416," ",G416),"")</f>
        <v>c) 0</v>
      </c>
      <c r="D416" s="26"/>
      <c r="G416" s="38">
        <f>IF(J414="FIN","",LOOKUP(I413,DATOS!A:A,DATOS!N:N))</f>
        <v>0</v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ht="15.6" x14ac:dyDescent="0.25">
      <c r="A417" s="142"/>
      <c r="B417" s="29"/>
      <c r="C417" s="25" t="str">
        <f ca="1">IF(PORTADA!$F$51="A",CONCATENATE(I417," ",G417),"")</f>
        <v>d) 0</v>
      </c>
      <c r="D417" s="26"/>
      <c r="G417" s="38">
        <f>IF(J414="FIN","",LOOKUP(I413,DATOS!A:A,DATOS!O:O))</f>
        <v>0</v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ht="15.6" x14ac:dyDescent="0.25">
      <c r="A418" s="11"/>
      <c r="B418" s="30"/>
      <c r="C418" s="27"/>
      <c r="D418" s="28"/>
      <c r="J418" s="19"/>
    </row>
    <row r="419" spans="1:19" ht="15.6" x14ac:dyDescent="0.25">
      <c r="A419" s="11"/>
      <c r="B419" s="31"/>
      <c r="C419" s="23" t="str">
        <f ca="1">IF(PORTADA!$F$51="A",CONCATENATE(K419,".- ",G419),"")</f>
        <v xml:space="preserve">70.- PROTECCIÓN Y SEGURIDAD. </v>
      </c>
      <c r="D419" s="24"/>
      <c r="E419" s="11"/>
      <c r="F419" s="11"/>
      <c r="G419" s="40" t="str">
        <f>IF(J420="FIN","",LOOKUP(I419,DATOS!A:A,DATOS!F:F))</f>
        <v xml:space="preserve">PROTECCIÓN Y SEGURIDAD. </v>
      </c>
      <c r="H419" s="40">
        <f>IF(J420="FIN",0,LOOKUP(I419,DATOS!A:A,DATOS!P:P))</f>
        <v>0</v>
      </c>
      <c r="I419" s="35">
        <f>+I413+1</f>
        <v>1757</v>
      </c>
      <c r="J419" s="61">
        <f>IF(LOOKUP(I419,DATOS!A:A,DATOS!C:C)=0,J413,(LOOKUP(I419,DATOS!A:A,DATOS!C:C)))</f>
        <v>25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ht="15.6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>a) 0</v>
      </c>
      <c r="D420" s="26"/>
      <c r="G420" s="38">
        <f>IF(J420="FIN","",LOOKUP(I419,DATOS!A:A,DATOS!L:L))</f>
        <v>0</v>
      </c>
      <c r="I420" s="35" t="s">
        <v>57</v>
      </c>
      <c r="J420" s="41" t="str">
        <f>IF(J414="FIN","FIN",IF(J419=J413,"","FIN"))</f>
        <v/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ht="15.6" x14ac:dyDescent="0.25">
      <c r="A421" s="142"/>
      <c r="B421" s="29"/>
      <c r="C421" s="25" t="str">
        <f ca="1">IF(PORTADA!$F$51="A",CONCATENATE(I421," ",G421),"")</f>
        <v>b) 0</v>
      </c>
      <c r="D421" s="26"/>
      <c r="G421" s="38">
        <f>IF(J420="FIN","",LOOKUP(I419,DATOS!A:A,DATOS!M:M))</f>
        <v>0</v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ht="15.6" x14ac:dyDescent="0.25">
      <c r="A422" s="142"/>
      <c r="B422" s="29"/>
      <c r="C422" s="25" t="str">
        <f ca="1">IF(PORTADA!$F$51="A",CONCATENATE(I422," ",G422),"")</f>
        <v>c) 0</v>
      </c>
      <c r="D422" s="26"/>
      <c r="G422" s="38">
        <f>IF(J420="FIN","",LOOKUP(I419,DATOS!A:A,DATOS!N:N))</f>
        <v>0</v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ht="15.6" x14ac:dyDescent="0.25">
      <c r="A423" s="142"/>
      <c r="B423" s="29"/>
      <c r="C423" s="25" t="str">
        <f ca="1">IF(PORTADA!$F$51="A",CONCATENATE(I423," ",G423),"")</f>
        <v>d) 0</v>
      </c>
      <c r="D423" s="26"/>
      <c r="G423" s="38">
        <f>IF(J420="FIN","",LOOKUP(I419,DATOS!A:A,DATOS!O:O))</f>
        <v>0</v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ht="15.6" x14ac:dyDescent="0.25">
      <c r="A424" s="11"/>
      <c r="B424" s="30"/>
      <c r="C424" s="27"/>
      <c r="D424" s="28"/>
      <c r="J424" s="19"/>
    </row>
    <row r="425" spans="1:19" ht="15.6" x14ac:dyDescent="0.25">
      <c r="A425" s="11"/>
      <c r="B425" s="31"/>
      <c r="C425" s="23" t="str">
        <f ca="1">IF(PORTADA!$F$51="A",CONCATENATE(K425,".- ",G425),"")</f>
        <v xml:space="preserve">71.- PROTECCIÓN Y SEGURIDAD. </v>
      </c>
      <c r="D425" s="24"/>
      <c r="E425" s="11"/>
      <c r="F425" s="11"/>
      <c r="G425" s="40" t="str">
        <f>IF(J426="FIN","",LOOKUP(I425,DATOS!A:A,DATOS!F:F))</f>
        <v xml:space="preserve">PROTECCIÓN Y SEGURIDAD. </v>
      </c>
      <c r="H425" s="40">
        <f>IF(J426="FIN",0,LOOKUP(I425,DATOS!A:A,DATOS!P:P))</f>
        <v>0</v>
      </c>
      <c r="I425" s="35">
        <f>+I419+1</f>
        <v>1758</v>
      </c>
      <c r="J425" s="61">
        <f>IF(LOOKUP(I425,DATOS!A:A,DATOS!C:C)=0,J419,(LOOKUP(I425,DATOS!A:A,DATOS!C:C)))</f>
        <v>25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ht="15.6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>a) 0</v>
      </c>
      <c r="D426" s="26"/>
      <c r="G426" s="38">
        <f>IF(J426="FIN","",LOOKUP(I425,DATOS!A:A,DATOS!L:L))</f>
        <v>0</v>
      </c>
      <c r="I426" s="35" t="s">
        <v>57</v>
      </c>
      <c r="J426" s="41" t="str">
        <f>IF(J420="FIN","FIN",IF(J425=J419,"","FIN"))</f>
        <v/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ht="15.6" x14ac:dyDescent="0.25">
      <c r="A427" s="142"/>
      <c r="B427" s="29"/>
      <c r="C427" s="25" t="str">
        <f ca="1">IF(PORTADA!$F$51="A",CONCATENATE(I427," ",G427),"")</f>
        <v>b) 0</v>
      </c>
      <c r="D427" s="26"/>
      <c r="G427" s="38">
        <f>IF(J426="FIN","",LOOKUP(I425,DATOS!A:A,DATOS!M:M))</f>
        <v>0</v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ht="15.6" x14ac:dyDescent="0.25">
      <c r="A428" s="142"/>
      <c r="B428" s="29"/>
      <c r="C428" s="25" t="str">
        <f ca="1">IF(PORTADA!$F$51="A",CONCATENATE(I428," ",G428),"")</f>
        <v>c) 0</v>
      </c>
      <c r="D428" s="26"/>
      <c r="G428" s="38">
        <f>IF(J426="FIN","",LOOKUP(I425,DATOS!A:A,DATOS!N:N))</f>
        <v>0</v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ht="15.6" x14ac:dyDescent="0.25">
      <c r="A429" s="142"/>
      <c r="B429" s="29"/>
      <c r="C429" s="25" t="str">
        <f ca="1">IF(PORTADA!$F$51="A",CONCATENATE(I429," ",G429),"")</f>
        <v>d) 0</v>
      </c>
      <c r="D429" s="26"/>
      <c r="G429" s="38">
        <f>IF(J426="FIN","",LOOKUP(I425,DATOS!A:A,DATOS!O:O))</f>
        <v>0</v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ht="15.6" x14ac:dyDescent="0.25">
      <c r="A430" s="11"/>
      <c r="B430" s="30"/>
      <c r="C430" s="27"/>
      <c r="D430" s="28"/>
      <c r="J430" s="19"/>
    </row>
    <row r="431" spans="1:19" ht="15.6" x14ac:dyDescent="0.25">
      <c r="A431" s="11"/>
      <c r="B431" s="31"/>
      <c r="C431" s="23" t="str">
        <f ca="1">IF(PORTADA!$F$51="A",CONCATENATE(K431,".- ",G431),"")</f>
        <v xml:space="preserve">72.- PROTECCIÓN Y SEGURIDAD. </v>
      </c>
      <c r="D431" s="24"/>
      <c r="E431" s="11"/>
      <c r="F431" s="11"/>
      <c r="G431" s="40" t="str">
        <f>IF(J432="FIN","",LOOKUP(I431,DATOS!A:A,DATOS!F:F))</f>
        <v xml:space="preserve">PROTECCIÓN Y SEGURIDAD. </v>
      </c>
      <c r="H431" s="40">
        <f>IF(J432="FIN",0,LOOKUP(I431,DATOS!A:A,DATOS!P:P))</f>
        <v>0</v>
      </c>
      <c r="I431" s="35">
        <f>+I425+1</f>
        <v>1759</v>
      </c>
      <c r="J431" s="61">
        <f>IF(LOOKUP(I431,DATOS!A:A,DATOS!C:C)=0,J425,(LOOKUP(I431,DATOS!A:A,DATOS!C:C)))</f>
        <v>25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ht="15.6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>a) 0</v>
      </c>
      <c r="D432" s="26"/>
      <c r="G432" s="38">
        <f>IF(J432="FIN","",LOOKUP(I431,DATOS!A:A,DATOS!L:L))</f>
        <v>0</v>
      </c>
      <c r="I432" s="35" t="s">
        <v>57</v>
      </c>
      <c r="J432" s="41" t="str">
        <f>IF(J426="FIN","FIN",IF(J431=J425,"","FIN"))</f>
        <v/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ht="15.6" x14ac:dyDescent="0.25">
      <c r="A433" s="142"/>
      <c r="B433" s="29"/>
      <c r="C433" s="25" t="str">
        <f ca="1">IF(PORTADA!$F$51="A",CONCATENATE(I433," ",G433),"")</f>
        <v>b) 0</v>
      </c>
      <c r="D433" s="26"/>
      <c r="G433" s="38">
        <f>IF(J432="FIN","",LOOKUP(I431,DATOS!A:A,DATOS!M:M))</f>
        <v>0</v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ht="15.6" x14ac:dyDescent="0.25">
      <c r="A434" s="142"/>
      <c r="B434" s="29"/>
      <c r="C434" s="25" t="str">
        <f ca="1">IF(PORTADA!$F$51="A",CONCATENATE(I434," ",G434),"")</f>
        <v>c) 0</v>
      </c>
      <c r="D434" s="26"/>
      <c r="G434" s="38">
        <f>IF(J432="FIN","",LOOKUP(I431,DATOS!A:A,DATOS!N:N))</f>
        <v>0</v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ht="15.6" x14ac:dyDescent="0.25">
      <c r="A435" s="142"/>
      <c r="B435" s="29"/>
      <c r="C435" s="25" t="str">
        <f ca="1">IF(PORTADA!$F$51="A",CONCATENATE(I435," ",G435),"")</f>
        <v>d) 0</v>
      </c>
      <c r="D435" s="26"/>
      <c r="G435" s="38">
        <f>IF(J432="FIN","",LOOKUP(I431,DATOS!A:A,DATOS!O:O))</f>
        <v>0</v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ht="15.6" x14ac:dyDescent="0.25">
      <c r="A436" s="11"/>
      <c r="B436" s="30"/>
      <c r="C436" s="27"/>
      <c r="D436" s="28"/>
      <c r="J436" s="19"/>
    </row>
    <row r="437" spans="1:19" ht="15.6" x14ac:dyDescent="0.25">
      <c r="A437" s="11"/>
      <c r="B437" s="31"/>
      <c r="C437" s="23" t="str">
        <f ca="1">IF(PORTADA!$F$51="A",CONCATENATE(K437,".- ",G437),"")</f>
        <v xml:space="preserve">73.- PROTECCIÓN Y SEGURIDAD. </v>
      </c>
      <c r="D437" s="24"/>
      <c r="E437" s="11"/>
      <c r="F437" s="11"/>
      <c r="G437" s="40" t="str">
        <f>IF(J438="FIN","",LOOKUP(I437,DATOS!A:A,DATOS!F:F))</f>
        <v xml:space="preserve">PROTECCIÓN Y SEGURIDAD. </v>
      </c>
      <c r="H437" s="40">
        <f>IF(J438="FIN",0,LOOKUP(I437,DATOS!A:A,DATOS!P:P))</f>
        <v>0</v>
      </c>
      <c r="I437" s="35">
        <f>+I431+1</f>
        <v>1760</v>
      </c>
      <c r="J437" s="61">
        <f>IF(LOOKUP(I437,DATOS!A:A,DATOS!C:C)=0,J431,(LOOKUP(I437,DATOS!A:A,DATOS!C:C)))</f>
        <v>25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ht="15.6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>a) 0</v>
      </c>
      <c r="D438" s="26"/>
      <c r="G438" s="38">
        <f>IF(J438="FIN","",LOOKUP(I437,DATOS!A:A,DATOS!L:L))</f>
        <v>0</v>
      </c>
      <c r="I438" s="35" t="s">
        <v>57</v>
      </c>
      <c r="J438" s="41" t="str">
        <f>IF(J432="FIN","FIN",IF(J437=J431,"","FIN"))</f>
        <v/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ht="15.6" x14ac:dyDescent="0.25">
      <c r="A439" s="142"/>
      <c r="B439" s="29"/>
      <c r="C439" s="25" t="str">
        <f ca="1">IF(PORTADA!$F$51="A",CONCATENATE(I439," ",G439),"")</f>
        <v>b) 0</v>
      </c>
      <c r="D439" s="26"/>
      <c r="G439" s="38">
        <f>IF(J438="FIN","",LOOKUP(I437,DATOS!A:A,DATOS!M:M))</f>
        <v>0</v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ht="15.6" x14ac:dyDescent="0.25">
      <c r="A440" s="142"/>
      <c r="B440" s="29"/>
      <c r="C440" s="25" t="str">
        <f ca="1">IF(PORTADA!$F$51="A",CONCATENATE(I440," ",G440),"")</f>
        <v>c) 0</v>
      </c>
      <c r="D440" s="26"/>
      <c r="G440" s="38">
        <f>IF(J438="FIN","",LOOKUP(I437,DATOS!A:A,DATOS!N:N))</f>
        <v>0</v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ht="15.6" x14ac:dyDescent="0.25">
      <c r="A441" s="142"/>
      <c r="B441" s="29"/>
      <c r="C441" s="25" t="str">
        <f ca="1">IF(PORTADA!$F$51="A",CONCATENATE(I441," ",G441),"")</f>
        <v>d) 0</v>
      </c>
      <c r="D441" s="26"/>
      <c r="G441" s="38">
        <f>IF(J438="FIN","",LOOKUP(I437,DATOS!A:A,DATOS!O:O))</f>
        <v>0</v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ht="15.6" x14ac:dyDescent="0.25">
      <c r="A442" s="11"/>
      <c r="B442" s="30"/>
      <c r="C442" s="27"/>
      <c r="D442" s="28"/>
      <c r="J442" s="19"/>
    </row>
    <row r="443" spans="1:19" ht="15.6" x14ac:dyDescent="0.25">
      <c r="A443" s="11"/>
      <c r="B443" s="31"/>
      <c r="C443" s="23" t="str">
        <f ca="1">IF(PORTADA!$F$51="A",CONCATENATE(K443,".- ",G443),"")</f>
        <v xml:space="preserve">74.- PROTECCIÓN Y SEGURIDAD. </v>
      </c>
      <c r="D443" s="24"/>
      <c r="E443" s="11"/>
      <c r="F443" s="11"/>
      <c r="G443" s="40" t="str">
        <f>IF(J444="FIN","",LOOKUP(I443,DATOS!A:A,DATOS!F:F))</f>
        <v xml:space="preserve">PROTECCIÓN Y SEGURIDAD. </v>
      </c>
      <c r="H443" s="40">
        <f>IF(J444="FIN",0,LOOKUP(I443,DATOS!A:A,DATOS!P:P))</f>
        <v>0</v>
      </c>
      <c r="I443" s="35">
        <f>+I437+1</f>
        <v>1761</v>
      </c>
      <c r="J443" s="61">
        <f>IF(LOOKUP(I443,DATOS!A:A,DATOS!C:C)=0,J437,(LOOKUP(I443,DATOS!A:A,DATOS!C:C)))</f>
        <v>25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ht="15.6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>a) 0</v>
      </c>
      <c r="D444" s="26"/>
      <c r="G444" s="38">
        <f>IF(J444="FIN","",LOOKUP(I443,DATOS!A:A,DATOS!L:L))</f>
        <v>0</v>
      </c>
      <c r="I444" s="35" t="s">
        <v>57</v>
      </c>
      <c r="J444" s="41" t="str">
        <f>IF(J438="FIN","FIN",IF(J443=J437,"","FIN"))</f>
        <v/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ht="15.6" x14ac:dyDescent="0.25">
      <c r="A445" s="142"/>
      <c r="B445" s="29"/>
      <c r="C445" s="25" t="str">
        <f ca="1">IF(PORTADA!$F$51="A",CONCATENATE(I445," ",G445),"")</f>
        <v>b) 0</v>
      </c>
      <c r="D445" s="26"/>
      <c r="G445" s="38">
        <f>IF(J444="FIN","",LOOKUP(I443,DATOS!A:A,DATOS!M:M))</f>
        <v>0</v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ht="15.6" x14ac:dyDescent="0.25">
      <c r="A446" s="142"/>
      <c r="B446" s="29"/>
      <c r="C446" s="25" t="str">
        <f ca="1">IF(PORTADA!$F$51="A",CONCATENATE(I446," ",G446),"")</f>
        <v>c) 0</v>
      </c>
      <c r="D446" s="26"/>
      <c r="G446" s="38">
        <f>IF(J444="FIN","",LOOKUP(I443,DATOS!A:A,DATOS!N:N))</f>
        <v>0</v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ht="15.6" x14ac:dyDescent="0.25">
      <c r="A447" s="142"/>
      <c r="B447" s="29"/>
      <c r="C447" s="25" t="str">
        <f ca="1">IF(PORTADA!$F$51="A",CONCATENATE(I447," ",G447),"")</f>
        <v>d) 0</v>
      </c>
      <c r="D447" s="26"/>
      <c r="G447" s="38">
        <f>IF(J444="FIN","",LOOKUP(I443,DATOS!A:A,DATOS!O:O))</f>
        <v>0</v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ht="15.6" x14ac:dyDescent="0.25">
      <c r="A448" s="11"/>
      <c r="B448" s="30"/>
      <c r="C448" s="27"/>
      <c r="D448" s="28"/>
      <c r="J448" s="19"/>
    </row>
    <row r="449" spans="1:19" ht="15.6" x14ac:dyDescent="0.25">
      <c r="A449" s="11"/>
      <c r="B449" s="31"/>
      <c r="C449" s="23" t="str">
        <f ca="1">IF(PORTADA!$F$51="A",CONCATENATE(K449,".- ",G449),"")</f>
        <v xml:space="preserve">75.- PROTECCIÓN Y SEGURIDAD. </v>
      </c>
      <c r="D449" s="24"/>
      <c r="E449" s="11"/>
      <c r="F449" s="11"/>
      <c r="G449" s="40" t="str">
        <f>IF(J450="FIN","",LOOKUP(I449,DATOS!A:A,DATOS!F:F))</f>
        <v xml:space="preserve">PROTECCIÓN Y SEGURIDAD. </v>
      </c>
      <c r="H449" s="40">
        <f>IF(J450="FIN",0,LOOKUP(I449,DATOS!A:A,DATOS!P:P))</f>
        <v>0</v>
      </c>
      <c r="I449" s="35">
        <f>+I443+1</f>
        <v>1762</v>
      </c>
      <c r="J449" s="61">
        <f>IF(LOOKUP(I449,DATOS!A:A,DATOS!C:C)=0,J443,(LOOKUP(I449,DATOS!A:A,DATOS!C:C)))</f>
        <v>25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ht="15.6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>a) 0</v>
      </c>
      <c r="D450" s="26"/>
      <c r="G450" s="38">
        <f>IF(J450="FIN","",LOOKUP(I449,DATOS!A:A,DATOS!L:L))</f>
        <v>0</v>
      </c>
      <c r="I450" s="35" t="s">
        <v>57</v>
      </c>
      <c r="J450" s="41" t="str">
        <f>IF(J444="FIN","FIN",IF(J449=J443,"","FIN"))</f>
        <v/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ht="15.6" x14ac:dyDescent="0.25">
      <c r="A451" s="142"/>
      <c r="B451" s="29"/>
      <c r="C451" s="25" t="str">
        <f ca="1">IF(PORTADA!$F$51="A",CONCATENATE(I451," ",G451),"")</f>
        <v>b) 0</v>
      </c>
      <c r="D451" s="26"/>
      <c r="G451" s="38">
        <f>IF(J450="FIN","",LOOKUP(I449,DATOS!A:A,DATOS!M:M))</f>
        <v>0</v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ht="15.6" x14ac:dyDescent="0.25">
      <c r="A452" s="142"/>
      <c r="B452" s="29"/>
      <c r="C452" s="25" t="str">
        <f ca="1">IF(PORTADA!$F$51="A",CONCATENATE(I452," ",G452),"")</f>
        <v>c) 0</v>
      </c>
      <c r="D452" s="26"/>
      <c r="G452" s="38">
        <f>IF(J450="FIN","",LOOKUP(I449,DATOS!A:A,DATOS!N:N))</f>
        <v>0</v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ht="15.6" x14ac:dyDescent="0.25">
      <c r="A453" s="142"/>
      <c r="B453" s="29"/>
      <c r="C453" s="25" t="str">
        <f ca="1">IF(PORTADA!$F$51="A",CONCATENATE(I453," ",G453),"")</f>
        <v>d) 0</v>
      </c>
      <c r="D453" s="26"/>
      <c r="G453" s="38">
        <f>IF(J450="FIN","",LOOKUP(I449,DATOS!A:A,DATOS!O:O))</f>
        <v>0</v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ht="15.6" x14ac:dyDescent="0.25">
      <c r="A454" s="11"/>
      <c r="B454" s="30"/>
      <c r="C454" s="27"/>
      <c r="D454" s="28"/>
      <c r="J454" s="19"/>
    </row>
    <row r="455" spans="1:19" ht="15.6" x14ac:dyDescent="0.25">
      <c r="A455" s="11"/>
      <c r="B455" s="31"/>
      <c r="C455" s="23" t="str">
        <f ca="1">IF(PORTADA!$F$51="A",CONCATENATE(K455,".- ",G455),"")</f>
        <v xml:space="preserve">76.- ARMAMENTO Y PISTOLA UPS. </v>
      </c>
      <c r="D455" s="24"/>
      <c r="E455" s="11"/>
      <c r="F455" s="11"/>
      <c r="G455" s="40" t="str">
        <f>IF(J456="FIN","",LOOKUP(I455,DATOS!A:A,DATOS!F:F))</f>
        <v xml:space="preserve">ARMAMENTO Y PISTOLA UPS. </v>
      </c>
      <c r="H455" s="40">
        <f>IF(J456="FIN",0,LOOKUP(I455,DATOS!A:A,DATOS!P:P))</f>
        <v>0</v>
      </c>
      <c r="I455" s="35">
        <f>+I449+1</f>
        <v>1763</v>
      </c>
      <c r="J455" s="61">
        <f>IF(LOOKUP(I455,DATOS!A:A,DATOS!C:C)=0,J449,(LOOKUP(I455,DATOS!A:A,DATOS!C:C)))</f>
        <v>25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ht="15.6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>a) 0</v>
      </c>
      <c r="D456" s="26"/>
      <c r="G456" s="38">
        <f>IF(J456="FIN","",LOOKUP(I455,DATOS!A:A,DATOS!L:L))</f>
        <v>0</v>
      </c>
      <c r="I456" s="35" t="s">
        <v>57</v>
      </c>
      <c r="J456" s="41" t="str">
        <f>IF(J450="FIN","FIN",IF(J455=J449,"","FIN"))</f>
        <v/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ht="15.6" x14ac:dyDescent="0.25">
      <c r="A457" s="142"/>
      <c r="B457" s="29"/>
      <c r="C457" s="25" t="str">
        <f ca="1">IF(PORTADA!$F$51="A",CONCATENATE(I457," ",G457),"")</f>
        <v>b) 0</v>
      </c>
      <c r="D457" s="26"/>
      <c r="G457" s="38">
        <f>IF(J456="FIN","",LOOKUP(I455,DATOS!A:A,DATOS!M:M))</f>
        <v>0</v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ht="15.6" x14ac:dyDescent="0.25">
      <c r="A458" s="142"/>
      <c r="B458" s="29"/>
      <c r="C458" s="25" t="str">
        <f ca="1">IF(PORTADA!$F$51="A",CONCATENATE(I458," ",G458),"")</f>
        <v>c) 0</v>
      </c>
      <c r="D458" s="26"/>
      <c r="G458" s="38">
        <f>IF(J456="FIN","",LOOKUP(I455,DATOS!A:A,DATOS!N:N))</f>
        <v>0</v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ht="15.6" x14ac:dyDescent="0.25">
      <c r="A459" s="142"/>
      <c r="B459" s="29"/>
      <c r="C459" s="25" t="str">
        <f ca="1">IF(PORTADA!$F$51="A",CONCATENATE(I459," ",G459),"")</f>
        <v>d) 0</v>
      </c>
      <c r="D459" s="26"/>
      <c r="G459" s="38">
        <f>IF(J456="FIN","",LOOKUP(I455,DATOS!A:A,DATOS!O:O))</f>
        <v>0</v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ht="15.6" x14ac:dyDescent="0.25">
      <c r="A460" s="11"/>
      <c r="B460" s="30"/>
      <c r="C460" s="27"/>
      <c r="D460" s="28"/>
      <c r="J460" s="19"/>
    </row>
    <row r="461" spans="1:19" ht="15.6" x14ac:dyDescent="0.25">
      <c r="A461" s="11"/>
      <c r="B461" s="31"/>
      <c r="C461" s="23" t="str">
        <f ca="1">IF(PORTADA!$F$51="A",CONCATENATE(K461,".- ",G461),"")</f>
        <v xml:space="preserve">77.- ARMAMENTO Y PISTOLA UPS. </v>
      </c>
      <c r="D461" s="24"/>
      <c r="E461" s="11"/>
      <c r="F461" s="11"/>
      <c r="G461" s="40" t="str">
        <f>IF(J462="FIN","",LOOKUP(I461,DATOS!A:A,DATOS!F:F))</f>
        <v xml:space="preserve">ARMAMENTO Y PISTOLA UPS. </v>
      </c>
      <c r="H461" s="40">
        <f>IF(J462="FIN",0,LOOKUP(I461,DATOS!A:A,DATOS!P:P))</f>
        <v>0</v>
      </c>
      <c r="I461" s="35">
        <f>+I455+1</f>
        <v>1764</v>
      </c>
      <c r="J461" s="61">
        <f>IF(LOOKUP(I461,DATOS!A:A,DATOS!C:C)=0,J455,(LOOKUP(I461,DATOS!A:A,DATOS!C:C)))</f>
        <v>25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ht="15.6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>a) 0</v>
      </c>
      <c r="D462" s="26"/>
      <c r="G462" s="38">
        <f>IF(J462="FIN","",LOOKUP(I461,DATOS!A:A,DATOS!L:L))</f>
        <v>0</v>
      </c>
      <c r="I462" s="35" t="s">
        <v>57</v>
      </c>
      <c r="J462" s="41" t="str">
        <f>IF(J456="FIN","FIN",IF(J461=J455,"","FIN"))</f>
        <v/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ht="15.6" x14ac:dyDescent="0.25">
      <c r="A463" s="142"/>
      <c r="B463" s="29"/>
      <c r="C463" s="25" t="str">
        <f ca="1">IF(PORTADA!$F$51="A",CONCATENATE(I463," ",G463),"")</f>
        <v>b) 0</v>
      </c>
      <c r="D463" s="26"/>
      <c r="G463" s="38">
        <f>IF(J462="FIN","",LOOKUP(I461,DATOS!A:A,DATOS!M:M))</f>
        <v>0</v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ht="15.6" x14ac:dyDescent="0.25">
      <c r="A464" s="142"/>
      <c r="B464" s="29"/>
      <c r="C464" s="25" t="str">
        <f ca="1">IF(PORTADA!$F$51="A",CONCATENATE(I464," ",G464),"")</f>
        <v>c) 0</v>
      </c>
      <c r="D464" s="26"/>
      <c r="G464" s="38">
        <f>IF(J462="FIN","",LOOKUP(I461,DATOS!A:A,DATOS!N:N))</f>
        <v>0</v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ht="15.6" x14ac:dyDescent="0.25">
      <c r="A465" s="142"/>
      <c r="B465" s="29"/>
      <c r="C465" s="25" t="str">
        <f ca="1">IF(PORTADA!$F$51="A",CONCATENATE(I465," ",G465),"")</f>
        <v>d) 0</v>
      </c>
      <c r="D465" s="26"/>
      <c r="G465" s="38">
        <f>IF(J462="FIN","",LOOKUP(I461,DATOS!A:A,DATOS!O:O))</f>
        <v>0</v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ht="15.6" x14ac:dyDescent="0.25">
      <c r="A466" s="11"/>
      <c r="B466" s="30"/>
      <c r="C466" s="27"/>
      <c r="D466" s="28"/>
      <c r="J466" s="19"/>
    </row>
    <row r="467" spans="1:19" ht="15.6" x14ac:dyDescent="0.25">
      <c r="A467" s="11"/>
      <c r="B467" s="31"/>
      <c r="C467" s="23" t="str">
        <f ca="1">IF(PORTADA!$F$51="A",CONCATENATE(K467,".- ",G467),"")</f>
        <v xml:space="preserve">78.- ARMAMENTO Y PISTOLA UPS. </v>
      </c>
      <c r="D467" s="24"/>
      <c r="E467" s="11"/>
      <c r="F467" s="11"/>
      <c r="G467" s="40" t="str">
        <f>IF(J468="FIN","",LOOKUP(I467,DATOS!A:A,DATOS!F:F))</f>
        <v xml:space="preserve">ARMAMENTO Y PISTOLA UPS. </v>
      </c>
      <c r="H467" s="40">
        <f>IF(J468="FIN",0,LOOKUP(I467,DATOS!A:A,DATOS!P:P))</f>
        <v>0</v>
      </c>
      <c r="I467" s="35">
        <f>+I461+1</f>
        <v>1765</v>
      </c>
      <c r="J467" s="61">
        <f>IF(LOOKUP(I467,DATOS!A:A,DATOS!C:C)=0,J461,(LOOKUP(I467,DATOS!A:A,DATOS!C:C)))</f>
        <v>25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ht="15.6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>a) 0</v>
      </c>
      <c r="D468" s="26"/>
      <c r="G468" s="38">
        <f>IF(J468="FIN","",LOOKUP(I467,DATOS!A:A,DATOS!L:L))</f>
        <v>0</v>
      </c>
      <c r="I468" s="35" t="s">
        <v>57</v>
      </c>
      <c r="J468" s="41" t="str">
        <f>IF(J462="FIN","FIN",IF(J467=J461,"","FIN"))</f>
        <v/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ht="15.6" x14ac:dyDescent="0.25">
      <c r="A469" s="142"/>
      <c r="B469" s="29"/>
      <c r="C469" s="25" t="str">
        <f ca="1">IF(PORTADA!$F$51="A",CONCATENATE(I469," ",G469),"")</f>
        <v>b) 0</v>
      </c>
      <c r="D469" s="26"/>
      <c r="G469" s="38">
        <f>IF(J468="FIN","",LOOKUP(I467,DATOS!A:A,DATOS!M:M))</f>
        <v>0</v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ht="15.6" x14ac:dyDescent="0.25">
      <c r="A470" s="142"/>
      <c r="B470" s="29"/>
      <c r="C470" s="25" t="str">
        <f ca="1">IF(PORTADA!$F$51="A",CONCATENATE(I470," ",G470),"")</f>
        <v>c) 0</v>
      </c>
      <c r="D470" s="26"/>
      <c r="G470" s="38">
        <f>IF(J468="FIN","",LOOKUP(I467,DATOS!A:A,DATOS!N:N))</f>
        <v>0</v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ht="15.6" x14ac:dyDescent="0.25">
      <c r="A471" s="142"/>
      <c r="B471" s="29"/>
      <c r="C471" s="25" t="str">
        <f ca="1">IF(PORTADA!$F$51="A",CONCATENATE(I471," ",G471),"")</f>
        <v>d) 0</v>
      </c>
      <c r="D471" s="26"/>
      <c r="G471" s="38">
        <f>IF(J468="FIN","",LOOKUP(I467,DATOS!A:A,DATOS!O:O))</f>
        <v>0</v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ht="15.6" x14ac:dyDescent="0.25">
      <c r="A472" s="11"/>
      <c r="B472" s="30"/>
      <c r="C472" s="27"/>
      <c r="D472" s="28"/>
      <c r="J472" s="19"/>
    </row>
    <row r="473" spans="1:19" ht="15.6" x14ac:dyDescent="0.25">
      <c r="A473" s="11"/>
      <c r="B473" s="31"/>
      <c r="C473" s="23" t="str">
        <f ca="1">IF(PORTADA!$F$51="A",CONCATENATE(K473,".- ",G473),"")</f>
        <v xml:space="preserve">79.- ARMAMENTO Y PISTOLA UPS. </v>
      </c>
      <c r="D473" s="24"/>
      <c r="E473" s="11"/>
      <c r="F473" s="11"/>
      <c r="G473" s="40" t="str">
        <f>IF(J474="FIN","",LOOKUP(I473,DATOS!A:A,DATOS!F:F))</f>
        <v xml:space="preserve">ARMAMENTO Y PISTOLA UPS. </v>
      </c>
      <c r="H473" s="40">
        <f>IF(J474="FIN",0,LOOKUP(I473,DATOS!A:A,DATOS!P:P))</f>
        <v>0</v>
      </c>
      <c r="I473" s="35">
        <f>+I467+1</f>
        <v>1766</v>
      </c>
      <c r="J473" s="61">
        <f>IF(LOOKUP(I473,DATOS!A:A,DATOS!C:C)=0,J467,(LOOKUP(I473,DATOS!A:A,DATOS!C:C)))</f>
        <v>25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ht="15.6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>a) 0</v>
      </c>
      <c r="D474" s="26"/>
      <c r="G474" s="38">
        <f>IF(J474="FIN","",LOOKUP(I473,DATOS!A:A,DATOS!L:L))</f>
        <v>0</v>
      </c>
      <c r="I474" s="35" t="s">
        <v>57</v>
      </c>
      <c r="J474" s="41" t="str">
        <f>IF(J468="FIN","FIN",IF(J473=J467,"","FIN"))</f>
        <v/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ht="15.6" x14ac:dyDescent="0.25">
      <c r="A475" s="142"/>
      <c r="B475" s="29"/>
      <c r="C475" s="25" t="str">
        <f ca="1">IF(PORTADA!$F$51="A",CONCATENATE(I475," ",G475),"")</f>
        <v>b) 0</v>
      </c>
      <c r="D475" s="26"/>
      <c r="G475" s="38">
        <f>IF(J474="FIN","",LOOKUP(I473,DATOS!A:A,DATOS!M:M))</f>
        <v>0</v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ht="15.6" x14ac:dyDescent="0.25">
      <c r="A476" s="142"/>
      <c r="B476" s="29"/>
      <c r="C476" s="25" t="str">
        <f ca="1">IF(PORTADA!$F$51="A",CONCATENATE(I476," ",G476),"")</f>
        <v>c) 0</v>
      </c>
      <c r="D476" s="26"/>
      <c r="G476" s="38">
        <f>IF(J474="FIN","",LOOKUP(I473,DATOS!A:A,DATOS!N:N))</f>
        <v>0</v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ht="15.6" x14ac:dyDescent="0.25">
      <c r="A477" s="142"/>
      <c r="B477" s="29"/>
      <c r="C477" s="25" t="str">
        <f ca="1">IF(PORTADA!$F$51="A",CONCATENATE(I477," ",G477),"")</f>
        <v>d) 0</v>
      </c>
      <c r="D477" s="26"/>
      <c r="G477" s="38">
        <f>IF(J474="FIN","",LOOKUP(I473,DATOS!A:A,DATOS!O:O))</f>
        <v>0</v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ht="15.6" x14ac:dyDescent="0.25">
      <c r="A478" s="11"/>
      <c r="B478" s="30"/>
      <c r="C478" s="27"/>
      <c r="D478" s="28"/>
      <c r="J478" s="19"/>
    </row>
    <row r="479" spans="1:19" ht="15.6" x14ac:dyDescent="0.25">
      <c r="A479" s="11"/>
      <c r="B479" s="31"/>
      <c r="C479" s="23" t="str">
        <f ca="1">IF(PORTADA!$F$51="A",CONCATENATE(K479,".- ",G479),"")</f>
        <v xml:space="preserve">80.- ARMAMENTO Y PISTOLA UPS. </v>
      </c>
      <c r="D479" s="24"/>
      <c r="E479" s="11"/>
      <c r="F479" s="11"/>
      <c r="G479" s="40" t="str">
        <f>IF(J480="FIN","",LOOKUP(I479,DATOS!A:A,DATOS!F:F))</f>
        <v xml:space="preserve">ARMAMENTO Y PISTOLA UPS. </v>
      </c>
      <c r="H479" s="40">
        <f>IF(J480="FIN",0,LOOKUP(I479,DATOS!A:A,DATOS!P:P))</f>
        <v>0</v>
      </c>
      <c r="I479" s="35">
        <f>+I473+1</f>
        <v>1767</v>
      </c>
      <c r="J479" s="61">
        <f>IF(LOOKUP(I479,DATOS!A:A,DATOS!C:C)=0,J473,(LOOKUP(I479,DATOS!A:A,DATOS!C:C)))</f>
        <v>25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ht="15.6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>a) 0</v>
      </c>
      <c r="D480" s="26"/>
      <c r="G480" s="38">
        <f>IF(J480="FIN","",LOOKUP(I479,DATOS!A:A,DATOS!L:L))</f>
        <v>0</v>
      </c>
      <c r="I480" s="35" t="s">
        <v>57</v>
      </c>
      <c r="J480" s="41" t="str">
        <f>IF(J474="FIN","FIN",IF(J479=J473,"","FIN"))</f>
        <v/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ht="15.6" x14ac:dyDescent="0.25">
      <c r="A481" s="142"/>
      <c r="B481" s="29"/>
      <c r="C481" s="25" t="str">
        <f ca="1">IF(PORTADA!$F$51="A",CONCATENATE(I481," ",G481),"")</f>
        <v>b) 0</v>
      </c>
      <c r="D481" s="26"/>
      <c r="G481" s="38">
        <f>IF(J480="FIN","",LOOKUP(I479,DATOS!A:A,DATOS!M:M))</f>
        <v>0</v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ht="15.6" x14ac:dyDescent="0.25">
      <c r="A482" s="142"/>
      <c r="B482" s="29"/>
      <c r="C482" s="25" t="str">
        <f ca="1">IF(PORTADA!$F$51="A",CONCATENATE(I482," ",G482),"")</f>
        <v>c) 0</v>
      </c>
      <c r="D482" s="26"/>
      <c r="G482" s="38">
        <f>IF(J480="FIN","",LOOKUP(I479,DATOS!A:A,DATOS!N:N))</f>
        <v>0</v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ht="15.6" x14ac:dyDescent="0.25">
      <c r="A483" s="142"/>
      <c r="B483" s="29"/>
      <c r="C483" s="25" t="str">
        <f ca="1">IF(PORTADA!$F$51="A",CONCATENATE(I483," ",G483),"")</f>
        <v>d) 0</v>
      </c>
      <c r="D483" s="26"/>
      <c r="G483" s="38">
        <f>IF(J480="FIN","",LOOKUP(I479,DATOS!A:A,DATOS!O:O))</f>
        <v>0</v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ht="15.6" x14ac:dyDescent="0.25">
      <c r="A484" s="11"/>
      <c r="B484" s="30"/>
      <c r="C484" s="27"/>
      <c r="D484" s="28"/>
      <c r="J484" s="19"/>
    </row>
    <row r="485" spans="1:19" ht="15.6" x14ac:dyDescent="0.25">
      <c r="A485" s="11"/>
      <c r="B485" s="31"/>
      <c r="C485" s="23" t="str">
        <f ca="1">IF(PORTADA!$F$51="A",CONCATENATE(K485,".- ",G485),"")</f>
        <v xml:space="preserve">81.- ARMAMENTO Y PISTOLA UPS. </v>
      </c>
      <c r="D485" s="24"/>
      <c r="E485" s="11"/>
      <c r="F485" s="11"/>
      <c r="G485" s="40" t="str">
        <f>IF(J486="FIN","",LOOKUP(I485,DATOS!A:A,DATOS!F:F))</f>
        <v xml:space="preserve">ARMAMENTO Y PISTOLA UPS. </v>
      </c>
      <c r="H485" s="40">
        <f>IF(J486="FIN",0,LOOKUP(I485,DATOS!A:A,DATOS!P:P))</f>
        <v>0</v>
      </c>
      <c r="I485" s="35">
        <f>+I479+1</f>
        <v>1768</v>
      </c>
      <c r="J485" s="61">
        <f>IF(LOOKUP(I485,DATOS!A:A,DATOS!C:C)=0,J479,(LOOKUP(I485,DATOS!A:A,DATOS!C:C)))</f>
        <v>25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ht="15.6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>a) 0</v>
      </c>
      <c r="D486" s="26"/>
      <c r="G486" s="38">
        <f>IF(J486="FIN","",LOOKUP(I485,DATOS!A:A,DATOS!L:L))</f>
        <v>0</v>
      </c>
      <c r="I486" s="35" t="s">
        <v>57</v>
      </c>
      <c r="J486" s="41" t="str">
        <f>IF(J480="FIN","FIN",IF(J485=J479,"","FIN"))</f>
        <v/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ht="15.6" x14ac:dyDescent="0.25">
      <c r="A487" s="142"/>
      <c r="B487" s="29"/>
      <c r="C487" s="25" t="str">
        <f ca="1">IF(PORTADA!$F$51="A",CONCATENATE(I487," ",G487),"")</f>
        <v>b) 0</v>
      </c>
      <c r="D487" s="26"/>
      <c r="G487" s="38">
        <f>IF(J486="FIN","",LOOKUP(I485,DATOS!A:A,DATOS!M:M))</f>
        <v>0</v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ht="15.6" x14ac:dyDescent="0.25">
      <c r="A488" s="142"/>
      <c r="B488" s="29"/>
      <c r="C488" s="25" t="str">
        <f ca="1">IF(PORTADA!$F$51="A",CONCATENATE(I488," ",G488),"")</f>
        <v>c) 0</v>
      </c>
      <c r="D488" s="26"/>
      <c r="G488" s="38">
        <f>IF(J486="FIN","",LOOKUP(I485,DATOS!A:A,DATOS!N:N))</f>
        <v>0</v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ht="15.6" x14ac:dyDescent="0.25">
      <c r="A489" s="142"/>
      <c r="B489" s="29"/>
      <c r="C489" s="25" t="str">
        <f ca="1">IF(PORTADA!$F$51="A",CONCATENATE(I489," ",G489),"")</f>
        <v>d) 0</v>
      </c>
      <c r="D489" s="26"/>
      <c r="G489" s="38">
        <f>IF(J486="FIN","",LOOKUP(I485,DATOS!A:A,DATOS!O:O))</f>
        <v>0</v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ht="15.6" x14ac:dyDescent="0.25">
      <c r="A490" s="11"/>
      <c r="B490" s="30"/>
      <c r="C490" s="27"/>
      <c r="D490" s="28"/>
      <c r="J490" s="19"/>
    </row>
    <row r="491" spans="1:19" ht="15.6" x14ac:dyDescent="0.25">
      <c r="A491" s="11"/>
      <c r="B491" s="31"/>
      <c r="C491" s="23" t="str">
        <f ca="1">IF(PORTADA!$F$51="A",CONCATENATE(K491,".- ",G491),"")</f>
        <v xml:space="preserve">82.- ARMAMENTO Y PISTOLA UPS. </v>
      </c>
      <c r="D491" s="24"/>
      <c r="E491" s="11"/>
      <c r="F491" s="11"/>
      <c r="G491" s="40" t="str">
        <f>IF(J492="FIN","",LOOKUP(I491,DATOS!A:A,DATOS!F:F))</f>
        <v xml:space="preserve">ARMAMENTO Y PISTOLA UPS. </v>
      </c>
      <c r="H491" s="40">
        <f>IF(J492="FIN",0,LOOKUP(I491,DATOS!A:A,DATOS!P:P))</f>
        <v>0</v>
      </c>
      <c r="I491" s="35">
        <f>+I485+1</f>
        <v>1769</v>
      </c>
      <c r="J491" s="61">
        <f>IF(LOOKUP(I491,DATOS!A:A,DATOS!C:C)=0,J485,(LOOKUP(I491,DATOS!A:A,DATOS!C:C)))</f>
        <v>25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ht="15.6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>a) 0</v>
      </c>
      <c r="D492" s="26"/>
      <c r="G492" s="38">
        <f>IF(J492="FIN","",LOOKUP(I491,DATOS!A:A,DATOS!L:L))</f>
        <v>0</v>
      </c>
      <c r="I492" s="35" t="s">
        <v>57</v>
      </c>
      <c r="J492" s="41" t="str">
        <f>IF(J486="FIN","FIN",IF(J491=J485,"","FIN"))</f>
        <v/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ht="15.6" x14ac:dyDescent="0.25">
      <c r="A493" s="142"/>
      <c r="B493" s="29"/>
      <c r="C493" s="25" t="str">
        <f ca="1">IF(PORTADA!$F$51="A",CONCATENATE(I493," ",G493),"")</f>
        <v>b) 0</v>
      </c>
      <c r="D493" s="26"/>
      <c r="G493" s="38">
        <f>IF(J492="FIN","",LOOKUP(I491,DATOS!A:A,DATOS!M:M))</f>
        <v>0</v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ht="15.6" x14ac:dyDescent="0.25">
      <c r="A494" s="142"/>
      <c r="B494" s="29"/>
      <c r="C494" s="25" t="str">
        <f ca="1">IF(PORTADA!$F$51="A",CONCATENATE(I494," ",G494),"")</f>
        <v>c) 0</v>
      </c>
      <c r="D494" s="26"/>
      <c r="G494" s="38">
        <f>IF(J492="FIN","",LOOKUP(I491,DATOS!A:A,DATOS!N:N))</f>
        <v>0</v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ht="15.6" x14ac:dyDescent="0.25">
      <c r="A495" s="142"/>
      <c r="B495" s="29"/>
      <c r="C495" s="25" t="str">
        <f ca="1">IF(PORTADA!$F$51="A",CONCATENATE(I495," ",G495),"")</f>
        <v>d) 0</v>
      </c>
      <c r="D495" s="26"/>
      <c r="G495" s="38">
        <f>IF(J492="FIN","",LOOKUP(I491,DATOS!A:A,DATOS!O:O))</f>
        <v>0</v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ht="15.6" x14ac:dyDescent="0.25">
      <c r="A496" s="11"/>
      <c r="B496" s="30"/>
      <c r="C496" s="27"/>
      <c r="D496" s="28"/>
      <c r="J496" s="19"/>
    </row>
    <row r="497" spans="1:19" ht="15.6" x14ac:dyDescent="0.25">
      <c r="A497" s="11"/>
      <c r="B497" s="31"/>
      <c r="C497" s="23" t="str">
        <f ca="1">IF(PORTADA!$F$51="A",CONCATENATE(K497,".- ",G497),"")</f>
        <v xml:space="preserve">83.- ARMAMENTO Y PISTOLA UPS. </v>
      </c>
      <c r="D497" s="24"/>
      <c r="E497" s="11"/>
      <c r="F497" s="11"/>
      <c r="G497" s="40" t="str">
        <f>IF(J498="FIN","",LOOKUP(I497,DATOS!A:A,DATOS!F:F))</f>
        <v xml:space="preserve">ARMAMENTO Y PISTOLA UPS. </v>
      </c>
      <c r="H497" s="40">
        <f>IF(J498="FIN",0,LOOKUP(I497,DATOS!A:A,DATOS!P:P))</f>
        <v>0</v>
      </c>
      <c r="I497" s="35">
        <f>+I491+1</f>
        <v>1770</v>
      </c>
      <c r="J497" s="61">
        <f>IF(LOOKUP(I497,DATOS!A:A,DATOS!C:C)=0,J491,(LOOKUP(I497,DATOS!A:A,DATOS!C:C)))</f>
        <v>25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ht="15.6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>a) 0</v>
      </c>
      <c r="D498" s="26"/>
      <c r="G498" s="38">
        <f>IF(J498="FIN","",LOOKUP(I497,DATOS!A:A,DATOS!L:L))</f>
        <v>0</v>
      </c>
      <c r="I498" s="35" t="s">
        <v>57</v>
      </c>
      <c r="J498" s="41" t="str">
        <f>IF(J492="FIN","FIN",IF(J497=J491,"","FIN"))</f>
        <v/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ht="15.6" x14ac:dyDescent="0.25">
      <c r="A499" s="142"/>
      <c r="B499" s="29"/>
      <c r="C499" s="25" t="str">
        <f ca="1">IF(PORTADA!$F$51="A",CONCATENATE(I499," ",G499),"")</f>
        <v>b) 0</v>
      </c>
      <c r="D499" s="26"/>
      <c r="G499" s="38">
        <f>IF(J498="FIN","",LOOKUP(I497,DATOS!A:A,DATOS!M:M))</f>
        <v>0</v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ht="15.6" x14ac:dyDescent="0.25">
      <c r="A500" s="142"/>
      <c r="B500" s="29"/>
      <c r="C500" s="25" t="str">
        <f ca="1">IF(PORTADA!$F$51="A",CONCATENATE(I500," ",G500),"")</f>
        <v>c) 0</v>
      </c>
      <c r="D500" s="26"/>
      <c r="G500" s="38">
        <f>IF(J498="FIN","",LOOKUP(I497,DATOS!A:A,DATOS!N:N))</f>
        <v>0</v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ht="15.6" x14ac:dyDescent="0.25">
      <c r="A501" s="142"/>
      <c r="B501" s="29"/>
      <c r="C501" s="25" t="str">
        <f ca="1">IF(PORTADA!$F$51="A",CONCATENATE(I501," ",G501),"")</f>
        <v>d) 0</v>
      </c>
      <c r="D501" s="26"/>
      <c r="G501" s="38">
        <f>IF(J498="FIN","",LOOKUP(I497,DATOS!A:A,DATOS!O:O))</f>
        <v>0</v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ht="15.6" x14ac:dyDescent="0.25">
      <c r="A502" s="11"/>
      <c r="B502" s="30"/>
      <c r="C502" s="27"/>
      <c r="D502" s="28"/>
      <c r="J502" s="19"/>
    </row>
    <row r="503" spans="1:19" ht="15.6" x14ac:dyDescent="0.25">
      <c r="A503" s="11"/>
      <c r="B503" s="31"/>
      <c r="C503" s="23" t="str">
        <f ca="1">IF(PORTADA!$F$51="A",CONCATENATE(K503,".- ",G503),"")</f>
        <v xml:space="preserve">84.- ARMAMENTO Y PISTOLA UPS. </v>
      </c>
      <c r="D503" s="24"/>
      <c r="E503" s="11"/>
      <c r="F503" s="11"/>
      <c r="G503" s="40" t="str">
        <f>IF(J504="FIN","",LOOKUP(I503,DATOS!A:A,DATOS!F:F))</f>
        <v xml:space="preserve">ARMAMENTO Y PISTOLA UPS. </v>
      </c>
      <c r="H503" s="40">
        <f>IF(J504="FIN",0,LOOKUP(I503,DATOS!A:A,DATOS!P:P))</f>
        <v>0</v>
      </c>
      <c r="I503" s="35">
        <f>+I497+1</f>
        <v>1771</v>
      </c>
      <c r="J503" s="61">
        <f>IF(LOOKUP(I503,DATOS!A:A,DATOS!C:C)=0,J497,(LOOKUP(I503,DATOS!A:A,DATOS!C:C)))</f>
        <v>25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ht="15.6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>a) 0</v>
      </c>
      <c r="D504" s="26"/>
      <c r="G504" s="38">
        <f>IF(J504="FIN","",LOOKUP(I503,DATOS!A:A,DATOS!L:L))</f>
        <v>0</v>
      </c>
      <c r="I504" s="35" t="s">
        <v>57</v>
      </c>
      <c r="J504" s="41" t="str">
        <f>IF(J498="FIN","FIN",IF(J503=J497,"","FIN"))</f>
        <v/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ht="15.6" x14ac:dyDescent="0.25">
      <c r="A505" s="142"/>
      <c r="B505" s="29"/>
      <c r="C505" s="25" t="str">
        <f ca="1">IF(PORTADA!$F$51="A",CONCATENATE(I505," ",G505),"")</f>
        <v>b) 0</v>
      </c>
      <c r="D505" s="26"/>
      <c r="G505" s="38">
        <f>IF(J504="FIN","",LOOKUP(I503,DATOS!A:A,DATOS!M:M))</f>
        <v>0</v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ht="15.6" x14ac:dyDescent="0.25">
      <c r="A506" s="142"/>
      <c r="B506" s="29"/>
      <c r="C506" s="25" t="str">
        <f ca="1">IF(PORTADA!$F$51="A",CONCATENATE(I506," ",G506),"")</f>
        <v>c) 0</v>
      </c>
      <c r="D506" s="26"/>
      <c r="G506" s="38">
        <f>IF(J504="FIN","",LOOKUP(I503,DATOS!A:A,DATOS!N:N))</f>
        <v>0</v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ht="15.6" x14ac:dyDescent="0.25">
      <c r="A507" s="142"/>
      <c r="B507" s="29"/>
      <c r="C507" s="25" t="str">
        <f ca="1">IF(PORTADA!$F$51="A",CONCATENATE(I507," ",G507),"")</f>
        <v>d) 0</v>
      </c>
      <c r="D507" s="26"/>
      <c r="G507" s="38">
        <f>IF(J504="FIN","",LOOKUP(I503,DATOS!A:A,DATOS!O:O))</f>
        <v>0</v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ht="15.6" x14ac:dyDescent="0.25">
      <c r="A508" s="11"/>
      <c r="B508" s="30"/>
      <c r="C508" s="27"/>
      <c r="D508" s="28"/>
      <c r="J508" s="19"/>
    </row>
    <row r="509" spans="1:19" ht="15.6" x14ac:dyDescent="0.25">
      <c r="A509" s="11"/>
      <c r="B509" s="31"/>
      <c r="C509" s="23" t="str">
        <f ca="1">IF(PORTADA!$F$51="A",CONCATENATE(K509,".- ",G509),"")</f>
        <v xml:space="preserve">85.- ARMAMENTO Y PISTOLA UPS. </v>
      </c>
      <c r="D509" s="24"/>
      <c r="E509" s="11"/>
      <c r="F509" s="11"/>
      <c r="G509" s="40" t="str">
        <f>IF(J510="FIN","",LOOKUP(I509,DATOS!A:A,DATOS!F:F))</f>
        <v xml:space="preserve">ARMAMENTO Y PISTOLA UPS. </v>
      </c>
      <c r="H509" s="40">
        <f>IF(J510="FIN",0,LOOKUP(I509,DATOS!A:A,DATOS!P:P))</f>
        <v>0</v>
      </c>
      <c r="I509" s="35">
        <f>+I503+1</f>
        <v>1772</v>
      </c>
      <c r="J509" s="61">
        <f>IF(LOOKUP(I509,DATOS!A:A,DATOS!C:C)=0,J503,(LOOKUP(I509,DATOS!A:A,DATOS!C:C)))</f>
        <v>25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ht="15.6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>a) 0</v>
      </c>
      <c r="D510" s="26"/>
      <c r="G510" s="38">
        <f>IF(J510="FIN","",LOOKUP(I509,DATOS!A:A,DATOS!L:L))</f>
        <v>0</v>
      </c>
      <c r="I510" s="35" t="s">
        <v>57</v>
      </c>
      <c r="J510" s="41" t="str">
        <f>IF(J504="FIN","FIN",IF(J509=J503,"","FIN"))</f>
        <v/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ht="15.6" x14ac:dyDescent="0.25">
      <c r="A511" s="142"/>
      <c r="B511" s="29"/>
      <c r="C511" s="25" t="str">
        <f ca="1">IF(PORTADA!$F$51="A",CONCATENATE(I511," ",G511),"")</f>
        <v>b) 0</v>
      </c>
      <c r="D511" s="26"/>
      <c r="G511" s="38">
        <f>IF(J510="FIN","",LOOKUP(I509,DATOS!A:A,DATOS!M:M))</f>
        <v>0</v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ht="15.6" x14ac:dyDescent="0.25">
      <c r="A512" s="142"/>
      <c r="B512" s="29"/>
      <c r="C512" s="25" t="str">
        <f ca="1">IF(PORTADA!$F$51="A",CONCATENATE(I512," ",G512),"")</f>
        <v>c) 0</v>
      </c>
      <c r="D512" s="26"/>
      <c r="G512" s="38">
        <f>IF(J510="FIN","",LOOKUP(I509,DATOS!A:A,DATOS!N:N))</f>
        <v>0</v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ht="15.6" x14ac:dyDescent="0.25">
      <c r="A513" s="142"/>
      <c r="B513" s="29"/>
      <c r="C513" s="25" t="str">
        <f ca="1">IF(PORTADA!$F$51="A",CONCATENATE(I513," ",G513),"")</f>
        <v>d) 0</v>
      </c>
      <c r="D513" s="26"/>
      <c r="G513" s="38">
        <f>IF(J510="FIN","",LOOKUP(I509,DATOS!A:A,DATOS!O:O))</f>
        <v>0</v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ht="15.6" x14ac:dyDescent="0.25">
      <c r="A514" s="11"/>
      <c r="B514" s="30"/>
      <c r="C514" s="27"/>
      <c r="D514" s="28"/>
      <c r="J514" s="19"/>
    </row>
    <row r="515" spans="1:19" ht="15.6" x14ac:dyDescent="0.25">
      <c r="A515" s="11"/>
      <c r="B515" s="31"/>
      <c r="C515" s="23" t="str">
        <f ca="1">IF(PORTADA!$F$51="A",CONCATENATE(K515,".- ",G515),"")</f>
        <v xml:space="preserve">86.- ARMAMENTO Y PISTOLA UPS. </v>
      </c>
      <c r="D515" s="24"/>
      <c r="E515" s="11"/>
      <c r="F515" s="11"/>
      <c r="G515" s="40" t="str">
        <f>IF(J516="FIN","",LOOKUP(I515,DATOS!A:A,DATOS!F:F))</f>
        <v xml:space="preserve">ARMAMENTO Y PISTOLA UPS. </v>
      </c>
      <c r="H515" s="40">
        <f>IF(J516="FIN",0,LOOKUP(I515,DATOS!A:A,DATOS!P:P))</f>
        <v>0</v>
      </c>
      <c r="I515" s="35">
        <f>+I509+1</f>
        <v>1773</v>
      </c>
      <c r="J515" s="61">
        <f>IF(LOOKUP(I515,DATOS!A:A,DATOS!C:C)=0,J509,(LOOKUP(I515,DATOS!A:A,DATOS!C:C)))</f>
        <v>25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ht="15.6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>a) 0</v>
      </c>
      <c r="D516" s="26"/>
      <c r="G516" s="38">
        <f>IF(J516="FIN","",LOOKUP(I515,DATOS!A:A,DATOS!L:L))</f>
        <v>0</v>
      </c>
      <c r="I516" s="35" t="s">
        <v>57</v>
      </c>
      <c r="J516" s="41" t="str">
        <f>IF(J510="FIN","FIN",IF(J515=J509,"","FIN"))</f>
        <v/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ht="15.6" x14ac:dyDescent="0.25">
      <c r="A517" s="142"/>
      <c r="B517" s="29"/>
      <c r="C517" s="25" t="str">
        <f ca="1">IF(PORTADA!$F$51="A",CONCATENATE(I517," ",G517),"")</f>
        <v>b) 0</v>
      </c>
      <c r="D517" s="26"/>
      <c r="G517" s="38">
        <f>IF(J516="FIN","",LOOKUP(I515,DATOS!A:A,DATOS!M:M))</f>
        <v>0</v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ht="15.6" x14ac:dyDescent="0.25">
      <c r="A518" s="142"/>
      <c r="B518" s="29"/>
      <c r="C518" s="25" t="str">
        <f ca="1">IF(PORTADA!$F$51="A",CONCATENATE(I518," ",G518),"")</f>
        <v>c) 0</v>
      </c>
      <c r="D518" s="26"/>
      <c r="G518" s="38">
        <f>IF(J516="FIN","",LOOKUP(I515,DATOS!A:A,DATOS!N:N))</f>
        <v>0</v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ht="15.6" x14ac:dyDescent="0.25">
      <c r="A519" s="142"/>
      <c r="B519" s="29"/>
      <c r="C519" s="25" t="str">
        <f ca="1">IF(PORTADA!$F$51="A",CONCATENATE(I519," ",G519),"")</f>
        <v>d) 0</v>
      </c>
      <c r="D519" s="26"/>
      <c r="G519" s="38">
        <f>IF(J516="FIN","",LOOKUP(I515,DATOS!A:A,DATOS!O:O))</f>
        <v>0</v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ht="15.6" x14ac:dyDescent="0.25">
      <c r="A520" s="11"/>
      <c r="B520" s="30"/>
      <c r="C520" s="27"/>
      <c r="D520" s="28"/>
      <c r="J520" s="19"/>
    </row>
    <row r="521" spans="1:19" ht="15.6" x14ac:dyDescent="0.25">
      <c r="A521" s="11"/>
      <c r="B521" s="31"/>
      <c r="C521" s="23" t="str">
        <f ca="1">IF(PORTADA!$F$51="A",CONCATENATE(K521,".- ",G521),"")</f>
        <v xml:space="preserve">87.- ARMAMENTO Y PISTOLA UPS. </v>
      </c>
      <c r="D521" s="24"/>
      <c r="E521" s="11"/>
      <c r="F521" s="11"/>
      <c r="G521" s="40" t="str">
        <f>IF(J522="FIN","",LOOKUP(I521,DATOS!A:A,DATOS!F:F))</f>
        <v xml:space="preserve">ARMAMENTO Y PISTOLA UPS. </v>
      </c>
      <c r="H521" s="40">
        <f>IF(J522="FIN",0,LOOKUP(I521,DATOS!A:A,DATOS!P:P))</f>
        <v>0</v>
      </c>
      <c r="I521" s="35">
        <f>+I515+1</f>
        <v>1774</v>
      </c>
      <c r="J521" s="61">
        <f>IF(LOOKUP(I521,DATOS!A:A,DATOS!C:C)=0,J515,(LOOKUP(I521,DATOS!A:A,DATOS!C:C)))</f>
        <v>25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ht="15.6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>a) 0</v>
      </c>
      <c r="D522" s="26"/>
      <c r="G522" s="38">
        <f>IF(J522="FIN","",LOOKUP(I521,DATOS!A:A,DATOS!L:L))</f>
        <v>0</v>
      </c>
      <c r="I522" s="35" t="s">
        <v>57</v>
      </c>
      <c r="J522" s="41" t="str">
        <f>IF(J516="FIN","FIN",IF(J521=J515,"","FIN"))</f>
        <v/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ht="15.6" x14ac:dyDescent="0.25">
      <c r="A523" s="142"/>
      <c r="B523" s="29"/>
      <c r="C523" s="25" t="str">
        <f ca="1">IF(PORTADA!$F$51="A",CONCATENATE(I523," ",G523),"")</f>
        <v>b) 0</v>
      </c>
      <c r="D523" s="26"/>
      <c r="G523" s="38">
        <f>IF(J522="FIN","",LOOKUP(I521,DATOS!A:A,DATOS!M:M))</f>
        <v>0</v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ht="15.6" x14ac:dyDescent="0.25">
      <c r="A524" s="142"/>
      <c r="B524" s="29"/>
      <c r="C524" s="25" t="str">
        <f ca="1">IF(PORTADA!$F$51="A",CONCATENATE(I524," ",G524),"")</f>
        <v>c) 0</v>
      </c>
      <c r="D524" s="26"/>
      <c r="G524" s="38">
        <f>IF(J522="FIN","",LOOKUP(I521,DATOS!A:A,DATOS!N:N))</f>
        <v>0</v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ht="15.6" x14ac:dyDescent="0.25">
      <c r="A525" s="142"/>
      <c r="B525" s="29"/>
      <c r="C525" s="25" t="str">
        <f ca="1">IF(PORTADA!$F$51="A",CONCATENATE(I525," ",G525),"")</f>
        <v>d) 0</v>
      </c>
      <c r="D525" s="26"/>
      <c r="G525" s="38">
        <f>IF(J522="FIN","",LOOKUP(I521,DATOS!A:A,DATOS!O:O))</f>
        <v>0</v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ht="15.6" x14ac:dyDescent="0.25">
      <c r="A526" s="11"/>
      <c r="B526" s="30"/>
      <c r="C526" s="27"/>
      <c r="D526" s="28"/>
      <c r="J526" s="19"/>
    </row>
    <row r="527" spans="1:19" ht="15.6" x14ac:dyDescent="0.25">
      <c r="A527" s="11"/>
      <c r="B527" s="31"/>
      <c r="C527" s="23" t="str">
        <f ca="1">IF(PORTADA!$F$51="A",CONCATENATE(K527,".- ",G527),"")</f>
        <v xml:space="preserve">88.- ARMAMENTO Y PISTOLA UPS. </v>
      </c>
      <c r="D527" s="24"/>
      <c r="E527" s="11"/>
      <c r="F527" s="11"/>
      <c r="G527" s="40" t="str">
        <f>IF(J528="FIN","",LOOKUP(I527,DATOS!A:A,DATOS!F:F))</f>
        <v xml:space="preserve">ARMAMENTO Y PISTOLA UPS. </v>
      </c>
      <c r="H527" s="40">
        <f>IF(J528="FIN",0,LOOKUP(I527,DATOS!A:A,DATOS!P:P))</f>
        <v>0</v>
      </c>
      <c r="I527" s="35">
        <f>+I521+1</f>
        <v>1775</v>
      </c>
      <c r="J527" s="61">
        <f>IF(LOOKUP(I527,DATOS!A:A,DATOS!C:C)=0,J521,(LOOKUP(I527,DATOS!A:A,DATOS!C:C)))</f>
        <v>25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ht="15.6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>a) 0</v>
      </c>
      <c r="D528" s="26"/>
      <c r="G528" s="38">
        <f>IF(J528="FIN","",LOOKUP(I527,DATOS!A:A,DATOS!L:L))</f>
        <v>0</v>
      </c>
      <c r="I528" s="35" t="s">
        <v>57</v>
      </c>
      <c r="J528" s="41" t="str">
        <f>IF(J522="FIN","FIN",IF(J527=J521,"","FIN"))</f>
        <v/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ht="15.6" x14ac:dyDescent="0.25">
      <c r="A529" s="142"/>
      <c r="B529" s="29"/>
      <c r="C529" s="25" t="str">
        <f ca="1">IF(PORTADA!$F$51="A",CONCATENATE(I529," ",G529),"")</f>
        <v>b) 0</v>
      </c>
      <c r="D529" s="26"/>
      <c r="G529" s="38">
        <f>IF(J528="FIN","",LOOKUP(I527,DATOS!A:A,DATOS!M:M))</f>
        <v>0</v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ht="15.6" x14ac:dyDescent="0.25">
      <c r="A530" s="142"/>
      <c r="B530" s="29"/>
      <c r="C530" s="25" t="str">
        <f ca="1">IF(PORTADA!$F$51="A",CONCATENATE(I530," ",G530),"")</f>
        <v>c) 0</v>
      </c>
      <c r="D530" s="26"/>
      <c r="G530" s="38">
        <f>IF(J528="FIN","",LOOKUP(I527,DATOS!A:A,DATOS!N:N))</f>
        <v>0</v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ht="15.6" x14ac:dyDescent="0.25">
      <c r="A531" s="142"/>
      <c r="B531" s="29"/>
      <c r="C531" s="25" t="str">
        <f ca="1">IF(PORTADA!$F$51="A",CONCATENATE(I531," ",G531),"")</f>
        <v>d) 0</v>
      </c>
      <c r="D531" s="26"/>
      <c r="G531" s="38">
        <f>IF(J528="FIN","",LOOKUP(I527,DATOS!A:A,DATOS!O:O))</f>
        <v>0</v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ht="15.6" x14ac:dyDescent="0.25">
      <c r="A532" s="11"/>
      <c r="B532" s="30"/>
      <c r="C532" s="27"/>
      <c r="D532" s="28"/>
      <c r="J532" s="19"/>
    </row>
    <row r="533" spans="1:19" ht="15.6" x14ac:dyDescent="0.25">
      <c r="A533" s="11"/>
      <c r="B533" s="31"/>
      <c r="C533" s="23" t="str">
        <f ca="1">IF(PORTADA!$F$51="A",CONCATENATE(K533,".- ",G533),"")</f>
        <v xml:space="preserve">89.- ARMAMENTO Y PISTOLA UPS. </v>
      </c>
      <c r="D533" s="24"/>
      <c r="E533" s="11"/>
      <c r="F533" s="11"/>
      <c r="G533" s="40" t="str">
        <f>IF(J534="FIN","",LOOKUP(I533,DATOS!A:A,DATOS!F:F))</f>
        <v xml:space="preserve">ARMAMENTO Y PISTOLA UPS. </v>
      </c>
      <c r="H533" s="40">
        <f>IF(J534="FIN",0,LOOKUP(I533,DATOS!A:A,DATOS!P:P))</f>
        <v>0</v>
      </c>
      <c r="I533" s="35">
        <f>+I527+1</f>
        <v>1776</v>
      </c>
      <c r="J533" s="61">
        <f>IF(LOOKUP(I533,DATOS!A:A,DATOS!C:C)=0,J527,(LOOKUP(I533,DATOS!A:A,DATOS!C:C)))</f>
        <v>25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ht="15.6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>a) 0</v>
      </c>
      <c r="D534" s="26"/>
      <c r="G534" s="38">
        <f>IF(J534="FIN","",LOOKUP(I533,DATOS!A:A,DATOS!L:L))</f>
        <v>0</v>
      </c>
      <c r="I534" s="35" t="s">
        <v>57</v>
      </c>
      <c r="J534" s="41" t="str">
        <f>IF(J528="FIN","FIN",IF(J533=J527,"","FIN"))</f>
        <v/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ht="15.6" x14ac:dyDescent="0.25">
      <c r="A535" s="142"/>
      <c r="B535" s="29"/>
      <c r="C535" s="25" t="str">
        <f ca="1">IF(PORTADA!$F$51="A",CONCATENATE(I535," ",G535),"")</f>
        <v>b) 0</v>
      </c>
      <c r="D535" s="26"/>
      <c r="G535" s="38">
        <f>IF(J534="FIN","",LOOKUP(I533,DATOS!A:A,DATOS!M:M))</f>
        <v>0</v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ht="15.6" x14ac:dyDescent="0.25">
      <c r="A536" s="142"/>
      <c r="B536" s="29"/>
      <c r="C536" s="25" t="str">
        <f ca="1">IF(PORTADA!$F$51="A",CONCATENATE(I536," ",G536),"")</f>
        <v>c) 0</v>
      </c>
      <c r="D536" s="26"/>
      <c r="G536" s="38">
        <f>IF(J534="FIN","",LOOKUP(I533,DATOS!A:A,DATOS!N:N))</f>
        <v>0</v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ht="15.6" x14ac:dyDescent="0.25">
      <c r="A537" s="142"/>
      <c r="B537" s="29"/>
      <c r="C537" s="25" t="str">
        <f ca="1">IF(PORTADA!$F$51="A",CONCATENATE(I537," ",G537),"")</f>
        <v>d) 0</v>
      </c>
      <c r="D537" s="26"/>
      <c r="G537" s="38">
        <f>IF(J534="FIN","",LOOKUP(I533,DATOS!A:A,DATOS!O:O))</f>
        <v>0</v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ht="15.6" x14ac:dyDescent="0.25">
      <c r="A538" s="11"/>
      <c r="B538" s="30"/>
      <c r="C538" s="27"/>
      <c r="D538" s="28"/>
      <c r="J538" s="19"/>
    </row>
    <row r="539" spans="1:19" ht="15.6" x14ac:dyDescent="0.25">
      <c r="A539" s="11"/>
      <c r="B539" s="31"/>
      <c r="C539" s="23" t="str">
        <f ca="1">IF(PORTADA!$F$51="A",CONCATENATE(K539,".- ",G539),"")</f>
        <v xml:space="preserve">90.- ARMAMENTO Y PISTOLA UPS. </v>
      </c>
      <c r="D539" s="24"/>
      <c r="E539" s="11"/>
      <c r="F539" s="11"/>
      <c r="G539" s="40" t="str">
        <f>IF(J540="FIN","",LOOKUP(I539,DATOS!A:A,DATOS!F:F))</f>
        <v xml:space="preserve">ARMAMENTO Y PISTOLA UPS. </v>
      </c>
      <c r="H539" s="40">
        <f>IF(J540="FIN",0,LOOKUP(I539,DATOS!A:A,DATOS!P:P))</f>
        <v>0</v>
      </c>
      <c r="I539" s="35">
        <f>+I533+1</f>
        <v>1777</v>
      </c>
      <c r="J539" s="61">
        <f>IF(LOOKUP(I539,DATOS!A:A,DATOS!C:C)=0,J533,(LOOKUP(I539,DATOS!A:A,DATOS!C:C)))</f>
        <v>25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ht="15.6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>a) 0</v>
      </c>
      <c r="D540" s="26"/>
      <c r="G540" s="38">
        <f>IF(J540="FIN","",LOOKUP(I539,DATOS!A:A,DATOS!L:L))</f>
        <v>0</v>
      </c>
      <c r="I540" s="35" t="s">
        <v>57</v>
      </c>
      <c r="J540" s="41" t="str">
        <f>IF(J534="FIN","FIN",IF(J539=J533,"","FIN"))</f>
        <v/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ht="15.6" x14ac:dyDescent="0.25">
      <c r="A541" s="142"/>
      <c r="B541" s="29"/>
      <c r="C541" s="25" t="str">
        <f ca="1">IF(PORTADA!$F$51="A",CONCATENATE(I541," ",G541),"")</f>
        <v>b) 0</v>
      </c>
      <c r="D541" s="26"/>
      <c r="G541" s="38">
        <f>IF(J540="FIN","",LOOKUP(I539,DATOS!A:A,DATOS!M:M))</f>
        <v>0</v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ht="15.6" x14ac:dyDescent="0.25">
      <c r="A542" s="142"/>
      <c r="B542" s="29"/>
      <c r="C542" s="25" t="str">
        <f ca="1">IF(PORTADA!$F$51="A",CONCATENATE(I542," ",G542),"")</f>
        <v>c) 0</v>
      </c>
      <c r="D542" s="26"/>
      <c r="G542" s="38">
        <f>IF(J540="FIN","",LOOKUP(I539,DATOS!A:A,DATOS!N:N))</f>
        <v>0</v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ht="15.6" x14ac:dyDescent="0.25">
      <c r="A543" s="142"/>
      <c r="B543" s="29"/>
      <c r="C543" s="25" t="str">
        <f ca="1">IF(PORTADA!$F$51="A",CONCATENATE(I543," ",G543),"")</f>
        <v>d) 0</v>
      </c>
      <c r="D543" s="26"/>
      <c r="G543" s="38">
        <f>IF(J540="FIN","",LOOKUP(I539,DATOS!A:A,DATOS!O:O))</f>
        <v>0</v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ht="15.6" x14ac:dyDescent="0.25">
      <c r="A544" s="11"/>
      <c r="B544" s="30"/>
      <c r="C544" s="27"/>
      <c r="D544" s="28"/>
      <c r="J544" s="19"/>
    </row>
    <row r="545" spans="1:19" ht="15.6" x14ac:dyDescent="0.25">
      <c r="A545" s="11"/>
      <c r="B545" s="31"/>
      <c r="C545" s="23" t="str">
        <f ca="1">IF(PORTADA!$F$51="A",CONCATENATE(K545,".- ",G545),"")</f>
        <v xml:space="preserve">91.- ARMAMENTO Y PISTOLA UPS. </v>
      </c>
      <c r="D545" s="24"/>
      <c r="E545" s="11"/>
      <c r="F545" s="11"/>
      <c r="G545" s="40" t="str">
        <f>IF(J546="FIN","",LOOKUP(I545,DATOS!A:A,DATOS!F:F))</f>
        <v xml:space="preserve">ARMAMENTO Y PISTOLA UPS. </v>
      </c>
      <c r="H545" s="40">
        <f>IF(J546="FIN",0,LOOKUP(I545,DATOS!A:A,DATOS!P:P))</f>
        <v>0</v>
      </c>
      <c r="I545" s="35">
        <f>+I539+1</f>
        <v>1778</v>
      </c>
      <c r="J545" s="61">
        <f>IF(LOOKUP(I545,DATOS!A:A,DATOS!C:C)=0,J539,(LOOKUP(I545,DATOS!A:A,DATOS!C:C)))</f>
        <v>25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ht="15.6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>a) 0</v>
      </c>
      <c r="D546" s="26"/>
      <c r="G546" s="38">
        <f>IF(J546="FIN","",LOOKUP(I545,DATOS!A:A,DATOS!L:L))</f>
        <v>0</v>
      </c>
      <c r="I546" s="35" t="s">
        <v>57</v>
      </c>
      <c r="J546" s="41" t="str">
        <f>IF(J540="FIN","FIN",IF(J545=J539,"","FIN"))</f>
        <v/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ht="15.6" x14ac:dyDescent="0.25">
      <c r="A547" s="142"/>
      <c r="B547" s="29"/>
      <c r="C547" s="25" t="str">
        <f ca="1">IF(PORTADA!$F$51="A",CONCATENATE(I547," ",G547),"")</f>
        <v>b) 0</v>
      </c>
      <c r="D547" s="26"/>
      <c r="G547" s="38">
        <f>IF(J546="FIN","",LOOKUP(I545,DATOS!A:A,DATOS!M:M))</f>
        <v>0</v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ht="15.6" x14ac:dyDescent="0.25">
      <c r="A548" s="142"/>
      <c r="B548" s="29"/>
      <c r="C548" s="25" t="str">
        <f ca="1">IF(PORTADA!$F$51="A",CONCATENATE(I548," ",G548),"")</f>
        <v>c) 0</v>
      </c>
      <c r="D548" s="26"/>
      <c r="G548" s="38">
        <f>IF(J546="FIN","",LOOKUP(I545,DATOS!A:A,DATOS!N:N))</f>
        <v>0</v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ht="15.6" x14ac:dyDescent="0.25">
      <c r="A549" s="142"/>
      <c r="B549" s="29"/>
      <c r="C549" s="25" t="str">
        <f ca="1">IF(PORTADA!$F$51="A",CONCATENATE(I549," ",G549),"")</f>
        <v>d) 0</v>
      </c>
      <c r="D549" s="26"/>
      <c r="G549" s="38">
        <f>IF(J546="FIN","",LOOKUP(I545,DATOS!A:A,DATOS!O:O))</f>
        <v>0</v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ht="15.6" x14ac:dyDescent="0.25">
      <c r="A550" s="11"/>
      <c r="B550" s="30"/>
      <c r="C550" s="27"/>
      <c r="D550" s="28"/>
      <c r="J550" s="19"/>
    </row>
    <row r="551" spans="1:19" ht="15.6" x14ac:dyDescent="0.25">
      <c r="A551" s="11"/>
      <c r="B551" s="31"/>
      <c r="C551" s="23" t="str">
        <f ca="1">IF(PORTADA!$F$51="A",CONCATENATE(K551,".- ",G551),"")</f>
        <v xml:space="preserve">92.- ARMAMENTO Y PISTOLA UPS. </v>
      </c>
      <c r="D551" s="24"/>
      <c r="E551" s="11"/>
      <c r="F551" s="11"/>
      <c r="G551" s="40" t="str">
        <f>IF(J552="FIN","",LOOKUP(I551,DATOS!A:A,DATOS!F:F))</f>
        <v xml:space="preserve">ARMAMENTO Y PISTOLA UPS. </v>
      </c>
      <c r="H551" s="40">
        <f>IF(J552="FIN",0,LOOKUP(I551,DATOS!A:A,DATOS!P:P))</f>
        <v>0</v>
      </c>
      <c r="I551" s="35">
        <f>+I545+1</f>
        <v>1779</v>
      </c>
      <c r="J551" s="61">
        <f>IF(LOOKUP(I551,DATOS!A:A,DATOS!C:C)=0,J545,(LOOKUP(I551,DATOS!A:A,DATOS!C:C)))</f>
        <v>25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ht="15.6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>a) 0</v>
      </c>
      <c r="D552" s="26"/>
      <c r="G552" s="38">
        <f>IF(J552="FIN","",LOOKUP(I551,DATOS!A:A,DATOS!L:L))</f>
        <v>0</v>
      </c>
      <c r="I552" s="35" t="s">
        <v>57</v>
      </c>
      <c r="J552" s="41" t="str">
        <f>IF(J546="FIN","FIN",IF(J551=J545,"","FIN"))</f>
        <v/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ht="15.6" x14ac:dyDescent="0.25">
      <c r="A553" s="142"/>
      <c r="B553" s="29"/>
      <c r="C553" s="25" t="str">
        <f ca="1">IF(PORTADA!$F$51="A",CONCATENATE(I553," ",G553),"")</f>
        <v>b) 0</v>
      </c>
      <c r="D553" s="26"/>
      <c r="G553" s="38">
        <f>IF(J552="FIN","",LOOKUP(I551,DATOS!A:A,DATOS!M:M))</f>
        <v>0</v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ht="15.6" x14ac:dyDescent="0.25">
      <c r="A554" s="142"/>
      <c r="B554" s="29"/>
      <c r="C554" s="25" t="str">
        <f ca="1">IF(PORTADA!$F$51="A",CONCATENATE(I554," ",G554),"")</f>
        <v>c) 0</v>
      </c>
      <c r="D554" s="26"/>
      <c r="G554" s="38">
        <f>IF(J552="FIN","",LOOKUP(I551,DATOS!A:A,DATOS!N:N))</f>
        <v>0</v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ht="15.6" x14ac:dyDescent="0.25">
      <c r="A555" s="142"/>
      <c r="B555" s="29"/>
      <c r="C555" s="25" t="str">
        <f ca="1">IF(PORTADA!$F$51="A",CONCATENATE(I555," ",G555),"")</f>
        <v>d) 0</v>
      </c>
      <c r="D555" s="26"/>
      <c r="G555" s="38">
        <f>IF(J552="FIN","",LOOKUP(I551,DATOS!A:A,DATOS!O:O))</f>
        <v>0</v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ht="15.6" x14ac:dyDescent="0.25">
      <c r="A556" s="11"/>
      <c r="B556" s="30"/>
      <c r="C556" s="27"/>
      <c r="D556" s="28"/>
      <c r="J556" s="19"/>
    </row>
    <row r="557" spans="1:19" ht="15.6" x14ac:dyDescent="0.25">
      <c r="A557" s="11"/>
      <c r="B557" s="31"/>
      <c r="C557" s="23" t="str">
        <f ca="1">IF(PORTADA!$F$51="A",CONCATENATE(K557,".- ",G557),"")</f>
        <v xml:space="preserve">93.- ARMAMENTO Y PISTOLA UPS. </v>
      </c>
      <c r="D557" s="24"/>
      <c r="E557" s="11"/>
      <c r="F557" s="11"/>
      <c r="G557" s="40" t="str">
        <f>IF(J558="FIN","",LOOKUP(I557,DATOS!A:A,DATOS!F:F))</f>
        <v xml:space="preserve">ARMAMENTO Y PISTOLA UPS. </v>
      </c>
      <c r="H557" s="40">
        <f>IF(J558="FIN",0,LOOKUP(I557,DATOS!A:A,DATOS!P:P))</f>
        <v>0</v>
      </c>
      <c r="I557" s="35">
        <f>+I551+1</f>
        <v>1780</v>
      </c>
      <c r="J557" s="61">
        <f>IF(LOOKUP(I557,DATOS!A:A,DATOS!C:C)=0,J551,(LOOKUP(I557,DATOS!A:A,DATOS!C:C)))</f>
        <v>25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ht="15.6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>a) 0</v>
      </c>
      <c r="D558" s="26"/>
      <c r="G558" s="38">
        <f>IF(J558="FIN","",LOOKUP(I557,DATOS!A:A,DATOS!L:L))</f>
        <v>0</v>
      </c>
      <c r="I558" s="35" t="s">
        <v>57</v>
      </c>
      <c r="J558" s="41" t="str">
        <f>IF(J552="FIN","FIN",IF(J557=J551,"","FIN"))</f>
        <v/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ht="15.6" x14ac:dyDescent="0.25">
      <c r="A559" s="142"/>
      <c r="B559" s="29"/>
      <c r="C559" s="25" t="str">
        <f ca="1">IF(PORTADA!$F$51="A",CONCATENATE(I559," ",G559),"")</f>
        <v>b) 0</v>
      </c>
      <c r="D559" s="26"/>
      <c r="G559" s="38">
        <f>IF(J558="FIN","",LOOKUP(I557,DATOS!A:A,DATOS!M:M))</f>
        <v>0</v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ht="15.6" x14ac:dyDescent="0.25">
      <c r="A560" s="142"/>
      <c r="B560" s="29"/>
      <c r="C560" s="25" t="str">
        <f ca="1">IF(PORTADA!$F$51="A",CONCATENATE(I560," ",G560),"")</f>
        <v>c) 0</v>
      </c>
      <c r="D560" s="26"/>
      <c r="G560" s="38">
        <f>IF(J558="FIN","",LOOKUP(I557,DATOS!A:A,DATOS!N:N))</f>
        <v>0</v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ht="15.6" x14ac:dyDescent="0.25">
      <c r="A561" s="142"/>
      <c r="B561" s="29"/>
      <c r="C561" s="25" t="str">
        <f ca="1">IF(PORTADA!$F$51="A",CONCATENATE(I561," ",G561),"")</f>
        <v>d) 0</v>
      </c>
      <c r="D561" s="26"/>
      <c r="G561" s="38">
        <f>IF(J558="FIN","",LOOKUP(I557,DATOS!A:A,DATOS!O:O))</f>
        <v>0</v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ht="15.6" x14ac:dyDescent="0.25">
      <c r="A562" s="11"/>
      <c r="B562" s="30"/>
      <c r="C562" s="27"/>
      <c r="D562" s="28"/>
      <c r="J562" s="19"/>
    </row>
    <row r="563" spans="1:19" ht="15.6" x14ac:dyDescent="0.25">
      <c r="A563" s="11"/>
      <c r="B563" s="31"/>
      <c r="C563" s="23" t="str">
        <f ca="1">IF(PORTADA!$F$51="A",CONCATENATE(K563,".- ",G563),"")</f>
        <v xml:space="preserve">94.- ARMAMENTO Y PISTOLA UPS. </v>
      </c>
      <c r="D563" s="24"/>
      <c r="E563" s="11"/>
      <c r="F563" s="11"/>
      <c r="G563" s="40" t="str">
        <f>IF(J564="FIN","",LOOKUP(I563,DATOS!A:A,DATOS!F:F))</f>
        <v xml:space="preserve">ARMAMENTO Y PISTOLA UPS. </v>
      </c>
      <c r="H563" s="40">
        <f>IF(J564="FIN",0,LOOKUP(I563,DATOS!A:A,DATOS!P:P))</f>
        <v>0</v>
      </c>
      <c r="I563" s="35">
        <f>+I557+1</f>
        <v>1781</v>
      </c>
      <c r="J563" s="61">
        <f>IF(LOOKUP(I563,DATOS!A:A,DATOS!C:C)=0,J557,(LOOKUP(I563,DATOS!A:A,DATOS!C:C)))</f>
        <v>25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ht="15.6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>a) 0</v>
      </c>
      <c r="D564" s="26"/>
      <c r="G564" s="38">
        <f>IF(J564="FIN","",LOOKUP(I563,DATOS!A:A,DATOS!L:L))</f>
        <v>0</v>
      </c>
      <c r="I564" s="35" t="s">
        <v>57</v>
      </c>
      <c r="J564" s="41" t="str">
        <f>IF(J558="FIN","FIN",IF(J563=J557,"","FIN"))</f>
        <v/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ht="15.6" x14ac:dyDescent="0.25">
      <c r="A565" s="142"/>
      <c r="B565" s="29"/>
      <c r="C565" s="25" t="str">
        <f ca="1">IF(PORTADA!$F$51="A",CONCATENATE(I565," ",G565),"")</f>
        <v>b) 0</v>
      </c>
      <c r="D565" s="26"/>
      <c r="G565" s="38">
        <f>IF(J564="FIN","",LOOKUP(I563,DATOS!A:A,DATOS!M:M))</f>
        <v>0</v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ht="15.6" x14ac:dyDescent="0.25">
      <c r="A566" s="142"/>
      <c r="B566" s="29"/>
      <c r="C566" s="25" t="str">
        <f ca="1">IF(PORTADA!$F$51="A",CONCATENATE(I566," ",G566),"")</f>
        <v>c) 0</v>
      </c>
      <c r="D566" s="26"/>
      <c r="G566" s="38">
        <f>IF(J564="FIN","",LOOKUP(I563,DATOS!A:A,DATOS!N:N))</f>
        <v>0</v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ht="15.6" x14ac:dyDescent="0.25">
      <c r="A567" s="142"/>
      <c r="B567" s="29"/>
      <c r="C567" s="25" t="str">
        <f ca="1">IF(PORTADA!$F$51="A",CONCATENATE(I567," ",G567),"")</f>
        <v>d) 0</v>
      </c>
      <c r="D567" s="26"/>
      <c r="G567" s="38">
        <f>IF(J564="FIN","",LOOKUP(I563,DATOS!A:A,DATOS!O:O))</f>
        <v>0</v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ht="15.6" x14ac:dyDescent="0.25">
      <c r="A568" s="11"/>
      <c r="B568" s="30"/>
      <c r="C568" s="27"/>
      <c r="D568" s="28"/>
      <c r="J568" s="19"/>
    </row>
    <row r="569" spans="1:19" ht="15.6" x14ac:dyDescent="0.25">
      <c r="A569" s="11"/>
      <c r="B569" s="31"/>
      <c r="C569" s="23" t="str">
        <f ca="1">IF(PORTADA!$F$51="A",CONCATENATE(K569,".- ",G569),"")</f>
        <v xml:space="preserve">95.- ARMAMENTO Y PISTOLA UPS. </v>
      </c>
      <c r="D569" s="24"/>
      <c r="E569" s="11"/>
      <c r="F569" s="11"/>
      <c r="G569" s="40" t="str">
        <f>IF(J570="FIN","",LOOKUP(I569,DATOS!A:A,DATOS!F:F))</f>
        <v xml:space="preserve">ARMAMENTO Y PISTOLA UPS. </v>
      </c>
      <c r="H569" s="40">
        <f>IF(J570="FIN",0,LOOKUP(I569,DATOS!A:A,DATOS!P:P))</f>
        <v>0</v>
      </c>
      <c r="I569" s="35">
        <f>+I563+1</f>
        <v>1782</v>
      </c>
      <c r="J569" s="61">
        <f>IF(LOOKUP(I569,DATOS!A:A,DATOS!C:C)=0,J563,(LOOKUP(I569,DATOS!A:A,DATOS!C:C)))</f>
        <v>25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ht="15.6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>a) 0</v>
      </c>
      <c r="D570" s="26"/>
      <c r="G570" s="38">
        <f>IF(J570="FIN","",LOOKUP(I569,DATOS!A:A,DATOS!L:L))</f>
        <v>0</v>
      </c>
      <c r="I570" s="35" t="s">
        <v>57</v>
      </c>
      <c r="J570" s="41" t="str">
        <f>IF(J564="FIN","FIN",IF(J569=J563,"","FIN"))</f>
        <v/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ht="15.6" x14ac:dyDescent="0.25">
      <c r="A571" s="142"/>
      <c r="B571" s="29"/>
      <c r="C571" s="25" t="str">
        <f ca="1">IF(PORTADA!$F$51="A",CONCATENATE(I571," ",G571),"")</f>
        <v>b) 0</v>
      </c>
      <c r="D571" s="26"/>
      <c r="G571" s="38">
        <f>IF(J570="FIN","",LOOKUP(I569,DATOS!A:A,DATOS!M:M))</f>
        <v>0</v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ht="15.6" x14ac:dyDescent="0.25">
      <c r="A572" s="142"/>
      <c r="B572" s="29"/>
      <c r="C572" s="25" t="str">
        <f ca="1">IF(PORTADA!$F$51="A",CONCATENATE(I572," ",G572),"")</f>
        <v>c) 0</v>
      </c>
      <c r="D572" s="26"/>
      <c r="G572" s="38">
        <f>IF(J570="FIN","",LOOKUP(I569,DATOS!A:A,DATOS!N:N))</f>
        <v>0</v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ht="15.6" x14ac:dyDescent="0.25">
      <c r="A573" s="142"/>
      <c r="B573" s="29"/>
      <c r="C573" s="25" t="str">
        <f ca="1">IF(PORTADA!$F$51="A",CONCATENATE(I573," ",G573),"")</f>
        <v>d) 0</v>
      </c>
      <c r="D573" s="26"/>
      <c r="G573" s="38">
        <f>IF(J570="FIN","",LOOKUP(I569,DATOS!A:A,DATOS!O:O))</f>
        <v>0</v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ht="15.6" x14ac:dyDescent="0.25">
      <c r="A574" s="11"/>
      <c r="B574" s="30"/>
      <c r="C574" s="27"/>
      <c r="D574" s="28"/>
      <c r="J574" s="19"/>
    </row>
    <row r="575" spans="1:19" ht="15.6" x14ac:dyDescent="0.25">
      <c r="A575" s="11"/>
      <c r="B575" s="31"/>
      <c r="C575" s="23" t="str">
        <f ca="1">IF(PORTADA!$F$51="A",CONCATENATE(K575,".- ",G575),"")</f>
        <v xml:space="preserve">96.- ARMAMENTO Y PISTOLA UPS. </v>
      </c>
      <c r="D575" s="24"/>
      <c r="E575" s="11"/>
      <c r="F575" s="11"/>
      <c r="G575" s="40" t="str">
        <f>IF(J576="FIN","",LOOKUP(I575,DATOS!A:A,DATOS!F:F))</f>
        <v xml:space="preserve">ARMAMENTO Y PISTOLA UPS. </v>
      </c>
      <c r="H575" s="40">
        <f>IF(J576="FIN",0,LOOKUP(I575,DATOS!A:A,DATOS!P:P))</f>
        <v>0</v>
      </c>
      <c r="I575" s="35">
        <f>+I569+1</f>
        <v>1783</v>
      </c>
      <c r="J575" s="61">
        <f>IF(LOOKUP(I575,DATOS!A:A,DATOS!C:C)=0,J569,(LOOKUP(I575,DATOS!A:A,DATOS!C:C)))</f>
        <v>25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ht="15.6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>a) 0</v>
      </c>
      <c r="D576" s="26"/>
      <c r="G576" s="38">
        <f>IF(J576="FIN","",LOOKUP(I575,DATOS!A:A,DATOS!L:L))</f>
        <v>0</v>
      </c>
      <c r="I576" s="35" t="s">
        <v>57</v>
      </c>
      <c r="J576" s="41" t="str">
        <f>IF(J570="FIN","FIN",IF(J575=J569,"","FIN"))</f>
        <v/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ht="15.6" x14ac:dyDescent="0.25">
      <c r="A577" s="142"/>
      <c r="B577" s="29"/>
      <c r="C577" s="25" t="str">
        <f ca="1">IF(PORTADA!$F$51="A",CONCATENATE(I577," ",G577),"")</f>
        <v>b) 0</v>
      </c>
      <c r="D577" s="26"/>
      <c r="G577" s="38">
        <f>IF(J576="FIN","",LOOKUP(I575,DATOS!A:A,DATOS!M:M))</f>
        <v>0</v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ht="15.6" x14ac:dyDescent="0.25">
      <c r="A578" s="142"/>
      <c r="B578" s="29"/>
      <c r="C578" s="25" t="str">
        <f ca="1">IF(PORTADA!$F$51="A",CONCATENATE(I578," ",G578),"")</f>
        <v>c) 0</v>
      </c>
      <c r="D578" s="26"/>
      <c r="G578" s="38">
        <f>IF(J576="FIN","",LOOKUP(I575,DATOS!A:A,DATOS!N:N))</f>
        <v>0</v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ht="15.6" x14ac:dyDescent="0.25">
      <c r="A579" s="142"/>
      <c r="B579" s="29"/>
      <c r="C579" s="25" t="str">
        <f ca="1">IF(PORTADA!$F$51="A",CONCATENATE(I579," ",G579),"")</f>
        <v>d) 0</v>
      </c>
      <c r="D579" s="26"/>
      <c r="G579" s="38">
        <f>IF(J576="FIN","",LOOKUP(I575,DATOS!A:A,DATOS!O:O))</f>
        <v>0</v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ht="15.6" x14ac:dyDescent="0.25">
      <c r="A580" s="11"/>
      <c r="B580" s="30"/>
      <c r="C580" s="27"/>
      <c r="D580" s="28"/>
      <c r="J580" s="19"/>
    </row>
    <row r="581" spans="1:19" ht="15.6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1784</v>
      </c>
      <c r="J581" s="61">
        <f>IF(LOOKUP(I581,DATOS!A:A,DATOS!C:C)=0,J575,(LOOKUP(I581,DATOS!A:A,DATOS!C:C)))</f>
        <v>26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ht="15.6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ht="15.6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ht="15.6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ht="15.6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ht="15.6" x14ac:dyDescent="0.25">
      <c r="A586" s="11"/>
      <c r="B586" s="30"/>
      <c r="C586" s="27"/>
      <c r="D586" s="28"/>
      <c r="J586" s="19"/>
    </row>
    <row r="587" spans="1:19" ht="15.6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1785</v>
      </c>
      <c r="J587" s="61">
        <f>IF(LOOKUP(I587,DATOS!A:A,DATOS!C:C)=0,J581,(LOOKUP(I587,DATOS!A:A,DATOS!C:C)))</f>
        <v>26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ht="15.6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ht="15.6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ht="15.6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ht="15.6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ht="15.6" x14ac:dyDescent="0.25">
      <c r="A592" s="11"/>
      <c r="B592" s="30"/>
      <c r="C592" s="27"/>
      <c r="D592" s="28"/>
      <c r="J592" s="19"/>
    </row>
    <row r="593" spans="1:19" ht="15.6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1786</v>
      </c>
      <c r="J593" s="61">
        <f>IF(LOOKUP(I593,DATOS!A:A,DATOS!C:C)=0,J587,(LOOKUP(I593,DATOS!A:A,DATOS!C:C)))</f>
        <v>26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ht="15.6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ht="15.6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ht="15.6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ht="15.6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ht="15.6" x14ac:dyDescent="0.25">
      <c r="A598" s="11"/>
      <c r="B598" s="30"/>
      <c r="C598" s="27"/>
      <c r="D598" s="28"/>
      <c r="J598" s="19"/>
    </row>
    <row r="599" spans="1:19" ht="15.6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1787</v>
      </c>
      <c r="J599" s="61">
        <f>IF(LOOKUP(I599,DATOS!A:A,DATOS!C:C)=0,J593,(LOOKUP(I599,DATOS!A:A,DATOS!C:C)))</f>
        <v>26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ht="15.6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ht="15.6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ht="15.6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ht="15.6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ht="15.6" x14ac:dyDescent="0.25">
      <c r="A604" s="11"/>
      <c r="B604" s="30"/>
      <c r="C604" s="27"/>
      <c r="D604" s="28"/>
      <c r="J604" s="19"/>
    </row>
    <row r="605" spans="1:19" ht="15.6" hidden="1" x14ac:dyDescent="0.25"/>
    <row r="606" spans="1:19" ht="15.6" hidden="1" x14ac:dyDescent="0.25"/>
    <row r="607" spans="1:19" ht="15.6" hidden="1" x14ac:dyDescent="0.25"/>
    <row r="608" spans="1:19" ht="15.6" hidden="1" x14ac:dyDescent="0.25"/>
    <row r="609" ht="15.6" hidden="1" x14ac:dyDescent="0.25"/>
    <row r="610" ht="15.6" hidden="1" x14ac:dyDescent="0.25"/>
    <row r="611" ht="15.6" hidden="1" x14ac:dyDescent="0.25"/>
    <row r="612" ht="15.6" hidden="1" x14ac:dyDescent="0.25"/>
    <row r="613" ht="15.6" hidden="1" x14ac:dyDescent="0.25"/>
    <row r="614" ht="15.6" hidden="1" x14ac:dyDescent="0.25"/>
    <row r="615" ht="15.6" hidden="1" x14ac:dyDescent="0.25"/>
    <row r="616" ht="15.6" hidden="1" x14ac:dyDescent="0.25"/>
    <row r="617" ht="15.6" hidden="1" x14ac:dyDescent="0.25"/>
    <row r="618" ht="15.6" hidden="1" x14ac:dyDescent="0.25"/>
    <row r="619" ht="15.6" hidden="1" x14ac:dyDescent="0.25"/>
    <row r="620" ht="15.6" hidden="1" x14ac:dyDescent="0.25"/>
    <row r="621" ht="15.6" hidden="1" x14ac:dyDescent="0.25"/>
    <row r="622" ht="15.6" hidden="1" x14ac:dyDescent="0.25"/>
    <row r="623" ht="15.6" hidden="1" x14ac:dyDescent="0.25"/>
    <row r="624" ht="15.6" hidden="1" x14ac:dyDescent="0.25"/>
    <row r="625" ht="15.6" hidden="1" x14ac:dyDescent="0.25"/>
    <row r="626" ht="15.6" hidden="1" x14ac:dyDescent="0.25"/>
    <row r="627" ht="15.6" hidden="1" x14ac:dyDescent="0.25"/>
    <row r="628" ht="15.6" hidden="1" x14ac:dyDescent="0.25"/>
    <row r="629" ht="15.6" hidden="1" x14ac:dyDescent="0.25"/>
    <row r="630" ht="15.6" hidden="1" x14ac:dyDescent="0.25"/>
    <row r="631" ht="15.6" hidden="1" x14ac:dyDescent="0.25"/>
    <row r="632" ht="15.6" hidden="1" x14ac:dyDescent="0.25"/>
    <row r="633" ht="15.6" hidden="1" x14ac:dyDescent="0.25"/>
    <row r="634" ht="15.6" hidden="1" x14ac:dyDescent="0.25"/>
    <row r="635" ht="15.6" hidden="1" x14ac:dyDescent="0.25"/>
    <row r="636" ht="15.6" hidden="1" x14ac:dyDescent="0.25"/>
    <row r="637" ht="15.6" hidden="1" x14ac:dyDescent="0.25"/>
    <row r="638" ht="15.6" hidden="1" x14ac:dyDescent="0.25"/>
    <row r="639" ht="15.6" hidden="1" x14ac:dyDescent="0.25"/>
    <row r="640" ht="15.6" hidden="1" x14ac:dyDescent="0.25"/>
    <row r="641" ht="15.6" hidden="1" x14ac:dyDescent="0.25"/>
    <row r="642" ht="15.6" hidden="1" x14ac:dyDescent="0.25"/>
    <row r="643" ht="15.6" hidden="1" x14ac:dyDescent="0.25"/>
    <row r="644" ht="15.6" hidden="1" x14ac:dyDescent="0.25"/>
    <row r="645" ht="15.6" hidden="1" x14ac:dyDescent="0.25"/>
    <row r="646" ht="15.6" hidden="1" x14ac:dyDescent="0.25"/>
    <row r="647" ht="15.6" hidden="1" x14ac:dyDescent="0.25"/>
    <row r="648" ht="15.6" hidden="1" x14ac:dyDescent="0.25"/>
    <row r="649" ht="15.6" hidden="1" x14ac:dyDescent="0.25"/>
    <row r="650" ht="15.6" hidden="1" x14ac:dyDescent="0.25"/>
    <row r="651" ht="15.6" hidden="1" x14ac:dyDescent="0.25"/>
    <row r="652" ht="15.6" hidden="1" x14ac:dyDescent="0.25"/>
    <row r="653" ht="15.6" hidden="1" x14ac:dyDescent="0.25"/>
    <row r="654" ht="15.6" hidden="1" x14ac:dyDescent="0.25"/>
    <row r="655" ht="15.6" hidden="1" x14ac:dyDescent="0.25"/>
    <row r="656" ht="15.6" hidden="1" x14ac:dyDescent="0.25"/>
    <row r="657" ht="15.6" hidden="1" x14ac:dyDescent="0.25"/>
    <row r="658" ht="15.6" hidden="1" x14ac:dyDescent="0.25"/>
    <row r="659" ht="15.6" hidden="1" x14ac:dyDescent="0.25"/>
    <row r="660" ht="15.6" hidden="1" x14ac:dyDescent="0.25"/>
    <row r="661" ht="15.6" hidden="1" x14ac:dyDescent="0.25"/>
    <row r="662" ht="15.6" hidden="1" x14ac:dyDescent="0.25"/>
    <row r="663" ht="15.6" hidden="1" x14ac:dyDescent="0.25"/>
    <row r="664" ht="15.6" hidden="1" x14ac:dyDescent="0.25"/>
    <row r="665" ht="15.6" hidden="1" x14ac:dyDescent="0.25"/>
    <row r="666" ht="15.6" hidden="1" x14ac:dyDescent="0.25"/>
    <row r="667" ht="15.6" hidden="1" x14ac:dyDescent="0.25"/>
    <row r="668" ht="15.6" hidden="1" x14ac:dyDescent="0.25"/>
    <row r="669" ht="15.6" hidden="1" x14ac:dyDescent="0.25"/>
    <row r="670" ht="15.6" hidden="1" x14ac:dyDescent="0.25"/>
    <row r="671" ht="15.6" hidden="1" x14ac:dyDescent="0.25"/>
    <row r="672" ht="15.6" hidden="1" x14ac:dyDescent="0.25"/>
    <row r="673" ht="15.6" hidden="1" x14ac:dyDescent="0.25"/>
    <row r="674" ht="15.6" hidden="1" x14ac:dyDescent="0.25"/>
    <row r="675" ht="15.6" hidden="1" x14ac:dyDescent="0.25"/>
    <row r="676" ht="15.6" hidden="1" x14ac:dyDescent="0.25"/>
    <row r="677" ht="15.6" hidden="1" x14ac:dyDescent="0.25"/>
    <row r="678" ht="15.6" hidden="1" x14ac:dyDescent="0.25"/>
    <row r="679" ht="15.6" hidden="1" x14ac:dyDescent="0.25"/>
    <row r="680" ht="15.6" hidden="1" x14ac:dyDescent="0.25"/>
    <row r="681" ht="15.6" hidden="1" x14ac:dyDescent="0.25"/>
    <row r="682" ht="15.6" hidden="1" x14ac:dyDescent="0.25"/>
    <row r="683" ht="15.6" hidden="1" x14ac:dyDescent="0.25"/>
    <row r="684" ht="15.6" hidden="1" x14ac:dyDescent="0.25"/>
    <row r="685" ht="15.6" hidden="1" x14ac:dyDescent="0.25"/>
    <row r="686" ht="15.6" hidden="1" x14ac:dyDescent="0.25"/>
    <row r="687" ht="15.6" hidden="1" x14ac:dyDescent="0.25"/>
    <row r="688" ht="15.6" hidden="1" x14ac:dyDescent="0.25"/>
    <row r="689" ht="15.6" hidden="1" x14ac:dyDescent="0.25"/>
    <row r="690" ht="15.6" hidden="1" x14ac:dyDescent="0.25"/>
    <row r="691" ht="15.6" hidden="1" x14ac:dyDescent="0.25"/>
    <row r="692" ht="15.6" hidden="1" x14ac:dyDescent="0.25"/>
    <row r="693" ht="15.6" hidden="1" x14ac:dyDescent="0.25"/>
    <row r="694" ht="15.6" hidden="1" x14ac:dyDescent="0.25"/>
    <row r="695" ht="15.6" hidden="1" x14ac:dyDescent="0.25"/>
    <row r="696" ht="15.6" hidden="1" x14ac:dyDescent="0.25"/>
    <row r="697" ht="15.6" hidden="1" x14ac:dyDescent="0.25"/>
    <row r="698" ht="15.6" hidden="1" x14ac:dyDescent="0.25"/>
    <row r="699" ht="15.6" hidden="1" x14ac:dyDescent="0.25"/>
    <row r="700" ht="15.6" hidden="1" x14ac:dyDescent="0.25"/>
    <row r="701" ht="15.6" hidden="1" x14ac:dyDescent="0.25"/>
    <row r="702" ht="15.6" hidden="1" x14ac:dyDescent="0.25"/>
    <row r="703" ht="15.6" hidden="1" x14ac:dyDescent="0.25"/>
    <row r="704" ht="15.6" hidden="1" x14ac:dyDescent="0.25"/>
    <row r="705" ht="15.6" hidden="1" x14ac:dyDescent="0.25"/>
    <row r="706" ht="15.6" hidden="1" x14ac:dyDescent="0.25"/>
    <row r="707" ht="15.6" hidden="1" x14ac:dyDescent="0.25"/>
    <row r="708" ht="15.6" hidden="1" x14ac:dyDescent="0.25"/>
    <row r="709" ht="15.6" hidden="1" x14ac:dyDescent="0.25"/>
    <row r="710" ht="15.6" hidden="1" x14ac:dyDescent="0.25"/>
    <row r="711" ht="15.6" hidden="1" x14ac:dyDescent="0.25"/>
    <row r="712" ht="15.6" hidden="1" x14ac:dyDescent="0.25"/>
    <row r="713" ht="15.6" hidden="1" x14ac:dyDescent="0.25"/>
    <row r="714" ht="15.6" hidden="1" x14ac:dyDescent="0.25"/>
    <row r="715" ht="15.6" hidden="1" x14ac:dyDescent="0.25"/>
    <row r="716" ht="15.6" hidden="1" x14ac:dyDescent="0.25"/>
    <row r="717" ht="15.6" hidden="1" x14ac:dyDescent="0.25"/>
    <row r="718" ht="15.6" hidden="1" x14ac:dyDescent="0.25"/>
    <row r="719" ht="15.6" hidden="1" x14ac:dyDescent="0.25"/>
    <row r="720" ht="15.6" hidden="1" x14ac:dyDescent="0.25"/>
    <row r="721" ht="15.6" hidden="1" x14ac:dyDescent="0.25"/>
    <row r="722" ht="15.6" hidden="1" x14ac:dyDescent="0.25"/>
    <row r="723" ht="15.6" hidden="1" x14ac:dyDescent="0.25"/>
    <row r="724" ht="15.6" hidden="1" x14ac:dyDescent="0.25"/>
    <row r="725" ht="15.6" hidden="1" x14ac:dyDescent="0.25"/>
    <row r="726" ht="15.6" hidden="1" x14ac:dyDescent="0.25"/>
    <row r="727" ht="15.6" hidden="1" x14ac:dyDescent="0.25"/>
    <row r="728" ht="15.6" hidden="1" x14ac:dyDescent="0.25"/>
    <row r="729" ht="15.6" hidden="1" x14ac:dyDescent="0.25"/>
    <row r="730" ht="15.6" hidden="1" x14ac:dyDescent="0.25"/>
    <row r="731" ht="15.6" hidden="1" x14ac:dyDescent="0.25"/>
    <row r="732" ht="15.6" hidden="1" x14ac:dyDescent="0.25"/>
    <row r="733" ht="15.6" hidden="1" x14ac:dyDescent="0.25"/>
    <row r="734" ht="15.6" hidden="1" x14ac:dyDescent="0.25"/>
    <row r="735" ht="15.6" hidden="1" x14ac:dyDescent="0.25"/>
    <row r="736" ht="15.6" hidden="1" x14ac:dyDescent="0.25"/>
    <row r="737" ht="15.6" hidden="1" x14ac:dyDescent="0.25"/>
    <row r="738" ht="15.6" hidden="1" x14ac:dyDescent="0.25"/>
    <row r="739" ht="15.6" hidden="1" x14ac:dyDescent="0.25"/>
    <row r="740" ht="15.6" hidden="1" x14ac:dyDescent="0.25"/>
    <row r="741" ht="15.6" hidden="1" x14ac:dyDescent="0.25"/>
    <row r="742" ht="15.6" hidden="1" x14ac:dyDescent="0.25"/>
    <row r="743" ht="15.6" hidden="1" x14ac:dyDescent="0.25"/>
    <row r="744" ht="15.6" hidden="1" x14ac:dyDescent="0.25"/>
    <row r="745" ht="15.6" hidden="1" x14ac:dyDescent="0.25"/>
    <row r="746" ht="15.6" hidden="1" x14ac:dyDescent="0.25"/>
    <row r="747" ht="15.6" hidden="1" x14ac:dyDescent="0.25"/>
    <row r="748" ht="15.6" hidden="1" x14ac:dyDescent="0.25"/>
    <row r="749" ht="15.6" hidden="1" x14ac:dyDescent="0.25"/>
    <row r="750" ht="15.6" hidden="1" x14ac:dyDescent="0.25"/>
    <row r="751" ht="15.6" hidden="1" x14ac:dyDescent="0.25"/>
    <row r="752" ht="15.6" hidden="1" x14ac:dyDescent="0.25"/>
    <row r="753" ht="15.6" hidden="1" x14ac:dyDescent="0.25"/>
    <row r="754" ht="15.6" hidden="1" x14ac:dyDescent="0.25"/>
    <row r="755" ht="15.6" hidden="1" x14ac:dyDescent="0.25"/>
    <row r="756" ht="15.6" hidden="1" x14ac:dyDescent="0.25"/>
    <row r="757" ht="15.6" hidden="1" x14ac:dyDescent="0.25"/>
    <row r="758" ht="15.6" hidden="1" x14ac:dyDescent="0.25"/>
    <row r="759" ht="15.6" hidden="1" x14ac:dyDescent="0.25"/>
    <row r="760" ht="15.6" hidden="1" x14ac:dyDescent="0.25"/>
    <row r="761" ht="15.6" hidden="1" x14ac:dyDescent="0.25"/>
    <row r="762" ht="15.6" hidden="1" x14ac:dyDescent="0.25"/>
    <row r="763" ht="15.6" hidden="1" x14ac:dyDescent="0.25"/>
    <row r="764" ht="15.6" hidden="1" x14ac:dyDescent="0.25"/>
    <row r="765" ht="15.6" hidden="1" x14ac:dyDescent="0.25"/>
    <row r="766" ht="15.6" hidden="1" x14ac:dyDescent="0.25"/>
    <row r="767" ht="15.6" hidden="1" x14ac:dyDescent="0.25"/>
    <row r="768" ht="15.6" hidden="1" x14ac:dyDescent="0.25"/>
    <row r="769" ht="15.6" hidden="1" x14ac:dyDescent="0.25"/>
    <row r="770" ht="15.6" hidden="1" x14ac:dyDescent="0.25"/>
    <row r="771" ht="15.6" hidden="1" x14ac:dyDescent="0.25"/>
    <row r="772" ht="15.6" hidden="1" x14ac:dyDescent="0.25"/>
    <row r="773" ht="15.6" hidden="1" x14ac:dyDescent="0.25"/>
    <row r="774" ht="15.6" hidden="1" x14ac:dyDescent="0.25"/>
    <row r="775" ht="15.6" hidden="1" x14ac:dyDescent="0.25"/>
    <row r="776" ht="15.6" hidden="1" x14ac:dyDescent="0.25"/>
    <row r="777" ht="15.6" hidden="1" x14ac:dyDescent="0.25"/>
    <row r="778" ht="15.6" hidden="1" x14ac:dyDescent="0.25"/>
    <row r="779" ht="15.6" hidden="1" x14ac:dyDescent="0.25"/>
    <row r="780" ht="15.6" hidden="1" x14ac:dyDescent="0.25"/>
    <row r="781" ht="15.6" hidden="1" x14ac:dyDescent="0.25"/>
    <row r="782" ht="15.6" hidden="1" x14ac:dyDescent="0.25"/>
    <row r="783" ht="15.6" hidden="1" x14ac:dyDescent="0.25"/>
    <row r="784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</sheetData>
  <sheetProtection password="CC7D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360" priority="28" stopIfTrue="1" operator="lessThan">
      <formula>2</formula>
    </cfRule>
    <cfRule type="cellIs" dxfId="359" priority="29" stopIfTrue="1" operator="equal">
      <formula>2</formula>
    </cfRule>
    <cfRule type="cellIs" dxfId="35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357" priority="25" stopIfTrue="1" operator="lessThan">
      <formula>2</formula>
    </cfRule>
    <cfRule type="cellIs" dxfId="356" priority="26" stopIfTrue="1" operator="equal">
      <formula>2</formula>
    </cfRule>
    <cfRule type="cellIs" dxfId="355" priority="27" stopIfTrue="1" operator="greaterThan">
      <formula>2</formula>
    </cfRule>
  </conditionalFormatting>
  <conditionalFormatting sqref="A72:A75 A78:A81 A84:A87 A90:A93 A96:A99 A102:A105 A108:A111 A114:A117 A120:A123 A126:A129">
    <cfRule type="cellIs" dxfId="354" priority="22" stopIfTrue="1" operator="lessThan">
      <formula>2</formula>
    </cfRule>
    <cfRule type="cellIs" dxfId="353" priority="23" stopIfTrue="1" operator="equal">
      <formula>2</formula>
    </cfRule>
    <cfRule type="cellIs" dxfId="352" priority="24" stopIfTrue="1" operator="greaterThan">
      <formula>2</formula>
    </cfRule>
  </conditionalFormatting>
  <conditionalFormatting sqref="A132:A135 A138:A141 A144:A147 A150:A153 A156:A159 A162:A165 A168:A171 A174:A177 A180:A183 A186:A189">
    <cfRule type="cellIs" dxfId="351" priority="19" stopIfTrue="1" operator="lessThan">
      <formula>2</formula>
    </cfRule>
    <cfRule type="cellIs" dxfId="350" priority="20" stopIfTrue="1" operator="equal">
      <formula>2</formula>
    </cfRule>
    <cfRule type="cellIs" dxfId="349" priority="21" stopIfTrue="1" operator="greaterThan">
      <formula>2</formula>
    </cfRule>
  </conditionalFormatting>
  <conditionalFormatting sqref="A192:A195 A198:A201 A204:A207 A210:A213 A216:A219 A222:A225 A228:A231 A234:A237 A240:A243 A246:A249">
    <cfRule type="cellIs" dxfId="348" priority="16" stopIfTrue="1" operator="lessThan">
      <formula>2</formula>
    </cfRule>
    <cfRule type="cellIs" dxfId="347" priority="17" stopIfTrue="1" operator="equal">
      <formula>2</formula>
    </cfRule>
    <cfRule type="cellIs" dxfId="346" priority="18" stopIfTrue="1" operator="greaterThan">
      <formula>2</formula>
    </cfRule>
  </conditionalFormatting>
  <conditionalFormatting sqref="A252:A255 A258:A261 A264:A267 A270:A273 A276:A279 A282:A285 A288:A291 A294:A297 A300:A303 A306:A309">
    <cfRule type="cellIs" dxfId="345" priority="13" stopIfTrue="1" operator="lessThan">
      <formula>2</formula>
    </cfRule>
    <cfRule type="cellIs" dxfId="344" priority="14" stopIfTrue="1" operator="equal">
      <formula>2</formula>
    </cfRule>
    <cfRule type="cellIs" dxfId="343" priority="15" stopIfTrue="1" operator="greaterThan">
      <formula>2</formula>
    </cfRule>
  </conditionalFormatting>
  <conditionalFormatting sqref="A312:A315 A318:A321 A324:A327 A330:A333 A336:A339 A342:A345 A348:A351 A354:A357 A360:A363 A366:A369">
    <cfRule type="cellIs" dxfId="342" priority="10" stopIfTrue="1" operator="lessThan">
      <formula>2</formula>
    </cfRule>
    <cfRule type="cellIs" dxfId="341" priority="11" stopIfTrue="1" operator="equal">
      <formula>2</formula>
    </cfRule>
    <cfRule type="cellIs" dxfId="340" priority="12" stopIfTrue="1" operator="greaterThan">
      <formula>2</formula>
    </cfRule>
  </conditionalFormatting>
  <conditionalFormatting sqref="A372:A375 A378:A381 A384:A387 A390:A393 A396:A399 A402:A405 A408:A411 A414:A417 A420:A423 A426:A429">
    <cfRule type="cellIs" dxfId="339" priority="7" stopIfTrue="1" operator="lessThan">
      <formula>2</formula>
    </cfRule>
    <cfRule type="cellIs" dxfId="338" priority="8" stopIfTrue="1" operator="equal">
      <formula>2</formula>
    </cfRule>
    <cfRule type="cellIs" dxfId="337" priority="9" stopIfTrue="1" operator="greaterThan">
      <formula>2</formula>
    </cfRule>
  </conditionalFormatting>
  <conditionalFormatting sqref="A432:A435 A438:A441 A444:A447 A450:A453 A456:A459 A462:A465 A468:A471 A474:A477 A480:A483 A486:A489">
    <cfRule type="cellIs" dxfId="336" priority="4" stopIfTrue="1" operator="lessThan">
      <formula>2</formula>
    </cfRule>
    <cfRule type="cellIs" dxfId="335" priority="5" stopIfTrue="1" operator="equal">
      <formula>2</formula>
    </cfRule>
    <cfRule type="cellIs" dxfId="334" priority="6" stopIfTrue="1" operator="greaterThan">
      <formula>2</formula>
    </cfRule>
  </conditionalFormatting>
  <conditionalFormatting sqref="A492:A495 A498:A501 A504:A507 A510:A513 A516:A519 A522:A525 A528:A531 A534:A537 A540:A543 A546:A549">
    <cfRule type="cellIs" dxfId="333" priority="1" stopIfTrue="1" operator="lessThan">
      <formula>2</formula>
    </cfRule>
    <cfRule type="cellIs" dxfId="332" priority="2" stopIfTrue="1" operator="equal">
      <formula>2</formula>
    </cfRule>
    <cfRule type="cellIs" dxfId="331" priority="3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AI819"/>
  <sheetViews>
    <sheetView zoomScale="90" zoomScaleNormal="90" workbookViewId="0">
      <pane ySplit="2" topLeftCell="A3" activePane="bottomLeft" state="frozen"/>
      <selection pane="bottomLeft" activeCell="C2" sqref="C2"/>
    </sheetView>
  </sheetViews>
  <sheetFormatPr baseColWidth="10" defaultColWidth="0" defaultRowHeight="0" customHeight="1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IF(PORTADA!$F$51="A",G1,PORTADA!$F$52)</f>
        <v xml:space="preserve">Seguridad en FAS, Mando y RG. Interior </v>
      </c>
      <c r="D1" s="3"/>
      <c r="E1" s="4" t="e">
        <f>ROUND(Q2/K2*10,2)</f>
        <v>#DIV/0!</v>
      </c>
      <c r="F1" s="4"/>
      <c r="G1" s="38" t="str">
        <f>LOOKUP(I5,DATOS!A:A,DATOS!E:E)</f>
        <v xml:space="preserve">Seguridad en FAS, Mando y RG. Interior </v>
      </c>
      <c r="I1" s="39">
        <v>26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 xml:space="preserve">Seguridad en FAS, Mando y RG. Interior 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ht="15.6" x14ac:dyDescent="0.25">
      <c r="A3" s="11"/>
      <c r="B3" s="12"/>
      <c r="C3" s="13"/>
      <c r="J3" s="19"/>
    </row>
    <row r="4" spans="1:24" ht="15.6" x14ac:dyDescent="0.25">
      <c r="A4" s="11"/>
      <c r="B4" s="12"/>
      <c r="C4" s="13"/>
      <c r="J4" s="19"/>
    </row>
    <row r="5" spans="1:24" ht="15.6" x14ac:dyDescent="0.25">
      <c r="A5" s="11"/>
      <c r="B5" s="31"/>
      <c r="C5" s="23" t="str">
        <f ca="1">IF(PORTADA!$F$51="A",CONCATENATE(K5,".- ",G5),"")</f>
        <v xml:space="preserve">1.- SEGURIDAD EN LAS FAS. </v>
      </c>
      <c r="D5" s="24"/>
      <c r="E5" s="11"/>
      <c r="F5" s="11"/>
      <c r="G5" s="40" t="str">
        <f>LOOKUP(I5,DATOS!A:A,DATOS!F:F)</f>
        <v xml:space="preserve">SEGURIDAD EN LAS FAS. </v>
      </c>
      <c r="H5" s="40">
        <f>LOOKUP(I5,DATOS!A:A,DATOS!P:P)</f>
        <v>0</v>
      </c>
      <c r="I5" s="35">
        <f>LOOKUP(I1,DATOS!C:C,DATOS!A:A)</f>
        <v>1784</v>
      </c>
      <c r="J5" s="61">
        <f>LOOKUP(I5,DATOS!A:A,DATOS!C:C)</f>
        <v>26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ht="15.6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ht="15.6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ht="15.6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ht="15.6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ht="15.6" x14ac:dyDescent="0.25">
      <c r="A10" s="11"/>
      <c r="B10" s="30"/>
      <c r="C10" s="27"/>
      <c r="D10" s="28"/>
      <c r="J10" s="19"/>
    </row>
    <row r="11" spans="1:24" ht="15.6" x14ac:dyDescent="0.25">
      <c r="A11" s="11"/>
      <c r="B11" s="31"/>
      <c r="C11" s="23" t="str">
        <f ca="1">IF(PORTADA!$F$51="A",CONCATENATE(K11,".- ",G11),"")</f>
        <v xml:space="preserve">2.- SEGURIDAD EN LAS FAS. </v>
      </c>
      <c r="D11" s="24"/>
      <c r="E11" s="11"/>
      <c r="F11" s="11"/>
      <c r="G11" s="40" t="str">
        <f>IF(J12="FIN","",LOOKUP(I11,DATOS!A:A,DATOS!F:F))</f>
        <v xml:space="preserve">SEGURIDAD EN LAS FAS. </v>
      </c>
      <c r="H11" s="40">
        <f>IF(J12="FIN",0,LOOKUP(I11,DATOS!A:A,DATOS!P:P))</f>
        <v>0</v>
      </c>
      <c r="I11" s="35">
        <f>+I5+1</f>
        <v>1785</v>
      </c>
      <c r="J11" s="61">
        <f>IF(LOOKUP(I11,DATOS!A:A,DATOS!C:C)=0,J5,(LOOKUP(I11,DATOS!A:A,DATOS!C:C)))</f>
        <v>26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ht="15.6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ht="15.6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ht="15.6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ht="15.6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ht="15.6" x14ac:dyDescent="0.25">
      <c r="A16" s="11"/>
      <c r="B16" s="30"/>
      <c r="C16" s="27"/>
      <c r="D16" s="28"/>
      <c r="J16" s="19"/>
    </row>
    <row r="17" spans="1:19" ht="15.6" x14ac:dyDescent="0.25">
      <c r="A17" s="11"/>
      <c r="B17" s="31"/>
      <c r="C17" s="23" t="str">
        <f ca="1">IF(PORTADA!$F$51="A",CONCATENATE(K17,".- ",G17),"")</f>
        <v xml:space="preserve">3.- SEGURIDAD EN LAS FAS. </v>
      </c>
      <c r="D17" s="24"/>
      <c r="E17" s="11"/>
      <c r="F17" s="11"/>
      <c r="G17" s="40" t="str">
        <f>IF(J18="FIN","",LOOKUP(I17,DATOS!A:A,DATOS!F:F))</f>
        <v xml:space="preserve">SEGURIDAD EN LAS FAS. </v>
      </c>
      <c r="H17" s="40">
        <f>IF(J18="FIN",0,LOOKUP(I17,DATOS!A:A,DATOS!P:P))</f>
        <v>0</v>
      </c>
      <c r="I17" s="35">
        <f>+I11+1</f>
        <v>1786</v>
      </c>
      <c r="J17" s="61">
        <f>IF(LOOKUP(I17,DATOS!A:A,DATOS!C:C)=0,J11,(LOOKUP(I17,DATOS!A:A,DATOS!C:C)))</f>
        <v>26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ht="15.6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ht="15.6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ht="15.6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ht="15.6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ht="15.6" x14ac:dyDescent="0.25">
      <c r="A22" s="11"/>
      <c r="B22" s="30"/>
      <c r="C22" s="27"/>
      <c r="D22" s="28"/>
      <c r="J22" s="19"/>
    </row>
    <row r="23" spans="1:19" ht="15.6" x14ac:dyDescent="0.25">
      <c r="A23" s="11"/>
      <c r="B23" s="31"/>
      <c r="C23" s="23" t="str">
        <f ca="1">IF(PORTADA!$F$51="A",CONCATENATE(K23,".- ",G23),"")</f>
        <v xml:space="preserve">4.- SEGURIDAD EN LAS FAS. </v>
      </c>
      <c r="D23" s="24"/>
      <c r="E23" s="11"/>
      <c r="F23" s="11"/>
      <c r="G23" s="40" t="str">
        <f>IF(J24="FIN","",LOOKUP(I23,DATOS!A:A,DATOS!F:F))</f>
        <v xml:space="preserve">SEGURIDAD EN LAS FAS. </v>
      </c>
      <c r="H23" s="40">
        <f>IF(J24="FIN",0,LOOKUP(I23,DATOS!A:A,DATOS!P:P))</f>
        <v>0</v>
      </c>
      <c r="I23" s="35">
        <f>+I17+1</f>
        <v>1787</v>
      </c>
      <c r="J23" s="61">
        <f>IF(LOOKUP(I23,DATOS!A:A,DATOS!C:C)=0,J17,(LOOKUP(I23,DATOS!A:A,DATOS!C:C)))</f>
        <v>26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ht="15.6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ht="15.6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ht="15.6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ht="15.6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ht="15.6" x14ac:dyDescent="0.25">
      <c r="A28" s="11"/>
      <c r="B28" s="30"/>
      <c r="C28" s="27"/>
      <c r="D28" s="28"/>
      <c r="J28" s="19"/>
    </row>
    <row r="29" spans="1:19" ht="15.6" x14ac:dyDescent="0.25">
      <c r="A29" s="11"/>
      <c r="B29" s="31"/>
      <c r="C29" s="23" t="str">
        <f ca="1">IF(PORTADA!$F$51="A",CONCATENATE(K29,".- ",G29),"")</f>
        <v xml:space="preserve">5.- SEGURIDAD EN LAS FAS. </v>
      </c>
      <c r="D29" s="24"/>
      <c r="E29" s="11"/>
      <c r="F29" s="11"/>
      <c r="G29" s="40" t="str">
        <f>IF(J30="FIN","",LOOKUP(I29,DATOS!A:A,DATOS!F:F))</f>
        <v xml:space="preserve">SEGURIDAD EN LAS FAS. </v>
      </c>
      <c r="H29" s="40">
        <f>IF(J30="FIN",0,LOOKUP(I29,DATOS!A:A,DATOS!P:P))</f>
        <v>0</v>
      </c>
      <c r="I29" s="35">
        <f>+I23+1</f>
        <v>1788</v>
      </c>
      <c r="J29" s="61">
        <f>IF(LOOKUP(I29,DATOS!A:A,DATOS!C:C)=0,J23,(LOOKUP(I29,DATOS!A:A,DATOS!C:C)))</f>
        <v>26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ht="15.6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ht="15.6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ht="15.6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ht="15.6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ht="15.6" x14ac:dyDescent="0.25">
      <c r="A34" s="11"/>
      <c r="B34" s="30"/>
      <c r="C34" s="27"/>
      <c r="D34" s="28"/>
      <c r="J34" s="19"/>
    </row>
    <row r="35" spans="1:19" ht="15.6" x14ac:dyDescent="0.25">
      <c r="A35" s="11"/>
      <c r="B35" s="31"/>
      <c r="C35" s="23" t="str">
        <f ca="1">IF(PORTADA!$F$51="A",CONCATENATE(K35,".- ",G35),"")</f>
        <v xml:space="preserve">6.- SEGURIDAD EN LAS FAS. </v>
      </c>
      <c r="D35" s="24"/>
      <c r="E35" s="11"/>
      <c r="F35" s="11"/>
      <c r="G35" s="40" t="str">
        <f>IF(J36="FIN","",LOOKUP(I35,DATOS!A:A,DATOS!F:F))</f>
        <v xml:space="preserve">SEGURIDAD EN LAS FAS. </v>
      </c>
      <c r="H35" s="40">
        <f>IF(J36="FIN",0,LOOKUP(I35,DATOS!A:A,DATOS!P:P))</f>
        <v>0</v>
      </c>
      <c r="I35" s="35">
        <f>+I29+1</f>
        <v>1789</v>
      </c>
      <c r="J35" s="61">
        <f>IF(LOOKUP(I35,DATOS!A:A,DATOS!C:C)=0,J29,(LOOKUP(I35,DATOS!A:A,DATOS!C:C)))</f>
        <v>26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ht="15.6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ht="15.6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ht="15.6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ht="15.6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ht="15.6" x14ac:dyDescent="0.25">
      <c r="A40" s="11"/>
      <c r="B40" s="30"/>
      <c r="C40" s="27"/>
      <c r="D40" s="28"/>
      <c r="J40" s="19"/>
    </row>
    <row r="41" spans="1:19" ht="15.6" x14ac:dyDescent="0.25">
      <c r="A41" s="11"/>
      <c r="B41" s="31"/>
      <c r="C41" s="23" t="str">
        <f ca="1">IF(PORTADA!$F$51="A",CONCATENATE(K41,".- ",G41),"")</f>
        <v xml:space="preserve">7.- SEGURIDAD EN LAS FAS. </v>
      </c>
      <c r="D41" s="24"/>
      <c r="E41" s="11"/>
      <c r="F41" s="11"/>
      <c r="G41" s="40" t="str">
        <f>IF(J42="FIN","",LOOKUP(I41,DATOS!A:A,DATOS!F:F))</f>
        <v xml:space="preserve">SEGURIDAD EN LAS FAS. </v>
      </c>
      <c r="H41" s="40">
        <f>IF(J42="FIN",0,LOOKUP(I41,DATOS!A:A,DATOS!P:P))</f>
        <v>0</v>
      </c>
      <c r="I41" s="35">
        <f>+I35+1</f>
        <v>1790</v>
      </c>
      <c r="J41" s="61">
        <f>IF(LOOKUP(I41,DATOS!A:A,DATOS!C:C)=0,J35,(LOOKUP(I41,DATOS!A:A,DATOS!C:C)))</f>
        <v>26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ht="15.6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ht="15.6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ht="15.6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ht="15.6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ht="15.6" x14ac:dyDescent="0.25">
      <c r="A46" s="11"/>
      <c r="B46" s="30"/>
      <c r="C46" s="27"/>
      <c r="D46" s="28"/>
      <c r="J46" s="19"/>
    </row>
    <row r="47" spans="1:19" ht="15.6" x14ac:dyDescent="0.25">
      <c r="A47" s="11"/>
      <c r="B47" s="31"/>
      <c r="C47" s="23" t="str">
        <f ca="1">IF(PORTADA!$F$51="A",CONCATENATE(K47,".- ",G47),"")</f>
        <v xml:space="preserve">8.- SEGURIDAD EN LAS FAS. </v>
      </c>
      <c r="D47" s="24"/>
      <c r="E47" s="11"/>
      <c r="F47" s="11"/>
      <c r="G47" s="40" t="str">
        <f>IF(J48="FIN","",LOOKUP(I47,DATOS!A:A,DATOS!F:F))</f>
        <v xml:space="preserve">SEGURIDAD EN LAS FAS. </v>
      </c>
      <c r="H47" s="40">
        <f>IF(J48="FIN",0,LOOKUP(I47,DATOS!A:A,DATOS!P:P))</f>
        <v>0</v>
      </c>
      <c r="I47" s="35">
        <f>+I41+1</f>
        <v>1791</v>
      </c>
      <c r="J47" s="61">
        <f>IF(LOOKUP(I47,DATOS!A:A,DATOS!C:C)=0,J41,(LOOKUP(I47,DATOS!A:A,DATOS!C:C)))</f>
        <v>26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ht="15.6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ht="15.6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ht="15.6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ht="15.6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ht="15.6" x14ac:dyDescent="0.25">
      <c r="A52" s="11"/>
      <c r="B52" s="30"/>
      <c r="C52" s="27"/>
      <c r="D52" s="28"/>
      <c r="J52" s="19"/>
    </row>
    <row r="53" spans="1:19" ht="15.6" x14ac:dyDescent="0.25">
      <c r="A53" s="11"/>
      <c r="B53" s="31"/>
      <c r="C53" s="23" t="str">
        <f ca="1">IF(PORTADA!$F$51="A",CONCATENATE(K53,".- ",G53),"")</f>
        <v xml:space="preserve">9.- SEGURIDAD EN LAS FAS. </v>
      </c>
      <c r="D53" s="24"/>
      <c r="E53" s="11"/>
      <c r="F53" s="11"/>
      <c r="G53" s="40" t="str">
        <f>IF(J54="FIN","",LOOKUP(I53,DATOS!A:A,DATOS!F:F))</f>
        <v xml:space="preserve">SEGURIDAD EN LAS FAS. </v>
      </c>
      <c r="H53" s="40">
        <f>IF(J54="FIN",0,LOOKUP(I53,DATOS!A:A,DATOS!P:P))</f>
        <v>0</v>
      </c>
      <c r="I53" s="35">
        <f>+I47+1</f>
        <v>1792</v>
      </c>
      <c r="J53" s="61">
        <f>IF(LOOKUP(I53,DATOS!A:A,DATOS!C:C)=0,J47,(LOOKUP(I53,DATOS!A:A,DATOS!C:C)))</f>
        <v>26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ht="15.6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ht="15.6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ht="15.6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ht="15.6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ht="15.6" x14ac:dyDescent="0.25">
      <c r="A58" s="11"/>
      <c r="B58" s="30"/>
      <c r="C58" s="27"/>
      <c r="D58" s="28"/>
      <c r="J58" s="19"/>
    </row>
    <row r="59" spans="1:19" ht="15.6" x14ac:dyDescent="0.25">
      <c r="A59" s="11"/>
      <c r="B59" s="31"/>
      <c r="C59" s="23" t="str">
        <f ca="1">IF(PORTADA!$F$51="A",CONCATENATE(K59,".- ",G59),"")</f>
        <v xml:space="preserve">10.- SEGURIDAD EN LAS FAS. </v>
      </c>
      <c r="D59" s="24"/>
      <c r="E59" s="11"/>
      <c r="F59" s="11"/>
      <c r="G59" s="40" t="str">
        <f>IF(J60="FIN","",LOOKUP(I59,DATOS!A:A,DATOS!F:F))</f>
        <v xml:space="preserve">SEGURIDAD EN LAS FAS. </v>
      </c>
      <c r="H59" s="40">
        <f>IF(J60="FIN",0,LOOKUP(I59,DATOS!A:A,DATOS!P:P))</f>
        <v>0</v>
      </c>
      <c r="I59" s="35">
        <f>+I53+1</f>
        <v>1793</v>
      </c>
      <c r="J59" s="61">
        <f>IF(LOOKUP(I59,DATOS!A:A,DATOS!C:C)=0,J53,(LOOKUP(I59,DATOS!A:A,DATOS!C:C)))</f>
        <v>26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ht="15.6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ht="15.6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ht="15.6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ht="15.6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ht="15.6" x14ac:dyDescent="0.25">
      <c r="A64" s="11"/>
      <c r="B64" s="30"/>
      <c r="C64" s="27"/>
      <c r="D64" s="28"/>
      <c r="J64" s="19"/>
    </row>
    <row r="65" spans="1:19" ht="15.6" x14ac:dyDescent="0.25">
      <c r="A65" s="11"/>
      <c r="B65" s="31"/>
      <c r="C65" s="23" t="str">
        <f ca="1">IF(PORTADA!$F$51="A",CONCATENATE(K65,".- ",G65),"")</f>
        <v xml:space="preserve">11.- SEGURIDAD EN LAS FAS. </v>
      </c>
      <c r="D65" s="24"/>
      <c r="E65" s="11"/>
      <c r="F65" s="11"/>
      <c r="G65" s="40" t="str">
        <f>IF(J66="FIN","",LOOKUP(I65,DATOS!A:A,DATOS!F:F))</f>
        <v xml:space="preserve">SEGURIDAD EN LAS FAS. </v>
      </c>
      <c r="H65" s="40">
        <f>IF(J66="FIN",0,LOOKUP(I65,DATOS!A:A,DATOS!P:P))</f>
        <v>0</v>
      </c>
      <c r="I65" s="35">
        <f>+I59+1</f>
        <v>1794</v>
      </c>
      <c r="J65" s="61">
        <f>IF(LOOKUP(I65,DATOS!A:A,DATOS!C:C)=0,J59,(LOOKUP(I65,DATOS!A:A,DATOS!C:C)))</f>
        <v>26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ht="15.6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ht="15.6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ht="15.6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ht="15.6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ht="15.6" x14ac:dyDescent="0.25">
      <c r="A70" s="11"/>
      <c r="B70" s="30"/>
      <c r="C70" s="27"/>
      <c r="D70" s="28"/>
      <c r="J70" s="19"/>
    </row>
    <row r="71" spans="1:19" ht="15.6" x14ac:dyDescent="0.25">
      <c r="A71" s="11"/>
      <c r="B71" s="31"/>
      <c r="C71" s="23" t="str">
        <f ca="1">IF(PORTADA!$F$51="A",CONCATENATE(K71,".- ",G71),"")</f>
        <v xml:space="preserve">12.- SEGURIDAD EN LAS FAS. </v>
      </c>
      <c r="D71" s="24"/>
      <c r="E71" s="11"/>
      <c r="F71" s="11"/>
      <c r="G71" s="40" t="str">
        <f>IF(J72="FIN","",LOOKUP(I71,DATOS!A:A,DATOS!F:F))</f>
        <v xml:space="preserve">SEGURIDAD EN LAS FAS. </v>
      </c>
      <c r="H71" s="40">
        <f>IF(J72="FIN",0,LOOKUP(I71,DATOS!A:A,DATOS!P:P))</f>
        <v>0</v>
      </c>
      <c r="I71" s="35">
        <f>+I65+1</f>
        <v>1795</v>
      </c>
      <c r="J71" s="61">
        <f>IF(LOOKUP(I71,DATOS!A:A,DATOS!C:C)=0,J65,(LOOKUP(I71,DATOS!A:A,DATOS!C:C)))</f>
        <v>26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ht="15.6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ht="15.6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ht="15.6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ht="15.6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ht="15.6" x14ac:dyDescent="0.25">
      <c r="A76" s="11"/>
      <c r="B76" s="30"/>
      <c r="C76" s="27"/>
      <c r="D76" s="28"/>
      <c r="J76" s="19"/>
    </row>
    <row r="77" spans="1:19" ht="15.6" x14ac:dyDescent="0.25">
      <c r="A77" s="11"/>
      <c r="B77" s="31"/>
      <c r="C77" s="23" t="str">
        <f ca="1">IF(PORTADA!$F$51="A",CONCATENATE(K77,".- ",G77),"")</f>
        <v xml:space="preserve">13.- SEGURIDAD EN LAS FAS. </v>
      </c>
      <c r="D77" s="24"/>
      <c r="E77" s="11"/>
      <c r="F77" s="11"/>
      <c r="G77" s="40" t="str">
        <f>IF(J78="FIN","",LOOKUP(I77,DATOS!A:A,DATOS!F:F))</f>
        <v xml:space="preserve">SEGURIDAD EN LAS FAS. </v>
      </c>
      <c r="H77" s="40">
        <f>IF(J78="FIN",0,LOOKUP(I77,DATOS!A:A,DATOS!P:P))</f>
        <v>0</v>
      </c>
      <c r="I77" s="35">
        <f>+I71+1</f>
        <v>1796</v>
      </c>
      <c r="J77" s="61">
        <f>IF(LOOKUP(I77,DATOS!A:A,DATOS!C:C)=0,J71,(LOOKUP(I77,DATOS!A:A,DATOS!C:C)))</f>
        <v>26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ht="15.6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ht="15.6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ht="15.6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ht="15.6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ht="15.6" x14ac:dyDescent="0.25">
      <c r="A82" s="11"/>
      <c r="B82" s="30"/>
      <c r="C82" s="27"/>
      <c r="D82" s="28"/>
      <c r="J82" s="19"/>
    </row>
    <row r="83" spans="1:19" ht="15.6" x14ac:dyDescent="0.25">
      <c r="A83" s="11"/>
      <c r="B83" s="31"/>
      <c r="C83" s="23" t="str">
        <f ca="1">IF(PORTADA!$F$51="A",CONCATENATE(K83,".- ",G83),"")</f>
        <v xml:space="preserve">14.- SEGURIDAD EN LAS FAS. </v>
      </c>
      <c r="D83" s="24"/>
      <c r="E83" s="11"/>
      <c r="F83" s="11"/>
      <c r="G83" s="40" t="str">
        <f>IF(J84="FIN","",LOOKUP(I83,DATOS!A:A,DATOS!F:F))</f>
        <v xml:space="preserve">SEGURIDAD EN LAS FAS. </v>
      </c>
      <c r="H83" s="40">
        <f>IF(J84="FIN",0,LOOKUP(I83,DATOS!A:A,DATOS!P:P))</f>
        <v>0</v>
      </c>
      <c r="I83" s="35">
        <f>+I77+1</f>
        <v>1797</v>
      </c>
      <c r="J83" s="61">
        <f>IF(LOOKUP(I83,DATOS!A:A,DATOS!C:C)=0,J77,(LOOKUP(I83,DATOS!A:A,DATOS!C:C)))</f>
        <v>26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ht="15.6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ht="15.6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ht="15.6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ht="15.6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ht="15.6" x14ac:dyDescent="0.25">
      <c r="A88" s="11"/>
      <c r="B88" s="30"/>
      <c r="C88" s="27"/>
      <c r="D88" s="28"/>
      <c r="J88" s="19"/>
    </row>
    <row r="89" spans="1:19" ht="15.6" x14ac:dyDescent="0.25">
      <c r="A89" s="11"/>
      <c r="B89" s="31"/>
      <c r="C89" s="23" t="str">
        <f ca="1">IF(PORTADA!$F$51="A",CONCATENATE(K89,".- ",G89),"")</f>
        <v xml:space="preserve">15.- SEGURIDAD EN LAS FAS. </v>
      </c>
      <c r="D89" s="24"/>
      <c r="E89" s="11"/>
      <c r="F89" s="11"/>
      <c r="G89" s="40" t="str">
        <f>IF(J90="FIN","",LOOKUP(I89,DATOS!A:A,DATOS!F:F))</f>
        <v xml:space="preserve">SEGURIDAD EN LAS FAS. </v>
      </c>
      <c r="H89" s="40">
        <f>IF(J90="FIN",0,LOOKUP(I89,DATOS!A:A,DATOS!P:P))</f>
        <v>0</v>
      </c>
      <c r="I89" s="35">
        <f>+I83+1</f>
        <v>1798</v>
      </c>
      <c r="J89" s="61">
        <f>IF(LOOKUP(I89,DATOS!A:A,DATOS!C:C)=0,J83,(LOOKUP(I89,DATOS!A:A,DATOS!C:C)))</f>
        <v>26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ht="15.6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ht="15.6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ht="15.6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ht="15.6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ht="15.6" x14ac:dyDescent="0.25">
      <c r="A94" s="11"/>
      <c r="B94" s="30"/>
      <c r="C94" s="27"/>
      <c r="D94" s="28"/>
      <c r="J94" s="19"/>
    </row>
    <row r="95" spans="1:19" ht="15.6" x14ac:dyDescent="0.25">
      <c r="A95" s="11"/>
      <c r="B95" s="31"/>
      <c r="C95" s="23" t="str">
        <f ca="1">IF(PORTADA!$F$51="A",CONCATENATE(K95,".- ",G95),"")</f>
        <v xml:space="preserve">16.- SEGURIDAD EN LAS FAS. </v>
      </c>
      <c r="D95" s="24"/>
      <c r="E95" s="11"/>
      <c r="F95" s="11"/>
      <c r="G95" s="40" t="str">
        <f>IF(J96="FIN","",LOOKUP(I95,DATOS!A:A,DATOS!F:F))</f>
        <v xml:space="preserve">SEGURIDAD EN LAS FAS. </v>
      </c>
      <c r="H95" s="40">
        <f>IF(J96="FIN",0,LOOKUP(I95,DATOS!A:A,DATOS!P:P))</f>
        <v>0</v>
      </c>
      <c r="I95" s="35">
        <f>+I89+1</f>
        <v>1799</v>
      </c>
      <c r="J95" s="61">
        <f>IF(LOOKUP(I95,DATOS!A:A,DATOS!C:C)=0,J89,(LOOKUP(I95,DATOS!A:A,DATOS!C:C)))</f>
        <v>26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ht="15.6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ht="15.6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ht="15.6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ht="15.6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ht="15.6" x14ac:dyDescent="0.25">
      <c r="A100" s="11"/>
      <c r="B100" s="30"/>
      <c r="C100" s="27"/>
      <c r="D100" s="28"/>
      <c r="J100" s="19"/>
    </row>
    <row r="101" spans="1:19" ht="15.6" x14ac:dyDescent="0.25">
      <c r="A101" s="11"/>
      <c r="B101" s="31"/>
      <c r="C101" s="23" t="str">
        <f ca="1">IF(PORTADA!$F$51="A",CONCATENATE(K101,".- ",G101),"")</f>
        <v xml:space="preserve">17.- SEGURIDAD EN LAS FAS. </v>
      </c>
      <c r="D101" s="24"/>
      <c r="E101" s="11"/>
      <c r="F101" s="11"/>
      <c r="G101" s="40" t="str">
        <f>IF(J102="FIN","",LOOKUP(I101,DATOS!A:A,DATOS!F:F))</f>
        <v xml:space="preserve">SEGURIDAD EN LAS FAS. </v>
      </c>
      <c r="H101" s="40">
        <f>IF(J102="FIN",0,LOOKUP(I101,DATOS!A:A,DATOS!P:P))</f>
        <v>0</v>
      </c>
      <c r="I101" s="35">
        <f>+I95+1</f>
        <v>1800</v>
      </c>
      <c r="J101" s="61">
        <f>IF(LOOKUP(I101,DATOS!A:A,DATOS!C:C)=0,J95,(LOOKUP(I101,DATOS!A:A,DATOS!C:C)))</f>
        <v>26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ht="15.6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ht="15.6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ht="15.6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ht="15.6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ht="15.6" x14ac:dyDescent="0.25">
      <c r="A106" s="11"/>
      <c r="B106" s="30"/>
      <c r="C106" s="27"/>
      <c r="D106" s="28"/>
      <c r="J106" s="19"/>
    </row>
    <row r="107" spans="1:19" ht="15.6" x14ac:dyDescent="0.25">
      <c r="A107" s="11"/>
      <c r="B107" s="31"/>
      <c r="C107" s="23" t="str">
        <f ca="1">IF(PORTADA!$F$51="A",CONCATENATE(K107,".- ",G107),"")</f>
        <v xml:space="preserve">18.- SEGURIDAD EN LAS FAS. </v>
      </c>
      <c r="D107" s="24"/>
      <c r="E107" s="11"/>
      <c r="F107" s="11"/>
      <c r="G107" s="40" t="str">
        <f>IF(J108="FIN","",LOOKUP(I107,DATOS!A:A,DATOS!F:F))</f>
        <v xml:space="preserve">SEGURIDAD EN LAS FAS. </v>
      </c>
      <c r="H107" s="40">
        <f>IF(J108="FIN",0,LOOKUP(I107,DATOS!A:A,DATOS!P:P))</f>
        <v>0</v>
      </c>
      <c r="I107" s="35">
        <f>+I101+1</f>
        <v>1801</v>
      </c>
      <c r="J107" s="61">
        <f>IF(LOOKUP(I107,DATOS!A:A,DATOS!C:C)=0,J101,(LOOKUP(I107,DATOS!A:A,DATOS!C:C)))</f>
        <v>26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ht="15.6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ht="15.6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ht="15.6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ht="15.6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ht="15.6" x14ac:dyDescent="0.25">
      <c r="A112" s="11"/>
      <c r="B112" s="30"/>
      <c r="C112" s="27"/>
      <c r="D112" s="28"/>
      <c r="J112" s="19"/>
    </row>
    <row r="113" spans="1:19" ht="15.6" x14ac:dyDescent="0.25">
      <c r="A113" s="11"/>
      <c r="B113" s="31"/>
      <c r="C113" s="23" t="str">
        <f ca="1">IF(PORTADA!$F$51="A",CONCATENATE(K113,".- ",G113),"")</f>
        <v xml:space="preserve">19.- MANDO Y RÉGIMEN INTERIOR. </v>
      </c>
      <c r="D113" s="24"/>
      <c r="E113" s="11"/>
      <c r="F113" s="11"/>
      <c r="G113" s="40" t="str">
        <f>IF(J114="FIN","",LOOKUP(I113,DATOS!A:A,DATOS!F:F))</f>
        <v xml:space="preserve">MANDO Y RÉGIMEN INTERIOR. </v>
      </c>
      <c r="H113" s="40">
        <f>IF(J114="FIN",0,LOOKUP(I113,DATOS!A:A,DATOS!P:P))</f>
        <v>0</v>
      </c>
      <c r="I113" s="35">
        <f>+I107+1</f>
        <v>1802</v>
      </c>
      <c r="J113" s="61">
        <f>IF(LOOKUP(I113,DATOS!A:A,DATOS!C:C)=0,J107,(LOOKUP(I113,DATOS!A:A,DATOS!C:C)))</f>
        <v>26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ht="15.6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ht="15.6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ht="15.6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ht="15.6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ht="15.6" x14ac:dyDescent="0.25">
      <c r="A118" s="11"/>
      <c r="B118" s="30"/>
      <c r="C118" s="27"/>
      <c r="D118" s="28"/>
      <c r="J118" s="19"/>
    </row>
    <row r="119" spans="1:19" ht="15.6" x14ac:dyDescent="0.25">
      <c r="A119" s="11"/>
      <c r="B119" s="31"/>
      <c r="C119" s="23" t="str">
        <f ca="1">IF(PORTADA!$F$51="A",CONCATENATE(K119,".- ",G119),"")</f>
        <v xml:space="preserve">20.- MANDO Y RÉGIMEN INTERIOR. </v>
      </c>
      <c r="D119" s="24"/>
      <c r="E119" s="11"/>
      <c r="F119" s="11"/>
      <c r="G119" s="40" t="str">
        <f>IF(J120="FIN","",LOOKUP(I119,DATOS!A:A,DATOS!F:F))</f>
        <v xml:space="preserve">MANDO Y RÉGIMEN INTERIOR. </v>
      </c>
      <c r="H119" s="40">
        <f>IF(J120="FIN",0,LOOKUP(I119,DATOS!A:A,DATOS!P:P))</f>
        <v>0</v>
      </c>
      <c r="I119" s="35">
        <f>+I113+1</f>
        <v>1803</v>
      </c>
      <c r="J119" s="61">
        <f>IF(LOOKUP(I119,DATOS!A:A,DATOS!C:C)=0,J113,(LOOKUP(I119,DATOS!A:A,DATOS!C:C)))</f>
        <v>26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ht="15.6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ht="15.6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ht="15.6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ht="15.6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ht="15.6" x14ac:dyDescent="0.25">
      <c r="A124" s="11"/>
      <c r="B124" s="30"/>
      <c r="C124" s="27"/>
      <c r="D124" s="28"/>
      <c r="J124" s="19"/>
    </row>
    <row r="125" spans="1:19" ht="15.6" x14ac:dyDescent="0.25">
      <c r="A125" s="11"/>
      <c r="B125" s="31"/>
      <c r="C125" s="23" t="str">
        <f ca="1">IF(PORTADA!$F$51="A",CONCATENATE(K125,".- ",G125),"")</f>
        <v xml:space="preserve">21.- MANDO Y RÉGIMEN INTERIOR. </v>
      </c>
      <c r="D125" s="24"/>
      <c r="E125" s="11"/>
      <c r="F125" s="11"/>
      <c r="G125" s="40" t="str">
        <f>IF(J126="FIN","",LOOKUP(I125,DATOS!A:A,DATOS!F:F))</f>
        <v xml:space="preserve">MANDO Y RÉGIMEN INTERIOR. </v>
      </c>
      <c r="H125" s="40">
        <f>IF(J126="FIN",0,LOOKUP(I125,DATOS!A:A,DATOS!P:P))</f>
        <v>0</v>
      </c>
      <c r="I125" s="35">
        <f>+I119+1</f>
        <v>1804</v>
      </c>
      <c r="J125" s="61">
        <f>IF(LOOKUP(I125,DATOS!A:A,DATOS!C:C)=0,J119,(LOOKUP(I125,DATOS!A:A,DATOS!C:C)))</f>
        <v>26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ht="15.6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ht="15.6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ht="15.6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ht="15.6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ht="15.6" x14ac:dyDescent="0.25">
      <c r="A130" s="11"/>
      <c r="B130" s="30"/>
      <c r="C130" s="27"/>
      <c r="D130" s="28"/>
      <c r="J130" s="19"/>
    </row>
    <row r="131" spans="1:19" ht="15.6" x14ac:dyDescent="0.25">
      <c r="A131" s="11"/>
      <c r="B131" s="31"/>
      <c r="C131" s="23" t="str">
        <f ca="1">IF(PORTADA!$F$51="A",CONCATENATE(K131,".- ",G131),"")</f>
        <v xml:space="preserve">22.- MANDO Y RÉGIMEN INTERIOR. </v>
      </c>
      <c r="D131" s="24"/>
      <c r="E131" s="11"/>
      <c r="F131" s="11"/>
      <c r="G131" s="40" t="str">
        <f>IF(J132="FIN","",LOOKUP(I131,DATOS!A:A,DATOS!F:F))</f>
        <v xml:space="preserve">MANDO Y RÉGIMEN INTERIOR. </v>
      </c>
      <c r="H131" s="40">
        <f>IF(J132="FIN",0,LOOKUP(I131,DATOS!A:A,DATOS!P:P))</f>
        <v>0</v>
      </c>
      <c r="I131" s="35">
        <f>+I125+1</f>
        <v>1805</v>
      </c>
      <c r="J131" s="61">
        <f>IF(LOOKUP(I131,DATOS!A:A,DATOS!C:C)=0,J125,(LOOKUP(I131,DATOS!A:A,DATOS!C:C)))</f>
        <v>26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ht="15.6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ht="15.6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ht="15.6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ht="15.6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ht="15.6" x14ac:dyDescent="0.25">
      <c r="A136" s="11"/>
      <c r="B136" s="30"/>
      <c r="C136" s="27"/>
      <c r="D136" s="28"/>
      <c r="J136" s="19"/>
    </row>
    <row r="137" spans="1:19" ht="15.6" x14ac:dyDescent="0.25">
      <c r="A137" s="11"/>
      <c r="B137" s="31"/>
      <c r="C137" s="23" t="str">
        <f ca="1">IF(PORTADA!$F$51="A",CONCATENATE(K137,".- ",G137),"")</f>
        <v xml:space="preserve">23.- MANDO Y RÉGIMEN INTERIOR. </v>
      </c>
      <c r="D137" s="24"/>
      <c r="E137" s="11"/>
      <c r="F137" s="11"/>
      <c r="G137" s="40" t="str">
        <f>IF(J138="FIN","",LOOKUP(I137,DATOS!A:A,DATOS!F:F))</f>
        <v xml:space="preserve">MANDO Y RÉGIMEN INTERIOR. </v>
      </c>
      <c r="H137" s="40">
        <f>IF(J138="FIN",0,LOOKUP(I137,DATOS!A:A,DATOS!P:P))</f>
        <v>0</v>
      </c>
      <c r="I137" s="35">
        <f>+I131+1</f>
        <v>1806</v>
      </c>
      <c r="J137" s="61">
        <f>IF(LOOKUP(I137,DATOS!A:A,DATOS!C:C)=0,J131,(LOOKUP(I137,DATOS!A:A,DATOS!C:C)))</f>
        <v>26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ht="15.6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ht="15.6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ht="15.6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ht="15.6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ht="15.6" x14ac:dyDescent="0.25">
      <c r="A142" s="11"/>
      <c r="B142" s="30"/>
      <c r="C142" s="27"/>
      <c r="D142" s="28"/>
      <c r="J142" s="19"/>
    </row>
    <row r="143" spans="1:19" ht="15.6" x14ac:dyDescent="0.25">
      <c r="A143" s="11"/>
      <c r="B143" s="31"/>
      <c r="C143" s="23" t="str">
        <f ca="1">IF(PORTADA!$F$51="A",CONCATENATE(K143,".- ",G143),"")</f>
        <v xml:space="preserve">24.- MANDO Y RÉGIMEN INTERIOR. </v>
      </c>
      <c r="D143" s="24"/>
      <c r="E143" s="11"/>
      <c r="F143" s="11"/>
      <c r="G143" s="40" t="str">
        <f>IF(J144="FIN","",LOOKUP(I143,DATOS!A:A,DATOS!F:F))</f>
        <v xml:space="preserve">MANDO Y RÉGIMEN INTERIOR. </v>
      </c>
      <c r="H143" s="40">
        <f>IF(J144="FIN",0,LOOKUP(I143,DATOS!A:A,DATOS!P:P))</f>
        <v>0</v>
      </c>
      <c r="I143" s="35">
        <f>+I137+1</f>
        <v>1807</v>
      </c>
      <c r="J143" s="61">
        <f>IF(LOOKUP(I143,DATOS!A:A,DATOS!C:C)=0,J137,(LOOKUP(I143,DATOS!A:A,DATOS!C:C)))</f>
        <v>26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ht="15.6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ht="15.6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ht="15.6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ht="15.6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ht="15.6" x14ac:dyDescent="0.25">
      <c r="A148" s="11"/>
      <c r="B148" s="30"/>
      <c r="C148" s="27"/>
      <c r="D148" s="28"/>
      <c r="J148" s="19"/>
    </row>
    <row r="149" spans="1:19" ht="15.6" x14ac:dyDescent="0.25">
      <c r="A149" s="11"/>
      <c r="B149" s="31"/>
      <c r="C149" s="23" t="str">
        <f ca="1">IF(PORTADA!$F$51="A",CONCATENATE(K149,".- ",G149),"")</f>
        <v xml:space="preserve">25.- MANDO Y RÉGIMEN INTERIOR. </v>
      </c>
      <c r="D149" s="24"/>
      <c r="E149" s="11"/>
      <c r="F149" s="11"/>
      <c r="G149" s="40" t="str">
        <f>IF(J150="FIN","",LOOKUP(I149,DATOS!A:A,DATOS!F:F))</f>
        <v xml:space="preserve">MANDO Y RÉGIMEN INTERIOR. </v>
      </c>
      <c r="H149" s="40">
        <f>IF(J150="FIN",0,LOOKUP(I149,DATOS!A:A,DATOS!P:P))</f>
        <v>0</v>
      </c>
      <c r="I149" s="35">
        <f>+I143+1</f>
        <v>1808</v>
      </c>
      <c r="J149" s="61">
        <f>IF(LOOKUP(I149,DATOS!A:A,DATOS!C:C)=0,J143,(LOOKUP(I149,DATOS!A:A,DATOS!C:C)))</f>
        <v>26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ht="15.6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ht="15.6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ht="15.6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ht="15.6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ht="15.6" x14ac:dyDescent="0.25">
      <c r="A154" s="11"/>
      <c r="B154" s="30"/>
      <c r="C154" s="27"/>
      <c r="D154" s="28"/>
      <c r="J154" s="19"/>
    </row>
    <row r="155" spans="1:19" ht="15.6" x14ac:dyDescent="0.25">
      <c r="A155" s="11"/>
      <c r="B155" s="31"/>
      <c r="C155" s="23" t="str">
        <f ca="1">IF(PORTADA!$F$51="A",CONCATENATE(K155,".- ",G155),"")</f>
        <v xml:space="preserve">26.- MANDO Y RÉGIMEN INTERIOR. </v>
      </c>
      <c r="D155" s="24"/>
      <c r="E155" s="11"/>
      <c r="F155" s="11"/>
      <c r="G155" s="40" t="str">
        <f>IF(J156="FIN","",LOOKUP(I155,DATOS!A:A,DATOS!F:F))</f>
        <v xml:space="preserve">MANDO Y RÉGIMEN INTERIOR. </v>
      </c>
      <c r="H155" s="40">
        <f>IF(J156="FIN",0,LOOKUP(I155,DATOS!A:A,DATOS!P:P))</f>
        <v>0</v>
      </c>
      <c r="I155" s="35">
        <f>+I149+1</f>
        <v>1809</v>
      </c>
      <c r="J155" s="61">
        <f>IF(LOOKUP(I155,DATOS!A:A,DATOS!C:C)=0,J149,(LOOKUP(I155,DATOS!A:A,DATOS!C:C)))</f>
        <v>26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ht="15.6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ht="15.6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ht="15.6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ht="15.6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ht="15.6" x14ac:dyDescent="0.25">
      <c r="A160" s="11"/>
      <c r="B160" s="30"/>
      <c r="C160" s="27"/>
      <c r="D160" s="28"/>
      <c r="J160" s="19"/>
    </row>
    <row r="161" spans="1:19" ht="15.6" x14ac:dyDescent="0.25">
      <c r="A161" s="11"/>
      <c r="B161" s="31"/>
      <c r="C161" s="23" t="str">
        <f ca="1">IF(PORTADA!$F$51="A",CONCATENATE(K161,".- ",G161),"")</f>
        <v xml:space="preserve">27.- MANDO Y RÉGIMEN INTERIOR. </v>
      </c>
      <c r="D161" s="24"/>
      <c r="E161" s="11"/>
      <c r="F161" s="11"/>
      <c r="G161" s="40" t="str">
        <f>IF(J162="FIN","",LOOKUP(I161,DATOS!A:A,DATOS!F:F))</f>
        <v xml:space="preserve">MANDO Y RÉGIMEN INTERIOR. </v>
      </c>
      <c r="H161" s="40">
        <f>IF(J162="FIN",0,LOOKUP(I161,DATOS!A:A,DATOS!P:P))</f>
        <v>0</v>
      </c>
      <c r="I161" s="35">
        <f>+I155+1</f>
        <v>1810</v>
      </c>
      <c r="J161" s="61">
        <f>IF(LOOKUP(I161,DATOS!A:A,DATOS!C:C)=0,J155,(LOOKUP(I161,DATOS!A:A,DATOS!C:C)))</f>
        <v>26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ht="15.6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ht="15.6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ht="15.6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ht="15.6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ht="15.6" x14ac:dyDescent="0.25">
      <c r="A166" s="11"/>
      <c r="B166" s="30"/>
      <c r="C166" s="27"/>
      <c r="D166" s="28"/>
      <c r="J166" s="19"/>
    </row>
    <row r="167" spans="1:19" ht="15.6" x14ac:dyDescent="0.25">
      <c r="A167" s="11"/>
      <c r="B167" s="31"/>
      <c r="C167" s="23" t="str">
        <f ca="1">IF(PORTADA!$F$51="A",CONCATENATE(K167,".- ",G167),"")</f>
        <v xml:space="preserve">28.- MANDO Y RÉGIMEN INTERIOR. </v>
      </c>
      <c r="D167" s="24"/>
      <c r="E167" s="11"/>
      <c r="F167" s="11"/>
      <c r="G167" s="40" t="str">
        <f>IF(J168="FIN","",LOOKUP(I167,DATOS!A:A,DATOS!F:F))</f>
        <v xml:space="preserve">MANDO Y RÉGIMEN INTERIOR. </v>
      </c>
      <c r="H167" s="40">
        <f>IF(J168="FIN",0,LOOKUP(I167,DATOS!A:A,DATOS!P:P))</f>
        <v>0</v>
      </c>
      <c r="I167" s="35">
        <f>+I161+1</f>
        <v>1811</v>
      </c>
      <c r="J167" s="61">
        <f>IF(LOOKUP(I167,DATOS!A:A,DATOS!C:C)=0,J161,(LOOKUP(I167,DATOS!A:A,DATOS!C:C)))</f>
        <v>26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ht="15.6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ht="15.6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ht="15.6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ht="15.6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ht="15.6" x14ac:dyDescent="0.25">
      <c r="A172" s="11"/>
      <c r="B172" s="30"/>
      <c r="C172" s="27"/>
      <c r="D172" s="28"/>
      <c r="J172" s="19"/>
    </row>
    <row r="173" spans="1:19" ht="15.6" x14ac:dyDescent="0.25">
      <c r="A173" s="11"/>
      <c r="B173" s="31"/>
      <c r="C173" s="23" t="str">
        <f ca="1">IF(PORTADA!$F$51="A",CONCATENATE(K173,".- ",G173),"")</f>
        <v xml:space="preserve">29.- MANDO Y RÉGIMEN INTERIOR. </v>
      </c>
      <c r="D173" s="24"/>
      <c r="E173" s="11"/>
      <c r="F173" s="11"/>
      <c r="G173" s="40" t="str">
        <f>IF(J174="FIN","",LOOKUP(I173,DATOS!A:A,DATOS!F:F))</f>
        <v xml:space="preserve">MANDO Y RÉGIMEN INTERIOR. </v>
      </c>
      <c r="H173" s="40">
        <f>IF(J174="FIN",0,LOOKUP(I173,DATOS!A:A,DATOS!P:P))</f>
        <v>0</v>
      </c>
      <c r="I173" s="35">
        <f>+I167+1</f>
        <v>1812</v>
      </c>
      <c r="J173" s="61">
        <f>IF(LOOKUP(I173,DATOS!A:A,DATOS!C:C)=0,J167,(LOOKUP(I173,DATOS!A:A,DATOS!C:C)))</f>
        <v>26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ht="15.6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ht="15.6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ht="15.6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ht="15.6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ht="15.6" x14ac:dyDescent="0.25">
      <c r="A178" s="11"/>
      <c r="B178" s="30"/>
      <c r="C178" s="27"/>
      <c r="D178" s="28"/>
      <c r="J178" s="19"/>
    </row>
    <row r="179" spans="1:19" ht="15.6" x14ac:dyDescent="0.25">
      <c r="A179" s="11"/>
      <c r="B179" s="31"/>
      <c r="C179" s="23" t="str">
        <f ca="1">IF(PORTADA!$F$51="A",CONCATENATE(K179,".- ",G179),"")</f>
        <v xml:space="preserve">30.- MANDO Y RÉGIMEN INTERIOR. </v>
      </c>
      <c r="D179" s="24"/>
      <c r="E179" s="11"/>
      <c r="F179" s="11"/>
      <c r="G179" s="40" t="str">
        <f>IF(J180="FIN","",LOOKUP(I179,DATOS!A:A,DATOS!F:F))</f>
        <v xml:space="preserve">MANDO Y RÉGIMEN INTERIOR. </v>
      </c>
      <c r="H179" s="40">
        <f>IF(J180="FIN",0,LOOKUP(I179,DATOS!A:A,DATOS!P:P))</f>
        <v>0</v>
      </c>
      <c r="I179" s="35">
        <f>+I173+1</f>
        <v>1813</v>
      </c>
      <c r="J179" s="61">
        <f>IF(LOOKUP(I179,DATOS!A:A,DATOS!C:C)=0,J173,(LOOKUP(I179,DATOS!A:A,DATOS!C:C)))</f>
        <v>26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ht="15.6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ht="15.6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ht="15.6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ht="15.6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ht="15.6" x14ac:dyDescent="0.25">
      <c r="A184" s="11"/>
      <c r="B184" s="30"/>
      <c r="C184" s="27"/>
      <c r="D184" s="28"/>
      <c r="J184" s="19"/>
    </row>
    <row r="185" spans="1:19" ht="15.6" x14ac:dyDescent="0.25">
      <c r="A185" s="11"/>
      <c r="B185" s="31"/>
      <c r="C185" s="23" t="str">
        <f ca="1">IF(PORTADA!$F$51="A",CONCATENATE(K185,".- ",G185),"")</f>
        <v xml:space="preserve">31.- MANDO Y RÉGIMEN INTERIOR. </v>
      </c>
      <c r="D185" s="24"/>
      <c r="E185" s="11"/>
      <c r="F185" s="11"/>
      <c r="G185" s="40" t="str">
        <f>IF(J186="FIN","",LOOKUP(I185,DATOS!A:A,DATOS!F:F))</f>
        <v xml:space="preserve">MANDO Y RÉGIMEN INTERIOR. </v>
      </c>
      <c r="H185" s="40">
        <f>IF(J186="FIN",0,LOOKUP(I185,DATOS!A:A,DATOS!P:P))</f>
        <v>0</v>
      </c>
      <c r="I185" s="35">
        <f>+I179+1</f>
        <v>1814</v>
      </c>
      <c r="J185" s="61">
        <f>IF(LOOKUP(I185,DATOS!A:A,DATOS!C:C)=0,J179,(LOOKUP(I185,DATOS!A:A,DATOS!C:C)))</f>
        <v>26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ht="15.6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ht="15.6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ht="15.6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ht="15.6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ht="15.6" x14ac:dyDescent="0.25">
      <c r="A190" s="11"/>
      <c r="B190" s="30"/>
      <c r="C190" s="27"/>
      <c r="D190" s="28"/>
      <c r="J190" s="19"/>
    </row>
    <row r="191" spans="1:19" ht="15.6" x14ac:dyDescent="0.25">
      <c r="A191" s="11"/>
      <c r="B191" s="31"/>
      <c r="C191" s="23" t="str">
        <f ca="1">IF(PORTADA!$F$51="A",CONCATENATE(K191,".- ",G191),"")</f>
        <v xml:space="preserve">32.- MANDO Y RÉGIMEN INTERIOR. </v>
      </c>
      <c r="D191" s="24"/>
      <c r="E191" s="11"/>
      <c r="F191" s="11"/>
      <c r="G191" s="40" t="str">
        <f>IF(J192="FIN","",LOOKUP(I191,DATOS!A:A,DATOS!F:F))</f>
        <v xml:space="preserve">MANDO Y RÉGIMEN INTERIOR. </v>
      </c>
      <c r="H191" s="40">
        <f>IF(J192="FIN",0,LOOKUP(I191,DATOS!A:A,DATOS!P:P))</f>
        <v>0</v>
      </c>
      <c r="I191" s="35">
        <f>+I185+1</f>
        <v>1815</v>
      </c>
      <c r="J191" s="61">
        <f>IF(LOOKUP(I191,DATOS!A:A,DATOS!C:C)=0,J185,(LOOKUP(I191,DATOS!A:A,DATOS!C:C)))</f>
        <v>26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ht="15.6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ht="15.6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ht="15.6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ht="15.6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ht="15.6" x14ac:dyDescent="0.25">
      <c r="A196" s="11"/>
      <c r="B196" s="30"/>
      <c r="C196" s="27"/>
      <c r="D196" s="28"/>
      <c r="J196" s="19"/>
    </row>
    <row r="197" spans="1:19" ht="15.6" x14ac:dyDescent="0.25">
      <c r="A197" s="11"/>
      <c r="B197" s="31"/>
      <c r="C197" s="23" t="str">
        <f ca="1">IF(PORTADA!$F$51="A",CONCATENATE(K197,".- ",G197),"")</f>
        <v xml:space="preserve">33.- MANDO Y RÉGIMEN INTERIOR. </v>
      </c>
      <c r="D197" s="24"/>
      <c r="E197" s="11"/>
      <c r="F197" s="11"/>
      <c r="G197" s="40" t="str">
        <f>IF(J198="FIN","",LOOKUP(I197,DATOS!A:A,DATOS!F:F))</f>
        <v xml:space="preserve">MANDO Y RÉGIMEN INTERIOR. </v>
      </c>
      <c r="H197" s="40">
        <f>IF(J198="FIN",0,LOOKUP(I197,DATOS!A:A,DATOS!P:P))</f>
        <v>0</v>
      </c>
      <c r="I197" s="35">
        <f>+I191+1</f>
        <v>1816</v>
      </c>
      <c r="J197" s="61">
        <f>IF(LOOKUP(I197,DATOS!A:A,DATOS!C:C)=0,J191,(LOOKUP(I197,DATOS!A:A,DATOS!C:C)))</f>
        <v>26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ht="15.6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ht="15.6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ht="15.6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ht="15.6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ht="15.6" x14ac:dyDescent="0.25">
      <c r="A202" s="11"/>
      <c r="B202" s="30"/>
      <c r="C202" s="27"/>
      <c r="D202" s="28"/>
      <c r="J202" s="19"/>
    </row>
    <row r="203" spans="1:19" ht="15.6" x14ac:dyDescent="0.25">
      <c r="A203" s="11"/>
      <c r="B203" s="31"/>
      <c r="C203" s="23" t="str">
        <f ca="1">IF(PORTADA!$F$51="A",CONCATENATE(K203,".- ",G203),"")</f>
        <v xml:space="preserve">34.- MANDO Y RÉGIMEN INTERIOR. </v>
      </c>
      <c r="D203" s="24"/>
      <c r="E203" s="11"/>
      <c r="F203" s="11"/>
      <c r="G203" s="40" t="str">
        <f>IF(J204="FIN","",LOOKUP(I203,DATOS!A:A,DATOS!F:F))</f>
        <v xml:space="preserve">MANDO Y RÉGIMEN INTERIOR. </v>
      </c>
      <c r="H203" s="40">
        <f>IF(J204="FIN",0,LOOKUP(I203,DATOS!A:A,DATOS!P:P))</f>
        <v>0</v>
      </c>
      <c r="I203" s="35">
        <f>+I197+1</f>
        <v>1817</v>
      </c>
      <c r="J203" s="61">
        <f>IF(LOOKUP(I203,DATOS!A:A,DATOS!C:C)=0,J197,(LOOKUP(I203,DATOS!A:A,DATOS!C:C)))</f>
        <v>26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ht="15.6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ht="15.6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ht="15.6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ht="15.6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ht="15.6" x14ac:dyDescent="0.25">
      <c r="A208" s="11"/>
      <c r="B208" s="30"/>
      <c r="C208" s="27"/>
      <c r="D208" s="28"/>
      <c r="J208" s="19"/>
    </row>
    <row r="209" spans="1:19" ht="15.6" x14ac:dyDescent="0.25">
      <c r="A209" s="11"/>
      <c r="B209" s="31"/>
      <c r="C209" s="23" t="str">
        <f ca="1">IF(PORTADA!$F$51="A",CONCATENATE(K209,".- ",G209),"")</f>
        <v xml:space="preserve">35.- MANDO Y RÉGIMEN INTERIOR. </v>
      </c>
      <c r="D209" s="24"/>
      <c r="E209" s="11"/>
      <c r="F209" s="11"/>
      <c r="G209" s="40" t="str">
        <f>IF(J210="FIN","",LOOKUP(I209,DATOS!A:A,DATOS!F:F))</f>
        <v xml:space="preserve">MANDO Y RÉGIMEN INTERIOR. </v>
      </c>
      <c r="H209" s="40">
        <f>IF(J210="FIN",0,LOOKUP(I209,DATOS!A:A,DATOS!P:P))</f>
        <v>0</v>
      </c>
      <c r="I209" s="35">
        <f>+I203+1</f>
        <v>1818</v>
      </c>
      <c r="J209" s="61">
        <f>IF(LOOKUP(I209,DATOS!A:A,DATOS!C:C)=0,J203,(LOOKUP(I209,DATOS!A:A,DATOS!C:C)))</f>
        <v>26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ht="15.6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ht="15.6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ht="15.6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ht="15.6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ht="15.6" x14ac:dyDescent="0.25">
      <c r="A214" s="11"/>
      <c r="B214" s="30"/>
      <c r="C214" s="27"/>
      <c r="D214" s="28"/>
      <c r="J214" s="19"/>
    </row>
    <row r="215" spans="1:19" ht="15.6" x14ac:dyDescent="0.25">
      <c r="A215" s="11"/>
      <c r="B215" s="31"/>
      <c r="C215" s="23" t="str">
        <f ca="1">IF(PORTADA!$F$51="A",CONCATENATE(K215,".- ",G215),"")</f>
        <v xml:space="preserve">36.- MANDO Y RÉGIMEN INTERIOR. </v>
      </c>
      <c r="D215" s="24"/>
      <c r="E215" s="11"/>
      <c r="F215" s="11"/>
      <c r="G215" s="40" t="str">
        <f>IF(J216="FIN","",LOOKUP(I215,DATOS!A:A,DATOS!F:F))</f>
        <v xml:space="preserve">MANDO Y RÉGIMEN INTERIOR. </v>
      </c>
      <c r="H215" s="40">
        <f>IF(J216="FIN",0,LOOKUP(I215,DATOS!A:A,DATOS!P:P))</f>
        <v>0</v>
      </c>
      <c r="I215" s="35">
        <f>+I209+1</f>
        <v>1819</v>
      </c>
      <c r="J215" s="61">
        <f>IF(LOOKUP(I215,DATOS!A:A,DATOS!C:C)=0,J209,(LOOKUP(I215,DATOS!A:A,DATOS!C:C)))</f>
        <v>26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ht="15.6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ht="15.6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ht="15.6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ht="15.6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ht="15.6" x14ac:dyDescent="0.25">
      <c r="A220" s="11"/>
      <c r="B220" s="30"/>
      <c r="C220" s="27"/>
      <c r="D220" s="28"/>
      <c r="J220" s="19"/>
    </row>
    <row r="221" spans="1:19" ht="15.6" x14ac:dyDescent="0.25">
      <c r="A221" s="11"/>
      <c r="B221" s="31"/>
      <c r="C221" s="23" t="str">
        <f ca="1">IF(PORTADA!$F$51="A",CONCATENATE(K221,".- ",G221),"")</f>
        <v xml:space="preserve">37.- MANDO Y RÉGIMEN INTERIOR. </v>
      </c>
      <c r="D221" s="24"/>
      <c r="E221" s="11"/>
      <c r="F221" s="11"/>
      <c r="G221" s="40" t="str">
        <f>IF(J222="FIN","",LOOKUP(I221,DATOS!A:A,DATOS!F:F))</f>
        <v xml:space="preserve">MANDO Y RÉGIMEN INTERIOR. </v>
      </c>
      <c r="H221" s="40">
        <f>IF(J222="FIN",0,LOOKUP(I221,DATOS!A:A,DATOS!P:P))</f>
        <v>0</v>
      </c>
      <c r="I221" s="35">
        <f>+I215+1</f>
        <v>1820</v>
      </c>
      <c r="J221" s="61">
        <f>IF(LOOKUP(I221,DATOS!A:A,DATOS!C:C)=0,J215,(LOOKUP(I221,DATOS!A:A,DATOS!C:C)))</f>
        <v>26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ht="15.6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ht="15.6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ht="15.6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ht="15.6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ht="15.6" x14ac:dyDescent="0.25">
      <c r="A226" s="11"/>
      <c r="B226" s="30"/>
      <c r="C226" s="27"/>
      <c r="D226" s="28"/>
      <c r="J226" s="19"/>
    </row>
    <row r="227" spans="1:19" ht="15.6" x14ac:dyDescent="0.25">
      <c r="A227" s="11"/>
      <c r="B227" s="31"/>
      <c r="C227" s="23" t="str">
        <f ca="1">IF(PORTADA!$F$51="A",CONCATENATE(K227,".- ",G227),"")</f>
        <v xml:space="preserve">38.- MANDO Y RÉGIMEN INTERIOR. </v>
      </c>
      <c r="D227" s="24"/>
      <c r="E227" s="11"/>
      <c r="F227" s="11"/>
      <c r="G227" s="40" t="str">
        <f>IF(J228="FIN","",LOOKUP(I227,DATOS!A:A,DATOS!F:F))</f>
        <v xml:space="preserve">MANDO Y RÉGIMEN INTERIOR. </v>
      </c>
      <c r="H227" s="40">
        <f>IF(J228="FIN",0,LOOKUP(I227,DATOS!A:A,DATOS!P:P))</f>
        <v>0</v>
      </c>
      <c r="I227" s="35">
        <f>+I221+1</f>
        <v>1821</v>
      </c>
      <c r="J227" s="61">
        <f>IF(LOOKUP(I227,DATOS!A:A,DATOS!C:C)=0,J221,(LOOKUP(I227,DATOS!A:A,DATOS!C:C)))</f>
        <v>26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ht="15.6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ht="15.6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ht="15.6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ht="15.6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ht="15.6" x14ac:dyDescent="0.25">
      <c r="A232" s="11"/>
      <c r="B232" s="30"/>
      <c r="C232" s="27"/>
      <c r="D232" s="28"/>
      <c r="J232" s="19"/>
    </row>
    <row r="233" spans="1:19" ht="15.6" x14ac:dyDescent="0.25">
      <c r="A233" s="11"/>
      <c r="B233" s="31"/>
      <c r="C233" s="23" t="str">
        <f ca="1">IF(PORTADA!$F$51="A",CONCATENATE(K233,".- ",G233),"")</f>
        <v xml:space="preserve">39.- MANDO Y RÉGIMEN INTERIOR. </v>
      </c>
      <c r="D233" s="24"/>
      <c r="E233" s="11"/>
      <c r="F233" s="11"/>
      <c r="G233" s="40" t="str">
        <f>IF(J234="FIN","",LOOKUP(I233,DATOS!A:A,DATOS!F:F))</f>
        <v xml:space="preserve">MANDO Y RÉGIMEN INTERIOR. </v>
      </c>
      <c r="H233" s="40">
        <f>IF(J234="FIN",0,LOOKUP(I233,DATOS!A:A,DATOS!P:P))</f>
        <v>0</v>
      </c>
      <c r="I233" s="35">
        <f>+I227+1</f>
        <v>1822</v>
      </c>
      <c r="J233" s="61">
        <f>IF(LOOKUP(I233,DATOS!A:A,DATOS!C:C)=0,J227,(LOOKUP(I233,DATOS!A:A,DATOS!C:C)))</f>
        <v>26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ht="15.6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ht="15.6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ht="15.6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ht="15.6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ht="15.6" x14ac:dyDescent="0.25">
      <c r="A238" s="11"/>
      <c r="B238" s="30"/>
      <c r="C238" s="27"/>
      <c r="D238" s="28"/>
      <c r="J238" s="19"/>
    </row>
    <row r="239" spans="1:19" ht="15.6" x14ac:dyDescent="0.25">
      <c r="A239" s="11"/>
      <c r="B239" s="31"/>
      <c r="C239" s="23" t="str">
        <f ca="1">IF(PORTADA!$F$51="A",CONCATENATE(K239,".- ",G239),"")</f>
        <v xml:space="preserve">40.- MANDO Y RÉGIMEN INTERIOR. </v>
      </c>
      <c r="D239" s="24"/>
      <c r="E239" s="11"/>
      <c r="F239" s="11"/>
      <c r="G239" s="40" t="str">
        <f>IF(J240="FIN","",LOOKUP(I239,DATOS!A:A,DATOS!F:F))</f>
        <v xml:space="preserve">MANDO Y RÉGIMEN INTERIOR. </v>
      </c>
      <c r="H239" s="40">
        <f>IF(J240="FIN",0,LOOKUP(I239,DATOS!A:A,DATOS!P:P))</f>
        <v>0</v>
      </c>
      <c r="I239" s="35">
        <f>+I233+1</f>
        <v>1823</v>
      </c>
      <c r="J239" s="61">
        <f>IF(LOOKUP(I239,DATOS!A:A,DATOS!C:C)=0,J233,(LOOKUP(I239,DATOS!A:A,DATOS!C:C)))</f>
        <v>26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ht="15.6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ht="15.6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ht="15.6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ht="15.6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ht="15.6" x14ac:dyDescent="0.25">
      <c r="A244" s="11"/>
      <c r="B244" s="30"/>
      <c r="C244" s="27"/>
      <c r="D244" s="28"/>
      <c r="J244" s="19"/>
    </row>
    <row r="245" spans="1:19" ht="15.6" x14ac:dyDescent="0.25">
      <c r="A245" s="11"/>
      <c r="B245" s="31"/>
      <c r="C245" s="23" t="str">
        <f ca="1">IF(PORTADA!$F$51="A",CONCATENATE(K245,".- ",G245),"")</f>
        <v xml:space="preserve">41.- MANDO Y RÉGIMEN INTERIOR. </v>
      </c>
      <c r="D245" s="24"/>
      <c r="E245" s="11"/>
      <c r="F245" s="11"/>
      <c r="G245" s="40" t="str">
        <f>IF(J246="FIN","",LOOKUP(I245,DATOS!A:A,DATOS!F:F))</f>
        <v xml:space="preserve">MANDO Y RÉGIMEN INTERIOR. </v>
      </c>
      <c r="H245" s="40">
        <f>IF(J246="FIN",0,LOOKUP(I245,DATOS!A:A,DATOS!P:P))</f>
        <v>0</v>
      </c>
      <c r="I245" s="35">
        <f>+I239+1</f>
        <v>1824</v>
      </c>
      <c r="J245" s="61">
        <f>IF(LOOKUP(I245,DATOS!A:A,DATOS!C:C)=0,J239,(LOOKUP(I245,DATOS!A:A,DATOS!C:C)))</f>
        <v>26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ht="15.6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ht="15.6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ht="15.6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ht="15.6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ht="15.6" x14ac:dyDescent="0.25">
      <c r="A250" s="11"/>
      <c r="B250" s="30"/>
      <c r="C250" s="27"/>
      <c r="D250" s="28"/>
      <c r="J250" s="19"/>
    </row>
    <row r="251" spans="1:19" ht="15.6" x14ac:dyDescent="0.25">
      <c r="A251" s="11"/>
      <c r="B251" s="31"/>
      <c r="C251" s="23" t="str">
        <f ca="1">IF(PORTADA!$F$51="A",CONCATENATE(K251,".- ",G251),"")</f>
        <v xml:space="preserve">42.- MANDO Y RÉGIMEN INTERIOR. </v>
      </c>
      <c r="D251" s="24"/>
      <c r="E251" s="11"/>
      <c r="F251" s="11"/>
      <c r="G251" s="40" t="str">
        <f>IF(J252="FIN","",LOOKUP(I251,DATOS!A:A,DATOS!F:F))</f>
        <v xml:space="preserve">MANDO Y RÉGIMEN INTERIOR. </v>
      </c>
      <c r="H251" s="40">
        <f>IF(J252="FIN",0,LOOKUP(I251,DATOS!A:A,DATOS!P:P))</f>
        <v>0</v>
      </c>
      <c r="I251" s="35">
        <f>+I245+1</f>
        <v>1825</v>
      </c>
      <c r="J251" s="61">
        <f>IF(LOOKUP(I251,DATOS!A:A,DATOS!C:C)=0,J245,(LOOKUP(I251,DATOS!A:A,DATOS!C:C)))</f>
        <v>26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ht="15.6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ht="15.6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ht="15.6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ht="15.6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ht="15.6" x14ac:dyDescent="0.25">
      <c r="A256" s="11"/>
      <c r="B256" s="30"/>
      <c r="C256" s="27"/>
      <c r="D256" s="28"/>
      <c r="J256" s="19"/>
    </row>
    <row r="257" spans="1:19" ht="15.6" x14ac:dyDescent="0.25">
      <c r="A257" s="11"/>
      <c r="B257" s="31"/>
      <c r="C257" s="23" t="str">
        <f ca="1">IF(PORTADA!$F$51="A",CONCATENATE(K257,".- ",G257),"")</f>
        <v xml:space="preserve">43.- MANDO Y RÉGIMEN INTERIOR. </v>
      </c>
      <c r="D257" s="24"/>
      <c r="E257" s="11"/>
      <c r="F257" s="11"/>
      <c r="G257" s="40" t="str">
        <f>IF(J258="FIN","",LOOKUP(I257,DATOS!A:A,DATOS!F:F))</f>
        <v xml:space="preserve">MANDO Y RÉGIMEN INTERIOR. </v>
      </c>
      <c r="H257" s="40">
        <f>IF(J258="FIN",0,LOOKUP(I257,DATOS!A:A,DATOS!P:P))</f>
        <v>0</v>
      </c>
      <c r="I257" s="35">
        <f>+I251+1</f>
        <v>1826</v>
      </c>
      <c r="J257" s="61">
        <f>IF(LOOKUP(I257,DATOS!A:A,DATOS!C:C)=0,J251,(LOOKUP(I257,DATOS!A:A,DATOS!C:C)))</f>
        <v>26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ht="15.6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ht="15.6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ht="15.6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ht="15.6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ht="15.6" x14ac:dyDescent="0.25">
      <c r="A262" s="11"/>
      <c r="B262" s="30"/>
      <c r="C262" s="27"/>
      <c r="D262" s="28"/>
      <c r="J262" s="19"/>
    </row>
    <row r="263" spans="1:19" ht="15.6" x14ac:dyDescent="0.25">
      <c r="A263" s="11"/>
      <c r="B263" s="31"/>
      <c r="C263" s="23" t="str">
        <f ca="1">IF(PORTADA!$F$51="A",CONCATENATE(K263,".- ",G263),"")</f>
        <v xml:space="preserve">44.- MANDO Y RÉGIMEN INTERIOR. </v>
      </c>
      <c r="D263" s="24"/>
      <c r="E263" s="11"/>
      <c r="F263" s="11"/>
      <c r="G263" s="40" t="str">
        <f>IF(J264="FIN","",LOOKUP(I263,DATOS!A:A,DATOS!F:F))</f>
        <v xml:space="preserve">MANDO Y RÉGIMEN INTERIOR. </v>
      </c>
      <c r="H263" s="40">
        <f>IF(J264="FIN",0,LOOKUP(I263,DATOS!A:A,DATOS!P:P))</f>
        <v>0</v>
      </c>
      <c r="I263" s="35">
        <f>+I257+1</f>
        <v>1827</v>
      </c>
      <c r="J263" s="61">
        <f>IF(LOOKUP(I263,DATOS!A:A,DATOS!C:C)=0,J257,(LOOKUP(I263,DATOS!A:A,DATOS!C:C)))</f>
        <v>26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ht="15.6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ht="15.6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ht="15.6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ht="15.6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ht="15.6" x14ac:dyDescent="0.25">
      <c r="A268" s="11"/>
      <c r="B268" s="30"/>
      <c r="C268" s="27"/>
      <c r="D268" s="28"/>
      <c r="J268" s="19"/>
    </row>
    <row r="269" spans="1:19" ht="15.6" x14ac:dyDescent="0.25">
      <c r="A269" s="11"/>
      <c r="B269" s="31"/>
      <c r="C269" s="23" t="str">
        <f ca="1">IF(PORTADA!$F$51="A",CONCATENATE(K269,".- ",G269),"")</f>
        <v xml:space="preserve">45.- MANDO Y RÉGIMEN INTERIOR. </v>
      </c>
      <c r="D269" s="24"/>
      <c r="E269" s="11"/>
      <c r="F269" s="11"/>
      <c r="G269" s="40" t="str">
        <f>IF(J270="FIN","",LOOKUP(I269,DATOS!A:A,DATOS!F:F))</f>
        <v xml:space="preserve">MANDO Y RÉGIMEN INTERIOR. </v>
      </c>
      <c r="H269" s="40">
        <f>IF(J270="FIN",0,LOOKUP(I269,DATOS!A:A,DATOS!P:P))</f>
        <v>0</v>
      </c>
      <c r="I269" s="35">
        <f>+I263+1</f>
        <v>1828</v>
      </c>
      <c r="J269" s="61">
        <f>IF(LOOKUP(I269,DATOS!A:A,DATOS!C:C)=0,J263,(LOOKUP(I269,DATOS!A:A,DATOS!C:C)))</f>
        <v>26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ht="15.6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ht="15.6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ht="15.6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ht="15.6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ht="15.6" x14ac:dyDescent="0.25">
      <c r="A274" s="11"/>
      <c r="B274" s="30"/>
      <c r="C274" s="27"/>
      <c r="D274" s="28"/>
      <c r="J274" s="19"/>
    </row>
    <row r="275" spans="1:19" ht="15.6" x14ac:dyDescent="0.25">
      <c r="A275" s="11"/>
      <c r="B275" s="31"/>
      <c r="C275" s="23" t="str">
        <f ca="1">IF(PORTADA!$F$51="A",CONCATENATE(K275,".- ",G275),"")</f>
        <v xml:space="preserve">46.- </v>
      </c>
      <c r="D275" s="24"/>
      <c r="E275" s="11"/>
      <c r="F275" s="11"/>
      <c r="G275" s="40" t="str">
        <f>IF(J276="FIN","",LOOKUP(I275,DATOS!A:A,DATOS!F:F))</f>
        <v/>
      </c>
      <c r="H275" s="40">
        <f>IF(J276="FIN",0,LOOKUP(I275,DATOS!A:A,DATOS!P:P))</f>
        <v>0</v>
      </c>
      <c r="I275" s="35">
        <f>+I269+1</f>
        <v>1829</v>
      </c>
      <c r="J275" s="61" t="str">
        <f>IF(LOOKUP(I275,DATOS!A:A,DATOS!C:C)=0,J269,(LOOKUP(I275,DATOS!A:A,DATOS!C:C)))</f>
        <v>FIN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ht="15.6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 xml:space="preserve">a) </v>
      </c>
      <c r="D276" s="26"/>
      <c r="G276" s="38" t="str">
        <f>IF(J276="FIN","",LOOKUP(I275,DATOS!A:A,DATOS!L:L))</f>
        <v/>
      </c>
      <c r="I276" s="35" t="s">
        <v>57</v>
      </c>
      <c r="J276" s="41" t="str">
        <f>IF(J270="FIN","FIN",IF(J275=J269,"","FIN"))</f>
        <v>FIN</v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ht="15.6" x14ac:dyDescent="0.25">
      <c r="A277" s="142"/>
      <c r="B277" s="29"/>
      <c r="C277" s="25" t="str">
        <f ca="1">IF(PORTADA!$F$51="A",CONCATENATE(I277," ",G277),"")</f>
        <v xml:space="preserve">b) </v>
      </c>
      <c r="D277" s="26"/>
      <c r="G277" s="38" t="str">
        <f>IF(J276="FIN","",LOOKUP(I275,DATOS!A:A,DATOS!M:M))</f>
        <v/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ht="15.6" x14ac:dyDescent="0.25">
      <c r="A278" s="142"/>
      <c r="B278" s="29"/>
      <c r="C278" s="25" t="str">
        <f ca="1">IF(PORTADA!$F$51="A",CONCATENATE(I278," ",G278),"")</f>
        <v xml:space="preserve">c) </v>
      </c>
      <c r="D278" s="26"/>
      <c r="G278" s="38" t="str">
        <f>IF(J276="FIN","",LOOKUP(I275,DATOS!A:A,DATOS!N:N))</f>
        <v/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ht="15.6" x14ac:dyDescent="0.25">
      <c r="A279" s="142"/>
      <c r="B279" s="29"/>
      <c r="C279" s="25" t="str">
        <f ca="1">IF(PORTADA!$F$51="A",CONCATENATE(I279," ",G279),"")</f>
        <v xml:space="preserve">d) </v>
      </c>
      <c r="D279" s="26"/>
      <c r="G279" s="38" t="str">
        <f>IF(J276="FIN","",LOOKUP(I275,DATOS!A:A,DATOS!O:O))</f>
        <v/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ht="15.6" x14ac:dyDescent="0.25">
      <c r="A280" s="11"/>
      <c r="B280" s="30"/>
      <c r="C280" s="27"/>
      <c r="D280" s="28"/>
      <c r="J280" s="19"/>
    </row>
    <row r="281" spans="1:19" ht="15.6" x14ac:dyDescent="0.25">
      <c r="A281" s="11"/>
      <c r="B281" s="31"/>
      <c r="C281" s="23" t="str">
        <f ca="1">IF(PORTADA!$F$51="A",CONCATENATE(K281,".- ",G281),"")</f>
        <v xml:space="preserve">47.- </v>
      </c>
      <c r="D281" s="24"/>
      <c r="E281" s="11"/>
      <c r="F281" s="11"/>
      <c r="G281" s="40" t="str">
        <f>IF(J282="FIN","",LOOKUP(I281,DATOS!A:A,DATOS!F:F))</f>
        <v/>
      </c>
      <c r="H281" s="40">
        <f>IF(J282="FIN",0,LOOKUP(I281,DATOS!A:A,DATOS!P:P))</f>
        <v>0</v>
      </c>
      <c r="I281" s="35">
        <f>+I275+1</f>
        <v>1830</v>
      </c>
      <c r="J281" s="61" t="str">
        <f>IF(LOOKUP(I281,DATOS!A:A,DATOS!C:C)=0,J275,(LOOKUP(I281,DATOS!A:A,DATOS!C:C)))</f>
        <v>FIN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ht="15.6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 xml:space="preserve">a) </v>
      </c>
      <c r="D282" s="26"/>
      <c r="G282" s="38" t="str">
        <f>IF(J282="FIN","",LOOKUP(I281,DATOS!A:A,DATOS!L:L))</f>
        <v/>
      </c>
      <c r="I282" s="35" t="s">
        <v>57</v>
      </c>
      <c r="J282" s="41" t="str">
        <f>IF(J276="FIN","FIN",IF(J281=J275,"","FIN"))</f>
        <v>FIN</v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ht="15.6" x14ac:dyDescent="0.25">
      <c r="A283" s="142"/>
      <c r="B283" s="29"/>
      <c r="C283" s="25" t="str">
        <f ca="1">IF(PORTADA!$F$51="A",CONCATENATE(I283," ",G283),"")</f>
        <v xml:space="preserve">b) </v>
      </c>
      <c r="D283" s="26"/>
      <c r="G283" s="38" t="str">
        <f>IF(J282="FIN","",LOOKUP(I281,DATOS!A:A,DATOS!M:M))</f>
        <v/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ht="15.6" x14ac:dyDescent="0.25">
      <c r="A284" s="142"/>
      <c r="B284" s="29"/>
      <c r="C284" s="25" t="str">
        <f ca="1">IF(PORTADA!$F$51="A",CONCATENATE(I284," ",G284),"")</f>
        <v xml:space="preserve">c) </v>
      </c>
      <c r="D284" s="26"/>
      <c r="G284" s="38" t="str">
        <f>IF(J282="FIN","",LOOKUP(I281,DATOS!A:A,DATOS!N:N))</f>
        <v/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ht="15.6" x14ac:dyDescent="0.25">
      <c r="A285" s="142"/>
      <c r="B285" s="29"/>
      <c r="C285" s="25" t="str">
        <f ca="1">IF(PORTADA!$F$51="A",CONCATENATE(I285," ",G285),"")</f>
        <v xml:space="preserve">d) </v>
      </c>
      <c r="D285" s="26"/>
      <c r="G285" s="38" t="str">
        <f>IF(J282="FIN","",LOOKUP(I281,DATOS!A:A,DATOS!O:O))</f>
        <v/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ht="15.6" x14ac:dyDescent="0.25">
      <c r="A286" s="11"/>
      <c r="B286" s="30"/>
      <c r="C286" s="27"/>
      <c r="D286" s="28"/>
      <c r="J286" s="19"/>
    </row>
    <row r="287" spans="1:19" ht="15.6" x14ac:dyDescent="0.25">
      <c r="A287" s="11"/>
      <c r="B287" s="31"/>
      <c r="C287" s="23" t="str">
        <f ca="1">IF(PORTADA!$F$51="A",CONCATENATE(K287,".- ",G287),"")</f>
        <v xml:space="preserve">48.- </v>
      </c>
      <c r="D287" s="24"/>
      <c r="E287" s="11"/>
      <c r="F287" s="11"/>
      <c r="G287" s="40" t="str">
        <f>IF(J288="FIN","",LOOKUP(I287,DATOS!A:A,DATOS!F:F))</f>
        <v/>
      </c>
      <c r="H287" s="40">
        <f>IF(J288="FIN",0,LOOKUP(I287,DATOS!A:A,DATOS!P:P))</f>
        <v>0</v>
      </c>
      <c r="I287" s="35">
        <f>+I281+1</f>
        <v>1831</v>
      </c>
      <c r="J287" s="61" t="str">
        <f>IF(LOOKUP(I287,DATOS!A:A,DATOS!C:C)=0,J281,(LOOKUP(I287,DATOS!A:A,DATOS!C:C)))</f>
        <v>FIN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ht="15.6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 xml:space="preserve">a) </v>
      </c>
      <c r="D288" s="26"/>
      <c r="G288" s="38" t="str">
        <f>IF(J288="FIN","",LOOKUP(I287,DATOS!A:A,DATOS!L:L))</f>
        <v/>
      </c>
      <c r="I288" s="35" t="s">
        <v>57</v>
      </c>
      <c r="J288" s="41" t="str">
        <f>IF(J282="FIN","FIN",IF(J287=J281,"","FIN"))</f>
        <v>FIN</v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ht="15.6" x14ac:dyDescent="0.25">
      <c r="A289" s="142"/>
      <c r="B289" s="29"/>
      <c r="C289" s="25" t="str">
        <f ca="1">IF(PORTADA!$F$51="A",CONCATENATE(I289," ",G289),"")</f>
        <v xml:space="preserve">b) </v>
      </c>
      <c r="D289" s="26"/>
      <c r="G289" s="38" t="str">
        <f>IF(J288="FIN","",LOOKUP(I287,DATOS!A:A,DATOS!M:M))</f>
        <v/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ht="15.6" x14ac:dyDescent="0.25">
      <c r="A290" s="142"/>
      <c r="B290" s="29"/>
      <c r="C290" s="25" t="str">
        <f ca="1">IF(PORTADA!$F$51="A",CONCATENATE(I290," ",G290),"")</f>
        <v xml:space="preserve">c) </v>
      </c>
      <c r="D290" s="26"/>
      <c r="G290" s="38" t="str">
        <f>IF(J288="FIN","",LOOKUP(I287,DATOS!A:A,DATOS!N:N))</f>
        <v/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ht="15.6" x14ac:dyDescent="0.25">
      <c r="A291" s="142"/>
      <c r="B291" s="29"/>
      <c r="C291" s="25" t="str">
        <f ca="1">IF(PORTADA!$F$51="A",CONCATENATE(I291," ",G291),"")</f>
        <v xml:space="preserve">d) </v>
      </c>
      <c r="D291" s="26"/>
      <c r="G291" s="38" t="str">
        <f>IF(J288="FIN","",LOOKUP(I287,DATOS!A:A,DATOS!O:O))</f>
        <v/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ht="15.6" x14ac:dyDescent="0.25">
      <c r="A292" s="11"/>
      <c r="B292" s="30"/>
      <c r="C292" s="27"/>
      <c r="D292" s="28"/>
      <c r="J292" s="19"/>
    </row>
    <row r="293" spans="1:19" ht="15.6" x14ac:dyDescent="0.25">
      <c r="A293" s="11"/>
      <c r="B293" s="31"/>
      <c r="C293" s="23" t="str">
        <f ca="1">IF(PORTADA!$F$51="A",CONCATENATE(K293,".- ",G293),"")</f>
        <v xml:space="preserve">49.- </v>
      </c>
      <c r="D293" s="24"/>
      <c r="E293" s="11"/>
      <c r="F293" s="11"/>
      <c r="G293" s="40" t="str">
        <f>IF(J294="FIN","",LOOKUP(I293,DATOS!A:A,DATOS!F:F))</f>
        <v/>
      </c>
      <c r="H293" s="40">
        <f>IF(J294="FIN",0,LOOKUP(I293,DATOS!A:A,DATOS!P:P))</f>
        <v>0</v>
      </c>
      <c r="I293" s="35">
        <f>+I287+1</f>
        <v>1832</v>
      </c>
      <c r="J293" s="61" t="str">
        <f>IF(LOOKUP(I293,DATOS!A:A,DATOS!C:C)=0,J287,(LOOKUP(I293,DATOS!A:A,DATOS!C:C)))</f>
        <v>FIN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ht="15.6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 xml:space="preserve">a) </v>
      </c>
      <c r="D294" s="26"/>
      <c r="G294" s="38" t="str">
        <f>IF(J294="FIN","",LOOKUP(I293,DATOS!A:A,DATOS!L:L))</f>
        <v/>
      </c>
      <c r="I294" s="35" t="s">
        <v>57</v>
      </c>
      <c r="J294" s="41" t="str">
        <f>IF(J288="FIN","FIN",IF(J293=J287,"","FIN"))</f>
        <v>FIN</v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ht="15.6" x14ac:dyDescent="0.25">
      <c r="A295" s="142"/>
      <c r="B295" s="29"/>
      <c r="C295" s="25" t="str">
        <f ca="1">IF(PORTADA!$F$51="A",CONCATENATE(I295," ",G295),"")</f>
        <v xml:space="preserve">b) </v>
      </c>
      <c r="D295" s="26"/>
      <c r="G295" s="38" t="str">
        <f>IF(J294="FIN","",LOOKUP(I293,DATOS!A:A,DATOS!M:M))</f>
        <v/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ht="15.6" x14ac:dyDescent="0.25">
      <c r="A296" s="142"/>
      <c r="B296" s="29"/>
      <c r="C296" s="25" t="str">
        <f ca="1">IF(PORTADA!$F$51="A",CONCATENATE(I296," ",G296),"")</f>
        <v xml:space="preserve">c) </v>
      </c>
      <c r="D296" s="26"/>
      <c r="G296" s="38" t="str">
        <f>IF(J294="FIN","",LOOKUP(I293,DATOS!A:A,DATOS!N:N))</f>
        <v/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ht="15.6" x14ac:dyDescent="0.25">
      <c r="A297" s="142"/>
      <c r="B297" s="29"/>
      <c r="C297" s="25" t="str">
        <f ca="1">IF(PORTADA!$F$51="A",CONCATENATE(I297," ",G297),"")</f>
        <v xml:space="preserve">d) </v>
      </c>
      <c r="D297" s="26"/>
      <c r="G297" s="38" t="str">
        <f>IF(J294="FIN","",LOOKUP(I293,DATOS!A:A,DATOS!O:O))</f>
        <v/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ht="15.6" x14ac:dyDescent="0.25">
      <c r="A298" s="11"/>
      <c r="B298" s="30"/>
      <c r="C298" s="27"/>
      <c r="D298" s="28"/>
      <c r="J298" s="19"/>
    </row>
    <row r="299" spans="1:19" ht="15.6" x14ac:dyDescent="0.25">
      <c r="A299" s="11"/>
      <c r="B299" s="31"/>
      <c r="C299" s="23" t="str">
        <f ca="1">IF(PORTADA!$F$51="A",CONCATENATE(K299,".- ",G299),"")</f>
        <v xml:space="preserve">50.- </v>
      </c>
      <c r="D299" s="24"/>
      <c r="E299" s="11"/>
      <c r="F299" s="11"/>
      <c r="G299" s="40" t="str">
        <f>IF(J300="FIN","",LOOKUP(I299,DATOS!A:A,DATOS!F:F))</f>
        <v/>
      </c>
      <c r="H299" s="40">
        <f>IF(J300="FIN",0,LOOKUP(I299,DATOS!A:A,DATOS!P:P))</f>
        <v>0</v>
      </c>
      <c r="I299" s="35">
        <f>+I293+1</f>
        <v>1833</v>
      </c>
      <c r="J299" s="61" t="str">
        <f>IF(LOOKUP(I299,DATOS!A:A,DATOS!C:C)=0,J293,(LOOKUP(I299,DATOS!A:A,DATOS!C:C)))</f>
        <v>FIN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ht="15.6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 xml:space="preserve">a) </v>
      </c>
      <c r="D300" s="26"/>
      <c r="G300" s="38" t="str">
        <f>IF(J300="FIN","",LOOKUP(I299,DATOS!A:A,DATOS!L:L))</f>
        <v/>
      </c>
      <c r="I300" s="35" t="s">
        <v>57</v>
      </c>
      <c r="J300" s="41" t="str">
        <f>IF(J294="FIN","FIN",IF(J299=J293,"","FIN"))</f>
        <v>FIN</v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ht="15.6" x14ac:dyDescent="0.25">
      <c r="A301" s="142"/>
      <c r="B301" s="29"/>
      <c r="C301" s="25" t="str">
        <f ca="1">IF(PORTADA!$F$51="A",CONCATENATE(I301," ",G301),"")</f>
        <v xml:space="preserve">b) </v>
      </c>
      <c r="D301" s="26"/>
      <c r="G301" s="38" t="str">
        <f>IF(J300="FIN","",LOOKUP(I299,DATOS!A:A,DATOS!M:M))</f>
        <v/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ht="15.6" x14ac:dyDescent="0.25">
      <c r="A302" s="142"/>
      <c r="B302" s="29"/>
      <c r="C302" s="25" t="str">
        <f ca="1">IF(PORTADA!$F$51="A",CONCATENATE(I302," ",G302),"")</f>
        <v xml:space="preserve">c) </v>
      </c>
      <c r="D302" s="26"/>
      <c r="G302" s="38" t="str">
        <f>IF(J300="FIN","",LOOKUP(I299,DATOS!A:A,DATOS!N:N))</f>
        <v/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ht="15.6" x14ac:dyDescent="0.25">
      <c r="A303" s="142"/>
      <c r="B303" s="29"/>
      <c r="C303" s="25" t="str">
        <f ca="1">IF(PORTADA!$F$51="A",CONCATENATE(I303," ",G303),"")</f>
        <v xml:space="preserve">d) </v>
      </c>
      <c r="D303" s="26"/>
      <c r="G303" s="38" t="str">
        <f>IF(J300="FIN","",LOOKUP(I299,DATOS!A:A,DATOS!O:O))</f>
        <v/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ht="15.6" x14ac:dyDescent="0.25">
      <c r="A304" s="11"/>
      <c r="B304" s="30"/>
      <c r="C304" s="27"/>
      <c r="D304" s="28"/>
      <c r="J304" s="19"/>
    </row>
    <row r="305" spans="1:19" ht="15.6" x14ac:dyDescent="0.25">
      <c r="A305" s="11"/>
      <c r="B305" s="31"/>
      <c r="C305" s="23" t="str">
        <f ca="1">IF(PORTADA!$F$51="A",CONCATENATE(K305,".- ",G305),"")</f>
        <v xml:space="preserve">51.- </v>
      </c>
      <c r="D305" s="24"/>
      <c r="E305" s="11"/>
      <c r="F305" s="11"/>
      <c r="G305" s="40" t="str">
        <f>IF(J306="FIN","",LOOKUP(I305,DATOS!A:A,DATOS!F:F))</f>
        <v/>
      </c>
      <c r="H305" s="40">
        <f>IF(J306="FIN",0,LOOKUP(I305,DATOS!A:A,DATOS!P:P))</f>
        <v>0</v>
      </c>
      <c r="I305" s="35">
        <f>+I299+1</f>
        <v>1834</v>
      </c>
      <c r="J305" s="61" t="str">
        <f>IF(LOOKUP(I305,DATOS!A:A,DATOS!C:C)=0,J299,(LOOKUP(I305,DATOS!A:A,DATOS!C:C)))</f>
        <v>FIN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ht="15.6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 xml:space="preserve">a) </v>
      </c>
      <c r="D306" s="26"/>
      <c r="G306" s="38" t="str">
        <f>IF(J306="FIN","",LOOKUP(I305,DATOS!A:A,DATOS!L:L))</f>
        <v/>
      </c>
      <c r="I306" s="35" t="s">
        <v>57</v>
      </c>
      <c r="J306" s="41" t="str">
        <f>IF(J300="FIN","FIN",IF(J305=J299,"","FIN"))</f>
        <v>FIN</v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ht="15.6" x14ac:dyDescent="0.25">
      <c r="A307" s="142"/>
      <c r="B307" s="29"/>
      <c r="C307" s="25" t="str">
        <f ca="1">IF(PORTADA!$F$51="A",CONCATENATE(I307," ",G307),"")</f>
        <v xml:space="preserve">b) </v>
      </c>
      <c r="D307" s="26"/>
      <c r="G307" s="38" t="str">
        <f>IF(J306="FIN","",LOOKUP(I305,DATOS!A:A,DATOS!M:M))</f>
        <v/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ht="15.6" x14ac:dyDescent="0.25">
      <c r="A308" s="142"/>
      <c r="B308" s="29"/>
      <c r="C308" s="25" t="str">
        <f ca="1">IF(PORTADA!$F$51="A",CONCATENATE(I308," ",G308),"")</f>
        <v xml:space="preserve">c) </v>
      </c>
      <c r="D308" s="26"/>
      <c r="G308" s="38" t="str">
        <f>IF(J306="FIN","",LOOKUP(I305,DATOS!A:A,DATOS!N:N))</f>
        <v/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ht="15.6" x14ac:dyDescent="0.25">
      <c r="A309" s="142"/>
      <c r="B309" s="29"/>
      <c r="C309" s="25" t="str">
        <f ca="1">IF(PORTADA!$F$51="A",CONCATENATE(I309," ",G309),"")</f>
        <v xml:space="preserve">d) </v>
      </c>
      <c r="D309" s="26"/>
      <c r="G309" s="38" t="str">
        <f>IF(J306="FIN","",LOOKUP(I305,DATOS!A:A,DATOS!O:O))</f>
        <v/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ht="15.6" x14ac:dyDescent="0.25">
      <c r="A310" s="11"/>
      <c r="B310" s="30"/>
      <c r="C310" s="27"/>
      <c r="D310" s="28"/>
      <c r="J310" s="19"/>
    </row>
    <row r="311" spans="1:19" ht="15.6" x14ac:dyDescent="0.25">
      <c r="A311" s="11"/>
      <c r="B311" s="31"/>
      <c r="C311" s="23" t="str">
        <f ca="1">IF(PORTADA!$F$51="A",CONCATENATE(K311,".- ",G311),"")</f>
        <v xml:space="preserve">52.- </v>
      </c>
      <c r="D311" s="24"/>
      <c r="E311" s="11"/>
      <c r="F311" s="11"/>
      <c r="G311" s="40" t="str">
        <f>IF(J312="FIN","",LOOKUP(I311,DATOS!A:A,DATOS!F:F))</f>
        <v/>
      </c>
      <c r="H311" s="40">
        <f>IF(J312="FIN",0,LOOKUP(I311,DATOS!A:A,DATOS!P:P))</f>
        <v>0</v>
      </c>
      <c r="I311" s="35">
        <f>+I305+1</f>
        <v>1835</v>
      </c>
      <c r="J311" s="61" t="str">
        <f>IF(LOOKUP(I311,DATOS!A:A,DATOS!C:C)=0,J305,(LOOKUP(I311,DATOS!A:A,DATOS!C:C)))</f>
        <v>FIN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ht="15.6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 xml:space="preserve">a) </v>
      </c>
      <c r="D312" s="26"/>
      <c r="G312" s="38" t="str">
        <f>IF(J312="FIN","",LOOKUP(I311,DATOS!A:A,DATOS!L:L))</f>
        <v/>
      </c>
      <c r="I312" s="35" t="s">
        <v>57</v>
      </c>
      <c r="J312" s="41" t="str">
        <f>IF(J306="FIN","FIN",IF(J311=J305,"","FIN"))</f>
        <v>FIN</v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ht="15.6" x14ac:dyDescent="0.25">
      <c r="A313" s="142"/>
      <c r="B313" s="29"/>
      <c r="C313" s="25" t="str">
        <f ca="1">IF(PORTADA!$F$51="A",CONCATENATE(I313," ",G313),"")</f>
        <v xml:space="preserve">b) </v>
      </c>
      <c r="D313" s="26"/>
      <c r="G313" s="38" t="str">
        <f>IF(J312="FIN","",LOOKUP(I311,DATOS!A:A,DATOS!M:M))</f>
        <v/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ht="15.6" x14ac:dyDescent="0.25">
      <c r="A314" s="142"/>
      <c r="B314" s="29"/>
      <c r="C314" s="25" t="str">
        <f ca="1">IF(PORTADA!$F$51="A",CONCATENATE(I314," ",G314),"")</f>
        <v xml:space="preserve">c) </v>
      </c>
      <c r="D314" s="26"/>
      <c r="G314" s="38" t="str">
        <f>IF(J312="FIN","",LOOKUP(I311,DATOS!A:A,DATOS!N:N))</f>
        <v/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ht="15.6" x14ac:dyDescent="0.25">
      <c r="A315" s="142"/>
      <c r="B315" s="29"/>
      <c r="C315" s="25" t="str">
        <f ca="1">IF(PORTADA!$F$51="A",CONCATENATE(I315," ",G315),"")</f>
        <v xml:space="preserve">d) </v>
      </c>
      <c r="D315" s="26"/>
      <c r="G315" s="38" t="str">
        <f>IF(J312="FIN","",LOOKUP(I311,DATOS!A:A,DATOS!O:O))</f>
        <v/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ht="15.6" x14ac:dyDescent="0.25">
      <c r="A316" s="11"/>
      <c r="B316" s="30"/>
      <c r="C316" s="27"/>
      <c r="D316" s="28"/>
      <c r="J316" s="19"/>
    </row>
    <row r="317" spans="1:19" ht="15.6" x14ac:dyDescent="0.25">
      <c r="A317" s="11"/>
      <c r="B317" s="31"/>
      <c r="C317" s="23" t="str">
        <f ca="1">IF(PORTADA!$F$51="A",CONCATENATE(K317,".- ",G317),"")</f>
        <v xml:space="preserve">53.- </v>
      </c>
      <c r="D317" s="24"/>
      <c r="E317" s="11"/>
      <c r="F317" s="11"/>
      <c r="G317" s="40" t="str">
        <f>IF(J318="FIN","",LOOKUP(I317,DATOS!A:A,DATOS!F:F))</f>
        <v/>
      </c>
      <c r="H317" s="40">
        <f>IF(J318="FIN",0,LOOKUP(I317,DATOS!A:A,DATOS!P:P))</f>
        <v>0</v>
      </c>
      <c r="I317" s="35">
        <f>+I311+1</f>
        <v>1836</v>
      </c>
      <c r="J317" s="61" t="str">
        <f>IF(LOOKUP(I317,DATOS!A:A,DATOS!C:C)=0,J311,(LOOKUP(I317,DATOS!A:A,DATOS!C:C)))</f>
        <v>FIN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ht="15.6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 xml:space="preserve">a) </v>
      </c>
      <c r="D318" s="26"/>
      <c r="G318" s="38" t="str">
        <f>IF(J318="FIN","",LOOKUP(I317,DATOS!A:A,DATOS!L:L))</f>
        <v/>
      </c>
      <c r="I318" s="35" t="s">
        <v>57</v>
      </c>
      <c r="J318" s="41" t="str">
        <f>IF(J312="FIN","FIN",IF(J317=J311,"","FIN"))</f>
        <v>FIN</v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ht="15.6" x14ac:dyDescent="0.25">
      <c r="A319" s="142"/>
      <c r="B319" s="29"/>
      <c r="C319" s="25" t="str">
        <f ca="1">IF(PORTADA!$F$51="A",CONCATENATE(I319," ",G319),"")</f>
        <v xml:space="preserve">b) </v>
      </c>
      <c r="D319" s="26"/>
      <c r="G319" s="38" t="str">
        <f>IF(J318="FIN","",LOOKUP(I317,DATOS!A:A,DATOS!M:M))</f>
        <v/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ht="15.6" x14ac:dyDescent="0.25">
      <c r="A320" s="142"/>
      <c r="B320" s="29"/>
      <c r="C320" s="25" t="str">
        <f ca="1">IF(PORTADA!$F$51="A",CONCATENATE(I320," ",G320),"")</f>
        <v xml:space="preserve">c) </v>
      </c>
      <c r="D320" s="26"/>
      <c r="G320" s="38" t="str">
        <f>IF(J318="FIN","",LOOKUP(I317,DATOS!A:A,DATOS!N:N))</f>
        <v/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ht="15.6" x14ac:dyDescent="0.25">
      <c r="A321" s="142"/>
      <c r="B321" s="29"/>
      <c r="C321" s="25" t="str">
        <f ca="1">IF(PORTADA!$F$51="A",CONCATENATE(I321," ",G321),"")</f>
        <v xml:space="preserve">d) </v>
      </c>
      <c r="D321" s="26"/>
      <c r="G321" s="38" t="str">
        <f>IF(J318="FIN","",LOOKUP(I317,DATOS!A:A,DATOS!O:O))</f>
        <v/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ht="15.6" x14ac:dyDescent="0.25">
      <c r="A322" s="11"/>
      <c r="B322" s="30"/>
      <c r="C322" s="27"/>
      <c r="D322" s="28"/>
      <c r="J322" s="19"/>
    </row>
    <row r="323" spans="1:19" ht="15.6" x14ac:dyDescent="0.25">
      <c r="A323" s="11"/>
      <c r="B323" s="31"/>
      <c r="C323" s="23" t="str">
        <f ca="1">IF(PORTADA!$F$51="A",CONCATENATE(K323,".- ",G323),"")</f>
        <v xml:space="preserve">54.- </v>
      </c>
      <c r="D323" s="24"/>
      <c r="E323" s="11"/>
      <c r="F323" s="11"/>
      <c r="G323" s="40" t="str">
        <f>IF(J324="FIN","",LOOKUP(I323,DATOS!A:A,DATOS!F:F))</f>
        <v/>
      </c>
      <c r="H323" s="40">
        <f>IF(J324="FIN",0,LOOKUP(I323,DATOS!A:A,DATOS!P:P))</f>
        <v>0</v>
      </c>
      <c r="I323" s="35">
        <f>+I317+1</f>
        <v>1837</v>
      </c>
      <c r="J323" s="61" t="str">
        <f>IF(LOOKUP(I323,DATOS!A:A,DATOS!C:C)=0,J317,(LOOKUP(I323,DATOS!A:A,DATOS!C:C)))</f>
        <v>FIN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ht="15.6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 xml:space="preserve">a) </v>
      </c>
      <c r="D324" s="26"/>
      <c r="G324" s="38" t="str">
        <f>IF(J324="FIN","",LOOKUP(I323,DATOS!A:A,DATOS!L:L))</f>
        <v/>
      </c>
      <c r="I324" s="35" t="s">
        <v>57</v>
      </c>
      <c r="J324" s="41" t="str">
        <f>IF(J318="FIN","FIN",IF(J323=J317,"","FIN"))</f>
        <v>FIN</v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ht="15.6" x14ac:dyDescent="0.25">
      <c r="A325" s="142"/>
      <c r="B325" s="29"/>
      <c r="C325" s="25" t="str">
        <f ca="1">IF(PORTADA!$F$51="A",CONCATENATE(I325," ",G325),"")</f>
        <v xml:space="preserve">b) </v>
      </c>
      <c r="D325" s="26"/>
      <c r="G325" s="38" t="str">
        <f>IF(J324="FIN","",LOOKUP(I323,DATOS!A:A,DATOS!M:M))</f>
        <v/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ht="15.6" x14ac:dyDescent="0.25">
      <c r="A326" s="142"/>
      <c r="B326" s="29"/>
      <c r="C326" s="25" t="str">
        <f ca="1">IF(PORTADA!$F$51="A",CONCATENATE(I326," ",G326),"")</f>
        <v xml:space="preserve">c) </v>
      </c>
      <c r="D326" s="26"/>
      <c r="G326" s="38" t="str">
        <f>IF(J324="FIN","",LOOKUP(I323,DATOS!A:A,DATOS!N:N))</f>
        <v/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ht="15.6" x14ac:dyDescent="0.25">
      <c r="A327" s="142"/>
      <c r="B327" s="29"/>
      <c r="C327" s="25" t="str">
        <f ca="1">IF(PORTADA!$F$51="A",CONCATENATE(I327," ",G327),"")</f>
        <v xml:space="preserve">d) </v>
      </c>
      <c r="D327" s="26"/>
      <c r="G327" s="38" t="str">
        <f>IF(J324="FIN","",LOOKUP(I323,DATOS!A:A,DATOS!O:O))</f>
        <v/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ht="15.6" x14ac:dyDescent="0.25">
      <c r="A328" s="11"/>
      <c r="B328" s="30"/>
      <c r="C328" s="27"/>
      <c r="D328" s="28"/>
      <c r="J328" s="19"/>
    </row>
    <row r="329" spans="1:19" ht="15.6" x14ac:dyDescent="0.25">
      <c r="A329" s="11"/>
      <c r="B329" s="31"/>
      <c r="C329" s="23" t="str">
        <f ca="1">IF(PORTADA!$F$51="A",CONCATENATE(K329,".- ",G329),"")</f>
        <v xml:space="preserve">55.- </v>
      </c>
      <c r="D329" s="24"/>
      <c r="E329" s="11"/>
      <c r="F329" s="11"/>
      <c r="G329" s="40" t="str">
        <f>IF(J330="FIN","",LOOKUP(I329,DATOS!A:A,DATOS!F:F))</f>
        <v/>
      </c>
      <c r="H329" s="40">
        <f>IF(J330="FIN",0,LOOKUP(I329,DATOS!A:A,DATOS!P:P))</f>
        <v>0</v>
      </c>
      <c r="I329" s="35">
        <f>+I323+1</f>
        <v>1838</v>
      </c>
      <c r="J329" s="61" t="str">
        <f>IF(LOOKUP(I329,DATOS!A:A,DATOS!C:C)=0,J323,(LOOKUP(I329,DATOS!A:A,DATOS!C:C)))</f>
        <v>FIN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ht="15.6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 xml:space="preserve">a) </v>
      </c>
      <c r="D330" s="26"/>
      <c r="G330" s="38" t="str">
        <f>IF(J330="FIN","",LOOKUP(I329,DATOS!A:A,DATOS!L:L))</f>
        <v/>
      </c>
      <c r="I330" s="35" t="s">
        <v>57</v>
      </c>
      <c r="J330" s="41" t="str">
        <f>IF(J324="FIN","FIN",IF(J329=J323,"","FIN"))</f>
        <v>FIN</v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ht="15.6" x14ac:dyDescent="0.25">
      <c r="A331" s="142"/>
      <c r="B331" s="29"/>
      <c r="C331" s="25" t="str">
        <f ca="1">IF(PORTADA!$F$51="A",CONCATENATE(I331," ",G331),"")</f>
        <v xml:space="preserve">b) </v>
      </c>
      <c r="D331" s="26"/>
      <c r="G331" s="38" t="str">
        <f>IF(J330="FIN","",LOOKUP(I329,DATOS!A:A,DATOS!M:M))</f>
        <v/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ht="15.6" x14ac:dyDescent="0.25">
      <c r="A332" s="142"/>
      <c r="B332" s="29"/>
      <c r="C332" s="25" t="str">
        <f ca="1">IF(PORTADA!$F$51="A",CONCATENATE(I332," ",G332),"")</f>
        <v xml:space="preserve">c) </v>
      </c>
      <c r="D332" s="26"/>
      <c r="G332" s="38" t="str">
        <f>IF(J330="FIN","",LOOKUP(I329,DATOS!A:A,DATOS!N:N))</f>
        <v/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ht="15.6" x14ac:dyDescent="0.25">
      <c r="A333" s="142"/>
      <c r="B333" s="29"/>
      <c r="C333" s="25" t="str">
        <f ca="1">IF(PORTADA!$F$51="A",CONCATENATE(I333," ",G333),"")</f>
        <v xml:space="preserve">d) </v>
      </c>
      <c r="D333" s="26"/>
      <c r="G333" s="38" t="str">
        <f>IF(J330="FIN","",LOOKUP(I329,DATOS!A:A,DATOS!O:O))</f>
        <v/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ht="15.6" x14ac:dyDescent="0.25">
      <c r="A334" s="11"/>
      <c r="B334" s="30"/>
      <c r="C334" s="27"/>
      <c r="D334" s="28"/>
      <c r="J334" s="19"/>
    </row>
    <row r="335" spans="1:19" ht="15.6" x14ac:dyDescent="0.25">
      <c r="A335" s="11"/>
      <c r="B335" s="31"/>
      <c r="C335" s="23" t="str">
        <f ca="1">IF(PORTADA!$F$51="A",CONCATENATE(K335,".- ",G335),"")</f>
        <v xml:space="preserve">56.- </v>
      </c>
      <c r="D335" s="24"/>
      <c r="E335" s="11"/>
      <c r="F335" s="11"/>
      <c r="G335" s="40" t="str">
        <f>IF(J336="FIN","",LOOKUP(I335,DATOS!A:A,DATOS!F:F))</f>
        <v/>
      </c>
      <c r="H335" s="40">
        <f>IF(J336="FIN",0,LOOKUP(I335,DATOS!A:A,DATOS!P:P))</f>
        <v>0</v>
      </c>
      <c r="I335" s="35">
        <f>+I329+1</f>
        <v>1839</v>
      </c>
      <c r="J335" s="61" t="str">
        <f>IF(LOOKUP(I335,DATOS!A:A,DATOS!C:C)=0,J329,(LOOKUP(I335,DATOS!A:A,DATOS!C:C)))</f>
        <v>FIN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ht="15.6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 xml:space="preserve">a) </v>
      </c>
      <c r="D336" s="26"/>
      <c r="G336" s="38" t="str">
        <f>IF(J336="FIN","",LOOKUP(I335,DATOS!A:A,DATOS!L:L))</f>
        <v/>
      </c>
      <c r="I336" s="35" t="s">
        <v>57</v>
      </c>
      <c r="J336" s="41" t="str">
        <f>IF(J330="FIN","FIN",IF(J335=J329,"","FIN"))</f>
        <v>FIN</v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ht="15.6" x14ac:dyDescent="0.25">
      <c r="A337" s="142"/>
      <c r="B337" s="29"/>
      <c r="C337" s="25" t="str">
        <f ca="1">IF(PORTADA!$F$51="A",CONCATENATE(I337," ",G337),"")</f>
        <v xml:space="preserve">b) </v>
      </c>
      <c r="D337" s="26"/>
      <c r="G337" s="38" t="str">
        <f>IF(J336="FIN","",LOOKUP(I335,DATOS!A:A,DATOS!M:M))</f>
        <v/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ht="15.6" x14ac:dyDescent="0.25">
      <c r="A338" s="142"/>
      <c r="B338" s="29"/>
      <c r="C338" s="25" t="str">
        <f ca="1">IF(PORTADA!$F$51="A",CONCATENATE(I338," ",G338),"")</f>
        <v xml:space="preserve">c) </v>
      </c>
      <c r="D338" s="26"/>
      <c r="G338" s="38" t="str">
        <f>IF(J336="FIN","",LOOKUP(I335,DATOS!A:A,DATOS!N:N))</f>
        <v/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ht="15.6" x14ac:dyDescent="0.25">
      <c r="A339" s="142"/>
      <c r="B339" s="29"/>
      <c r="C339" s="25" t="str">
        <f ca="1">IF(PORTADA!$F$51="A",CONCATENATE(I339," ",G339),"")</f>
        <v xml:space="preserve">d) </v>
      </c>
      <c r="D339" s="26"/>
      <c r="G339" s="38" t="str">
        <f>IF(J336="FIN","",LOOKUP(I335,DATOS!A:A,DATOS!O:O))</f>
        <v/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ht="15.6" x14ac:dyDescent="0.25">
      <c r="A340" s="11"/>
      <c r="B340" s="30"/>
      <c r="C340" s="27"/>
      <c r="D340" s="28"/>
      <c r="J340" s="19"/>
    </row>
    <row r="341" spans="1:19" ht="15.6" x14ac:dyDescent="0.25">
      <c r="A341" s="11"/>
      <c r="B341" s="31"/>
      <c r="C341" s="23" t="str">
        <f ca="1">IF(PORTADA!$F$51="A",CONCATENATE(K341,".- ",G341),"")</f>
        <v xml:space="preserve">57.- </v>
      </c>
      <c r="D341" s="24"/>
      <c r="E341" s="11"/>
      <c r="F341" s="11"/>
      <c r="G341" s="40" t="str">
        <f>IF(J342="FIN","",LOOKUP(I341,DATOS!A:A,DATOS!F:F))</f>
        <v/>
      </c>
      <c r="H341" s="40">
        <f>IF(J342="FIN",0,LOOKUP(I341,DATOS!A:A,DATOS!P:P))</f>
        <v>0</v>
      </c>
      <c r="I341" s="35">
        <f>+I335+1</f>
        <v>1840</v>
      </c>
      <c r="J341" s="61" t="str">
        <f>IF(LOOKUP(I341,DATOS!A:A,DATOS!C:C)=0,J335,(LOOKUP(I341,DATOS!A:A,DATOS!C:C)))</f>
        <v>FIN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ht="15.6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 xml:space="preserve">a) </v>
      </c>
      <c r="D342" s="26"/>
      <c r="G342" s="38" t="str">
        <f>IF(J342="FIN","",LOOKUP(I341,DATOS!A:A,DATOS!L:L))</f>
        <v/>
      </c>
      <c r="I342" s="35" t="s">
        <v>57</v>
      </c>
      <c r="J342" s="41" t="str">
        <f>IF(J336="FIN","FIN",IF(J341=J335,"","FIN"))</f>
        <v>FIN</v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ht="15.6" x14ac:dyDescent="0.25">
      <c r="A343" s="142"/>
      <c r="B343" s="29"/>
      <c r="C343" s="25" t="str">
        <f ca="1">IF(PORTADA!$F$51="A",CONCATENATE(I343," ",G343),"")</f>
        <v xml:space="preserve">b) </v>
      </c>
      <c r="D343" s="26"/>
      <c r="G343" s="38" t="str">
        <f>IF(J342="FIN","",LOOKUP(I341,DATOS!A:A,DATOS!M:M))</f>
        <v/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ht="15.6" x14ac:dyDescent="0.25">
      <c r="A344" s="142"/>
      <c r="B344" s="29"/>
      <c r="C344" s="25" t="str">
        <f ca="1">IF(PORTADA!$F$51="A",CONCATENATE(I344," ",G344),"")</f>
        <v xml:space="preserve">c) </v>
      </c>
      <c r="D344" s="26"/>
      <c r="G344" s="38" t="str">
        <f>IF(J342="FIN","",LOOKUP(I341,DATOS!A:A,DATOS!N:N))</f>
        <v/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ht="15.6" x14ac:dyDescent="0.25">
      <c r="A345" s="142"/>
      <c r="B345" s="29"/>
      <c r="C345" s="25" t="str">
        <f ca="1">IF(PORTADA!$F$51="A",CONCATENATE(I345," ",G345),"")</f>
        <v xml:space="preserve">d) </v>
      </c>
      <c r="D345" s="26"/>
      <c r="G345" s="38" t="str">
        <f>IF(J342="FIN","",LOOKUP(I341,DATOS!A:A,DATOS!O:O))</f>
        <v/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ht="15.6" x14ac:dyDescent="0.25">
      <c r="A346" s="11"/>
      <c r="B346" s="30"/>
      <c r="C346" s="27"/>
      <c r="D346" s="28"/>
      <c r="J346" s="19"/>
    </row>
    <row r="347" spans="1:19" ht="15.6" x14ac:dyDescent="0.25">
      <c r="A347" s="11"/>
      <c r="B347" s="31"/>
      <c r="C347" s="23" t="str">
        <f ca="1">IF(PORTADA!$F$51="A",CONCATENATE(K347,".- ",G347),"")</f>
        <v xml:space="preserve">58.- </v>
      </c>
      <c r="D347" s="24"/>
      <c r="E347" s="11"/>
      <c r="F347" s="11"/>
      <c r="G347" s="40" t="str">
        <f>IF(J348="FIN","",LOOKUP(I347,DATOS!A:A,DATOS!F:F))</f>
        <v/>
      </c>
      <c r="H347" s="40">
        <f>IF(J348="FIN",0,LOOKUP(I347,DATOS!A:A,DATOS!P:P))</f>
        <v>0</v>
      </c>
      <c r="I347" s="35">
        <f>+I341+1</f>
        <v>1841</v>
      </c>
      <c r="J347" s="61" t="str">
        <f>IF(LOOKUP(I347,DATOS!A:A,DATOS!C:C)=0,J341,(LOOKUP(I347,DATOS!A:A,DATOS!C:C)))</f>
        <v>FIN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ht="15.6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 xml:space="preserve">a) </v>
      </c>
      <c r="D348" s="26"/>
      <c r="G348" s="38" t="str">
        <f>IF(J348="FIN","",LOOKUP(I347,DATOS!A:A,DATOS!L:L))</f>
        <v/>
      </c>
      <c r="I348" s="35" t="s">
        <v>57</v>
      </c>
      <c r="J348" s="41" t="str">
        <f>IF(J342="FIN","FIN",IF(J347=J341,"","FIN"))</f>
        <v>FIN</v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ht="15.6" x14ac:dyDescent="0.25">
      <c r="A349" s="142"/>
      <c r="B349" s="29"/>
      <c r="C349" s="25" t="str">
        <f ca="1">IF(PORTADA!$F$51="A",CONCATENATE(I349," ",G349),"")</f>
        <v xml:space="preserve">b) </v>
      </c>
      <c r="D349" s="26"/>
      <c r="G349" s="38" t="str">
        <f>IF(J348="FIN","",LOOKUP(I347,DATOS!A:A,DATOS!M:M))</f>
        <v/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ht="15.6" x14ac:dyDescent="0.25">
      <c r="A350" s="142"/>
      <c r="B350" s="29"/>
      <c r="C350" s="25" t="str">
        <f ca="1">IF(PORTADA!$F$51="A",CONCATENATE(I350," ",G350),"")</f>
        <v xml:space="preserve">c) </v>
      </c>
      <c r="D350" s="26"/>
      <c r="G350" s="38" t="str">
        <f>IF(J348="FIN","",LOOKUP(I347,DATOS!A:A,DATOS!N:N))</f>
        <v/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ht="15.6" x14ac:dyDescent="0.25">
      <c r="A351" s="142"/>
      <c r="B351" s="29"/>
      <c r="C351" s="25" t="str">
        <f ca="1">IF(PORTADA!$F$51="A",CONCATENATE(I351," ",G351),"")</f>
        <v xml:space="preserve">d) </v>
      </c>
      <c r="D351" s="26"/>
      <c r="G351" s="38" t="str">
        <f>IF(J348="FIN","",LOOKUP(I347,DATOS!A:A,DATOS!O:O))</f>
        <v/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ht="15.6" x14ac:dyDescent="0.25">
      <c r="A352" s="11"/>
      <c r="B352" s="30"/>
      <c r="C352" s="27"/>
      <c r="D352" s="28"/>
      <c r="J352" s="19"/>
    </row>
    <row r="353" spans="1:19" ht="15.6" x14ac:dyDescent="0.25">
      <c r="A353" s="11"/>
      <c r="B353" s="31"/>
      <c r="C353" s="23" t="str">
        <f ca="1">IF(PORTADA!$F$51="A",CONCATENATE(K353,".- ",G353),"")</f>
        <v xml:space="preserve">59.- </v>
      </c>
      <c r="D353" s="24"/>
      <c r="E353" s="11"/>
      <c r="F353" s="11"/>
      <c r="G353" s="40" t="str">
        <f>IF(J354="FIN","",LOOKUP(I353,DATOS!A:A,DATOS!F:F))</f>
        <v/>
      </c>
      <c r="H353" s="40">
        <f>IF(J354="FIN",0,LOOKUP(I353,DATOS!A:A,DATOS!P:P))</f>
        <v>0</v>
      </c>
      <c r="I353" s="35">
        <f>+I347+1</f>
        <v>1842</v>
      </c>
      <c r="J353" s="61" t="str">
        <f>IF(LOOKUP(I353,DATOS!A:A,DATOS!C:C)=0,J347,(LOOKUP(I353,DATOS!A:A,DATOS!C:C)))</f>
        <v>FIN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ht="15.6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 xml:space="preserve">a) </v>
      </c>
      <c r="D354" s="26"/>
      <c r="G354" s="38" t="str">
        <f>IF(J354="FIN","",LOOKUP(I353,DATOS!A:A,DATOS!L:L))</f>
        <v/>
      </c>
      <c r="I354" s="35" t="s">
        <v>57</v>
      </c>
      <c r="J354" s="41" t="str">
        <f>IF(J348="FIN","FIN",IF(J353=J347,"","FIN"))</f>
        <v>FIN</v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ht="15.6" x14ac:dyDescent="0.25">
      <c r="A355" s="142"/>
      <c r="B355" s="29"/>
      <c r="C355" s="25" t="str">
        <f ca="1">IF(PORTADA!$F$51="A",CONCATENATE(I355," ",G355),"")</f>
        <v xml:space="preserve">b) </v>
      </c>
      <c r="D355" s="26"/>
      <c r="G355" s="38" t="str">
        <f>IF(J354="FIN","",LOOKUP(I353,DATOS!A:A,DATOS!M:M))</f>
        <v/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ht="15.6" x14ac:dyDescent="0.25">
      <c r="A356" s="142"/>
      <c r="B356" s="29"/>
      <c r="C356" s="25" t="str">
        <f ca="1">IF(PORTADA!$F$51="A",CONCATENATE(I356," ",G356),"")</f>
        <v xml:space="preserve">c) </v>
      </c>
      <c r="D356" s="26"/>
      <c r="G356" s="38" t="str">
        <f>IF(J354="FIN","",LOOKUP(I353,DATOS!A:A,DATOS!N:N))</f>
        <v/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ht="15.6" x14ac:dyDescent="0.25">
      <c r="A357" s="142"/>
      <c r="B357" s="29"/>
      <c r="C357" s="25" t="str">
        <f ca="1">IF(PORTADA!$F$51="A",CONCATENATE(I357," ",G357),"")</f>
        <v xml:space="preserve">d) </v>
      </c>
      <c r="D357" s="26"/>
      <c r="G357" s="38" t="str">
        <f>IF(J354="FIN","",LOOKUP(I353,DATOS!A:A,DATOS!O:O))</f>
        <v/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ht="15.6" x14ac:dyDescent="0.25">
      <c r="A358" s="11"/>
      <c r="B358" s="30"/>
      <c r="C358" s="27"/>
      <c r="D358" s="28"/>
      <c r="J358" s="19"/>
    </row>
    <row r="359" spans="1:19" ht="15.6" x14ac:dyDescent="0.25">
      <c r="A359" s="11"/>
      <c r="B359" s="31"/>
      <c r="C359" s="23" t="str">
        <f ca="1">IF(PORTADA!$F$51="A",CONCATENATE(K359,".- ",G359),"")</f>
        <v xml:space="preserve">60.- </v>
      </c>
      <c r="D359" s="24"/>
      <c r="E359" s="11"/>
      <c r="F359" s="11"/>
      <c r="G359" s="40" t="str">
        <f>IF(J360="FIN","",LOOKUP(I359,DATOS!A:A,DATOS!F:F))</f>
        <v/>
      </c>
      <c r="H359" s="40">
        <f>IF(J360="FIN",0,LOOKUP(I359,DATOS!A:A,DATOS!P:P))</f>
        <v>0</v>
      </c>
      <c r="I359" s="35">
        <f>+I353+1</f>
        <v>1843</v>
      </c>
      <c r="J359" s="61" t="str">
        <f>IF(LOOKUP(I359,DATOS!A:A,DATOS!C:C)=0,J353,(LOOKUP(I359,DATOS!A:A,DATOS!C:C)))</f>
        <v>FIN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ht="15.6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 xml:space="preserve">a) </v>
      </c>
      <c r="D360" s="26"/>
      <c r="G360" s="38" t="str">
        <f>IF(J360="FIN","",LOOKUP(I359,DATOS!A:A,DATOS!L:L))</f>
        <v/>
      </c>
      <c r="I360" s="35" t="s">
        <v>57</v>
      </c>
      <c r="J360" s="41" t="str">
        <f>IF(J354="FIN","FIN",IF(J359=J353,"","FIN"))</f>
        <v>FIN</v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ht="15.6" x14ac:dyDescent="0.25">
      <c r="A361" s="142"/>
      <c r="B361" s="29"/>
      <c r="C361" s="25" t="str">
        <f ca="1">IF(PORTADA!$F$51="A",CONCATENATE(I361," ",G361),"")</f>
        <v xml:space="preserve">b) </v>
      </c>
      <c r="D361" s="26"/>
      <c r="G361" s="38" t="str">
        <f>IF(J360="FIN","",LOOKUP(I359,DATOS!A:A,DATOS!M:M))</f>
        <v/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ht="15.6" x14ac:dyDescent="0.25">
      <c r="A362" s="142"/>
      <c r="B362" s="29"/>
      <c r="C362" s="25" t="str">
        <f ca="1">IF(PORTADA!$F$51="A",CONCATENATE(I362," ",G362),"")</f>
        <v xml:space="preserve">c) </v>
      </c>
      <c r="D362" s="26"/>
      <c r="G362" s="38" t="str">
        <f>IF(J360="FIN","",LOOKUP(I359,DATOS!A:A,DATOS!N:N))</f>
        <v/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ht="15.6" x14ac:dyDescent="0.25">
      <c r="A363" s="142"/>
      <c r="B363" s="29"/>
      <c r="C363" s="25" t="str">
        <f ca="1">IF(PORTADA!$F$51="A",CONCATENATE(I363," ",G363),"")</f>
        <v xml:space="preserve">d) </v>
      </c>
      <c r="D363" s="26"/>
      <c r="G363" s="38" t="str">
        <f>IF(J360="FIN","",LOOKUP(I359,DATOS!A:A,DATOS!O:O))</f>
        <v/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ht="15.6" x14ac:dyDescent="0.25">
      <c r="A364" s="11"/>
      <c r="B364" s="30"/>
      <c r="C364" s="27"/>
      <c r="D364" s="28"/>
      <c r="J364" s="19"/>
    </row>
    <row r="365" spans="1:19" ht="15.6" x14ac:dyDescent="0.25">
      <c r="A365" s="11"/>
      <c r="B365" s="31"/>
      <c r="C365" s="23" t="str">
        <f ca="1">IF(PORTADA!$F$51="A",CONCATENATE(K365,".- ",G365),"")</f>
        <v xml:space="preserve">61.- </v>
      </c>
      <c r="D365" s="24"/>
      <c r="E365" s="11"/>
      <c r="F365" s="11"/>
      <c r="G365" s="40" t="str">
        <f>IF(J366="FIN","",LOOKUP(I365,DATOS!A:A,DATOS!F:F))</f>
        <v/>
      </c>
      <c r="H365" s="40">
        <f>IF(J366="FIN",0,LOOKUP(I365,DATOS!A:A,DATOS!P:P))</f>
        <v>0</v>
      </c>
      <c r="I365" s="35">
        <f>+I359+1</f>
        <v>1844</v>
      </c>
      <c r="J365" s="61" t="str">
        <f>IF(LOOKUP(I365,DATOS!A:A,DATOS!C:C)=0,J359,(LOOKUP(I365,DATOS!A:A,DATOS!C:C)))</f>
        <v>FIN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ht="15.6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 xml:space="preserve">a) </v>
      </c>
      <c r="D366" s="26"/>
      <c r="G366" s="38" t="str">
        <f>IF(J366="FIN","",LOOKUP(I365,DATOS!A:A,DATOS!L:L))</f>
        <v/>
      </c>
      <c r="I366" s="35" t="s">
        <v>57</v>
      </c>
      <c r="J366" s="41" t="str">
        <f>IF(J360="FIN","FIN",IF(J365=J359,"","FIN"))</f>
        <v>FIN</v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ht="15.6" x14ac:dyDescent="0.25">
      <c r="A367" s="142"/>
      <c r="B367" s="29"/>
      <c r="C367" s="25" t="str">
        <f ca="1">IF(PORTADA!$F$51="A",CONCATENATE(I367," ",G367),"")</f>
        <v xml:space="preserve">b) </v>
      </c>
      <c r="D367" s="26"/>
      <c r="G367" s="38" t="str">
        <f>IF(J366="FIN","",LOOKUP(I365,DATOS!A:A,DATOS!M:M))</f>
        <v/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ht="15.6" x14ac:dyDescent="0.25">
      <c r="A368" s="142"/>
      <c r="B368" s="29"/>
      <c r="C368" s="25" t="str">
        <f ca="1">IF(PORTADA!$F$51="A",CONCATENATE(I368," ",G368),"")</f>
        <v xml:space="preserve">c) </v>
      </c>
      <c r="D368" s="26"/>
      <c r="G368" s="38" t="str">
        <f>IF(J366="FIN","",LOOKUP(I365,DATOS!A:A,DATOS!N:N))</f>
        <v/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ht="15.6" x14ac:dyDescent="0.25">
      <c r="A369" s="142"/>
      <c r="B369" s="29"/>
      <c r="C369" s="25" t="str">
        <f ca="1">IF(PORTADA!$F$51="A",CONCATENATE(I369," ",G369),"")</f>
        <v xml:space="preserve">d) </v>
      </c>
      <c r="D369" s="26"/>
      <c r="G369" s="38" t="str">
        <f>IF(J366="FIN","",LOOKUP(I365,DATOS!A:A,DATOS!O:O))</f>
        <v/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ht="15.6" x14ac:dyDescent="0.25">
      <c r="A370" s="11"/>
      <c r="B370" s="30"/>
      <c r="C370" s="27"/>
      <c r="D370" s="28"/>
      <c r="J370" s="19"/>
    </row>
    <row r="371" spans="1:19" ht="15.6" x14ac:dyDescent="0.25">
      <c r="A371" s="11"/>
      <c r="B371" s="31"/>
      <c r="C371" s="23" t="str">
        <f ca="1">IF(PORTADA!$F$51="A",CONCATENATE(K371,".- ",G371),"")</f>
        <v xml:space="preserve">62.- </v>
      </c>
      <c r="D371" s="24"/>
      <c r="E371" s="11"/>
      <c r="F371" s="11"/>
      <c r="G371" s="40" t="str">
        <f>IF(J372="FIN","",LOOKUP(I371,DATOS!A:A,DATOS!F:F))</f>
        <v/>
      </c>
      <c r="H371" s="40">
        <f>IF(J372="FIN",0,LOOKUP(I371,DATOS!A:A,DATOS!P:P))</f>
        <v>0</v>
      </c>
      <c r="I371" s="35">
        <f>+I365+1</f>
        <v>1845</v>
      </c>
      <c r="J371" s="61" t="str">
        <f>IF(LOOKUP(I371,DATOS!A:A,DATOS!C:C)=0,J365,(LOOKUP(I371,DATOS!A:A,DATOS!C:C)))</f>
        <v>FIN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ht="15.6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 xml:space="preserve">a) </v>
      </c>
      <c r="D372" s="26"/>
      <c r="G372" s="38" t="str">
        <f>IF(J372="FIN","",LOOKUP(I371,DATOS!A:A,DATOS!L:L))</f>
        <v/>
      </c>
      <c r="I372" s="35" t="s">
        <v>57</v>
      </c>
      <c r="J372" s="41" t="str">
        <f>IF(J366="FIN","FIN",IF(J371=J365,"","FIN"))</f>
        <v>FIN</v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ht="15.6" x14ac:dyDescent="0.25">
      <c r="A373" s="142"/>
      <c r="B373" s="29"/>
      <c r="C373" s="25" t="str">
        <f ca="1">IF(PORTADA!$F$51="A",CONCATENATE(I373," ",G373),"")</f>
        <v xml:space="preserve">b) </v>
      </c>
      <c r="D373" s="26"/>
      <c r="G373" s="38" t="str">
        <f>IF(J372="FIN","",LOOKUP(I371,DATOS!A:A,DATOS!M:M))</f>
        <v/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ht="15.6" x14ac:dyDescent="0.25">
      <c r="A374" s="142"/>
      <c r="B374" s="29"/>
      <c r="C374" s="25" t="str">
        <f ca="1">IF(PORTADA!$F$51="A",CONCATENATE(I374," ",G374),"")</f>
        <v xml:space="preserve">c) </v>
      </c>
      <c r="D374" s="26"/>
      <c r="G374" s="38" t="str">
        <f>IF(J372="FIN","",LOOKUP(I371,DATOS!A:A,DATOS!N:N))</f>
        <v/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ht="15.6" x14ac:dyDescent="0.25">
      <c r="A375" s="142"/>
      <c r="B375" s="29"/>
      <c r="C375" s="25" t="str">
        <f ca="1">IF(PORTADA!$F$51="A",CONCATENATE(I375," ",G375),"")</f>
        <v xml:space="preserve">d) </v>
      </c>
      <c r="D375" s="26"/>
      <c r="G375" s="38" t="str">
        <f>IF(J372="FIN","",LOOKUP(I371,DATOS!A:A,DATOS!O:O))</f>
        <v/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ht="15.6" x14ac:dyDescent="0.25">
      <c r="A376" s="11"/>
      <c r="B376" s="30"/>
      <c r="C376" s="27"/>
      <c r="D376" s="28"/>
      <c r="J376" s="19"/>
    </row>
    <row r="377" spans="1:19" ht="15.6" x14ac:dyDescent="0.25">
      <c r="A377" s="11"/>
      <c r="B377" s="31"/>
      <c r="C377" s="23" t="str">
        <f ca="1">IF(PORTADA!$F$51="A",CONCATENATE(K377,".- ",G377),"")</f>
        <v xml:space="preserve">63.- </v>
      </c>
      <c r="D377" s="24"/>
      <c r="E377" s="11"/>
      <c r="F377" s="11"/>
      <c r="G377" s="40" t="str">
        <f>IF(J378="FIN","",LOOKUP(I377,DATOS!A:A,DATOS!F:F))</f>
        <v/>
      </c>
      <c r="H377" s="40">
        <f>IF(J378="FIN",0,LOOKUP(I377,DATOS!A:A,DATOS!P:P))</f>
        <v>0</v>
      </c>
      <c r="I377" s="35">
        <f>+I371+1</f>
        <v>1846</v>
      </c>
      <c r="J377" s="61" t="str">
        <f>IF(LOOKUP(I377,DATOS!A:A,DATOS!C:C)=0,J371,(LOOKUP(I377,DATOS!A:A,DATOS!C:C)))</f>
        <v>FIN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ht="15.6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 xml:space="preserve">a) </v>
      </c>
      <c r="D378" s="26"/>
      <c r="G378" s="38" t="str">
        <f>IF(J378="FIN","",LOOKUP(I377,DATOS!A:A,DATOS!L:L))</f>
        <v/>
      </c>
      <c r="I378" s="35" t="s">
        <v>57</v>
      </c>
      <c r="J378" s="41" t="str">
        <f>IF(J372="FIN","FIN",IF(J377=J371,"","FIN"))</f>
        <v>FIN</v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ht="15.6" x14ac:dyDescent="0.25">
      <c r="A379" s="142"/>
      <c r="B379" s="29"/>
      <c r="C379" s="25" t="str">
        <f ca="1">IF(PORTADA!$F$51="A",CONCATENATE(I379," ",G379),"")</f>
        <v xml:space="preserve">b) </v>
      </c>
      <c r="D379" s="26"/>
      <c r="G379" s="38" t="str">
        <f>IF(J378="FIN","",LOOKUP(I377,DATOS!A:A,DATOS!M:M))</f>
        <v/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ht="15.6" x14ac:dyDescent="0.25">
      <c r="A380" s="142"/>
      <c r="B380" s="29"/>
      <c r="C380" s="25" t="str">
        <f ca="1">IF(PORTADA!$F$51="A",CONCATENATE(I380," ",G380),"")</f>
        <v xml:space="preserve">c) </v>
      </c>
      <c r="D380" s="26"/>
      <c r="G380" s="38" t="str">
        <f>IF(J378="FIN","",LOOKUP(I377,DATOS!A:A,DATOS!N:N))</f>
        <v/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ht="15.6" x14ac:dyDescent="0.25">
      <c r="A381" s="142"/>
      <c r="B381" s="29"/>
      <c r="C381" s="25" t="str">
        <f ca="1">IF(PORTADA!$F$51="A",CONCATENATE(I381," ",G381),"")</f>
        <v xml:space="preserve">d) </v>
      </c>
      <c r="D381" s="26"/>
      <c r="G381" s="38" t="str">
        <f>IF(J378="FIN","",LOOKUP(I377,DATOS!A:A,DATOS!O:O))</f>
        <v/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ht="15.6" x14ac:dyDescent="0.25">
      <c r="A382" s="11"/>
      <c r="B382" s="30"/>
      <c r="C382" s="27"/>
      <c r="D382" s="28"/>
      <c r="J382" s="19"/>
    </row>
    <row r="383" spans="1:19" ht="15.6" x14ac:dyDescent="0.25">
      <c r="A383" s="11"/>
      <c r="B383" s="31"/>
      <c r="C383" s="23" t="str">
        <f ca="1">IF(PORTADA!$F$51="A",CONCATENATE(K383,".- ",G383),"")</f>
        <v xml:space="preserve">64.- </v>
      </c>
      <c r="D383" s="24"/>
      <c r="E383" s="11"/>
      <c r="F383" s="11"/>
      <c r="G383" s="40" t="str">
        <f>IF(J384="FIN","",LOOKUP(I383,DATOS!A:A,DATOS!F:F))</f>
        <v/>
      </c>
      <c r="H383" s="40">
        <f>IF(J384="FIN",0,LOOKUP(I383,DATOS!A:A,DATOS!P:P))</f>
        <v>0</v>
      </c>
      <c r="I383" s="35">
        <f>+I377+1</f>
        <v>1847</v>
      </c>
      <c r="J383" s="61" t="str">
        <f>IF(LOOKUP(I383,DATOS!A:A,DATOS!C:C)=0,J377,(LOOKUP(I383,DATOS!A:A,DATOS!C:C)))</f>
        <v>FIN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ht="15.6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 xml:space="preserve">a) </v>
      </c>
      <c r="D384" s="26"/>
      <c r="G384" s="38" t="str">
        <f>IF(J384="FIN","",LOOKUP(I383,DATOS!A:A,DATOS!L:L))</f>
        <v/>
      </c>
      <c r="I384" s="35" t="s">
        <v>57</v>
      </c>
      <c r="J384" s="41" t="str">
        <f>IF(J378="FIN","FIN",IF(J383=J377,"","FIN"))</f>
        <v>FIN</v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ht="15.6" x14ac:dyDescent="0.25">
      <c r="A385" s="142"/>
      <c r="B385" s="29"/>
      <c r="C385" s="25" t="str">
        <f ca="1">IF(PORTADA!$F$51="A",CONCATENATE(I385," ",G385),"")</f>
        <v xml:space="preserve">b) </v>
      </c>
      <c r="D385" s="26"/>
      <c r="G385" s="38" t="str">
        <f>IF(J384="FIN","",LOOKUP(I383,DATOS!A:A,DATOS!M:M))</f>
        <v/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ht="15.6" x14ac:dyDescent="0.25">
      <c r="A386" s="142"/>
      <c r="B386" s="29"/>
      <c r="C386" s="25" t="str">
        <f ca="1">IF(PORTADA!$F$51="A",CONCATENATE(I386," ",G386),"")</f>
        <v xml:space="preserve">c) </v>
      </c>
      <c r="D386" s="26"/>
      <c r="G386" s="38" t="str">
        <f>IF(J384="FIN","",LOOKUP(I383,DATOS!A:A,DATOS!N:N))</f>
        <v/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ht="15.6" x14ac:dyDescent="0.25">
      <c r="A387" s="142"/>
      <c r="B387" s="29"/>
      <c r="C387" s="25" t="str">
        <f ca="1">IF(PORTADA!$F$51="A",CONCATENATE(I387," ",G387),"")</f>
        <v xml:space="preserve">d) </v>
      </c>
      <c r="D387" s="26"/>
      <c r="G387" s="38" t="str">
        <f>IF(J384="FIN","",LOOKUP(I383,DATOS!A:A,DATOS!O:O))</f>
        <v/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ht="15.6" x14ac:dyDescent="0.25">
      <c r="A388" s="11"/>
      <c r="B388" s="30"/>
      <c r="C388" s="27"/>
      <c r="D388" s="28"/>
      <c r="J388" s="19"/>
    </row>
    <row r="389" spans="1:19" ht="15.6" x14ac:dyDescent="0.25">
      <c r="A389" s="11"/>
      <c r="B389" s="31"/>
      <c r="C389" s="23" t="str">
        <f ca="1">IF(PORTADA!$F$51="A",CONCATENATE(K389,".- ",G389),"")</f>
        <v xml:space="preserve">65.- </v>
      </c>
      <c r="D389" s="24"/>
      <c r="E389" s="11"/>
      <c r="F389" s="11"/>
      <c r="G389" s="40" t="str">
        <f>IF(J390="FIN","",LOOKUP(I389,DATOS!A:A,DATOS!F:F))</f>
        <v/>
      </c>
      <c r="H389" s="40">
        <f>IF(J390="FIN",0,LOOKUP(I389,DATOS!A:A,DATOS!P:P))</f>
        <v>0</v>
      </c>
      <c r="I389" s="35">
        <f>+I383+1</f>
        <v>1848</v>
      </c>
      <c r="J389" s="61" t="str">
        <f>IF(LOOKUP(I389,DATOS!A:A,DATOS!C:C)=0,J383,(LOOKUP(I389,DATOS!A:A,DATOS!C:C)))</f>
        <v>FIN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ht="15.6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 xml:space="preserve">a) </v>
      </c>
      <c r="D390" s="26"/>
      <c r="G390" s="38" t="str">
        <f>IF(J390="FIN","",LOOKUP(I389,DATOS!A:A,DATOS!L:L))</f>
        <v/>
      </c>
      <c r="I390" s="35" t="s">
        <v>57</v>
      </c>
      <c r="J390" s="41" t="str">
        <f>IF(J384="FIN","FIN",IF(J389=J383,"","FIN"))</f>
        <v>FIN</v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ht="15.6" x14ac:dyDescent="0.25">
      <c r="A391" s="142"/>
      <c r="B391" s="29"/>
      <c r="C391" s="25" t="str">
        <f ca="1">IF(PORTADA!$F$51="A",CONCATENATE(I391," ",G391),"")</f>
        <v xml:space="preserve">b) </v>
      </c>
      <c r="D391" s="26"/>
      <c r="G391" s="38" t="str">
        <f>IF(J390="FIN","",LOOKUP(I389,DATOS!A:A,DATOS!M:M))</f>
        <v/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ht="15.6" x14ac:dyDescent="0.25">
      <c r="A392" s="142"/>
      <c r="B392" s="29"/>
      <c r="C392" s="25" t="str">
        <f ca="1">IF(PORTADA!$F$51="A",CONCATENATE(I392," ",G392),"")</f>
        <v xml:space="preserve">c) </v>
      </c>
      <c r="D392" s="26"/>
      <c r="G392" s="38" t="str">
        <f>IF(J390="FIN","",LOOKUP(I389,DATOS!A:A,DATOS!N:N))</f>
        <v/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ht="15.6" x14ac:dyDescent="0.25">
      <c r="A393" s="142"/>
      <c r="B393" s="29"/>
      <c r="C393" s="25" t="str">
        <f ca="1">IF(PORTADA!$F$51="A",CONCATENATE(I393," ",G393),"")</f>
        <v xml:space="preserve">d) </v>
      </c>
      <c r="D393" s="26"/>
      <c r="G393" s="38" t="str">
        <f>IF(J390="FIN","",LOOKUP(I389,DATOS!A:A,DATOS!O:O))</f>
        <v/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ht="15.6" x14ac:dyDescent="0.25">
      <c r="A394" s="11"/>
      <c r="B394" s="30"/>
      <c r="C394" s="27"/>
      <c r="D394" s="28"/>
      <c r="J394" s="19"/>
    </row>
    <row r="395" spans="1:19" ht="15.6" x14ac:dyDescent="0.25">
      <c r="A395" s="11"/>
      <c r="B395" s="31"/>
      <c r="C395" s="23" t="str">
        <f ca="1">IF(PORTADA!$F$51="A",CONCATENATE(K395,".- ",G395),"")</f>
        <v xml:space="preserve">66.- </v>
      </c>
      <c r="D395" s="24"/>
      <c r="E395" s="11"/>
      <c r="F395" s="11"/>
      <c r="G395" s="40" t="str">
        <f>IF(J396="FIN","",LOOKUP(I395,DATOS!A:A,DATOS!F:F))</f>
        <v/>
      </c>
      <c r="H395" s="40">
        <f>IF(J396="FIN",0,LOOKUP(I395,DATOS!A:A,DATOS!P:P))</f>
        <v>0</v>
      </c>
      <c r="I395" s="35">
        <f>+I389+1</f>
        <v>1849</v>
      </c>
      <c r="J395" s="61" t="str">
        <f>IF(LOOKUP(I395,DATOS!A:A,DATOS!C:C)=0,J389,(LOOKUP(I395,DATOS!A:A,DATOS!C:C)))</f>
        <v>FIN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ht="15.6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 xml:space="preserve">a) </v>
      </c>
      <c r="D396" s="26"/>
      <c r="G396" s="38" t="str">
        <f>IF(J396="FIN","",LOOKUP(I395,DATOS!A:A,DATOS!L:L))</f>
        <v/>
      </c>
      <c r="I396" s="35" t="s">
        <v>57</v>
      </c>
      <c r="J396" s="41" t="str">
        <f>IF(J390="FIN","FIN",IF(J395=J389,"","FIN"))</f>
        <v>FIN</v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ht="15.6" x14ac:dyDescent="0.25">
      <c r="A397" s="142"/>
      <c r="B397" s="29"/>
      <c r="C397" s="25" t="str">
        <f ca="1">IF(PORTADA!$F$51="A",CONCATENATE(I397," ",G397),"")</f>
        <v xml:space="preserve">b) </v>
      </c>
      <c r="D397" s="26"/>
      <c r="G397" s="38" t="str">
        <f>IF(J396="FIN","",LOOKUP(I395,DATOS!A:A,DATOS!M:M))</f>
        <v/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ht="15.6" x14ac:dyDescent="0.25">
      <c r="A398" s="142"/>
      <c r="B398" s="29"/>
      <c r="C398" s="25" t="str">
        <f ca="1">IF(PORTADA!$F$51="A",CONCATENATE(I398," ",G398),"")</f>
        <v xml:space="preserve">c) </v>
      </c>
      <c r="D398" s="26"/>
      <c r="G398" s="38" t="str">
        <f>IF(J396="FIN","",LOOKUP(I395,DATOS!A:A,DATOS!N:N))</f>
        <v/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ht="15.6" x14ac:dyDescent="0.25">
      <c r="A399" s="142"/>
      <c r="B399" s="29"/>
      <c r="C399" s="25" t="str">
        <f ca="1">IF(PORTADA!$F$51="A",CONCATENATE(I399," ",G399),"")</f>
        <v xml:space="preserve">d) </v>
      </c>
      <c r="D399" s="26"/>
      <c r="G399" s="38" t="str">
        <f>IF(J396="FIN","",LOOKUP(I395,DATOS!A:A,DATOS!O:O))</f>
        <v/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ht="15.6" x14ac:dyDescent="0.25">
      <c r="A400" s="11"/>
      <c r="B400" s="30"/>
      <c r="C400" s="27"/>
      <c r="D400" s="28"/>
      <c r="J400" s="19"/>
    </row>
    <row r="401" spans="1:19" ht="15.6" x14ac:dyDescent="0.25">
      <c r="A401" s="11"/>
      <c r="B401" s="31"/>
      <c r="C401" s="23" t="str">
        <f ca="1">IF(PORTADA!$F$51="A",CONCATENATE(K401,".-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1850</v>
      </c>
      <c r="J401" s="61" t="str">
        <f>IF(LOOKUP(I401,DATOS!A:A,DATOS!C:C)=0,J395,(LOOKUP(I401,DATOS!A:A,DATOS!C:C)))</f>
        <v>FIN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ht="15.6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57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ht="15.6" x14ac:dyDescent="0.25">
      <c r="A403" s="142"/>
      <c r="B403" s="29"/>
      <c r="C403" s="25" t="str">
        <f ca="1">IF(PORTADA!$F$51="A",CONCATENATE(I403,"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ht="15.6" x14ac:dyDescent="0.25">
      <c r="A404" s="142"/>
      <c r="B404" s="29"/>
      <c r="C404" s="25" t="str">
        <f ca="1">IF(PORTADA!$F$51="A",CONCATENATE(I404,"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ht="15.6" x14ac:dyDescent="0.25">
      <c r="A405" s="142"/>
      <c r="B405" s="29"/>
      <c r="C405" s="25" t="str">
        <f ca="1">IF(PORTADA!$F$51="A",CONCATENATE(I405,"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ht="15.6" x14ac:dyDescent="0.25">
      <c r="A406" s="11"/>
      <c r="B406" s="30"/>
      <c r="C406" s="27"/>
      <c r="D406" s="28"/>
      <c r="J406" s="19"/>
    </row>
    <row r="407" spans="1:19" ht="15.6" x14ac:dyDescent="0.25">
      <c r="A407" s="11"/>
      <c r="B407" s="31"/>
      <c r="C407" s="23" t="str">
        <f ca="1">IF(PORTADA!$F$51="A",CONCATENATE(K407,".-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1851</v>
      </c>
      <c r="J407" s="61" t="str">
        <f>IF(LOOKUP(I407,DATOS!A:A,DATOS!C:C)=0,J401,(LOOKUP(I407,DATOS!A:A,DATOS!C:C)))</f>
        <v>FIN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ht="15.6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57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ht="15.6" x14ac:dyDescent="0.25">
      <c r="A409" s="142"/>
      <c r="B409" s="29"/>
      <c r="C409" s="25" t="str">
        <f ca="1">IF(PORTADA!$F$51="A",CONCATENATE(I409,"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ht="15.6" x14ac:dyDescent="0.25">
      <c r="A410" s="142"/>
      <c r="B410" s="29"/>
      <c r="C410" s="25" t="str">
        <f ca="1">IF(PORTADA!$F$51="A",CONCATENATE(I410,"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ht="15.6" x14ac:dyDescent="0.25">
      <c r="A411" s="142"/>
      <c r="B411" s="29"/>
      <c r="C411" s="25" t="str">
        <f ca="1">IF(PORTADA!$F$51="A",CONCATENATE(I411,"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ht="15.6" x14ac:dyDescent="0.25">
      <c r="A412" s="11"/>
      <c r="B412" s="30"/>
      <c r="C412" s="27"/>
      <c r="D412" s="28"/>
      <c r="J412" s="19"/>
    </row>
    <row r="413" spans="1:19" ht="15.6" x14ac:dyDescent="0.25">
      <c r="A413" s="11"/>
      <c r="B413" s="31"/>
      <c r="C413" s="23" t="str">
        <f ca="1">IF(PORTADA!$F$51="A",CONCATENATE(K413,".-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1852</v>
      </c>
      <c r="J413" s="61" t="str">
        <f>IF(LOOKUP(I413,DATOS!A:A,DATOS!C:C)=0,J407,(LOOKUP(I413,DATOS!A:A,DATOS!C:C)))</f>
        <v>FIN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ht="15.6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57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ht="15.6" x14ac:dyDescent="0.25">
      <c r="A415" s="142"/>
      <c r="B415" s="29"/>
      <c r="C415" s="25" t="str">
        <f ca="1">IF(PORTADA!$F$51="A",CONCATENATE(I415,"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ht="15.6" x14ac:dyDescent="0.25">
      <c r="A416" s="142"/>
      <c r="B416" s="29"/>
      <c r="C416" s="25" t="str">
        <f ca="1">IF(PORTADA!$F$51="A",CONCATENATE(I416,"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ht="15.6" x14ac:dyDescent="0.25">
      <c r="A417" s="142"/>
      <c r="B417" s="29"/>
      <c r="C417" s="25" t="str">
        <f ca="1">IF(PORTADA!$F$51="A",CONCATENATE(I417,"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ht="15.6" x14ac:dyDescent="0.25">
      <c r="A418" s="11"/>
      <c r="B418" s="30"/>
      <c r="C418" s="27"/>
      <c r="D418" s="28"/>
      <c r="J418" s="19"/>
    </row>
    <row r="419" spans="1:19" ht="15.6" x14ac:dyDescent="0.25">
      <c r="A419" s="11"/>
      <c r="B419" s="31"/>
      <c r="C419" s="23" t="str">
        <f ca="1">IF(PORTADA!$F$51="A",CONCATENATE(K419,".-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1853</v>
      </c>
      <c r="J419" s="61" t="str">
        <f>IF(LOOKUP(I419,DATOS!A:A,DATOS!C:C)=0,J413,(LOOKUP(I419,DATOS!A:A,DATOS!C:C)))</f>
        <v>FIN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ht="15.6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57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ht="15.6" x14ac:dyDescent="0.25">
      <c r="A421" s="142"/>
      <c r="B421" s="29"/>
      <c r="C421" s="25" t="str">
        <f ca="1">IF(PORTADA!$F$51="A",CONCATENATE(I421,"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ht="15.6" x14ac:dyDescent="0.25">
      <c r="A422" s="142"/>
      <c r="B422" s="29"/>
      <c r="C422" s="25" t="str">
        <f ca="1">IF(PORTADA!$F$51="A",CONCATENATE(I422,"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ht="15.6" x14ac:dyDescent="0.25">
      <c r="A423" s="142"/>
      <c r="B423" s="29"/>
      <c r="C423" s="25" t="str">
        <f ca="1">IF(PORTADA!$F$51="A",CONCATENATE(I423,"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ht="15.6" x14ac:dyDescent="0.25">
      <c r="A424" s="11"/>
      <c r="B424" s="30"/>
      <c r="C424" s="27"/>
      <c r="D424" s="28"/>
      <c r="J424" s="19"/>
    </row>
    <row r="425" spans="1:19" ht="15.6" x14ac:dyDescent="0.25">
      <c r="A425" s="11"/>
      <c r="B425" s="31"/>
      <c r="C425" s="23" t="str">
        <f ca="1">IF(PORTADA!$F$51="A",CONCATENATE(K425,".-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1854</v>
      </c>
      <c r="J425" s="61" t="str">
        <f>IF(LOOKUP(I425,DATOS!A:A,DATOS!C:C)=0,J419,(LOOKUP(I425,DATOS!A:A,DATOS!C:C)))</f>
        <v>FIN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ht="15.6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57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ht="15.6" x14ac:dyDescent="0.25">
      <c r="A427" s="142"/>
      <c r="B427" s="29"/>
      <c r="C427" s="25" t="str">
        <f ca="1">IF(PORTADA!$F$51="A",CONCATENATE(I427,"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ht="15.6" x14ac:dyDescent="0.25">
      <c r="A428" s="142"/>
      <c r="B428" s="29"/>
      <c r="C428" s="25" t="str">
        <f ca="1">IF(PORTADA!$F$51="A",CONCATENATE(I428,"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ht="15.6" x14ac:dyDescent="0.25">
      <c r="A429" s="142"/>
      <c r="B429" s="29"/>
      <c r="C429" s="25" t="str">
        <f ca="1">IF(PORTADA!$F$51="A",CONCATENATE(I429,"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ht="15.6" x14ac:dyDescent="0.25">
      <c r="A430" s="11"/>
      <c r="B430" s="30"/>
      <c r="C430" s="27"/>
      <c r="D430" s="28"/>
      <c r="J430" s="19"/>
    </row>
    <row r="431" spans="1:19" ht="15.6" x14ac:dyDescent="0.25">
      <c r="A431" s="11"/>
      <c r="B431" s="31"/>
      <c r="C431" s="23" t="str">
        <f ca="1">IF(PORTADA!$F$51="A",CONCATENATE(K431,".-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1855</v>
      </c>
      <c r="J431" s="61" t="str">
        <f>IF(LOOKUP(I431,DATOS!A:A,DATOS!C:C)=0,J425,(LOOKUP(I431,DATOS!A:A,DATOS!C:C)))</f>
        <v>FIN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ht="15.6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57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ht="15.6" x14ac:dyDescent="0.25">
      <c r="A433" s="142"/>
      <c r="B433" s="29"/>
      <c r="C433" s="25" t="str">
        <f ca="1">IF(PORTADA!$F$51="A",CONCATENATE(I433,"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ht="15.6" x14ac:dyDescent="0.25">
      <c r="A434" s="142"/>
      <c r="B434" s="29"/>
      <c r="C434" s="25" t="str">
        <f ca="1">IF(PORTADA!$F$51="A",CONCATENATE(I434,"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ht="15.6" x14ac:dyDescent="0.25">
      <c r="A435" s="142"/>
      <c r="B435" s="29"/>
      <c r="C435" s="25" t="str">
        <f ca="1">IF(PORTADA!$F$51="A",CONCATENATE(I435,"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ht="15.6" x14ac:dyDescent="0.25">
      <c r="A436" s="11"/>
      <c r="B436" s="30"/>
      <c r="C436" s="27"/>
      <c r="D436" s="28"/>
      <c r="J436" s="19"/>
    </row>
    <row r="437" spans="1:19" ht="15.6" x14ac:dyDescent="0.25">
      <c r="A437" s="11"/>
      <c r="B437" s="31"/>
      <c r="C437" s="23" t="str">
        <f ca="1">IF(PORTADA!$F$51="A",CONCATENATE(K437,".-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1856</v>
      </c>
      <c r="J437" s="61" t="str">
        <f>IF(LOOKUP(I437,DATOS!A:A,DATOS!C:C)=0,J431,(LOOKUP(I437,DATOS!A:A,DATOS!C:C)))</f>
        <v>FIN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ht="15.6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57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ht="15.6" x14ac:dyDescent="0.25">
      <c r="A439" s="142"/>
      <c r="B439" s="29"/>
      <c r="C439" s="25" t="str">
        <f ca="1">IF(PORTADA!$F$51="A",CONCATENATE(I439,"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ht="15.6" x14ac:dyDescent="0.25">
      <c r="A440" s="142"/>
      <c r="B440" s="29"/>
      <c r="C440" s="25" t="str">
        <f ca="1">IF(PORTADA!$F$51="A",CONCATENATE(I440,"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ht="15.6" x14ac:dyDescent="0.25">
      <c r="A441" s="142"/>
      <c r="B441" s="29"/>
      <c r="C441" s="25" t="str">
        <f ca="1">IF(PORTADA!$F$51="A",CONCATENATE(I441,"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ht="15.6" x14ac:dyDescent="0.25">
      <c r="A442" s="11"/>
      <c r="B442" s="30"/>
      <c r="C442" s="27"/>
      <c r="D442" s="28"/>
      <c r="J442" s="19"/>
    </row>
    <row r="443" spans="1:19" ht="15.6" x14ac:dyDescent="0.25">
      <c r="A443" s="11"/>
      <c r="B443" s="31"/>
      <c r="C443" s="23" t="str">
        <f ca="1">IF(PORTADA!$F$51="A",CONCATENATE(K443,".-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1857</v>
      </c>
      <c r="J443" s="61" t="str">
        <f>IF(LOOKUP(I443,DATOS!A:A,DATOS!C:C)=0,J437,(LOOKUP(I443,DATOS!A:A,DATOS!C:C)))</f>
        <v>FIN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ht="15.6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57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ht="15.6" x14ac:dyDescent="0.25">
      <c r="A445" s="142"/>
      <c r="B445" s="29"/>
      <c r="C445" s="25" t="str">
        <f ca="1">IF(PORTADA!$F$51="A",CONCATENATE(I445,"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ht="15.6" x14ac:dyDescent="0.25">
      <c r="A446" s="142"/>
      <c r="B446" s="29"/>
      <c r="C446" s="25" t="str">
        <f ca="1">IF(PORTADA!$F$51="A",CONCATENATE(I446,"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ht="15.6" x14ac:dyDescent="0.25">
      <c r="A447" s="142"/>
      <c r="B447" s="29"/>
      <c r="C447" s="25" t="str">
        <f ca="1">IF(PORTADA!$F$51="A",CONCATENATE(I447,"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ht="15.6" x14ac:dyDescent="0.25">
      <c r="A448" s="11"/>
      <c r="B448" s="30"/>
      <c r="C448" s="27"/>
      <c r="D448" s="28"/>
      <c r="J448" s="19"/>
    </row>
    <row r="449" spans="1:19" ht="15.6" x14ac:dyDescent="0.25">
      <c r="A449" s="11"/>
      <c r="B449" s="31"/>
      <c r="C449" s="23" t="str">
        <f ca="1">IF(PORTADA!$F$51="A",CONCATENATE(K449,".-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1858</v>
      </c>
      <c r="J449" s="61" t="str">
        <f>IF(LOOKUP(I449,DATOS!A:A,DATOS!C:C)=0,J443,(LOOKUP(I449,DATOS!A:A,DATOS!C:C)))</f>
        <v>FIN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ht="15.6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57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ht="15.6" x14ac:dyDescent="0.25">
      <c r="A451" s="142"/>
      <c r="B451" s="29"/>
      <c r="C451" s="25" t="str">
        <f ca="1">IF(PORTADA!$F$51="A",CONCATENATE(I451,"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ht="15.6" x14ac:dyDescent="0.25">
      <c r="A452" s="142"/>
      <c r="B452" s="29"/>
      <c r="C452" s="25" t="str">
        <f ca="1">IF(PORTADA!$F$51="A",CONCATENATE(I452,"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ht="15.6" x14ac:dyDescent="0.25">
      <c r="A453" s="142"/>
      <c r="B453" s="29"/>
      <c r="C453" s="25" t="str">
        <f ca="1">IF(PORTADA!$F$51="A",CONCATENATE(I453,"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ht="15.6" x14ac:dyDescent="0.25">
      <c r="A454" s="11"/>
      <c r="B454" s="30"/>
      <c r="C454" s="27"/>
      <c r="D454" s="28"/>
      <c r="J454" s="19"/>
    </row>
    <row r="455" spans="1:19" ht="15.6" x14ac:dyDescent="0.25">
      <c r="A455" s="11"/>
      <c r="B455" s="31"/>
      <c r="C455" s="23" t="str">
        <f ca="1">IF(PORTADA!$F$51="A",CONCATENATE(K455,".-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1859</v>
      </c>
      <c r="J455" s="61" t="str">
        <f>IF(LOOKUP(I455,DATOS!A:A,DATOS!C:C)=0,J449,(LOOKUP(I455,DATOS!A:A,DATOS!C:C)))</f>
        <v>FIN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ht="15.6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57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ht="15.6" x14ac:dyDescent="0.25">
      <c r="A457" s="142"/>
      <c r="B457" s="29"/>
      <c r="C457" s="25" t="str">
        <f ca="1">IF(PORTADA!$F$51="A",CONCATENATE(I457,"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ht="15.6" x14ac:dyDescent="0.25">
      <c r="A458" s="142"/>
      <c r="B458" s="29"/>
      <c r="C458" s="25" t="str">
        <f ca="1">IF(PORTADA!$F$51="A",CONCATENATE(I458,"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ht="15.6" x14ac:dyDescent="0.25">
      <c r="A459" s="142"/>
      <c r="B459" s="29"/>
      <c r="C459" s="25" t="str">
        <f ca="1">IF(PORTADA!$F$51="A",CONCATENATE(I459,"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ht="15.6" x14ac:dyDescent="0.25">
      <c r="A460" s="11"/>
      <c r="B460" s="30"/>
      <c r="C460" s="27"/>
      <c r="D460" s="28"/>
      <c r="J460" s="19"/>
    </row>
    <row r="461" spans="1:19" ht="15.6" x14ac:dyDescent="0.25">
      <c r="A461" s="11"/>
      <c r="B461" s="31"/>
      <c r="C461" s="23" t="str">
        <f ca="1">IF(PORTADA!$F$51="A",CONCATENATE(K461,".-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1860</v>
      </c>
      <c r="J461" s="61" t="str">
        <f>IF(LOOKUP(I461,DATOS!A:A,DATOS!C:C)=0,J455,(LOOKUP(I461,DATOS!A:A,DATOS!C:C)))</f>
        <v>FIN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ht="15.6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57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ht="15.6" x14ac:dyDescent="0.25">
      <c r="A463" s="142"/>
      <c r="B463" s="29"/>
      <c r="C463" s="25" t="str">
        <f ca="1">IF(PORTADA!$F$51="A",CONCATENATE(I463,"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ht="15.6" x14ac:dyDescent="0.25">
      <c r="A464" s="142"/>
      <c r="B464" s="29"/>
      <c r="C464" s="25" t="str">
        <f ca="1">IF(PORTADA!$F$51="A",CONCATENATE(I464,"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ht="15.6" x14ac:dyDescent="0.25">
      <c r="A465" s="142"/>
      <c r="B465" s="29"/>
      <c r="C465" s="25" t="str">
        <f ca="1">IF(PORTADA!$F$51="A",CONCATENATE(I465,"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ht="15.6" x14ac:dyDescent="0.25">
      <c r="A466" s="11"/>
      <c r="B466" s="30"/>
      <c r="C466" s="27"/>
      <c r="D466" s="28"/>
      <c r="J466" s="19"/>
    </row>
    <row r="467" spans="1:19" ht="15.6" x14ac:dyDescent="0.25">
      <c r="A467" s="11"/>
      <c r="B467" s="31"/>
      <c r="C467" s="23" t="str">
        <f ca="1">IF(PORTADA!$F$51="A",CONCATENATE(K467,".-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1861</v>
      </c>
      <c r="J467" s="61" t="str">
        <f>IF(LOOKUP(I467,DATOS!A:A,DATOS!C:C)=0,J461,(LOOKUP(I467,DATOS!A:A,DATOS!C:C)))</f>
        <v>FIN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ht="15.6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57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ht="15.6" x14ac:dyDescent="0.25">
      <c r="A469" s="142"/>
      <c r="B469" s="29"/>
      <c r="C469" s="25" t="str">
        <f ca="1">IF(PORTADA!$F$51="A",CONCATENATE(I469,"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ht="15.6" x14ac:dyDescent="0.25">
      <c r="A470" s="142"/>
      <c r="B470" s="29"/>
      <c r="C470" s="25" t="str">
        <f ca="1">IF(PORTADA!$F$51="A",CONCATENATE(I470,"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ht="15.6" x14ac:dyDescent="0.25">
      <c r="A471" s="142"/>
      <c r="B471" s="29"/>
      <c r="C471" s="25" t="str">
        <f ca="1">IF(PORTADA!$F$51="A",CONCATENATE(I471,"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ht="15.6" x14ac:dyDescent="0.25">
      <c r="A472" s="11"/>
      <c r="B472" s="30"/>
      <c r="C472" s="27"/>
      <c r="D472" s="28"/>
      <c r="J472" s="19"/>
    </row>
    <row r="473" spans="1:19" ht="15.6" x14ac:dyDescent="0.25">
      <c r="A473" s="11"/>
      <c r="B473" s="31"/>
      <c r="C473" s="23" t="str">
        <f ca="1">IF(PORTADA!$F$51="A",CONCATENATE(K473,".-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1862</v>
      </c>
      <c r="J473" s="61" t="str">
        <f>IF(LOOKUP(I473,DATOS!A:A,DATOS!C:C)=0,J467,(LOOKUP(I473,DATOS!A:A,DATOS!C:C)))</f>
        <v>FIN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ht="15.6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57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ht="15.6" x14ac:dyDescent="0.25">
      <c r="A475" s="142"/>
      <c r="B475" s="29"/>
      <c r="C475" s="25" t="str">
        <f ca="1">IF(PORTADA!$F$51="A",CONCATENATE(I475,"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ht="15.6" x14ac:dyDescent="0.25">
      <c r="A476" s="142"/>
      <c r="B476" s="29"/>
      <c r="C476" s="25" t="str">
        <f ca="1">IF(PORTADA!$F$51="A",CONCATENATE(I476,"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ht="15.6" x14ac:dyDescent="0.25">
      <c r="A477" s="142"/>
      <c r="B477" s="29"/>
      <c r="C477" s="25" t="str">
        <f ca="1">IF(PORTADA!$F$51="A",CONCATENATE(I477,"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ht="15.6" x14ac:dyDescent="0.25">
      <c r="A478" s="11"/>
      <c r="B478" s="30"/>
      <c r="C478" s="27"/>
      <c r="D478" s="28"/>
      <c r="J478" s="19"/>
    </row>
    <row r="479" spans="1:19" ht="15.6" x14ac:dyDescent="0.25">
      <c r="A479" s="11"/>
      <c r="B479" s="31"/>
      <c r="C479" s="23" t="str">
        <f ca="1">IF(PORTADA!$F$51="A",CONCATENATE(K479,".-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1863</v>
      </c>
      <c r="J479" s="61" t="str">
        <f>IF(LOOKUP(I479,DATOS!A:A,DATOS!C:C)=0,J473,(LOOKUP(I479,DATOS!A:A,DATOS!C:C)))</f>
        <v>FIN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ht="15.6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57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ht="15.6" x14ac:dyDescent="0.25">
      <c r="A481" s="142"/>
      <c r="B481" s="29"/>
      <c r="C481" s="25" t="str">
        <f ca="1">IF(PORTADA!$F$51="A",CONCATENATE(I481,"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ht="15.6" x14ac:dyDescent="0.25">
      <c r="A482" s="142"/>
      <c r="B482" s="29"/>
      <c r="C482" s="25" t="str">
        <f ca="1">IF(PORTADA!$F$51="A",CONCATENATE(I482,"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ht="15.6" x14ac:dyDescent="0.25">
      <c r="A483" s="142"/>
      <c r="B483" s="29"/>
      <c r="C483" s="25" t="str">
        <f ca="1">IF(PORTADA!$F$51="A",CONCATENATE(I483,"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ht="15.6" x14ac:dyDescent="0.25">
      <c r="A484" s="11"/>
      <c r="B484" s="30"/>
      <c r="C484" s="27"/>
      <c r="D484" s="28"/>
      <c r="J484" s="19"/>
    </row>
    <row r="485" spans="1:19" ht="15.6" x14ac:dyDescent="0.25">
      <c r="A485" s="11"/>
      <c r="B485" s="31"/>
      <c r="C485" s="23" t="str">
        <f ca="1">IF(PORTADA!$F$51="A",CONCATENATE(K485,".-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1864</v>
      </c>
      <c r="J485" s="61" t="str">
        <f>IF(LOOKUP(I485,DATOS!A:A,DATOS!C:C)=0,J479,(LOOKUP(I485,DATOS!A:A,DATOS!C:C)))</f>
        <v>FIN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ht="15.6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57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ht="15.6" x14ac:dyDescent="0.25">
      <c r="A487" s="142"/>
      <c r="B487" s="29"/>
      <c r="C487" s="25" t="str">
        <f ca="1">IF(PORTADA!$F$51="A",CONCATENATE(I487,"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ht="15.6" x14ac:dyDescent="0.25">
      <c r="A488" s="142"/>
      <c r="B488" s="29"/>
      <c r="C488" s="25" t="str">
        <f ca="1">IF(PORTADA!$F$51="A",CONCATENATE(I488,"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ht="15.6" x14ac:dyDescent="0.25">
      <c r="A489" s="142"/>
      <c r="B489" s="29"/>
      <c r="C489" s="25" t="str">
        <f ca="1">IF(PORTADA!$F$51="A",CONCATENATE(I489,"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ht="15.6" x14ac:dyDescent="0.25">
      <c r="A490" s="11"/>
      <c r="B490" s="30"/>
      <c r="C490" s="27"/>
      <c r="D490" s="28"/>
      <c r="J490" s="19"/>
    </row>
    <row r="491" spans="1:19" ht="15.6" x14ac:dyDescent="0.25">
      <c r="A491" s="11"/>
      <c r="B491" s="31"/>
      <c r="C491" s="23" t="str">
        <f ca="1">IF(PORTADA!$F$51="A",CONCATENATE(K491,".-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1865</v>
      </c>
      <c r="J491" s="61" t="str">
        <f>IF(LOOKUP(I491,DATOS!A:A,DATOS!C:C)=0,J485,(LOOKUP(I491,DATOS!A:A,DATOS!C:C)))</f>
        <v>FIN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ht="15.6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57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ht="15.6" x14ac:dyDescent="0.25">
      <c r="A493" s="142"/>
      <c r="B493" s="29"/>
      <c r="C493" s="25" t="str">
        <f ca="1">IF(PORTADA!$F$51="A",CONCATENATE(I493,"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ht="15.6" x14ac:dyDescent="0.25">
      <c r="A494" s="142"/>
      <c r="B494" s="29"/>
      <c r="C494" s="25" t="str">
        <f ca="1">IF(PORTADA!$F$51="A",CONCATENATE(I494,"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ht="15.6" x14ac:dyDescent="0.25">
      <c r="A495" s="142"/>
      <c r="B495" s="29"/>
      <c r="C495" s="25" t="str">
        <f ca="1">IF(PORTADA!$F$51="A",CONCATENATE(I495,"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ht="15.6" x14ac:dyDescent="0.25">
      <c r="A496" s="11"/>
      <c r="B496" s="30"/>
      <c r="C496" s="27"/>
      <c r="D496" s="28"/>
      <c r="J496" s="19"/>
    </row>
    <row r="497" spans="1:19" ht="15.6" x14ac:dyDescent="0.25">
      <c r="A497" s="11"/>
      <c r="B497" s="31"/>
      <c r="C497" s="23" t="str">
        <f ca="1">IF(PORTADA!$F$51="A",CONCATENATE(K497,".-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1866</v>
      </c>
      <c r="J497" s="61" t="str">
        <f>IF(LOOKUP(I497,DATOS!A:A,DATOS!C:C)=0,J491,(LOOKUP(I497,DATOS!A:A,DATOS!C:C)))</f>
        <v>FIN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ht="15.6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57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ht="15.6" x14ac:dyDescent="0.25">
      <c r="A499" s="142"/>
      <c r="B499" s="29"/>
      <c r="C499" s="25" t="str">
        <f ca="1">IF(PORTADA!$F$51="A",CONCATENATE(I499,"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ht="15.6" x14ac:dyDescent="0.25">
      <c r="A500" s="142"/>
      <c r="B500" s="29"/>
      <c r="C500" s="25" t="str">
        <f ca="1">IF(PORTADA!$F$51="A",CONCATENATE(I500,"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ht="15.6" x14ac:dyDescent="0.25">
      <c r="A501" s="142"/>
      <c r="B501" s="29"/>
      <c r="C501" s="25" t="str">
        <f ca="1">IF(PORTADA!$F$51="A",CONCATENATE(I501,"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ht="15.6" x14ac:dyDescent="0.25">
      <c r="A502" s="11"/>
      <c r="B502" s="30"/>
      <c r="C502" s="27"/>
      <c r="D502" s="28"/>
      <c r="J502" s="19"/>
    </row>
    <row r="503" spans="1:19" ht="15.6" x14ac:dyDescent="0.25">
      <c r="A503" s="11"/>
      <c r="B503" s="31"/>
      <c r="C503" s="23" t="str">
        <f ca="1">IF(PORTADA!$F$51="A",CONCATENATE(K503,".-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1867</v>
      </c>
      <c r="J503" s="61" t="str">
        <f>IF(LOOKUP(I503,DATOS!A:A,DATOS!C:C)=0,J497,(LOOKUP(I503,DATOS!A:A,DATOS!C:C)))</f>
        <v>FIN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ht="15.6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57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ht="15.6" x14ac:dyDescent="0.25">
      <c r="A505" s="142"/>
      <c r="B505" s="29"/>
      <c r="C505" s="25" t="str">
        <f ca="1">IF(PORTADA!$F$51="A",CONCATENATE(I505,"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ht="15.6" x14ac:dyDescent="0.25">
      <c r="A506" s="142"/>
      <c r="B506" s="29"/>
      <c r="C506" s="25" t="str">
        <f ca="1">IF(PORTADA!$F$51="A",CONCATENATE(I506,"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ht="15.6" x14ac:dyDescent="0.25">
      <c r="A507" s="142"/>
      <c r="B507" s="29"/>
      <c r="C507" s="25" t="str">
        <f ca="1">IF(PORTADA!$F$51="A",CONCATENATE(I507,"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ht="15.6" x14ac:dyDescent="0.25">
      <c r="A508" s="11"/>
      <c r="B508" s="30"/>
      <c r="C508" s="27"/>
      <c r="D508" s="28"/>
      <c r="J508" s="19"/>
    </row>
    <row r="509" spans="1:19" ht="15.6" x14ac:dyDescent="0.25">
      <c r="A509" s="11"/>
      <c r="B509" s="31"/>
      <c r="C509" s="23" t="str">
        <f ca="1">IF(PORTADA!$F$51="A",CONCATENATE(K509,".-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1868</v>
      </c>
      <c r="J509" s="61" t="str">
        <f>IF(LOOKUP(I509,DATOS!A:A,DATOS!C:C)=0,J503,(LOOKUP(I509,DATOS!A:A,DATOS!C:C)))</f>
        <v>FIN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ht="15.6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57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ht="15.6" x14ac:dyDescent="0.25">
      <c r="A511" s="142"/>
      <c r="B511" s="29"/>
      <c r="C511" s="25" t="str">
        <f ca="1">IF(PORTADA!$F$51="A",CONCATENATE(I511,"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ht="15.6" x14ac:dyDescent="0.25">
      <c r="A512" s="142"/>
      <c r="B512" s="29"/>
      <c r="C512" s="25" t="str">
        <f ca="1">IF(PORTADA!$F$51="A",CONCATENATE(I512,"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ht="15.6" x14ac:dyDescent="0.25">
      <c r="A513" s="142"/>
      <c r="B513" s="29"/>
      <c r="C513" s="25" t="str">
        <f ca="1">IF(PORTADA!$F$51="A",CONCATENATE(I513,"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ht="15.6" x14ac:dyDescent="0.25">
      <c r="A514" s="11"/>
      <c r="B514" s="30"/>
      <c r="C514" s="27"/>
      <c r="D514" s="28"/>
      <c r="J514" s="19"/>
    </row>
    <row r="515" spans="1:19" ht="15.6" x14ac:dyDescent="0.25">
      <c r="A515" s="11"/>
      <c r="B515" s="31"/>
      <c r="C515" s="23" t="str">
        <f ca="1">IF(PORTADA!$F$51="A",CONCATENATE(K515,".-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1869</v>
      </c>
      <c r="J515" s="61" t="str">
        <f>IF(LOOKUP(I515,DATOS!A:A,DATOS!C:C)=0,J509,(LOOKUP(I515,DATOS!A:A,DATOS!C:C)))</f>
        <v>FIN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ht="15.6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57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ht="15.6" x14ac:dyDescent="0.25">
      <c r="A517" s="142"/>
      <c r="B517" s="29"/>
      <c r="C517" s="25" t="str">
        <f ca="1">IF(PORTADA!$F$51="A",CONCATENATE(I517,"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ht="15.6" x14ac:dyDescent="0.25">
      <c r="A518" s="142"/>
      <c r="B518" s="29"/>
      <c r="C518" s="25" t="str">
        <f ca="1">IF(PORTADA!$F$51="A",CONCATENATE(I518,"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ht="15.6" x14ac:dyDescent="0.25">
      <c r="A519" s="142"/>
      <c r="B519" s="29"/>
      <c r="C519" s="25" t="str">
        <f ca="1">IF(PORTADA!$F$51="A",CONCATENATE(I519,"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ht="15.6" x14ac:dyDescent="0.25">
      <c r="A520" s="11"/>
      <c r="B520" s="30"/>
      <c r="C520" s="27"/>
      <c r="D520" s="28"/>
      <c r="J520" s="19"/>
    </row>
    <row r="521" spans="1:19" ht="15.6" x14ac:dyDescent="0.25">
      <c r="A521" s="11"/>
      <c r="B521" s="31"/>
      <c r="C521" s="23" t="str">
        <f ca="1">IF(PORTADA!$F$51="A",CONCATENATE(K521,".-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1870</v>
      </c>
      <c r="J521" s="61" t="str">
        <f>IF(LOOKUP(I521,DATOS!A:A,DATOS!C:C)=0,J515,(LOOKUP(I521,DATOS!A:A,DATOS!C:C)))</f>
        <v>FIN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ht="15.6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57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ht="15.6" x14ac:dyDescent="0.25">
      <c r="A523" s="142"/>
      <c r="B523" s="29"/>
      <c r="C523" s="25" t="str">
        <f ca="1">IF(PORTADA!$F$51="A",CONCATENATE(I523,"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ht="15.6" x14ac:dyDescent="0.25">
      <c r="A524" s="142"/>
      <c r="B524" s="29"/>
      <c r="C524" s="25" t="str">
        <f ca="1">IF(PORTADA!$F$51="A",CONCATENATE(I524,"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ht="15.6" x14ac:dyDescent="0.25">
      <c r="A525" s="142"/>
      <c r="B525" s="29"/>
      <c r="C525" s="25" t="str">
        <f ca="1">IF(PORTADA!$F$51="A",CONCATENATE(I525,"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ht="15.6" x14ac:dyDescent="0.25">
      <c r="A526" s="11"/>
      <c r="B526" s="30"/>
      <c r="C526" s="27"/>
      <c r="D526" s="28"/>
      <c r="J526" s="19"/>
    </row>
    <row r="527" spans="1:19" ht="15.6" x14ac:dyDescent="0.25">
      <c r="A527" s="11"/>
      <c r="B527" s="31"/>
      <c r="C527" s="23" t="str">
        <f ca="1">IF(PORTADA!$F$51="A",CONCATENATE(K527,".-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1871</v>
      </c>
      <c r="J527" s="61" t="str">
        <f>IF(LOOKUP(I527,DATOS!A:A,DATOS!C:C)=0,J521,(LOOKUP(I527,DATOS!A:A,DATOS!C:C)))</f>
        <v>FIN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ht="15.6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57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ht="15.6" x14ac:dyDescent="0.25">
      <c r="A529" s="142"/>
      <c r="B529" s="29"/>
      <c r="C529" s="25" t="str">
        <f ca="1">IF(PORTADA!$F$51="A",CONCATENATE(I529,"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ht="15.6" x14ac:dyDescent="0.25">
      <c r="A530" s="142"/>
      <c r="B530" s="29"/>
      <c r="C530" s="25" t="str">
        <f ca="1">IF(PORTADA!$F$51="A",CONCATENATE(I530,"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ht="15.6" x14ac:dyDescent="0.25">
      <c r="A531" s="142"/>
      <c r="B531" s="29"/>
      <c r="C531" s="25" t="str">
        <f ca="1">IF(PORTADA!$F$51="A",CONCATENATE(I531,"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ht="15.6" x14ac:dyDescent="0.25">
      <c r="A532" s="11"/>
      <c r="B532" s="30"/>
      <c r="C532" s="27"/>
      <c r="D532" s="28"/>
      <c r="J532" s="19"/>
    </row>
    <row r="533" spans="1:19" ht="15.6" x14ac:dyDescent="0.25">
      <c r="A533" s="11"/>
      <c r="B533" s="31"/>
      <c r="C533" s="23" t="str">
        <f ca="1">IF(PORTADA!$F$51="A",CONCATENATE(K533,".-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1872</v>
      </c>
      <c r="J533" s="61" t="str">
        <f>IF(LOOKUP(I533,DATOS!A:A,DATOS!C:C)=0,J527,(LOOKUP(I533,DATOS!A:A,DATOS!C:C)))</f>
        <v>FIN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ht="15.6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57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ht="15.6" x14ac:dyDescent="0.25">
      <c r="A535" s="142"/>
      <c r="B535" s="29"/>
      <c r="C535" s="25" t="str">
        <f ca="1">IF(PORTADA!$F$51="A",CONCATENATE(I535,"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ht="15.6" x14ac:dyDescent="0.25">
      <c r="A536" s="142"/>
      <c r="B536" s="29"/>
      <c r="C536" s="25" t="str">
        <f ca="1">IF(PORTADA!$F$51="A",CONCATENATE(I536,"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ht="15.6" x14ac:dyDescent="0.25">
      <c r="A537" s="142"/>
      <c r="B537" s="29"/>
      <c r="C537" s="25" t="str">
        <f ca="1">IF(PORTADA!$F$51="A",CONCATENATE(I537,"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ht="15.6" x14ac:dyDescent="0.25">
      <c r="A538" s="11"/>
      <c r="B538" s="30"/>
      <c r="C538" s="27"/>
      <c r="D538" s="28"/>
      <c r="J538" s="19"/>
    </row>
    <row r="539" spans="1:19" ht="15.6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1873</v>
      </c>
      <c r="J539" s="61" t="str">
        <f>IF(LOOKUP(I539,DATOS!A:A,DATOS!C:C)=0,J533,(LOOKUP(I539,DATOS!A:A,DATOS!C:C)))</f>
        <v>FIN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ht="15.6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ht="15.6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ht="15.6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ht="15.6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ht="15.6" x14ac:dyDescent="0.25">
      <c r="A544" s="11"/>
      <c r="B544" s="30"/>
      <c r="C544" s="27"/>
      <c r="D544" s="28"/>
      <c r="J544" s="19"/>
    </row>
    <row r="545" spans="1:19" ht="15.6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1874</v>
      </c>
      <c r="J545" s="61" t="str">
        <f>IF(LOOKUP(I545,DATOS!A:A,DATOS!C:C)=0,J539,(LOOKUP(I545,DATOS!A:A,DATOS!C:C)))</f>
        <v>FIN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ht="15.6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ht="15.6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ht="15.6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ht="15.6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ht="15.6" x14ac:dyDescent="0.25">
      <c r="A550" s="11"/>
      <c r="B550" s="30"/>
      <c r="C550" s="27"/>
      <c r="D550" s="28"/>
      <c r="J550" s="19"/>
    </row>
    <row r="551" spans="1:19" ht="15.6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1875</v>
      </c>
      <c r="J551" s="61" t="str">
        <f>IF(LOOKUP(I551,DATOS!A:A,DATOS!C:C)=0,J545,(LOOKUP(I551,DATOS!A:A,DATOS!C:C)))</f>
        <v>FIN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ht="15.6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ht="15.6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ht="15.6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ht="15.6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ht="15.6" x14ac:dyDescent="0.25">
      <c r="A556" s="11"/>
      <c r="B556" s="30"/>
      <c r="C556" s="27"/>
      <c r="D556" s="28"/>
      <c r="J556" s="19"/>
    </row>
    <row r="557" spans="1:19" ht="15.6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1876</v>
      </c>
      <c r="J557" s="61" t="str">
        <f>IF(LOOKUP(I557,DATOS!A:A,DATOS!C:C)=0,J551,(LOOKUP(I557,DATOS!A:A,DATOS!C:C)))</f>
        <v>FIN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ht="15.6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ht="15.6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ht="15.6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ht="15.6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ht="15.6" x14ac:dyDescent="0.25">
      <c r="A562" s="11"/>
      <c r="B562" s="30"/>
      <c r="C562" s="27"/>
      <c r="D562" s="28"/>
      <c r="J562" s="19"/>
    </row>
    <row r="563" spans="1:19" ht="15.6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1877</v>
      </c>
      <c r="J563" s="61" t="str">
        <f>IF(LOOKUP(I563,DATOS!A:A,DATOS!C:C)=0,J557,(LOOKUP(I563,DATOS!A:A,DATOS!C:C)))</f>
        <v>FIN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ht="15.6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ht="15.6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ht="15.6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ht="15.6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ht="15.6" x14ac:dyDescent="0.25">
      <c r="A568" s="11"/>
      <c r="B568" s="30"/>
      <c r="C568" s="27"/>
      <c r="D568" s="28"/>
      <c r="J568" s="19"/>
    </row>
    <row r="569" spans="1:19" ht="15.6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1878</v>
      </c>
      <c r="J569" s="61" t="str">
        <f>IF(LOOKUP(I569,DATOS!A:A,DATOS!C:C)=0,J563,(LOOKUP(I569,DATOS!A:A,DATOS!C:C)))</f>
        <v>FIN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ht="15.6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ht="15.6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ht="15.6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ht="15.6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ht="15.6" x14ac:dyDescent="0.25">
      <c r="A574" s="11"/>
      <c r="B574" s="30"/>
      <c r="C574" s="27"/>
      <c r="D574" s="28"/>
      <c r="J574" s="19"/>
    </row>
    <row r="575" spans="1:19" ht="15.6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1879</v>
      </c>
      <c r="J575" s="61" t="str">
        <f>IF(LOOKUP(I575,DATOS!A:A,DATOS!C:C)=0,J569,(LOOKUP(I575,DATOS!A:A,DATOS!C:C)))</f>
        <v>FIN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ht="15.6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ht="15.6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ht="15.6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ht="15.6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ht="15.6" x14ac:dyDescent="0.25">
      <c r="A580" s="11"/>
      <c r="B580" s="30"/>
      <c r="C580" s="27"/>
      <c r="D580" s="28"/>
      <c r="J580" s="19"/>
    </row>
    <row r="581" spans="1:19" ht="15.6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1880</v>
      </c>
      <c r="J581" s="61" t="str">
        <f>IF(LOOKUP(I581,DATOS!A:A,DATOS!C:C)=0,J575,(LOOKUP(I581,DATOS!A:A,DATOS!C:C)))</f>
        <v>FIN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ht="15.6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ht="15.6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ht="15.6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ht="15.6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ht="15.6" x14ac:dyDescent="0.25">
      <c r="A586" s="11"/>
      <c r="B586" s="30"/>
      <c r="C586" s="27"/>
      <c r="D586" s="28"/>
      <c r="J586" s="19"/>
    </row>
    <row r="587" spans="1:19" ht="15.6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1881</v>
      </c>
      <c r="J587" s="61" t="str">
        <f>IF(LOOKUP(I587,DATOS!A:A,DATOS!C:C)=0,J581,(LOOKUP(I587,DATOS!A:A,DATOS!C:C)))</f>
        <v>FIN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ht="15.6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ht="15.6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ht="15.6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ht="15.6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ht="15.6" x14ac:dyDescent="0.25">
      <c r="A592" s="11"/>
      <c r="B592" s="30"/>
      <c r="C592" s="27"/>
      <c r="D592" s="28"/>
      <c r="J592" s="19"/>
    </row>
    <row r="593" spans="1:19" ht="15.6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1882</v>
      </c>
      <c r="J593" s="61" t="str">
        <f>IF(LOOKUP(I593,DATOS!A:A,DATOS!C:C)=0,J587,(LOOKUP(I593,DATOS!A:A,DATOS!C:C)))</f>
        <v>FIN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ht="15.6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ht="15.6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ht="15.6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ht="15.6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ht="15.6" x14ac:dyDescent="0.25">
      <c r="A598" s="11"/>
      <c r="B598" s="30"/>
      <c r="C598" s="27"/>
      <c r="D598" s="28"/>
      <c r="J598" s="19"/>
    </row>
    <row r="599" spans="1:19" ht="15.6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1883</v>
      </c>
      <c r="J599" s="61" t="str">
        <f>IF(LOOKUP(I599,DATOS!A:A,DATOS!C:C)=0,J593,(LOOKUP(I599,DATOS!A:A,DATOS!C:C)))</f>
        <v>FIN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ht="15.6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ht="15.6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ht="15.6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ht="15.6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ht="15.6" x14ac:dyDescent="0.25">
      <c r="A604" s="11"/>
      <c r="B604" s="30"/>
      <c r="C604" s="27"/>
      <c r="D604" s="28"/>
      <c r="J604" s="19"/>
    </row>
    <row r="605" spans="1:19" ht="15.6" hidden="1" x14ac:dyDescent="0.25"/>
    <row r="606" spans="1:19" ht="15.6" hidden="1" x14ac:dyDescent="0.25"/>
    <row r="607" spans="1:19" ht="15.6" hidden="1" x14ac:dyDescent="0.25"/>
    <row r="608" spans="1:19" ht="15.6" hidden="1" x14ac:dyDescent="0.25"/>
    <row r="609" ht="15.6" hidden="1" x14ac:dyDescent="0.25"/>
    <row r="610" ht="15.6" hidden="1" x14ac:dyDescent="0.25"/>
    <row r="611" ht="15.6" hidden="1" x14ac:dyDescent="0.25"/>
    <row r="612" ht="15.6" hidden="1" x14ac:dyDescent="0.25"/>
    <row r="613" ht="15.6" hidden="1" x14ac:dyDescent="0.25"/>
    <row r="614" ht="15.6" hidden="1" x14ac:dyDescent="0.25"/>
    <row r="615" ht="15.6" hidden="1" x14ac:dyDescent="0.25"/>
    <row r="616" ht="15.6" hidden="1" x14ac:dyDescent="0.25"/>
    <row r="617" ht="15.6" hidden="1" x14ac:dyDescent="0.25"/>
    <row r="618" ht="15.6" hidden="1" x14ac:dyDescent="0.25"/>
    <row r="619" ht="15.6" hidden="1" x14ac:dyDescent="0.25"/>
    <row r="620" ht="15.6" hidden="1" x14ac:dyDescent="0.25"/>
    <row r="621" ht="15.6" hidden="1" x14ac:dyDescent="0.25"/>
    <row r="622" ht="15.6" hidden="1" x14ac:dyDescent="0.25"/>
    <row r="623" ht="15.6" hidden="1" x14ac:dyDescent="0.25"/>
    <row r="624" ht="15.6" hidden="1" x14ac:dyDescent="0.25"/>
    <row r="625" ht="15.6" hidden="1" x14ac:dyDescent="0.25"/>
    <row r="626" ht="15.6" hidden="1" x14ac:dyDescent="0.25"/>
    <row r="627" ht="15.6" hidden="1" x14ac:dyDescent="0.25"/>
    <row r="628" ht="15.6" hidden="1" x14ac:dyDescent="0.25"/>
    <row r="629" ht="15.6" hidden="1" x14ac:dyDescent="0.25"/>
    <row r="630" ht="15.6" hidden="1" x14ac:dyDescent="0.25"/>
    <row r="631" ht="15.6" hidden="1" x14ac:dyDescent="0.25"/>
    <row r="632" ht="15.6" hidden="1" x14ac:dyDescent="0.25"/>
    <row r="633" ht="15.6" hidden="1" x14ac:dyDescent="0.25"/>
    <row r="634" ht="15.6" hidden="1" x14ac:dyDescent="0.25"/>
    <row r="635" ht="15.6" hidden="1" x14ac:dyDescent="0.25"/>
    <row r="636" ht="15.6" hidden="1" x14ac:dyDescent="0.25"/>
    <row r="637" ht="15.6" hidden="1" x14ac:dyDescent="0.25"/>
    <row r="638" ht="15.6" hidden="1" x14ac:dyDescent="0.25"/>
    <row r="639" ht="15.6" hidden="1" x14ac:dyDescent="0.25"/>
    <row r="640" ht="15.6" hidden="1" x14ac:dyDescent="0.25"/>
    <row r="641" ht="15.6" hidden="1" x14ac:dyDescent="0.25"/>
    <row r="642" ht="15.6" hidden="1" x14ac:dyDescent="0.25"/>
    <row r="643" ht="15.6" hidden="1" x14ac:dyDescent="0.25"/>
    <row r="644" ht="15.6" hidden="1" x14ac:dyDescent="0.25"/>
    <row r="645" ht="15.6" hidden="1" x14ac:dyDescent="0.25"/>
    <row r="646" ht="15.6" hidden="1" x14ac:dyDescent="0.25"/>
    <row r="647" ht="15.6" hidden="1" x14ac:dyDescent="0.25"/>
    <row r="648" ht="15.6" hidden="1" x14ac:dyDescent="0.25"/>
    <row r="649" ht="15.6" hidden="1" x14ac:dyDescent="0.25"/>
    <row r="650" ht="15.6" hidden="1" x14ac:dyDescent="0.25"/>
    <row r="651" ht="15.6" hidden="1" x14ac:dyDescent="0.25"/>
    <row r="652" ht="15.6" hidden="1" x14ac:dyDescent="0.25"/>
    <row r="653" ht="15.6" hidden="1" x14ac:dyDescent="0.25"/>
    <row r="654" ht="15.6" hidden="1" x14ac:dyDescent="0.25"/>
    <row r="655" ht="15.6" hidden="1" x14ac:dyDescent="0.25"/>
    <row r="656" ht="15.6" hidden="1" x14ac:dyDescent="0.25"/>
    <row r="657" ht="15.6" hidden="1" x14ac:dyDescent="0.25"/>
    <row r="658" ht="15.6" hidden="1" x14ac:dyDescent="0.25"/>
    <row r="659" ht="15.6" hidden="1" x14ac:dyDescent="0.25"/>
    <row r="660" ht="15.6" hidden="1" x14ac:dyDescent="0.25"/>
    <row r="661" ht="15.6" hidden="1" x14ac:dyDescent="0.25"/>
    <row r="662" ht="15.6" hidden="1" x14ac:dyDescent="0.25"/>
    <row r="663" ht="15.6" hidden="1" x14ac:dyDescent="0.25"/>
    <row r="664" ht="15.6" hidden="1" x14ac:dyDescent="0.25"/>
    <row r="665" ht="15.6" hidden="1" x14ac:dyDescent="0.25"/>
    <row r="666" ht="15.6" hidden="1" x14ac:dyDescent="0.25"/>
    <row r="667" ht="15.6" hidden="1" x14ac:dyDescent="0.25"/>
    <row r="668" ht="15.6" hidden="1" x14ac:dyDescent="0.25"/>
    <row r="669" ht="15.6" hidden="1" x14ac:dyDescent="0.25"/>
    <row r="670" ht="15.6" hidden="1" x14ac:dyDescent="0.25"/>
    <row r="671" ht="15.6" hidden="1" x14ac:dyDescent="0.25"/>
    <row r="672" ht="15.6" hidden="1" x14ac:dyDescent="0.25"/>
    <row r="673" ht="15.6" hidden="1" x14ac:dyDescent="0.25"/>
    <row r="674" ht="15.6" hidden="1" x14ac:dyDescent="0.25"/>
    <row r="675" ht="15.6" hidden="1" x14ac:dyDescent="0.25"/>
    <row r="676" ht="15.6" hidden="1" x14ac:dyDescent="0.25"/>
    <row r="677" ht="15.6" hidden="1" x14ac:dyDescent="0.25"/>
    <row r="678" ht="15.6" hidden="1" x14ac:dyDescent="0.25"/>
    <row r="679" ht="15.6" hidden="1" x14ac:dyDescent="0.25"/>
    <row r="680" ht="15.6" hidden="1" x14ac:dyDescent="0.25"/>
    <row r="681" ht="15.6" hidden="1" x14ac:dyDescent="0.25"/>
    <row r="682" ht="15.6" hidden="1" x14ac:dyDescent="0.25"/>
    <row r="683" ht="15.6" hidden="1" x14ac:dyDescent="0.25"/>
    <row r="684" ht="15.6" hidden="1" x14ac:dyDescent="0.25"/>
    <row r="685" ht="15.6" hidden="1" x14ac:dyDescent="0.25"/>
    <row r="686" ht="15.6" hidden="1" x14ac:dyDescent="0.25"/>
    <row r="687" ht="15.6" hidden="1" x14ac:dyDescent="0.25"/>
    <row r="688" ht="15.6" hidden="1" x14ac:dyDescent="0.25"/>
    <row r="689" ht="15.6" hidden="1" x14ac:dyDescent="0.25"/>
    <row r="690" ht="15.6" hidden="1" x14ac:dyDescent="0.25"/>
    <row r="691" ht="15.6" hidden="1" x14ac:dyDescent="0.25"/>
    <row r="692" ht="15.6" hidden="1" x14ac:dyDescent="0.25"/>
    <row r="693" ht="15.6" hidden="1" x14ac:dyDescent="0.25"/>
    <row r="694" ht="15.6" hidden="1" x14ac:dyDescent="0.25"/>
    <row r="695" ht="15.6" hidden="1" x14ac:dyDescent="0.25"/>
    <row r="696" ht="15.6" hidden="1" x14ac:dyDescent="0.25"/>
    <row r="697" ht="15.6" hidden="1" x14ac:dyDescent="0.25"/>
    <row r="698" ht="15.6" hidden="1" x14ac:dyDescent="0.25"/>
    <row r="699" ht="15.6" hidden="1" x14ac:dyDescent="0.25"/>
    <row r="700" ht="15.6" hidden="1" x14ac:dyDescent="0.25"/>
    <row r="701" ht="15.6" hidden="1" x14ac:dyDescent="0.25"/>
    <row r="702" ht="15.6" hidden="1" x14ac:dyDescent="0.25"/>
    <row r="703" ht="15.6" hidden="1" x14ac:dyDescent="0.25"/>
    <row r="704" ht="15.6" hidden="1" x14ac:dyDescent="0.25"/>
    <row r="705" ht="15.6" hidden="1" x14ac:dyDescent="0.25"/>
    <row r="706" ht="15.6" hidden="1" x14ac:dyDescent="0.25"/>
    <row r="707" ht="15.6" hidden="1" x14ac:dyDescent="0.25"/>
    <row r="708" ht="15.6" hidden="1" x14ac:dyDescent="0.25"/>
    <row r="709" ht="15.6" hidden="1" x14ac:dyDescent="0.25"/>
    <row r="710" ht="15.6" hidden="1" x14ac:dyDescent="0.25"/>
    <row r="711" ht="15.6" hidden="1" x14ac:dyDescent="0.25"/>
    <row r="712" ht="15.6" hidden="1" x14ac:dyDescent="0.25"/>
    <row r="713" ht="15.6" hidden="1" x14ac:dyDescent="0.25"/>
    <row r="714" ht="15.6" hidden="1" x14ac:dyDescent="0.25"/>
    <row r="715" ht="15.6" hidden="1" x14ac:dyDescent="0.25"/>
    <row r="716" ht="15.6" hidden="1" x14ac:dyDescent="0.25"/>
    <row r="717" ht="15.6" hidden="1" x14ac:dyDescent="0.25"/>
    <row r="718" ht="15.6" hidden="1" x14ac:dyDescent="0.25"/>
    <row r="719" ht="15.6" hidden="1" x14ac:dyDescent="0.25"/>
    <row r="720" ht="15.6" hidden="1" x14ac:dyDescent="0.25"/>
    <row r="721" ht="15.6" hidden="1" x14ac:dyDescent="0.25"/>
    <row r="722" ht="15.6" hidden="1" x14ac:dyDescent="0.25"/>
    <row r="723" ht="15.6" hidden="1" x14ac:dyDescent="0.25"/>
    <row r="724" ht="15.6" hidden="1" x14ac:dyDescent="0.25"/>
    <row r="725" ht="15.6" hidden="1" x14ac:dyDescent="0.25"/>
    <row r="726" ht="15.6" hidden="1" x14ac:dyDescent="0.25"/>
    <row r="727" ht="15.6" hidden="1" x14ac:dyDescent="0.25"/>
    <row r="728" ht="15.6" hidden="1" x14ac:dyDescent="0.25"/>
    <row r="729" ht="15.6" hidden="1" x14ac:dyDescent="0.25"/>
    <row r="730" ht="15.6" hidden="1" x14ac:dyDescent="0.25"/>
    <row r="731" ht="15.6" hidden="1" x14ac:dyDescent="0.25"/>
    <row r="732" ht="15.6" hidden="1" x14ac:dyDescent="0.25"/>
    <row r="733" ht="15.6" hidden="1" x14ac:dyDescent="0.25"/>
    <row r="734" ht="15.6" hidden="1" x14ac:dyDescent="0.25"/>
    <row r="735" ht="15.6" hidden="1" x14ac:dyDescent="0.25"/>
    <row r="736" ht="15.6" hidden="1" x14ac:dyDescent="0.25"/>
    <row r="737" ht="15.6" hidden="1" x14ac:dyDescent="0.25"/>
    <row r="738" ht="15.6" hidden="1" x14ac:dyDescent="0.25"/>
    <row r="739" ht="15.6" hidden="1" x14ac:dyDescent="0.25"/>
    <row r="740" ht="15.6" hidden="1" x14ac:dyDescent="0.25"/>
    <row r="741" ht="15.6" hidden="1" x14ac:dyDescent="0.25"/>
    <row r="742" ht="15.6" hidden="1" x14ac:dyDescent="0.25"/>
    <row r="743" ht="15.6" hidden="1" x14ac:dyDescent="0.25"/>
    <row r="744" ht="15.6" hidden="1" x14ac:dyDescent="0.25"/>
    <row r="745" ht="15.6" hidden="1" x14ac:dyDescent="0.25"/>
    <row r="746" ht="15.6" hidden="1" x14ac:dyDescent="0.25"/>
    <row r="747" ht="15.6" hidden="1" x14ac:dyDescent="0.25"/>
    <row r="748" ht="15.6" hidden="1" x14ac:dyDescent="0.25"/>
    <row r="749" ht="15.6" hidden="1" x14ac:dyDescent="0.25"/>
    <row r="750" ht="15.6" hidden="1" x14ac:dyDescent="0.25"/>
    <row r="751" ht="15.6" hidden="1" x14ac:dyDescent="0.25"/>
    <row r="752" ht="15.6" hidden="1" x14ac:dyDescent="0.25"/>
    <row r="753" ht="15.6" hidden="1" x14ac:dyDescent="0.25"/>
    <row r="754" ht="15.6" hidden="1" x14ac:dyDescent="0.25"/>
    <row r="755" ht="15.6" hidden="1" x14ac:dyDescent="0.25"/>
    <row r="756" ht="15.6" hidden="1" x14ac:dyDescent="0.25"/>
    <row r="757" ht="15.6" hidden="1" x14ac:dyDescent="0.25"/>
    <row r="758" ht="15.6" hidden="1" x14ac:dyDescent="0.25"/>
    <row r="759" ht="15.6" hidden="1" x14ac:dyDescent="0.25"/>
    <row r="760" ht="15.6" hidden="1" x14ac:dyDescent="0.25"/>
    <row r="761" ht="15.6" hidden="1" x14ac:dyDescent="0.25"/>
    <row r="762" ht="15.6" hidden="1" x14ac:dyDescent="0.25"/>
    <row r="763" ht="15.6" hidden="1" x14ac:dyDescent="0.25"/>
    <row r="764" ht="15.6" hidden="1" x14ac:dyDescent="0.25"/>
    <row r="765" ht="15.6" hidden="1" x14ac:dyDescent="0.25"/>
    <row r="766" ht="15.6" hidden="1" x14ac:dyDescent="0.25"/>
    <row r="767" ht="15.6" hidden="1" x14ac:dyDescent="0.25"/>
    <row r="768" ht="15.6" hidden="1" x14ac:dyDescent="0.25"/>
    <row r="769" ht="15.6" hidden="1" x14ac:dyDescent="0.25"/>
    <row r="770" ht="15.6" hidden="1" x14ac:dyDescent="0.25"/>
    <row r="771" ht="15.6" hidden="1" x14ac:dyDescent="0.25"/>
    <row r="772" ht="15.6" hidden="1" x14ac:dyDescent="0.25"/>
    <row r="773" ht="15.6" hidden="1" x14ac:dyDescent="0.25"/>
    <row r="774" ht="15.6" hidden="1" x14ac:dyDescent="0.25"/>
    <row r="775" ht="15.6" hidden="1" x14ac:dyDescent="0.25"/>
    <row r="776" ht="15.6" hidden="1" x14ac:dyDescent="0.25"/>
    <row r="777" ht="15.6" hidden="1" x14ac:dyDescent="0.25"/>
    <row r="778" ht="15.6" hidden="1" x14ac:dyDescent="0.25"/>
    <row r="779" ht="15.6" hidden="1" x14ac:dyDescent="0.25"/>
    <row r="780" ht="15.6" hidden="1" x14ac:dyDescent="0.25"/>
    <row r="781" ht="15.6" hidden="1" x14ac:dyDescent="0.25"/>
    <row r="782" ht="15.6" hidden="1" x14ac:dyDescent="0.25"/>
    <row r="783" ht="15.6" hidden="1" x14ac:dyDescent="0.25"/>
    <row r="784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</sheetData>
  <sheetProtection password="CC7D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330" priority="28" stopIfTrue="1" operator="lessThan">
      <formula>2</formula>
    </cfRule>
    <cfRule type="cellIs" dxfId="329" priority="29" stopIfTrue="1" operator="equal">
      <formula>2</formula>
    </cfRule>
    <cfRule type="cellIs" dxfId="32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327" priority="25" stopIfTrue="1" operator="lessThan">
      <formula>2</formula>
    </cfRule>
    <cfRule type="cellIs" dxfId="326" priority="26" stopIfTrue="1" operator="equal">
      <formula>2</formula>
    </cfRule>
    <cfRule type="cellIs" dxfId="325" priority="27" stopIfTrue="1" operator="greaterThan">
      <formula>2</formula>
    </cfRule>
  </conditionalFormatting>
  <conditionalFormatting sqref="A72:A75 A78:A81 A84:A87 A90:A93 A96:A99 A102:A105 A108:A111 A114:A117 A120:A123 A126:A129">
    <cfRule type="cellIs" dxfId="324" priority="22" stopIfTrue="1" operator="lessThan">
      <formula>2</formula>
    </cfRule>
    <cfRule type="cellIs" dxfId="323" priority="23" stopIfTrue="1" operator="equal">
      <formula>2</formula>
    </cfRule>
    <cfRule type="cellIs" dxfId="322" priority="24" stopIfTrue="1" operator="greaterThan">
      <formula>2</formula>
    </cfRule>
  </conditionalFormatting>
  <conditionalFormatting sqref="A132:A135 A138:A141 A144:A147 A150:A153 A156:A159 A162:A165 A168:A171 A174:A177 A180:A183 A186:A189">
    <cfRule type="cellIs" dxfId="321" priority="19" stopIfTrue="1" operator="lessThan">
      <formula>2</formula>
    </cfRule>
    <cfRule type="cellIs" dxfId="320" priority="20" stopIfTrue="1" operator="equal">
      <formula>2</formula>
    </cfRule>
    <cfRule type="cellIs" dxfId="319" priority="21" stopIfTrue="1" operator="greaterThan">
      <formula>2</formula>
    </cfRule>
  </conditionalFormatting>
  <conditionalFormatting sqref="A192:A195 A198:A201 A204:A207 A210:A213 A216:A219 A222:A225 A228:A231 A234:A237 A240:A243 A246:A249">
    <cfRule type="cellIs" dxfId="318" priority="16" stopIfTrue="1" operator="lessThan">
      <formula>2</formula>
    </cfRule>
    <cfRule type="cellIs" dxfId="317" priority="17" stopIfTrue="1" operator="equal">
      <formula>2</formula>
    </cfRule>
    <cfRule type="cellIs" dxfId="316" priority="18" stopIfTrue="1" operator="greaterThan">
      <formula>2</formula>
    </cfRule>
  </conditionalFormatting>
  <conditionalFormatting sqref="A252:A255 A258:A261 A264:A267 A270:A273 A276:A279 A282:A285 A288:A291 A294:A297 A300:A303 A306:A309">
    <cfRule type="cellIs" dxfId="315" priority="13" stopIfTrue="1" operator="lessThan">
      <formula>2</formula>
    </cfRule>
    <cfRule type="cellIs" dxfId="314" priority="14" stopIfTrue="1" operator="equal">
      <formula>2</formula>
    </cfRule>
    <cfRule type="cellIs" dxfId="313" priority="15" stopIfTrue="1" operator="greaterThan">
      <formula>2</formula>
    </cfRule>
  </conditionalFormatting>
  <conditionalFormatting sqref="A312:A315 A318:A321 A324:A327 A330:A333 A336:A339 A342:A345 A348:A351 A354:A357 A360:A363 A366:A369">
    <cfRule type="cellIs" dxfId="312" priority="10" stopIfTrue="1" operator="lessThan">
      <formula>2</formula>
    </cfRule>
    <cfRule type="cellIs" dxfId="311" priority="11" stopIfTrue="1" operator="equal">
      <formula>2</formula>
    </cfRule>
    <cfRule type="cellIs" dxfId="310" priority="12" stopIfTrue="1" operator="greaterThan">
      <formula>2</formula>
    </cfRule>
  </conditionalFormatting>
  <conditionalFormatting sqref="A372:A375 A378:A381 A384:A387 A390:A393 A396:A399 A402:A405 A408:A411 A414:A417 A420:A423 A426:A429">
    <cfRule type="cellIs" dxfId="309" priority="7" stopIfTrue="1" operator="lessThan">
      <formula>2</formula>
    </cfRule>
    <cfRule type="cellIs" dxfId="308" priority="8" stopIfTrue="1" operator="equal">
      <formula>2</formula>
    </cfRule>
    <cfRule type="cellIs" dxfId="307" priority="9" stopIfTrue="1" operator="greaterThan">
      <formula>2</formula>
    </cfRule>
  </conditionalFormatting>
  <conditionalFormatting sqref="A432:A435 A438:A441 A444:A447 A450:A453 A456:A459 A462:A465 A468:A471 A474:A477 A480:A483 A486:A489">
    <cfRule type="cellIs" dxfId="306" priority="4" stopIfTrue="1" operator="lessThan">
      <formula>2</formula>
    </cfRule>
    <cfRule type="cellIs" dxfId="305" priority="5" stopIfTrue="1" operator="equal">
      <formula>2</formula>
    </cfRule>
    <cfRule type="cellIs" dxfId="304" priority="6" stopIfTrue="1" operator="greaterThan">
      <formula>2</formula>
    </cfRule>
  </conditionalFormatting>
  <conditionalFormatting sqref="A492:A495 A498:A501 A504:A507 A510:A513 A516:A519 A522:A525 A528:A531 A534:A537 A540:A543 A546:A549">
    <cfRule type="cellIs" dxfId="303" priority="1" stopIfTrue="1" operator="lessThan">
      <formula>2</formula>
    </cfRule>
    <cfRule type="cellIs" dxfId="302" priority="2" stopIfTrue="1" operator="equal">
      <formula>2</formula>
    </cfRule>
    <cfRule type="cellIs" dxfId="301" priority="3" stopIfTrue="1" operator="greaterThan">
      <formula>2</formula>
    </cfRule>
  </conditionalFormatting>
  <dataValidations count="2">
    <dataValidation allowBlank="1" showDropDown="1" showInputMessage="1" showErrorMessage="1" sqref="E2"/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K1204"/>
  <sheetViews>
    <sheetView zoomScaleNormal="100" workbookViewId="0">
      <pane ySplit="2" topLeftCell="A3" activePane="bottomLeft" state="frozen"/>
      <selection activeCell="I6" sqref="I6:I783"/>
      <selection pane="bottomLeft"/>
    </sheetView>
  </sheetViews>
  <sheetFormatPr baseColWidth="10" defaultColWidth="0" defaultRowHeight="0" customHeight="1" zeroHeight="1" x14ac:dyDescent="0.25"/>
  <cols>
    <col min="1" max="1" width="3.6640625" style="5" customWidth="1"/>
    <col min="2" max="2" width="3.6640625" style="57" customWidth="1"/>
    <col min="3" max="3" width="121" style="17" customWidth="1"/>
    <col min="4" max="4" width="1.88671875" style="14" customWidth="1"/>
    <col min="5" max="5" width="3.33203125" style="15" customWidth="1"/>
    <col min="6" max="6" width="1.5546875" style="15" customWidth="1"/>
    <col min="7" max="7" width="8.88671875" style="62" hidden="1" customWidth="1"/>
    <col min="8" max="8" width="8.88671875" style="58" hidden="1" customWidth="1"/>
    <col min="9" max="11" width="8.88671875" style="34" hidden="1" customWidth="1"/>
    <col min="12" max="12" width="8.88671875" style="35" hidden="1" customWidth="1"/>
    <col min="13" max="31" width="8.88671875" style="19" hidden="1" customWidth="1"/>
    <col min="32" max="16384" width="8.88671875" style="5" hidden="1"/>
  </cols>
  <sheetData>
    <row r="1" spans="1:37" ht="28.8" thickBot="1" x14ac:dyDescent="0.3">
      <c r="A1" s="32" t="s">
        <v>4</v>
      </c>
      <c r="B1" s="50"/>
      <c r="C1" s="2" t="str">
        <f ca="1">IF(PORTADA!$F$51="A",H1,PORTADA!F52)</f>
        <v>A U T O T E S T</v>
      </c>
      <c r="D1" s="3"/>
      <c r="E1" s="4">
        <f>ROUND(S2/M2*10,2)</f>
        <v>0</v>
      </c>
      <c r="F1" s="4"/>
      <c r="G1" s="55" t="s">
        <v>53</v>
      </c>
      <c r="H1" s="58" t="s">
        <v>53</v>
      </c>
      <c r="M1" s="33" t="s">
        <v>8</v>
      </c>
      <c r="N1" s="18" t="s">
        <v>9</v>
      </c>
      <c r="O1" s="18" t="s">
        <v>10</v>
      </c>
      <c r="P1" s="18" t="s">
        <v>40</v>
      </c>
      <c r="Q1" s="18" t="s">
        <v>11</v>
      </c>
      <c r="R1" s="18" t="s">
        <v>18</v>
      </c>
      <c r="S1" s="18" t="s">
        <v>12</v>
      </c>
      <c r="T1" s="18" t="s">
        <v>13</v>
      </c>
      <c r="U1" s="18" t="s">
        <v>26</v>
      </c>
      <c r="V1" s="18" t="s">
        <v>27</v>
      </c>
      <c r="W1" s="18" t="s">
        <v>15</v>
      </c>
      <c r="X1" s="18" t="s">
        <v>14</v>
      </c>
      <c r="Y1" s="18" t="s">
        <v>17</v>
      </c>
      <c r="Z1" s="18" t="s">
        <v>16</v>
      </c>
    </row>
    <row r="2" spans="1:37" ht="16.2" thickBot="1" x14ac:dyDescent="0.3">
      <c r="A2" s="6"/>
      <c r="B2" s="51"/>
      <c r="C2" s="8" t="str">
        <f ca="1">IF(PORTADA!$F$51="A",Z2,"")</f>
        <v>Test, compuesto por 100 preguntas</v>
      </c>
      <c r="D2" s="3"/>
      <c r="E2" s="9"/>
      <c r="F2" s="10"/>
      <c r="G2" s="63"/>
      <c r="M2" s="33">
        <v>100</v>
      </c>
      <c r="N2" s="18">
        <f>SUM(N3:N1048576)</f>
        <v>0</v>
      </c>
      <c r="O2" s="18">
        <f>SUM(O3:O1048576)</f>
        <v>0</v>
      </c>
      <c r="P2" s="18">
        <f>SUM(P3:P52)</f>
        <v>0</v>
      </c>
      <c r="Q2" s="18">
        <f>N2+O2</f>
        <v>0</v>
      </c>
      <c r="R2" s="18">
        <f>+Q2/M2</f>
        <v>0</v>
      </c>
      <c r="S2" s="18">
        <f>+N2+P2</f>
        <v>0</v>
      </c>
      <c r="T2" s="18" t="e">
        <f>ROUND(S2/(N2+O2)*10,2)</f>
        <v>#DIV/0!</v>
      </c>
      <c r="U2" s="18">
        <f>ROUND(S2/M2*10,2)</f>
        <v>0</v>
      </c>
      <c r="V2" s="18" t="e">
        <f>CONCATENATE("puntual: ", T2,"   Nota final: ", U2)</f>
        <v>#DIV/0!</v>
      </c>
      <c r="W2" s="18" t="e">
        <f>CONCATENATE("Evolución: ", M2," preguntas, ",N2," aciertos, ",O2," errores, ",S2," puntos.   Nota ",V2)</f>
        <v>#DIV/0!</v>
      </c>
      <c r="X2" s="18" t="str">
        <f>CONCATENATE("Test, compuesto por ",M2," preguntas")</f>
        <v>Test, compuesto por 100 preguntas</v>
      </c>
      <c r="Y2" s="18" t="str">
        <f>IF(E2="X",X2,IF(Q2&gt;0,W2,X2))</f>
        <v>Test, compuesto por 100 preguntas</v>
      </c>
      <c r="Z2" s="18" t="str">
        <f ca="1">IF(PORTADA!F51="A",Y2,X2)</f>
        <v>Test, compuesto por 100 preguntas</v>
      </c>
    </row>
    <row r="3" spans="1:37" ht="15.6" x14ac:dyDescent="0.25">
      <c r="A3" s="11"/>
      <c r="B3" s="52"/>
      <c r="C3" s="13"/>
    </row>
    <row r="4" spans="1:37" s="19" customFormat="1" ht="15.6" x14ac:dyDescent="0.25">
      <c r="A4" s="11"/>
      <c r="B4" s="52"/>
      <c r="C4" s="13"/>
      <c r="D4" s="14"/>
      <c r="E4" s="15"/>
      <c r="F4" s="15"/>
      <c r="G4" s="64">
        <v>1805</v>
      </c>
      <c r="H4" s="66">
        <f ca="1">LOOKUP(M5,REPARTO!A:A,REPARTO!C:C)</f>
        <v>1666</v>
      </c>
      <c r="I4" s="34">
        <f>LOOKUP(G4,DATOS!A:A,DATOS!P:P)</f>
        <v>0</v>
      </c>
      <c r="J4" s="34"/>
      <c r="K4" s="34"/>
      <c r="L4" s="35"/>
      <c r="AF4" s="5"/>
      <c r="AG4" s="5"/>
      <c r="AH4" s="5"/>
      <c r="AI4" s="5"/>
      <c r="AJ4" s="5"/>
      <c r="AK4" s="5"/>
    </row>
    <row r="5" spans="1:37" s="19" customFormat="1" ht="15.6" x14ac:dyDescent="0.25">
      <c r="A5" s="11"/>
      <c r="B5" s="31"/>
      <c r="C5" s="23" t="str">
        <f ca="1">IF(PORTADA!$F$51="A",CONCATENATE(M5,".- ",I5),"")</f>
        <v>1.- ÁMBITO DE LA SEGURIDAD MILITAR Y RÉGIMEN INTERIOR - MANDO Y RÉGIMEN INTERIOR.  (Ref: 5-1805)</v>
      </c>
      <c r="D5" s="24"/>
      <c r="E5" s="11"/>
      <c r="F5" s="11"/>
      <c r="G5" s="65"/>
      <c r="H5" s="62"/>
      <c r="I5" s="34" t="str">
        <f>LOOKUP(G4,DATOS!A:A,DATOS!G:G)</f>
        <v>ÁMBITO DE LA SEGURIDAD MILITAR Y RÉGIMEN INTERIOR - MANDO Y RÉGIMEN INTERIOR.  (Ref: 5-1805)</v>
      </c>
      <c r="J5" s="34"/>
      <c r="K5" s="53"/>
      <c r="L5" s="35">
        <f>+M5</f>
        <v>1</v>
      </c>
      <c r="M5" s="22">
        <v>1</v>
      </c>
      <c r="N5" s="20" t="s">
        <v>33</v>
      </c>
      <c r="O5" s="20" t="s">
        <v>34</v>
      </c>
      <c r="P5" s="20" t="s">
        <v>39</v>
      </c>
      <c r="Q5" s="20" t="s">
        <v>35</v>
      </c>
      <c r="R5" s="20" t="s">
        <v>36</v>
      </c>
      <c r="S5" s="20" t="s">
        <v>37</v>
      </c>
      <c r="T5" s="20" t="str">
        <f>CONCATENATE("X",I4)</f>
        <v>X0</v>
      </c>
      <c r="U5" s="20" t="s">
        <v>38</v>
      </c>
      <c r="AF5" s="5"/>
      <c r="AG5" s="5"/>
      <c r="AH5" s="5"/>
      <c r="AI5" s="5"/>
      <c r="AJ5" s="5"/>
      <c r="AK5" s="5"/>
    </row>
    <row r="6" spans="1:37" s="19" customFormat="1" ht="15.6" x14ac:dyDescent="0.25">
      <c r="A6" s="142">
        <f ca="1">IF($E$2="X",0,IF(M7&gt;2,I4,M7))</f>
        <v>0</v>
      </c>
      <c r="B6" s="54"/>
      <c r="C6" s="25" t="str">
        <f ca="1">IF(PORTADA!$F$51="A",CONCATENATE(L6," ",I6),"")</f>
        <v>a) 0</v>
      </c>
      <c r="D6" s="26"/>
      <c r="E6" s="15"/>
      <c r="F6" s="15"/>
      <c r="G6" s="62"/>
      <c r="H6" s="62"/>
      <c r="I6" s="34">
        <f>LOOKUP(G4,DATOS!A:A,DATOS!L:L)</f>
        <v>0</v>
      </c>
      <c r="J6" s="35"/>
      <c r="K6" s="34"/>
      <c r="L6" s="35" t="s">
        <v>57</v>
      </c>
      <c r="M6" s="20" t="s">
        <v>5</v>
      </c>
      <c r="N6" s="20">
        <f>IF(O6&gt;0,0,R6)</f>
        <v>0</v>
      </c>
      <c r="O6" s="20">
        <f>IF(R7&gt;0,1,0)</f>
        <v>0</v>
      </c>
      <c r="P6" s="20">
        <f>IF(O6=1,-1/COUNTA(S6:S9),0)</f>
        <v>0</v>
      </c>
      <c r="Q6" s="20">
        <f>COUNTA(B6:B9)</f>
        <v>0</v>
      </c>
      <c r="R6" s="20">
        <f>COUNTIF(T6:T9,T5)</f>
        <v>0</v>
      </c>
      <c r="S6" s="21" t="s">
        <v>0</v>
      </c>
      <c r="T6" s="20" t="str">
        <f>CONCATENATE(B6,S6)</f>
        <v>A</v>
      </c>
      <c r="U6" s="20">
        <f>IF(R6&gt;0,R6+Q6,Q6*3)</f>
        <v>0</v>
      </c>
      <c r="AF6" s="5"/>
      <c r="AG6" s="5"/>
      <c r="AH6" s="5"/>
      <c r="AI6" s="5"/>
      <c r="AJ6" s="5"/>
      <c r="AK6" s="5"/>
    </row>
    <row r="7" spans="1:37" s="19" customFormat="1" ht="15.6" x14ac:dyDescent="0.25">
      <c r="A7" s="142"/>
      <c r="B7" s="54"/>
      <c r="C7" s="25" t="str">
        <f ca="1">IF(PORTADA!$F$51="A",CONCATENATE(L7," ",I7),"")</f>
        <v>b) 0</v>
      </c>
      <c r="D7" s="26"/>
      <c r="E7" s="15"/>
      <c r="F7" s="15"/>
      <c r="G7" s="62"/>
      <c r="H7" s="62"/>
      <c r="I7" s="34">
        <f>LOOKUP(G4,DATOS!A:A,DATOS!M:M)</f>
        <v>0</v>
      </c>
      <c r="J7" s="35"/>
      <c r="K7" s="34"/>
      <c r="L7" s="35" t="s">
        <v>56</v>
      </c>
      <c r="M7" s="20">
        <f ca="1">IF(PORTADA!$F$51="A",U6,0)</f>
        <v>0</v>
      </c>
      <c r="N7" s="20"/>
      <c r="O7" s="20"/>
      <c r="P7" s="20"/>
      <c r="Q7" s="20"/>
      <c r="R7" s="20">
        <f>Q6-R6</f>
        <v>0</v>
      </c>
      <c r="S7" s="21" t="s">
        <v>1</v>
      </c>
      <c r="T7" s="20" t="str">
        <f>CONCATENATE(B7,S7)</f>
        <v>B</v>
      </c>
      <c r="U7" s="20"/>
      <c r="AF7" s="5"/>
      <c r="AG7" s="5"/>
      <c r="AH7" s="5"/>
      <c r="AI7" s="5"/>
      <c r="AJ7" s="5"/>
      <c r="AK7" s="5"/>
    </row>
    <row r="8" spans="1:37" s="19" customFormat="1" ht="15.6" x14ac:dyDescent="0.25">
      <c r="A8" s="142"/>
      <c r="B8" s="54"/>
      <c r="C8" s="25" t="str">
        <f ca="1">IF(PORTADA!$F$51="A",CONCATENATE(L8," ",I8),"")</f>
        <v>c) 0</v>
      </c>
      <c r="D8" s="26"/>
      <c r="E8" s="15"/>
      <c r="F8" s="15"/>
      <c r="G8" s="62"/>
      <c r="H8" s="62"/>
      <c r="I8" s="34">
        <f>LOOKUP(G4,DATOS!A:A,DATOS!N:N)</f>
        <v>0</v>
      </c>
      <c r="J8" s="35"/>
      <c r="K8" s="34"/>
      <c r="L8" s="35" t="s">
        <v>55</v>
      </c>
      <c r="M8" s="20"/>
      <c r="N8" s="20"/>
      <c r="O8" s="20"/>
      <c r="P8" s="20"/>
      <c r="Q8" s="20"/>
      <c r="R8" s="20"/>
      <c r="S8" s="21" t="s">
        <v>2</v>
      </c>
      <c r="T8" s="20" t="str">
        <f>CONCATENATE(B8,S8)</f>
        <v>C</v>
      </c>
      <c r="U8" s="20"/>
      <c r="AF8" s="5"/>
      <c r="AG8" s="5"/>
      <c r="AH8" s="5"/>
      <c r="AI8" s="5"/>
      <c r="AJ8" s="5"/>
      <c r="AK8" s="5"/>
    </row>
    <row r="9" spans="1:37" s="19" customFormat="1" ht="15.6" x14ac:dyDescent="0.25">
      <c r="A9" s="142"/>
      <c r="B9" s="54"/>
      <c r="C9" s="25" t="str">
        <f ca="1">IF(PORTADA!$F$51="A",CONCATENATE(L9," ",I9),"")</f>
        <v>d) 0</v>
      </c>
      <c r="D9" s="26"/>
      <c r="E9" s="15"/>
      <c r="F9" s="15"/>
      <c r="G9" s="62"/>
      <c r="H9" s="62"/>
      <c r="I9" s="34">
        <f>LOOKUP(G4,DATOS!A:A,DATOS!O:O)</f>
        <v>0</v>
      </c>
      <c r="J9" s="35"/>
      <c r="K9" s="34"/>
      <c r="L9" s="35" t="s">
        <v>45</v>
      </c>
      <c r="M9" s="20"/>
      <c r="N9" s="20"/>
      <c r="O9" s="20"/>
      <c r="P9" s="20"/>
      <c r="Q9" s="20"/>
      <c r="R9" s="20"/>
      <c r="S9" s="21" t="s">
        <v>3</v>
      </c>
      <c r="T9" s="20" t="str">
        <f>CONCATENATE(B9,S9)</f>
        <v>D</v>
      </c>
      <c r="U9" s="20"/>
      <c r="AF9" s="5"/>
      <c r="AG9" s="5"/>
      <c r="AH9" s="5"/>
      <c r="AI9" s="5"/>
      <c r="AJ9" s="5"/>
      <c r="AK9" s="5"/>
    </row>
    <row r="10" spans="1:37" s="19" customFormat="1" ht="15.6" x14ac:dyDescent="0.25">
      <c r="A10" s="11"/>
      <c r="B10" s="52"/>
      <c r="C10" s="13"/>
      <c r="D10" s="14"/>
      <c r="E10" s="15"/>
      <c r="F10" s="15"/>
      <c r="G10" s="64">
        <v>1774</v>
      </c>
      <c r="H10" s="66">
        <f ca="1">LOOKUP(M11,REPARTO!A:A,REPARTO!C:C)</f>
        <v>668</v>
      </c>
      <c r="I10" s="34">
        <f>LOOKUP(G10,DATOS!A:A,DATOS!P:P)</f>
        <v>0</v>
      </c>
      <c r="J10" s="34"/>
      <c r="K10" s="34"/>
      <c r="L10" s="35"/>
      <c r="AF10" s="5"/>
      <c r="AG10" s="5"/>
      <c r="AH10" s="5"/>
      <c r="AI10" s="5"/>
      <c r="AJ10" s="5"/>
      <c r="AK10" s="5"/>
    </row>
    <row r="11" spans="1:37" s="19" customFormat="1" ht="15.6" x14ac:dyDescent="0.25">
      <c r="A11" s="11"/>
      <c r="B11" s="31"/>
      <c r="C11" s="23" t="str">
        <f ca="1">IF(PORTADA!$F$51="A",CONCATENATE(M11,".- ",I11),"")</f>
        <v>2.- ÁMBITO DE LA INSTRUCCIÓN TÁCTICA Y TÉCNICA - ARMAMENTO Y PISTOLA UPS.  (Ref: 5-1774)</v>
      </c>
      <c r="D11" s="24"/>
      <c r="E11" s="11"/>
      <c r="F11" s="11"/>
      <c r="G11" s="65"/>
      <c r="H11" s="62"/>
      <c r="I11" s="34" t="str">
        <f>LOOKUP(G10,DATOS!A:A,DATOS!G:G)</f>
        <v>ÁMBITO DE LA INSTRUCCIÓN TÁCTICA Y TÉCNICA - ARMAMENTO Y PISTOLA UPS.  (Ref: 5-1774)</v>
      </c>
      <c r="J11" s="34"/>
      <c r="K11" s="53"/>
      <c r="L11" s="35">
        <f>+M11</f>
        <v>2</v>
      </c>
      <c r="M11" s="22">
        <f>+M5+1</f>
        <v>2</v>
      </c>
      <c r="N11" s="20" t="s">
        <v>33</v>
      </c>
      <c r="O11" s="20" t="s">
        <v>34</v>
      </c>
      <c r="P11" s="20" t="s">
        <v>39</v>
      </c>
      <c r="Q11" s="20" t="s">
        <v>35</v>
      </c>
      <c r="R11" s="20" t="s">
        <v>36</v>
      </c>
      <c r="S11" s="20" t="s">
        <v>37</v>
      </c>
      <c r="T11" s="20" t="str">
        <f>CONCATENATE("X",I10)</f>
        <v>X0</v>
      </c>
      <c r="U11" s="20" t="s">
        <v>38</v>
      </c>
      <c r="AF11" s="5"/>
      <c r="AG11" s="5"/>
      <c r="AH11" s="5"/>
      <c r="AI11" s="5"/>
      <c r="AJ11" s="5"/>
      <c r="AK11" s="5"/>
    </row>
    <row r="12" spans="1:37" s="19" customFormat="1" ht="15.6" x14ac:dyDescent="0.25">
      <c r="A12" s="142">
        <f ca="1">IF($E$2="X",0,IF(M13&gt;2,I10,M13))</f>
        <v>0</v>
      </c>
      <c r="B12" s="54"/>
      <c r="C12" s="25" t="str">
        <f ca="1">IF(PORTADA!$F$51="A",CONCATENATE(L12," ",I12),"")</f>
        <v>a) 0</v>
      </c>
      <c r="D12" s="26"/>
      <c r="E12" s="15"/>
      <c r="F12" s="15"/>
      <c r="G12" s="62"/>
      <c r="H12" s="62"/>
      <c r="I12" s="34">
        <f>LOOKUP(G10,DATOS!A:A,DATOS!L:L)</f>
        <v>0</v>
      </c>
      <c r="J12" s="35"/>
      <c r="K12" s="34"/>
      <c r="L12" s="35" t="s">
        <v>57</v>
      </c>
      <c r="M12" s="20" t="s">
        <v>5</v>
      </c>
      <c r="N12" s="20">
        <f>IF(O12&gt;0,0,R12)</f>
        <v>0</v>
      </c>
      <c r="O12" s="20">
        <f>IF(R13&gt;0,1,0)</f>
        <v>0</v>
      </c>
      <c r="P12" s="20">
        <f>IF(O12=1,-1/COUNTA(S12:S15),0)</f>
        <v>0</v>
      </c>
      <c r="Q12" s="20">
        <f>COUNTA(B12:B15)</f>
        <v>0</v>
      </c>
      <c r="R12" s="20">
        <f>COUNTIF(T12:T15,T11)</f>
        <v>0</v>
      </c>
      <c r="S12" s="21" t="s">
        <v>0</v>
      </c>
      <c r="T12" s="20" t="str">
        <f>CONCATENATE(B12,S12)</f>
        <v>A</v>
      </c>
      <c r="U12" s="20">
        <f>IF(R12&gt;0,R12+Q12,Q12*3)</f>
        <v>0</v>
      </c>
      <c r="AF12" s="5"/>
      <c r="AG12" s="5"/>
      <c r="AH12" s="5"/>
      <c r="AI12" s="5"/>
      <c r="AJ12" s="5"/>
      <c r="AK12" s="5"/>
    </row>
    <row r="13" spans="1:37" s="19" customFormat="1" ht="15.6" x14ac:dyDescent="0.25">
      <c r="A13" s="142"/>
      <c r="B13" s="54"/>
      <c r="C13" s="25" t="str">
        <f ca="1">IF(PORTADA!$F$51="A",CONCATENATE(L13," ",I13),"")</f>
        <v>b) 0</v>
      </c>
      <c r="D13" s="26"/>
      <c r="E13" s="15"/>
      <c r="F13" s="15"/>
      <c r="G13" s="62"/>
      <c r="H13" s="62"/>
      <c r="I13" s="34">
        <f>LOOKUP(G10,DATOS!A:A,DATOS!M:M)</f>
        <v>0</v>
      </c>
      <c r="J13" s="35"/>
      <c r="K13" s="34"/>
      <c r="L13" s="35" t="s">
        <v>56</v>
      </c>
      <c r="M13" s="20">
        <f ca="1">IF(PORTADA!$F$51="A",U12,0)</f>
        <v>0</v>
      </c>
      <c r="N13" s="20"/>
      <c r="O13" s="20"/>
      <c r="P13" s="20"/>
      <c r="Q13" s="20"/>
      <c r="R13" s="20">
        <f>Q12-R12</f>
        <v>0</v>
      </c>
      <c r="S13" s="21" t="s">
        <v>1</v>
      </c>
      <c r="T13" s="20" t="str">
        <f>CONCATENATE(B13,S13)</f>
        <v>B</v>
      </c>
      <c r="U13" s="20"/>
      <c r="AF13" s="5"/>
      <c r="AG13" s="5"/>
      <c r="AH13" s="5"/>
      <c r="AI13" s="5"/>
      <c r="AJ13" s="5"/>
      <c r="AK13" s="5"/>
    </row>
    <row r="14" spans="1:37" s="19" customFormat="1" ht="15.6" x14ac:dyDescent="0.25">
      <c r="A14" s="142"/>
      <c r="B14" s="54"/>
      <c r="C14" s="25" t="str">
        <f ca="1">IF(PORTADA!$F$51="A",CONCATENATE(L14," ",I14),"")</f>
        <v>c) 0</v>
      </c>
      <c r="D14" s="26"/>
      <c r="E14" s="15"/>
      <c r="F14" s="15"/>
      <c r="G14" s="62"/>
      <c r="H14" s="62"/>
      <c r="I14" s="34">
        <f>LOOKUP(G10,DATOS!A:A,DATOS!N:N)</f>
        <v>0</v>
      </c>
      <c r="J14" s="35"/>
      <c r="K14" s="34"/>
      <c r="L14" s="35" t="s">
        <v>55</v>
      </c>
      <c r="M14" s="20"/>
      <c r="N14" s="20"/>
      <c r="O14" s="20"/>
      <c r="P14" s="20"/>
      <c r="Q14" s="20"/>
      <c r="R14" s="20"/>
      <c r="S14" s="21" t="s">
        <v>2</v>
      </c>
      <c r="T14" s="20" t="str">
        <f>CONCATENATE(B14,S14)</f>
        <v>C</v>
      </c>
      <c r="U14" s="20"/>
      <c r="AF14" s="5"/>
      <c r="AG14" s="5"/>
      <c r="AH14" s="5"/>
      <c r="AI14" s="5"/>
      <c r="AJ14" s="5"/>
      <c r="AK14" s="5"/>
    </row>
    <row r="15" spans="1:37" s="19" customFormat="1" ht="15.6" x14ac:dyDescent="0.25">
      <c r="A15" s="142"/>
      <c r="B15" s="54"/>
      <c r="C15" s="25" t="str">
        <f ca="1">IF(PORTADA!$F$51="A",CONCATENATE(L15," ",I15),"")</f>
        <v>d) 0</v>
      </c>
      <c r="D15" s="26"/>
      <c r="E15" s="15"/>
      <c r="F15" s="15"/>
      <c r="G15" s="62"/>
      <c r="H15" s="62"/>
      <c r="I15" s="34">
        <f>LOOKUP(G10,DATOS!A:A,DATOS!O:O)</f>
        <v>0</v>
      </c>
      <c r="J15" s="35"/>
      <c r="K15" s="34"/>
      <c r="L15" s="35" t="s">
        <v>45</v>
      </c>
      <c r="M15" s="20"/>
      <c r="N15" s="20"/>
      <c r="O15" s="20"/>
      <c r="P15" s="20"/>
      <c r="Q15" s="20"/>
      <c r="R15" s="20"/>
      <c r="S15" s="21" t="s">
        <v>3</v>
      </c>
      <c r="T15" s="20" t="str">
        <f>CONCATENATE(B15,S15)</f>
        <v>D</v>
      </c>
      <c r="U15" s="20"/>
      <c r="AF15" s="5"/>
      <c r="AG15" s="5"/>
      <c r="AH15" s="5"/>
      <c r="AI15" s="5"/>
      <c r="AJ15" s="5"/>
      <c r="AK15" s="5"/>
    </row>
    <row r="16" spans="1:37" s="19" customFormat="1" ht="15.6" x14ac:dyDescent="0.25">
      <c r="A16" s="11"/>
      <c r="B16" s="52"/>
      <c r="C16" s="13"/>
      <c r="D16" s="14"/>
      <c r="E16" s="15"/>
      <c r="F16" s="15"/>
      <c r="G16" s="64">
        <v>560</v>
      </c>
      <c r="H16" s="66">
        <f ca="1">LOOKUP(M17,REPARTO!A:A,REPARTO!C:C)</f>
        <v>301</v>
      </c>
      <c r="I16" s="34">
        <f>LOOKUP(G16,DATOS!A:A,DATOS!P:P)</f>
        <v>0</v>
      </c>
      <c r="J16" s="34"/>
      <c r="K16" s="34"/>
      <c r="L16" s="35"/>
      <c r="AF16" s="5"/>
      <c r="AG16" s="5"/>
      <c r="AH16" s="5"/>
      <c r="AI16" s="5"/>
      <c r="AJ16" s="5"/>
      <c r="AK16" s="5"/>
    </row>
    <row r="17" spans="1:37" s="19" customFormat="1" ht="15.6" x14ac:dyDescent="0.25">
      <c r="A17" s="11"/>
      <c r="B17" s="31"/>
      <c r="C17" s="23" t="str">
        <f ca="1">IF(PORTADA!$F$51="A",CONCATENATE(M17,".- ",I17),"")</f>
        <v>3.- GEOGRAFÍA E HISTORIA - LA EDAD MODERNA.  (Ref: 5-560)</v>
      </c>
      <c r="D17" s="24"/>
      <c r="E17" s="11"/>
      <c r="F17" s="11"/>
      <c r="G17" s="65"/>
      <c r="H17" s="62"/>
      <c r="I17" s="34" t="str">
        <f>LOOKUP(G16,DATOS!A:A,DATOS!G:G)</f>
        <v>GEOGRAFÍA E HISTORIA - LA EDAD MODERNA.  (Ref: 5-560)</v>
      </c>
      <c r="J17" s="34"/>
      <c r="K17" s="53"/>
      <c r="L17" s="35">
        <f>+M17</f>
        <v>3</v>
      </c>
      <c r="M17" s="22">
        <f>+M11+1</f>
        <v>3</v>
      </c>
      <c r="N17" s="20" t="s">
        <v>33</v>
      </c>
      <c r="O17" s="20" t="s">
        <v>34</v>
      </c>
      <c r="P17" s="20" t="s">
        <v>39</v>
      </c>
      <c r="Q17" s="20" t="s">
        <v>35</v>
      </c>
      <c r="R17" s="20" t="s">
        <v>36</v>
      </c>
      <c r="S17" s="20" t="s">
        <v>37</v>
      </c>
      <c r="T17" s="20" t="str">
        <f>CONCATENATE("X",I16)</f>
        <v>X0</v>
      </c>
      <c r="U17" s="20" t="s">
        <v>38</v>
      </c>
      <c r="AF17" s="5"/>
      <c r="AG17" s="5"/>
      <c r="AH17" s="5"/>
      <c r="AI17" s="5"/>
      <c r="AJ17" s="5"/>
      <c r="AK17" s="5"/>
    </row>
    <row r="18" spans="1:37" s="19" customFormat="1" ht="15.6" x14ac:dyDescent="0.25">
      <c r="A18" s="142">
        <f ca="1">IF($E$2="X",0,IF(M19&gt;2,I16,M19))</f>
        <v>0</v>
      </c>
      <c r="B18" s="54"/>
      <c r="C18" s="25" t="str">
        <f ca="1">IF(PORTADA!$F$51="A",CONCATENATE(L18," ",I18),"")</f>
        <v>a) 0</v>
      </c>
      <c r="D18" s="26"/>
      <c r="E18" s="15"/>
      <c r="F18" s="15"/>
      <c r="G18" s="62"/>
      <c r="H18" s="62"/>
      <c r="I18" s="34">
        <f>LOOKUP(G16,DATOS!A:A,DATOS!L:L)</f>
        <v>0</v>
      </c>
      <c r="J18" s="35"/>
      <c r="K18" s="34"/>
      <c r="L18" s="35" t="s">
        <v>57</v>
      </c>
      <c r="M18" s="20" t="s">
        <v>5</v>
      </c>
      <c r="N18" s="20">
        <f>IF(O18&gt;0,0,R18)</f>
        <v>0</v>
      </c>
      <c r="O18" s="20">
        <f>IF(R19&gt;0,1,0)</f>
        <v>0</v>
      </c>
      <c r="P18" s="20">
        <f>IF(O18=1,-1/COUNTA(S18:S21),0)</f>
        <v>0</v>
      </c>
      <c r="Q18" s="20">
        <f>COUNTA(B18:B21)</f>
        <v>0</v>
      </c>
      <c r="R18" s="20">
        <f>COUNTIF(T18:T21,T17)</f>
        <v>0</v>
      </c>
      <c r="S18" s="21" t="s">
        <v>0</v>
      </c>
      <c r="T18" s="20" t="str">
        <f>CONCATENATE(B18,S18)</f>
        <v>A</v>
      </c>
      <c r="U18" s="20">
        <f>IF(R18&gt;0,R18+Q18,Q18*3)</f>
        <v>0</v>
      </c>
      <c r="AF18" s="5"/>
      <c r="AG18" s="5"/>
      <c r="AH18" s="5"/>
      <c r="AI18" s="5"/>
      <c r="AJ18" s="5"/>
      <c r="AK18" s="5"/>
    </row>
    <row r="19" spans="1:37" s="19" customFormat="1" ht="15.6" x14ac:dyDescent="0.25">
      <c r="A19" s="142"/>
      <c r="B19" s="54"/>
      <c r="C19" s="25" t="str">
        <f ca="1">IF(PORTADA!$F$51="A",CONCATENATE(L19," ",I19),"")</f>
        <v>b) 0</v>
      </c>
      <c r="D19" s="26"/>
      <c r="E19" s="15"/>
      <c r="F19" s="15"/>
      <c r="G19" s="62"/>
      <c r="H19" s="62"/>
      <c r="I19" s="34">
        <f>LOOKUP(G16,DATOS!A:A,DATOS!M:M)</f>
        <v>0</v>
      </c>
      <c r="J19" s="35"/>
      <c r="K19" s="34"/>
      <c r="L19" s="35" t="s">
        <v>56</v>
      </c>
      <c r="M19" s="20">
        <f ca="1">IF(PORTADA!$F$51="A",U18,0)</f>
        <v>0</v>
      </c>
      <c r="N19" s="20"/>
      <c r="O19" s="20"/>
      <c r="P19" s="20"/>
      <c r="Q19" s="20"/>
      <c r="R19" s="20">
        <f>Q18-R18</f>
        <v>0</v>
      </c>
      <c r="S19" s="21" t="s">
        <v>1</v>
      </c>
      <c r="T19" s="20" t="str">
        <f>CONCATENATE(B19,S19)</f>
        <v>B</v>
      </c>
      <c r="U19" s="20"/>
      <c r="AF19" s="5"/>
      <c r="AG19" s="5"/>
      <c r="AH19" s="5"/>
      <c r="AI19" s="5"/>
      <c r="AJ19" s="5"/>
      <c r="AK19" s="5"/>
    </row>
    <row r="20" spans="1:37" s="19" customFormat="1" ht="15.6" x14ac:dyDescent="0.25">
      <c r="A20" s="142"/>
      <c r="B20" s="54"/>
      <c r="C20" s="25" t="str">
        <f ca="1">IF(PORTADA!$F$51="A",CONCATENATE(L20," ",I20),"")</f>
        <v>c) 0</v>
      </c>
      <c r="D20" s="26"/>
      <c r="E20" s="15"/>
      <c r="F20" s="15"/>
      <c r="G20" s="62"/>
      <c r="H20" s="62"/>
      <c r="I20" s="34">
        <f>LOOKUP(G16,DATOS!A:A,DATOS!N:N)</f>
        <v>0</v>
      </c>
      <c r="J20" s="35"/>
      <c r="K20" s="34"/>
      <c r="L20" s="35" t="s">
        <v>55</v>
      </c>
      <c r="M20" s="20"/>
      <c r="N20" s="20"/>
      <c r="O20" s="20"/>
      <c r="P20" s="20"/>
      <c r="Q20" s="20"/>
      <c r="R20" s="20"/>
      <c r="S20" s="21" t="s">
        <v>2</v>
      </c>
      <c r="T20" s="20" t="str">
        <f>CONCATENATE(B20,S20)</f>
        <v>C</v>
      </c>
      <c r="U20" s="20"/>
      <c r="AF20" s="5"/>
      <c r="AG20" s="5"/>
      <c r="AH20" s="5"/>
      <c r="AI20" s="5"/>
      <c r="AJ20" s="5"/>
      <c r="AK20" s="5"/>
    </row>
    <row r="21" spans="1:37" s="19" customFormat="1" ht="15.6" x14ac:dyDescent="0.25">
      <c r="A21" s="142"/>
      <c r="B21" s="54"/>
      <c r="C21" s="25" t="str">
        <f ca="1">IF(PORTADA!$F$51="A",CONCATENATE(L21," ",I21),"")</f>
        <v>d) 0</v>
      </c>
      <c r="D21" s="26"/>
      <c r="E21" s="15"/>
      <c r="F21" s="15"/>
      <c r="G21" s="62"/>
      <c r="H21" s="62"/>
      <c r="I21" s="34">
        <f>LOOKUP(G16,DATOS!A:A,DATOS!O:O)</f>
        <v>0</v>
      </c>
      <c r="J21" s="35"/>
      <c r="K21" s="34"/>
      <c r="L21" s="35" t="s">
        <v>45</v>
      </c>
      <c r="M21" s="20"/>
      <c r="N21" s="20"/>
      <c r="O21" s="20"/>
      <c r="P21" s="20"/>
      <c r="Q21" s="20"/>
      <c r="R21" s="20"/>
      <c r="S21" s="21" t="s">
        <v>3</v>
      </c>
      <c r="T21" s="20" t="str">
        <f>CONCATENATE(B21,S21)</f>
        <v>D</v>
      </c>
      <c r="U21" s="20"/>
      <c r="AF21" s="5"/>
      <c r="AG21" s="5"/>
      <c r="AH21" s="5"/>
      <c r="AI21" s="5"/>
      <c r="AJ21" s="5"/>
      <c r="AK21" s="5"/>
    </row>
    <row r="22" spans="1:37" s="19" customFormat="1" ht="15.6" x14ac:dyDescent="0.25">
      <c r="A22" s="11"/>
      <c r="B22" s="52"/>
      <c r="C22" s="13"/>
      <c r="D22" s="14"/>
      <c r="E22" s="15"/>
      <c r="F22" s="15"/>
      <c r="G22" s="64">
        <v>227</v>
      </c>
      <c r="H22" s="66">
        <f ca="1">LOOKUP(M23,REPARTO!A:A,REPARTO!C:C)</f>
        <v>1274</v>
      </c>
      <c r="I22" s="34">
        <f>LOOKUP(G22,DATOS!A:A,DATOS!P:P)</f>
        <v>0</v>
      </c>
      <c r="J22" s="34"/>
      <c r="K22" s="34"/>
      <c r="L22" s="35"/>
      <c r="AF22" s="5"/>
      <c r="AG22" s="5"/>
      <c r="AH22" s="5"/>
      <c r="AI22" s="5"/>
      <c r="AJ22" s="5"/>
      <c r="AK22" s="5"/>
    </row>
    <row r="23" spans="1:37" s="19" customFormat="1" ht="15.6" x14ac:dyDescent="0.25">
      <c r="A23" s="11"/>
      <c r="B23" s="31"/>
      <c r="C23" s="23" t="str">
        <f ca="1">IF(PORTADA!$F$51="A",CONCATENATE(M23,".- ",I23),"")</f>
        <v>4.- GEOGRAFÍA E HISTORIA - LAS ACTIVIDADES ECONÓMICAS DE ESPAÑA.  (Ref: 5-227)</v>
      </c>
      <c r="D23" s="24"/>
      <c r="E23" s="11"/>
      <c r="F23" s="11"/>
      <c r="G23" s="65"/>
      <c r="H23" s="62"/>
      <c r="I23" s="34" t="str">
        <f>LOOKUP(G22,DATOS!A:A,DATOS!G:G)</f>
        <v>GEOGRAFÍA E HISTORIA - LAS ACTIVIDADES ECONÓMICAS DE ESPAÑA.  (Ref: 5-227)</v>
      </c>
      <c r="J23" s="34"/>
      <c r="K23" s="53"/>
      <c r="L23" s="35">
        <f>+M23</f>
        <v>4</v>
      </c>
      <c r="M23" s="22">
        <f>+M17+1</f>
        <v>4</v>
      </c>
      <c r="N23" s="20" t="s">
        <v>33</v>
      </c>
      <c r="O23" s="20" t="s">
        <v>34</v>
      </c>
      <c r="P23" s="20" t="s">
        <v>39</v>
      </c>
      <c r="Q23" s="20" t="s">
        <v>35</v>
      </c>
      <c r="R23" s="20" t="s">
        <v>36</v>
      </c>
      <c r="S23" s="20" t="s">
        <v>37</v>
      </c>
      <c r="T23" s="20" t="str">
        <f>CONCATENATE("X",I22)</f>
        <v>X0</v>
      </c>
      <c r="U23" s="20" t="s">
        <v>38</v>
      </c>
      <c r="AF23" s="5"/>
      <c r="AG23" s="5"/>
      <c r="AH23" s="5"/>
      <c r="AI23" s="5"/>
      <c r="AJ23" s="5"/>
      <c r="AK23" s="5"/>
    </row>
    <row r="24" spans="1:37" s="19" customFormat="1" ht="15.6" x14ac:dyDescent="0.25">
      <c r="A24" s="142">
        <f ca="1">IF($E$2="X",0,IF(M25&gt;2,I22,M25))</f>
        <v>0</v>
      </c>
      <c r="B24" s="54"/>
      <c r="C24" s="25" t="str">
        <f ca="1">IF(PORTADA!$F$51="A",CONCATENATE(L24," ",I24),"")</f>
        <v>a) 0</v>
      </c>
      <c r="D24" s="26"/>
      <c r="E24" s="15"/>
      <c r="F24" s="15"/>
      <c r="G24" s="62"/>
      <c r="H24" s="62"/>
      <c r="I24" s="34">
        <f>LOOKUP(G22,DATOS!A:A,DATOS!L:L)</f>
        <v>0</v>
      </c>
      <c r="J24" s="35"/>
      <c r="K24" s="34"/>
      <c r="L24" s="35" t="s">
        <v>57</v>
      </c>
      <c r="M24" s="20" t="s">
        <v>5</v>
      </c>
      <c r="N24" s="20">
        <f>IF(O24&gt;0,0,R24)</f>
        <v>0</v>
      </c>
      <c r="O24" s="20">
        <f>IF(R25&gt;0,1,0)</f>
        <v>0</v>
      </c>
      <c r="P24" s="20">
        <f>IF(O24=1,-1/COUNTA(S24:S27),0)</f>
        <v>0</v>
      </c>
      <c r="Q24" s="20">
        <f>COUNTA(B24:B27)</f>
        <v>0</v>
      </c>
      <c r="R24" s="20">
        <f>COUNTIF(T24:T27,T23)</f>
        <v>0</v>
      </c>
      <c r="S24" s="21" t="s">
        <v>0</v>
      </c>
      <c r="T24" s="20" t="str">
        <f>CONCATENATE(B24,S24)</f>
        <v>A</v>
      </c>
      <c r="U24" s="20">
        <f>IF(R24&gt;0,R24+Q24,Q24*3)</f>
        <v>0</v>
      </c>
      <c r="AF24" s="5"/>
      <c r="AG24" s="5"/>
      <c r="AH24" s="5"/>
      <c r="AI24" s="5"/>
      <c r="AJ24" s="5"/>
      <c r="AK24" s="5"/>
    </row>
    <row r="25" spans="1:37" s="19" customFormat="1" ht="15.6" x14ac:dyDescent="0.25">
      <c r="A25" s="142"/>
      <c r="B25" s="54"/>
      <c r="C25" s="25" t="str">
        <f ca="1">IF(PORTADA!$F$51="A",CONCATENATE(L25," ",I25),"")</f>
        <v>b) 0</v>
      </c>
      <c r="D25" s="26"/>
      <c r="E25" s="15"/>
      <c r="F25" s="15"/>
      <c r="G25" s="62"/>
      <c r="H25" s="62"/>
      <c r="I25" s="34">
        <f>LOOKUP(G22,DATOS!A:A,DATOS!M:M)</f>
        <v>0</v>
      </c>
      <c r="J25" s="35"/>
      <c r="K25" s="34"/>
      <c r="L25" s="35" t="s">
        <v>56</v>
      </c>
      <c r="M25" s="20">
        <f ca="1">IF(PORTADA!$F$51="A",U24,0)</f>
        <v>0</v>
      </c>
      <c r="N25" s="20"/>
      <c r="O25" s="20"/>
      <c r="P25" s="20"/>
      <c r="Q25" s="20"/>
      <c r="R25" s="20">
        <f>Q24-R24</f>
        <v>0</v>
      </c>
      <c r="S25" s="21" t="s">
        <v>1</v>
      </c>
      <c r="T25" s="20" t="str">
        <f>CONCATENATE(B25,S25)</f>
        <v>B</v>
      </c>
      <c r="U25" s="20"/>
      <c r="AF25" s="5"/>
      <c r="AG25" s="5"/>
      <c r="AH25" s="5"/>
      <c r="AI25" s="5"/>
      <c r="AJ25" s="5"/>
      <c r="AK25" s="5"/>
    </row>
    <row r="26" spans="1:37" s="19" customFormat="1" ht="15.6" x14ac:dyDescent="0.25">
      <c r="A26" s="142"/>
      <c r="B26" s="54"/>
      <c r="C26" s="25" t="str">
        <f ca="1">IF(PORTADA!$F$51="A",CONCATENATE(L26," ",I26),"")</f>
        <v>c) 0</v>
      </c>
      <c r="D26" s="26"/>
      <c r="E26" s="15"/>
      <c r="F26" s="15"/>
      <c r="G26" s="62"/>
      <c r="H26" s="62"/>
      <c r="I26" s="34">
        <f>LOOKUP(G22,DATOS!A:A,DATOS!N:N)</f>
        <v>0</v>
      </c>
      <c r="J26" s="35"/>
      <c r="K26" s="34"/>
      <c r="L26" s="35" t="s">
        <v>55</v>
      </c>
      <c r="M26" s="20"/>
      <c r="N26" s="20"/>
      <c r="O26" s="20"/>
      <c r="P26" s="20"/>
      <c r="Q26" s="20"/>
      <c r="R26" s="20"/>
      <c r="S26" s="21" t="s">
        <v>2</v>
      </c>
      <c r="T26" s="20" t="str">
        <f>CONCATENATE(B26,S26)</f>
        <v>C</v>
      </c>
      <c r="U26" s="20"/>
      <c r="AF26" s="5"/>
      <c r="AG26" s="5"/>
      <c r="AH26" s="5"/>
      <c r="AI26" s="5"/>
      <c r="AJ26" s="5"/>
      <c r="AK26" s="5"/>
    </row>
    <row r="27" spans="1:37" s="19" customFormat="1" ht="15.6" x14ac:dyDescent="0.25">
      <c r="A27" s="142"/>
      <c r="B27" s="54"/>
      <c r="C27" s="25" t="str">
        <f ca="1">IF(PORTADA!$F$51="A",CONCATENATE(L27," ",I27),"")</f>
        <v>d) 0</v>
      </c>
      <c r="D27" s="26"/>
      <c r="E27" s="15"/>
      <c r="F27" s="15"/>
      <c r="G27" s="62"/>
      <c r="H27" s="62"/>
      <c r="I27" s="34">
        <f>LOOKUP(G22,DATOS!A:A,DATOS!O:O)</f>
        <v>0</v>
      </c>
      <c r="J27" s="35"/>
      <c r="K27" s="34"/>
      <c r="L27" s="35" t="s">
        <v>45</v>
      </c>
      <c r="M27" s="20"/>
      <c r="N27" s="20"/>
      <c r="O27" s="20"/>
      <c r="P27" s="20"/>
      <c r="Q27" s="20"/>
      <c r="R27" s="20"/>
      <c r="S27" s="21" t="s">
        <v>3</v>
      </c>
      <c r="T27" s="20" t="str">
        <f>CONCATENATE(B27,S27)</f>
        <v>D</v>
      </c>
      <c r="U27" s="20"/>
      <c r="AF27" s="5"/>
      <c r="AG27" s="5"/>
      <c r="AH27" s="5"/>
      <c r="AI27" s="5"/>
      <c r="AJ27" s="5"/>
      <c r="AK27" s="5"/>
    </row>
    <row r="28" spans="1:37" s="19" customFormat="1" ht="15.6" x14ac:dyDescent="0.25">
      <c r="A28" s="11"/>
      <c r="B28" s="52"/>
      <c r="C28" s="13"/>
      <c r="D28" s="14"/>
      <c r="E28" s="15"/>
      <c r="F28" s="15"/>
      <c r="G28" s="64">
        <v>722</v>
      </c>
      <c r="H28" s="66">
        <f ca="1">LOOKUP(M29,REPARTO!A:A,REPARTO!C:C)</f>
        <v>332</v>
      </c>
      <c r="I28" s="34">
        <f>LOOKUP(G28,DATOS!A:A,DATOS!P:P)</f>
        <v>0</v>
      </c>
      <c r="J28" s="34"/>
      <c r="K28" s="34"/>
      <c r="L28" s="35"/>
      <c r="AF28" s="5"/>
      <c r="AG28" s="5"/>
      <c r="AH28" s="5"/>
      <c r="AI28" s="5"/>
      <c r="AJ28" s="5"/>
      <c r="AK28" s="5"/>
    </row>
    <row r="29" spans="1:37" s="19" customFormat="1" ht="15.6" x14ac:dyDescent="0.25">
      <c r="A29" s="11"/>
      <c r="B29" s="31"/>
      <c r="C29" s="23" t="str">
        <f ca="1">IF(PORTADA!$F$51="A",CONCATENATE(M29,".- ",I29),"")</f>
        <v>5.- ÁMBITO DE LA FORMACIÓN MILITAR - RROO PARA LAS FUERZAS ARMADAS.  (Ref: 5-722)</v>
      </c>
      <c r="D29" s="24"/>
      <c r="E29" s="11"/>
      <c r="F29" s="11"/>
      <c r="G29" s="65"/>
      <c r="H29" s="62"/>
      <c r="I29" s="34" t="str">
        <f>LOOKUP(G28,DATOS!A:A,DATOS!G:G)</f>
        <v>ÁMBITO DE LA FORMACIÓN MILITAR - RROO PARA LAS FUERZAS ARMADAS.  (Ref: 5-722)</v>
      </c>
      <c r="J29" s="34"/>
      <c r="K29" s="53"/>
      <c r="L29" s="35">
        <f>+M29</f>
        <v>5</v>
      </c>
      <c r="M29" s="22">
        <f>+M23+1</f>
        <v>5</v>
      </c>
      <c r="N29" s="20" t="s">
        <v>33</v>
      </c>
      <c r="O29" s="20" t="s">
        <v>34</v>
      </c>
      <c r="P29" s="20" t="s">
        <v>39</v>
      </c>
      <c r="Q29" s="20" t="s">
        <v>35</v>
      </c>
      <c r="R29" s="20" t="s">
        <v>36</v>
      </c>
      <c r="S29" s="20" t="s">
        <v>37</v>
      </c>
      <c r="T29" s="20" t="str">
        <f>CONCATENATE("X",I28)</f>
        <v>X0</v>
      </c>
      <c r="U29" s="20" t="s">
        <v>38</v>
      </c>
      <c r="AF29" s="5"/>
      <c r="AG29" s="5"/>
      <c r="AH29" s="5"/>
      <c r="AI29" s="5"/>
      <c r="AJ29" s="5"/>
      <c r="AK29" s="5"/>
    </row>
    <row r="30" spans="1:37" s="19" customFormat="1" ht="15.6" x14ac:dyDescent="0.25">
      <c r="A30" s="142">
        <f ca="1">IF($E$2="X",0,IF(M31&gt;2,I28,M31))</f>
        <v>0</v>
      </c>
      <c r="B30" s="54"/>
      <c r="C30" s="25" t="str">
        <f ca="1">IF(PORTADA!$F$51="A",CONCATENATE(L30," ",I30),"")</f>
        <v>a) 0</v>
      </c>
      <c r="D30" s="26"/>
      <c r="E30" s="15"/>
      <c r="F30" s="15"/>
      <c r="G30" s="62"/>
      <c r="H30" s="62"/>
      <c r="I30" s="34">
        <f>LOOKUP(G28,DATOS!A:A,DATOS!L:L)</f>
        <v>0</v>
      </c>
      <c r="J30" s="35"/>
      <c r="K30" s="34"/>
      <c r="L30" s="35" t="s">
        <v>57</v>
      </c>
      <c r="M30" s="20" t="s">
        <v>5</v>
      </c>
      <c r="N30" s="20">
        <f>IF(O30&gt;0,0,R30)</f>
        <v>0</v>
      </c>
      <c r="O30" s="20">
        <f>IF(R31&gt;0,1,0)</f>
        <v>0</v>
      </c>
      <c r="P30" s="20">
        <f>IF(O30=1,-1/COUNTA(S30:S33),0)</f>
        <v>0</v>
      </c>
      <c r="Q30" s="20">
        <f>COUNTA(B30:B33)</f>
        <v>0</v>
      </c>
      <c r="R30" s="20">
        <f>COUNTIF(T30:T33,T29)</f>
        <v>0</v>
      </c>
      <c r="S30" s="21" t="s">
        <v>0</v>
      </c>
      <c r="T30" s="20" t="str">
        <f>CONCATENATE(B30,S30)</f>
        <v>A</v>
      </c>
      <c r="U30" s="20">
        <f>IF(R30&gt;0,R30+Q30,Q30*3)</f>
        <v>0</v>
      </c>
      <c r="AF30" s="5"/>
      <c r="AG30" s="5"/>
      <c r="AH30" s="5"/>
      <c r="AI30" s="5"/>
      <c r="AJ30" s="5"/>
      <c r="AK30" s="5"/>
    </row>
    <row r="31" spans="1:37" s="19" customFormat="1" ht="15.6" x14ac:dyDescent="0.25">
      <c r="A31" s="142"/>
      <c r="B31" s="54"/>
      <c r="C31" s="25" t="str">
        <f ca="1">IF(PORTADA!$F$51="A",CONCATENATE(L31," ",I31),"")</f>
        <v>b) 0</v>
      </c>
      <c r="D31" s="26"/>
      <c r="E31" s="15"/>
      <c r="F31" s="15"/>
      <c r="G31" s="62"/>
      <c r="H31" s="62"/>
      <c r="I31" s="34">
        <f>LOOKUP(G28,DATOS!A:A,DATOS!M:M)</f>
        <v>0</v>
      </c>
      <c r="J31" s="35"/>
      <c r="K31" s="34"/>
      <c r="L31" s="35" t="s">
        <v>56</v>
      </c>
      <c r="M31" s="20">
        <f ca="1">IF(PORTADA!$F$51="A",U30,0)</f>
        <v>0</v>
      </c>
      <c r="N31" s="20"/>
      <c r="O31" s="20"/>
      <c r="P31" s="20"/>
      <c r="Q31" s="20"/>
      <c r="R31" s="20">
        <f>Q30-R30</f>
        <v>0</v>
      </c>
      <c r="S31" s="21" t="s">
        <v>1</v>
      </c>
      <c r="T31" s="20" t="str">
        <f>CONCATENATE(B31,S31)</f>
        <v>B</v>
      </c>
      <c r="U31" s="20"/>
      <c r="AF31" s="5"/>
      <c r="AG31" s="5"/>
      <c r="AH31" s="5"/>
      <c r="AI31" s="5"/>
      <c r="AJ31" s="5"/>
      <c r="AK31" s="5"/>
    </row>
    <row r="32" spans="1:37" s="19" customFormat="1" ht="15.6" x14ac:dyDescent="0.25">
      <c r="A32" s="142"/>
      <c r="B32" s="54"/>
      <c r="C32" s="25" t="str">
        <f ca="1">IF(PORTADA!$F$51="A",CONCATENATE(L32," ",I32),"")</f>
        <v>c) 0</v>
      </c>
      <c r="D32" s="26"/>
      <c r="E32" s="15"/>
      <c r="F32" s="15"/>
      <c r="G32" s="62"/>
      <c r="H32" s="62"/>
      <c r="I32" s="34">
        <f>LOOKUP(G28,DATOS!A:A,DATOS!N:N)</f>
        <v>0</v>
      </c>
      <c r="J32" s="35"/>
      <c r="K32" s="34"/>
      <c r="L32" s="35" t="s">
        <v>55</v>
      </c>
      <c r="M32" s="20"/>
      <c r="N32" s="20"/>
      <c r="O32" s="20"/>
      <c r="P32" s="20"/>
      <c r="Q32" s="20"/>
      <c r="R32" s="20"/>
      <c r="S32" s="21" t="s">
        <v>2</v>
      </c>
      <c r="T32" s="20" t="str">
        <f>CONCATENATE(B32,S32)</f>
        <v>C</v>
      </c>
      <c r="U32" s="20"/>
      <c r="AF32" s="5"/>
      <c r="AG32" s="5"/>
      <c r="AH32" s="5"/>
      <c r="AI32" s="5"/>
      <c r="AJ32" s="5"/>
      <c r="AK32" s="5"/>
    </row>
    <row r="33" spans="1:37" s="19" customFormat="1" ht="15.6" x14ac:dyDescent="0.25">
      <c r="A33" s="142"/>
      <c r="B33" s="54"/>
      <c r="C33" s="25" t="str">
        <f ca="1">IF(PORTADA!$F$51="A",CONCATENATE(L33," ",I33),"")</f>
        <v>d) 0</v>
      </c>
      <c r="D33" s="26"/>
      <c r="E33" s="15"/>
      <c r="F33" s="15"/>
      <c r="G33" s="62"/>
      <c r="H33" s="62"/>
      <c r="I33" s="34">
        <f>LOOKUP(G28,DATOS!A:A,DATOS!O:O)</f>
        <v>0</v>
      </c>
      <c r="J33" s="35"/>
      <c r="K33" s="34"/>
      <c r="L33" s="35" t="s">
        <v>45</v>
      </c>
      <c r="M33" s="20"/>
      <c r="N33" s="20"/>
      <c r="O33" s="20"/>
      <c r="P33" s="20"/>
      <c r="Q33" s="20"/>
      <c r="R33" s="20"/>
      <c r="S33" s="21" t="s">
        <v>3</v>
      </c>
      <c r="T33" s="20" t="str">
        <f>CONCATENATE(B33,S33)</f>
        <v>D</v>
      </c>
      <c r="U33" s="20"/>
      <c r="AF33" s="5"/>
      <c r="AG33" s="5"/>
      <c r="AH33" s="5"/>
      <c r="AI33" s="5"/>
      <c r="AJ33" s="5"/>
      <c r="AK33" s="5"/>
    </row>
    <row r="34" spans="1:37" s="19" customFormat="1" ht="15.6" x14ac:dyDescent="0.25">
      <c r="A34" s="11"/>
      <c r="B34" s="52"/>
      <c r="C34" s="13"/>
      <c r="D34" s="14"/>
      <c r="E34" s="15"/>
      <c r="F34" s="15"/>
      <c r="G34" s="64">
        <v>378</v>
      </c>
      <c r="H34" s="66">
        <f ca="1">LOOKUP(M35,REPARTO!A:A,REPARTO!C:C)</f>
        <v>419</v>
      </c>
      <c r="I34" s="34">
        <f>LOOKUP(G34,DATOS!A:A,DATOS!P:P)</f>
        <v>0</v>
      </c>
      <c r="J34" s="34"/>
      <c r="K34" s="34"/>
      <c r="L34" s="35"/>
      <c r="AF34" s="5"/>
      <c r="AG34" s="5"/>
      <c r="AH34" s="5"/>
      <c r="AI34" s="5"/>
      <c r="AJ34" s="5"/>
      <c r="AK34" s="5"/>
    </row>
    <row r="35" spans="1:37" s="19" customFormat="1" ht="15.6" x14ac:dyDescent="0.25">
      <c r="A35" s="11"/>
      <c r="B35" s="31"/>
      <c r="C35" s="23" t="str">
        <f ca="1">IF(PORTADA!$F$51="A",CONCATENATE(M35,".- ",I35),"")</f>
        <v>6.- GEOGRAFÍA E HISTORIA - ESPAÑA EN EL MUNDO.  (Ref: 5-378)</v>
      </c>
      <c r="D35" s="24"/>
      <c r="E35" s="11"/>
      <c r="F35" s="11"/>
      <c r="G35" s="65"/>
      <c r="H35" s="62"/>
      <c r="I35" s="34" t="str">
        <f>LOOKUP(G34,DATOS!A:A,DATOS!G:G)</f>
        <v>GEOGRAFÍA E HISTORIA - ESPAÑA EN EL MUNDO.  (Ref: 5-378)</v>
      </c>
      <c r="J35" s="34"/>
      <c r="K35" s="53"/>
      <c r="L35" s="35">
        <f>+M35</f>
        <v>6</v>
      </c>
      <c r="M35" s="22">
        <f>+M29+1</f>
        <v>6</v>
      </c>
      <c r="N35" s="20" t="s">
        <v>33</v>
      </c>
      <c r="O35" s="20" t="s">
        <v>34</v>
      </c>
      <c r="P35" s="20" t="s">
        <v>39</v>
      </c>
      <c r="Q35" s="20" t="s">
        <v>35</v>
      </c>
      <c r="R35" s="20" t="s">
        <v>36</v>
      </c>
      <c r="S35" s="20" t="s">
        <v>37</v>
      </c>
      <c r="T35" s="20" t="str">
        <f>CONCATENATE("X",I34)</f>
        <v>X0</v>
      </c>
      <c r="U35" s="20" t="s">
        <v>38</v>
      </c>
      <c r="AF35" s="5"/>
      <c r="AG35" s="5"/>
      <c r="AH35" s="5"/>
      <c r="AI35" s="5"/>
      <c r="AJ35" s="5"/>
      <c r="AK35" s="5"/>
    </row>
    <row r="36" spans="1:37" s="19" customFormat="1" ht="15.6" x14ac:dyDescent="0.25">
      <c r="A36" s="142">
        <f ca="1">IF($E$2="X",0,IF(M37&gt;2,I34,M37))</f>
        <v>0</v>
      </c>
      <c r="B36" s="54"/>
      <c r="C36" s="25" t="str">
        <f ca="1">IF(PORTADA!$F$51="A",CONCATENATE(L36," ",I36),"")</f>
        <v>a) 0</v>
      </c>
      <c r="D36" s="26"/>
      <c r="E36" s="15"/>
      <c r="F36" s="15"/>
      <c r="G36" s="62"/>
      <c r="H36" s="62"/>
      <c r="I36" s="34">
        <f>LOOKUP(G34,DATOS!A:A,DATOS!L:L)</f>
        <v>0</v>
      </c>
      <c r="J36" s="35"/>
      <c r="K36" s="34"/>
      <c r="L36" s="35" t="s">
        <v>57</v>
      </c>
      <c r="M36" s="20" t="s">
        <v>5</v>
      </c>
      <c r="N36" s="20">
        <f>IF(O36&gt;0,0,R36)</f>
        <v>0</v>
      </c>
      <c r="O36" s="20">
        <f>IF(R37&gt;0,1,0)</f>
        <v>0</v>
      </c>
      <c r="P36" s="20">
        <f>IF(O36=1,-1/COUNTA(S36:S39),0)</f>
        <v>0</v>
      </c>
      <c r="Q36" s="20">
        <f>COUNTA(B36:B39)</f>
        <v>0</v>
      </c>
      <c r="R36" s="20">
        <f>COUNTIF(T36:T39,T35)</f>
        <v>0</v>
      </c>
      <c r="S36" s="21" t="s">
        <v>0</v>
      </c>
      <c r="T36" s="20" t="str">
        <f>CONCATENATE(B36,S36)</f>
        <v>A</v>
      </c>
      <c r="U36" s="20">
        <f>IF(R36&gt;0,R36+Q36,Q36*3)</f>
        <v>0</v>
      </c>
      <c r="AF36" s="5"/>
      <c r="AG36" s="5"/>
      <c r="AH36" s="5"/>
      <c r="AI36" s="5"/>
      <c r="AJ36" s="5"/>
      <c r="AK36" s="5"/>
    </row>
    <row r="37" spans="1:37" s="19" customFormat="1" ht="15.6" x14ac:dyDescent="0.25">
      <c r="A37" s="142"/>
      <c r="B37" s="54"/>
      <c r="C37" s="25" t="str">
        <f ca="1">IF(PORTADA!$F$51="A",CONCATENATE(L37," ",I37),"")</f>
        <v>b) 0</v>
      </c>
      <c r="D37" s="26"/>
      <c r="E37" s="15"/>
      <c r="F37" s="15"/>
      <c r="G37" s="62"/>
      <c r="H37" s="62"/>
      <c r="I37" s="34">
        <f>LOOKUP(G34,DATOS!A:A,DATOS!M:M)</f>
        <v>0</v>
      </c>
      <c r="J37" s="35"/>
      <c r="K37" s="34"/>
      <c r="L37" s="35" t="s">
        <v>56</v>
      </c>
      <c r="M37" s="20">
        <f ca="1">IF(PORTADA!$F$51="A",U36,0)</f>
        <v>0</v>
      </c>
      <c r="N37" s="20"/>
      <c r="O37" s="20"/>
      <c r="P37" s="20"/>
      <c r="Q37" s="20"/>
      <c r="R37" s="20">
        <f>Q36-R36</f>
        <v>0</v>
      </c>
      <c r="S37" s="21" t="s">
        <v>1</v>
      </c>
      <c r="T37" s="20" t="str">
        <f>CONCATENATE(B37,S37)</f>
        <v>B</v>
      </c>
      <c r="U37" s="20"/>
      <c r="AF37" s="5"/>
      <c r="AG37" s="5"/>
      <c r="AH37" s="5"/>
      <c r="AI37" s="5"/>
      <c r="AJ37" s="5"/>
      <c r="AK37" s="5"/>
    </row>
    <row r="38" spans="1:37" s="19" customFormat="1" ht="15.6" x14ac:dyDescent="0.25">
      <c r="A38" s="142"/>
      <c r="B38" s="54"/>
      <c r="C38" s="25" t="str">
        <f ca="1">IF(PORTADA!$F$51="A",CONCATENATE(L38," ",I38),"")</f>
        <v>c) 0</v>
      </c>
      <c r="D38" s="26"/>
      <c r="E38" s="15"/>
      <c r="F38" s="15"/>
      <c r="G38" s="62"/>
      <c r="H38" s="62"/>
      <c r="I38" s="34">
        <f>LOOKUP(G34,DATOS!A:A,DATOS!N:N)</f>
        <v>0</v>
      </c>
      <c r="J38" s="35"/>
      <c r="K38" s="34"/>
      <c r="L38" s="35" t="s">
        <v>55</v>
      </c>
      <c r="M38" s="20"/>
      <c r="N38" s="20"/>
      <c r="O38" s="20"/>
      <c r="P38" s="20"/>
      <c r="Q38" s="20"/>
      <c r="R38" s="20"/>
      <c r="S38" s="21" t="s">
        <v>2</v>
      </c>
      <c r="T38" s="20" t="str">
        <f>CONCATENATE(B38,S38)</f>
        <v>C</v>
      </c>
      <c r="U38" s="20"/>
      <c r="AF38" s="5"/>
      <c r="AG38" s="5"/>
      <c r="AH38" s="5"/>
      <c r="AI38" s="5"/>
      <c r="AJ38" s="5"/>
      <c r="AK38" s="5"/>
    </row>
    <row r="39" spans="1:37" s="19" customFormat="1" ht="15.6" x14ac:dyDescent="0.25">
      <c r="A39" s="142"/>
      <c r="B39" s="54"/>
      <c r="C39" s="25" t="str">
        <f ca="1">IF(PORTADA!$F$51="A",CONCATENATE(L39," ",I39),"")</f>
        <v>d) 0</v>
      </c>
      <c r="D39" s="26"/>
      <c r="E39" s="15"/>
      <c r="F39" s="15"/>
      <c r="G39" s="62"/>
      <c r="H39" s="62"/>
      <c r="I39" s="34">
        <f>LOOKUP(G34,DATOS!A:A,DATOS!O:O)</f>
        <v>0</v>
      </c>
      <c r="J39" s="35"/>
      <c r="K39" s="34"/>
      <c r="L39" s="35" t="s">
        <v>45</v>
      </c>
      <c r="M39" s="20"/>
      <c r="N39" s="20"/>
      <c r="O39" s="20"/>
      <c r="P39" s="20"/>
      <c r="Q39" s="20"/>
      <c r="R39" s="20"/>
      <c r="S39" s="21" t="s">
        <v>3</v>
      </c>
      <c r="T39" s="20" t="str">
        <f>CONCATENATE(B39,S39)</f>
        <v>D</v>
      </c>
      <c r="U39" s="20"/>
      <c r="AF39" s="5"/>
      <c r="AG39" s="5"/>
      <c r="AH39" s="5"/>
      <c r="AI39" s="5"/>
      <c r="AJ39" s="5"/>
      <c r="AK39" s="5"/>
    </row>
    <row r="40" spans="1:37" s="19" customFormat="1" ht="15.6" x14ac:dyDescent="0.25">
      <c r="A40" s="11"/>
      <c r="B40" s="52"/>
      <c r="C40" s="13"/>
      <c r="D40" s="14"/>
      <c r="E40" s="15"/>
      <c r="F40" s="15"/>
      <c r="G40" s="64">
        <v>1074</v>
      </c>
      <c r="H40" s="66">
        <f ca="1">LOOKUP(M41,REPARTO!A:A,REPARTO!C:C)</f>
        <v>760</v>
      </c>
      <c r="I40" s="34">
        <f>LOOKUP(G40,DATOS!A:A,DATOS!P:P)</f>
        <v>0</v>
      </c>
      <c r="J40" s="34"/>
      <c r="K40" s="34"/>
      <c r="L40" s="35"/>
      <c r="AF40" s="5"/>
      <c r="AG40" s="5"/>
      <c r="AH40" s="5"/>
      <c r="AI40" s="5"/>
      <c r="AJ40" s="5"/>
      <c r="AK40" s="5"/>
    </row>
    <row r="41" spans="1:37" s="19" customFormat="1" ht="15.6" x14ac:dyDescent="0.25">
      <c r="A41" s="11"/>
      <c r="B41" s="31"/>
      <c r="C41" s="23" t="str">
        <f ca="1">IF(PORTADA!$F$51="A",CONCATENATE(M41,".- ",I41),"")</f>
        <v>7.- ÁMBITO DE LA FORMACIÓN MILITAR - CÓDIGO PENAL MILITAR.  (Ref: 5-1074)</v>
      </c>
      <c r="D41" s="24"/>
      <c r="E41" s="11"/>
      <c r="F41" s="11"/>
      <c r="G41" s="65"/>
      <c r="H41" s="62"/>
      <c r="I41" s="34" t="str">
        <f>LOOKUP(G40,DATOS!A:A,DATOS!G:G)</f>
        <v>ÁMBITO DE LA FORMACIÓN MILITAR - CÓDIGO PENAL MILITAR.  (Ref: 5-1074)</v>
      </c>
      <c r="J41" s="34"/>
      <c r="K41" s="53"/>
      <c r="L41" s="35">
        <f>+M41</f>
        <v>7</v>
      </c>
      <c r="M41" s="22">
        <f>+M35+1</f>
        <v>7</v>
      </c>
      <c r="N41" s="20" t="s">
        <v>33</v>
      </c>
      <c r="O41" s="20" t="s">
        <v>34</v>
      </c>
      <c r="P41" s="20" t="s">
        <v>39</v>
      </c>
      <c r="Q41" s="20" t="s">
        <v>35</v>
      </c>
      <c r="R41" s="20" t="s">
        <v>36</v>
      </c>
      <c r="S41" s="20" t="s">
        <v>37</v>
      </c>
      <c r="T41" s="20" t="str">
        <f>CONCATENATE("X",I40)</f>
        <v>X0</v>
      </c>
      <c r="U41" s="20" t="s">
        <v>38</v>
      </c>
      <c r="AF41" s="5"/>
      <c r="AG41" s="5"/>
      <c r="AH41" s="5"/>
      <c r="AI41" s="5"/>
      <c r="AJ41" s="5"/>
      <c r="AK41" s="5"/>
    </row>
    <row r="42" spans="1:37" s="19" customFormat="1" ht="15.6" x14ac:dyDescent="0.25">
      <c r="A42" s="142">
        <f ca="1">IF($E$2="X",0,IF(M43&gt;2,I40,M43))</f>
        <v>0</v>
      </c>
      <c r="B42" s="54"/>
      <c r="C42" s="25" t="str">
        <f ca="1">IF(PORTADA!$F$51="A",CONCATENATE(L42," ",I42),"")</f>
        <v>a) 0</v>
      </c>
      <c r="D42" s="26"/>
      <c r="E42" s="15"/>
      <c r="F42" s="15"/>
      <c r="G42" s="62"/>
      <c r="H42" s="62"/>
      <c r="I42" s="34">
        <f>LOOKUP(G40,DATOS!A:A,DATOS!L:L)</f>
        <v>0</v>
      </c>
      <c r="J42" s="35"/>
      <c r="K42" s="34"/>
      <c r="L42" s="35" t="s">
        <v>57</v>
      </c>
      <c r="M42" s="20" t="s">
        <v>5</v>
      </c>
      <c r="N42" s="20">
        <f>IF(O42&gt;0,0,R42)</f>
        <v>0</v>
      </c>
      <c r="O42" s="20">
        <f>IF(R43&gt;0,1,0)</f>
        <v>0</v>
      </c>
      <c r="P42" s="20">
        <f>IF(O42=1,-1/COUNTA(S42:S45),0)</f>
        <v>0</v>
      </c>
      <c r="Q42" s="20">
        <f>COUNTA(B42:B45)</f>
        <v>0</v>
      </c>
      <c r="R42" s="20">
        <f>COUNTIF(T42:T45,T41)</f>
        <v>0</v>
      </c>
      <c r="S42" s="21" t="s">
        <v>0</v>
      </c>
      <c r="T42" s="20" t="str">
        <f>CONCATENATE(B42,S42)</f>
        <v>A</v>
      </c>
      <c r="U42" s="20">
        <f>IF(R42&gt;0,R42+Q42,Q42*3)</f>
        <v>0</v>
      </c>
      <c r="AF42" s="5"/>
      <c r="AG42" s="5"/>
      <c r="AH42" s="5"/>
      <c r="AI42" s="5"/>
      <c r="AJ42" s="5"/>
      <c r="AK42" s="5"/>
    </row>
    <row r="43" spans="1:37" s="19" customFormat="1" ht="15.6" x14ac:dyDescent="0.25">
      <c r="A43" s="142"/>
      <c r="B43" s="54"/>
      <c r="C43" s="25" t="str">
        <f ca="1">IF(PORTADA!$F$51="A",CONCATENATE(L43," ",I43),"")</f>
        <v>b) 0</v>
      </c>
      <c r="D43" s="26"/>
      <c r="E43" s="15"/>
      <c r="F43" s="15"/>
      <c r="G43" s="62"/>
      <c r="H43" s="62"/>
      <c r="I43" s="34">
        <f>LOOKUP(G40,DATOS!A:A,DATOS!M:M)</f>
        <v>0</v>
      </c>
      <c r="J43" s="35"/>
      <c r="K43" s="34"/>
      <c r="L43" s="35" t="s">
        <v>56</v>
      </c>
      <c r="M43" s="20">
        <f ca="1">IF(PORTADA!$F$51="A",U42,0)</f>
        <v>0</v>
      </c>
      <c r="N43" s="20"/>
      <c r="O43" s="20"/>
      <c r="P43" s="20"/>
      <c r="Q43" s="20"/>
      <c r="R43" s="20">
        <f>Q42-R42</f>
        <v>0</v>
      </c>
      <c r="S43" s="21" t="s">
        <v>1</v>
      </c>
      <c r="T43" s="20" t="str">
        <f>CONCATENATE(B43,S43)</f>
        <v>B</v>
      </c>
      <c r="U43" s="20"/>
      <c r="AF43" s="5"/>
      <c r="AG43" s="5"/>
      <c r="AH43" s="5"/>
      <c r="AI43" s="5"/>
      <c r="AJ43" s="5"/>
      <c r="AK43" s="5"/>
    </row>
    <row r="44" spans="1:37" s="19" customFormat="1" ht="15.6" x14ac:dyDescent="0.25">
      <c r="A44" s="142"/>
      <c r="B44" s="54"/>
      <c r="C44" s="25" t="str">
        <f ca="1">IF(PORTADA!$F$51="A",CONCATENATE(L44," ",I44),"")</f>
        <v>c) 0</v>
      </c>
      <c r="D44" s="26"/>
      <c r="E44" s="15"/>
      <c r="F44" s="15"/>
      <c r="G44" s="62"/>
      <c r="H44" s="62"/>
      <c r="I44" s="34">
        <f>LOOKUP(G40,DATOS!A:A,DATOS!N:N)</f>
        <v>0</v>
      </c>
      <c r="J44" s="35"/>
      <c r="K44" s="34"/>
      <c r="L44" s="35" t="s">
        <v>55</v>
      </c>
      <c r="M44" s="20"/>
      <c r="N44" s="20"/>
      <c r="O44" s="20"/>
      <c r="P44" s="20"/>
      <c r="Q44" s="20"/>
      <c r="R44" s="20"/>
      <c r="S44" s="21" t="s">
        <v>2</v>
      </c>
      <c r="T44" s="20" t="str">
        <f>CONCATENATE(B44,S44)</f>
        <v>C</v>
      </c>
      <c r="U44" s="20"/>
      <c r="AF44" s="5"/>
      <c r="AG44" s="5"/>
      <c r="AH44" s="5"/>
      <c r="AI44" s="5"/>
      <c r="AJ44" s="5"/>
      <c r="AK44" s="5"/>
    </row>
    <row r="45" spans="1:37" s="19" customFormat="1" ht="15.6" x14ac:dyDescent="0.25">
      <c r="A45" s="142"/>
      <c r="B45" s="54"/>
      <c r="C45" s="25" t="str">
        <f ca="1">IF(PORTADA!$F$51="A",CONCATENATE(L45," ",I45),"")</f>
        <v>d) 0</v>
      </c>
      <c r="D45" s="26"/>
      <c r="E45" s="15"/>
      <c r="F45" s="15"/>
      <c r="G45" s="62"/>
      <c r="H45" s="62"/>
      <c r="I45" s="34">
        <f>LOOKUP(G40,DATOS!A:A,DATOS!O:O)</f>
        <v>0</v>
      </c>
      <c r="J45" s="35"/>
      <c r="K45" s="34"/>
      <c r="L45" s="35" t="s">
        <v>45</v>
      </c>
      <c r="M45" s="20"/>
      <c r="N45" s="20"/>
      <c r="O45" s="20"/>
      <c r="P45" s="20"/>
      <c r="Q45" s="20"/>
      <c r="R45" s="20"/>
      <c r="S45" s="21" t="s">
        <v>3</v>
      </c>
      <c r="T45" s="20" t="str">
        <f>CONCATENATE(B45,S45)</f>
        <v>D</v>
      </c>
      <c r="U45" s="20"/>
      <c r="AF45" s="5"/>
      <c r="AG45" s="5"/>
      <c r="AH45" s="5"/>
      <c r="AI45" s="5"/>
      <c r="AJ45" s="5"/>
      <c r="AK45" s="5"/>
    </row>
    <row r="46" spans="1:37" s="19" customFormat="1" ht="15.6" x14ac:dyDescent="0.25">
      <c r="A46" s="11"/>
      <c r="B46" s="52"/>
      <c r="C46" s="13"/>
      <c r="D46" s="14"/>
      <c r="E46" s="15"/>
      <c r="F46" s="15"/>
      <c r="G46" s="64">
        <v>1374</v>
      </c>
      <c r="H46" s="66">
        <f ca="1">LOOKUP(M47,REPARTO!A:A,REPARTO!C:C)</f>
        <v>692</v>
      </c>
      <c r="I46" s="34">
        <f>LOOKUP(G46,DATOS!A:A,DATOS!P:P)</f>
        <v>0</v>
      </c>
      <c r="J46" s="34"/>
      <c r="K46" s="34"/>
      <c r="L46" s="35"/>
      <c r="AF46" s="5"/>
      <c r="AG46" s="5"/>
      <c r="AH46" s="5"/>
      <c r="AI46" s="5"/>
      <c r="AJ46" s="5"/>
      <c r="AK46" s="5"/>
    </row>
    <row r="47" spans="1:37" s="19" customFormat="1" ht="15.6" x14ac:dyDescent="0.25">
      <c r="A47" s="11"/>
      <c r="B47" s="31"/>
      <c r="C47" s="23" t="str">
        <f ca="1">IF(PORTADA!$F$51="A",CONCATENATE(M47,".- ",I47),"")</f>
        <v>8.- ÁMBITO DE LA INSTRUCCIÓN TÁCTICA Y TÉCNICA - TRANSMISIONES.  (Ref: 5-1374)</v>
      </c>
      <c r="D47" s="24"/>
      <c r="E47" s="11"/>
      <c r="F47" s="11"/>
      <c r="G47" s="65"/>
      <c r="H47" s="62"/>
      <c r="I47" s="34" t="str">
        <f>LOOKUP(G46,DATOS!A:A,DATOS!G:G)</f>
        <v>ÁMBITO DE LA INSTRUCCIÓN TÁCTICA Y TÉCNICA - TRANSMISIONES.  (Ref: 5-1374)</v>
      </c>
      <c r="J47" s="34"/>
      <c r="K47" s="53"/>
      <c r="L47" s="35">
        <f>+M47</f>
        <v>8</v>
      </c>
      <c r="M47" s="22">
        <f>+M41+1</f>
        <v>8</v>
      </c>
      <c r="N47" s="20" t="s">
        <v>33</v>
      </c>
      <c r="O47" s="20" t="s">
        <v>34</v>
      </c>
      <c r="P47" s="20" t="s">
        <v>39</v>
      </c>
      <c r="Q47" s="20" t="s">
        <v>35</v>
      </c>
      <c r="R47" s="20" t="s">
        <v>36</v>
      </c>
      <c r="S47" s="20" t="s">
        <v>37</v>
      </c>
      <c r="T47" s="20" t="str">
        <f>CONCATENATE("X",I46)</f>
        <v>X0</v>
      </c>
      <c r="U47" s="20" t="s">
        <v>38</v>
      </c>
      <c r="AF47" s="5"/>
      <c r="AG47" s="5"/>
      <c r="AH47" s="5"/>
      <c r="AI47" s="5"/>
      <c r="AJ47" s="5"/>
      <c r="AK47" s="5"/>
    </row>
    <row r="48" spans="1:37" s="19" customFormat="1" ht="15.6" x14ac:dyDescent="0.25">
      <c r="A48" s="142">
        <f ca="1">IF($E$2="X",0,IF(M49&gt;2,I46,M49))</f>
        <v>0</v>
      </c>
      <c r="B48" s="54"/>
      <c r="C48" s="25" t="str">
        <f ca="1">IF(PORTADA!$F$51="A",CONCATENATE(L48," ",I48),"")</f>
        <v>a) 0</v>
      </c>
      <c r="D48" s="26"/>
      <c r="E48" s="15"/>
      <c r="F48" s="15"/>
      <c r="G48" s="62"/>
      <c r="H48" s="62"/>
      <c r="I48" s="34">
        <f>LOOKUP(G46,DATOS!A:A,DATOS!L:L)</f>
        <v>0</v>
      </c>
      <c r="J48" s="35"/>
      <c r="K48" s="34"/>
      <c r="L48" s="35" t="s">
        <v>57</v>
      </c>
      <c r="M48" s="20" t="s">
        <v>5</v>
      </c>
      <c r="N48" s="20">
        <f>IF(O48&gt;0,0,R48)</f>
        <v>0</v>
      </c>
      <c r="O48" s="20">
        <f>IF(R49&gt;0,1,0)</f>
        <v>0</v>
      </c>
      <c r="P48" s="20">
        <f>IF(O48=1,-1/COUNTA(S48:S51),0)</f>
        <v>0</v>
      </c>
      <c r="Q48" s="20">
        <f>COUNTA(B48:B51)</f>
        <v>0</v>
      </c>
      <c r="R48" s="20">
        <f>COUNTIF(T48:T51,T47)</f>
        <v>0</v>
      </c>
      <c r="S48" s="21" t="s">
        <v>0</v>
      </c>
      <c r="T48" s="20" t="str">
        <f>CONCATENATE(B48,S48)</f>
        <v>A</v>
      </c>
      <c r="U48" s="20">
        <f>IF(R48&gt;0,R48+Q48,Q48*3)</f>
        <v>0</v>
      </c>
      <c r="AF48" s="5"/>
      <c r="AG48" s="5"/>
      <c r="AH48" s="5"/>
      <c r="AI48" s="5"/>
      <c r="AJ48" s="5"/>
      <c r="AK48" s="5"/>
    </row>
    <row r="49" spans="1:37" s="19" customFormat="1" ht="15.6" x14ac:dyDescent="0.25">
      <c r="A49" s="142"/>
      <c r="B49" s="54"/>
      <c r="C49" s="25" t="str">
        <f ca="1">IF(PORTADA!$F$51="A",CONCATENATE(L49," ",I49),"")</f>
        <v>b) 0</v>
      </c>
      <c r="D49" s="26"/>
      <c r="E49" s="15"/>
      <c r="F49" s="15"/>
      <c r="G49" s="62"/>
      <c r="H49" s="62"/>
      <c r="I49" s="34">
        <f>LOOKUP(G46,DATOS!A:A,DATOS!M:M)</f>
        <v>0</v>
      </c>
      <c r="J49" s="35"/>
      <c r="K49" s="34"/>
      <c r="L49" s="35" t="s">
        <v>56</v>
      </c>
      <c r="M49" s="20">
        <f ca="1">IF(PORTADA!$F$51="A",U48,0)</f>
        <v>0</v>
      </c>
      <c r="N49" s="20"/>
      <c r="O49" s="20"/>
      <c r="P49" s="20"/>
      <c r="Q49" s="20"/>
      <c r="R49" s="20">
        <f>Q48-R48</f>
        <v>0</v>
      </c>
      <c r="S49" s="21" t="s">
        <v>1</v>
      </c>
      <c r="T49" s="20" t="str">
        <f>CONCATENATE(B49,S49)</f>
        <v>B</v>
      </c>
      <c r="U49" s="20"/>
      <c r="AF49" s="5"/>
      <c r="AG49" s="5"/>
      <c r="AH49" s="5"/>
      <c r="AI49" s="5"/>
      <c r="AJ49" s="5"/>
      <c r="AK49" s="5"/>
    </row>
    <row r="50" spans="1:37" s="19" customFormat="1" ht="15.6" x14ac:dyDescent="0.25">
      <c r="A50" s="142"/>
      <c r="B50" s="54"/>
      <c r="C50" s="25" t="str">
        <f ca="1">IF(PORTADA!$F$51="A",CONCATENATE(L50," ",I50),"")</f>
        <v>c) 0</v>
      </c>
      <c r="D50" s="26"/>
      <c r="E50" s="15"/>
      <c r="F50" s="15"/>
      <c r="G50" s="62"/>
      <c r="H50" s="62"/>
      <c r="I50" s="34">
        <f>LOOKUP(G46,DATOS!A:A,DATOS!N:N)</f>
        <v>0</v>
      </c>
      <c r="J50" s="35"/>
      <c r="K50" s="34"/>
      <c r="L50" s="35" t="s">
        <v>55</v>
      </c>
      <c r="M50" s="20"/>
      <c r="N50" s="20"/>
      <c r="O50" s="20"/>
      <c r="P50" s="20"/>
      <c r="Q50" s="20"/>
      <c r="R50" s="20"/>
      <c r="S50" s="21" t="s">
        <v>2</v>
      </c>
      <c r="T50" s="20" t="str">
        <f>CONCATENATE(B50,S50)</f>
        <v>C</v>
      </c>
      <c r="U50" s="20"/>
      <c r="AF50" s="5"/>
      <c r="AG50" s="5"/>
      <c r="AH50" s="5"/>
      <c r="AI50" s="5"/>
      <c r="AJ50" s="5"/>
      <c r="AK50" s="5"/>
    </row>
    <row r="51" spans="1:37" s="19" customFormat="1" ht="15.6" x14ac:dyDescent="0.25">
      <c r="A51" s="142"/>
      <c r="B51" s="54"/>
      <c r="C51" s="25" t="str">
        <f ca="1">IF(PORTADA!$F$51="A",CONCATENATE(L51," ",I51),"")</f>
        <v>d) 0</v>
      </c>
      <c r="D51" s="26"/>
      <c r="E51" s="15"/>
      <c r="F51" s="15"/>
      <c r="G51" s="62"/>
      <c r="H51" s="62"/>
      <c r="I51" s="34">
        <f>LOOKUP(G46,DATOS!A:A,DATOS!O:O)</f>
        <v>0</v>
      </c>
      <c r="J51" s="35"/>
      <c r="K51" s="34"/>
      <c r="L51" s="35" t="s">
        <v>45</v>
      </c>
      <c r="M51" s="20"/>
      <c r="N51" s="20"/>
      <c r="O51" s="20"/>
      <c r="P51" s="20"/>
      <c r="Q51" s="20"/>
      <c r="R51" s="20"/>
      <c r="S51" s="21" t="s">
        <v>3</v>
      </c>
      <c r="T51" s="20" t="str">
        <f>CONCATENATE(B51,S51)</f>
        <v>D</v>
      </c>
      <c r="U51" s="20"/>
      <c r="AF51" s="5"/>
      <c r="AG51" s="5"/>
      <c r="AH51" s="5"/>
      <c r="AI51" s="5"/>
      <c r="AJ51" s="5"/>
      <c r="AK51" s="5"/>
    </row>
    <row r="52" spans="1:37" s="19" customFormat="1" ht="15.6" x14ac:dyDescent="0.25">
      <c r="A52" s="11"/>
      <c r="B52" s="52"/>
      <c r="C52" s="13"/>
      <c r="D52" s="14"/>
      <c r="E52" s="15"/>
      <c r="F52" s="15"/>
      <c r="G52" s="64">
        <v>411</v>
      </c>
      <c r="H52" s="66">
        <f ca="1">LOOKUP(M53,REPARTO!A:A,REPARTO!C:C)</f>
        <v>1442</v>
      </c>
      <c r="I52" s="34">
        <f>LOOKUP(G52,DATOS!A:A,DATOS!P:P)</f>
        <v>0</v>
      </c>
      <c r="J52" s="34"/>
      <c r="K52" s="34"/>
      <c r="L52" s="35"/>
      <c r="AF52" s="5"/>
      <c r="AG52" s="5"/>
      <c r="AH52" s="5"/>
      <c r="AI52" s="5"/>
      <c r="AJ52" s="5"/>
      <c r="AK52" s="5"/>
    </row>
    <row r="53" spans="1:37" s="19" customFormat="1" ht="15.6" x14ac:dyDescent="0.25">
      <c r="A53" s="11"/>
      <c r="B53" s="31"/>
      <c r="C53" s="23" t="str">
        <f ca="1">IF(PORTADA!$F$51="A",CONCATENATE(M53,".- ",I53),"")</f>
        <v>9.- GEOGRAFÍA E HISTORIA - LA PREHISTORIA EN ESPAÑA.  (Ref: 5-411)</v>
      </c>
      <c r="D53" s="24"/>
      <c r="E53" s="11"/>
      <c r="F53" s="11"/>
      <c r="G53" s="65"/>
      <c r="H53" s="62"/>
      <c r="I53" s="34" t="str">
        <f>LOOKUP(G52,DATOS!A:A,DATOS!G:G)</f>
        <v>GEOGRAFÍA E HISTORIA - LA PREHISTORIA EN ESPAÑA.  (Ref: 5-411)</v>
      </c>
      <c r="J53" s="34"/>
      <c r="K53" s="53"/>
      <c r="L53" s="35">
        <f>+M53</f>
        <v>9</v>
      </c>
      <c r="M53" s="22">
        <f>+M47+1</f>
        <v>9</v>
      </c>
      <c r="N53" s="20" t="s">
        <v>33</v>
      </c>
      <c r="O53" s="20" t="s">
        <v>34</v>
      </c>
      <c r="P53" s="20" t="s">
        <v>39</v>
      </c>
      <c r="Q53" s="20" t="s">
        <v>35</v>
      </c>
      <c r="R53" s="20" t="s">
        <v>36</v>
      </c>
      <c r="S53" s="20" t="s">
        <v>37</v>
      </c>
      <c r="T53" s="20" t="str">
        <f>CONCATENATE("X",I52)</f>
        <v>X0</v>
      </c>
      <c r="U53" s="20" t="s">
        <v>38</v>
      </c>
      <c r="AF53" s="5"/>
      <c r="AG53" s="5"/>
      <c r="AH53" s="5"/>
      <c r="AI53" s="5"/>
      <c r="AJ53" s="5"/>
      <c r="AK53" s="5"/>
    </row>
    <row r="54" spans="1:37" s="19" customFormat="1" ht="15.6" x14ac:dyDescent="0.25">
      <c r="A54" s="142">
        <f ca="1">IF($E$2="X",0,IF(M55&gt;2,I52,M55))</f>
        <v>0</v>
      </c>
      <c r="B54" s="54"/>
      <c r="C54" s="25" t="str">
        <f ca="1">IF(PORTADA!$F$51="A",CONCATENATE(L54," ",I54),"")</f>
        <v>a) 0</v>
      </c>
      <c r="D54" s="26"/>
      <c r="E54" s="15"/>
      <c r="F54" s="15"/>
      <c r="G54" s="62"/>
      <c r="H54" s="62"/>
      <c r="I54" s="34">
        <f>LOOKUP(G52,DATOS!A:A,DATOS!L:L)</f>
        <v>0</v>
      </c>
      <c r="J54" s="35"/>
      <c r="K54" s="34"/>
      <c r="L54" s="35" t="s">
        <v>57</v>
      </c>
      <c r="M54" s="20" t="s">
        <v>5</v>
      </c>
      <c r="N54" s="20">
        <f>IF(O54&gt;0,0,R54)</f>
        <v>0</v>
      </c>
      <c r="O54" s="20">
        <f>IF(R55&gt;0,1,0)</f>
        <v>0</v>
      </c>
      <c r="P54" s="20">
        <f>IF(O54=1,-1/COUNTA(S54:S57),0)</f>
        <v>0</v>
      </c>
      <c r="Q54" s="20">
        <f>COUNTA(B54:B57)</f>
        <v>0</v>
      </c>
      <c r="R54" s="20">
        <f>COUNTIF(T54:T57,T53)</f>
        <v>0</v>
      </c>
      <c r="S54" s="21" t="s">
        <v>0</v>
      </c>
      <c r="T54" s="20" t="str">
        <f>CONCATENATE(B54,S54)</f>
        <v>A</v>
      </c>
      <c r="U54" s="20">
        <f>IF(R54&gt;0,R54+Q54,Q54*3)</f>
        <v>0</v>
      </c>
      <c r="AF54" s="5"/>
      <c r="AG54" s="5"/>
      <c r="AH54" s="5"/>
      <c r="AI54" s="5"/>
      <c r="AJ54" s="5"/>
      <c r="AK54" s="5"/>
    </row>
    <row r="55" spans="1:37" s="19" customFormat="1" ht="15.6" x14ac:dyDescent="0.25">
      <c r="A55" s="142"/>
      <c r="B55" s="54"/>
      <c r="C55" s="25" t="str">
        <f ca="1">IF(PORTADA!$F$51="A",CONCATENATE(L55," ",I55),"")</f>
        <v>b) 0</v>
      </c>
      <c r="D55" s="26"/>
      <c r="E55" s="15"/>
      <c r="F55" s="15"/>
      <c r="G55" s="62"/>
      <c r="H55" s="62"/>
      <c r="I55" s="34">
        <f>LOOKUP(G52,DATOS!A:A,DATOS!M:M)</f>
        <v>0</v>
      </c>
      <c r="J55" s="35"/>
      <c r="K55" s="34"/>
      <c r="L55" s="35" t="s">
        <v>56</v>
      </c>
      <c r="M55" s="20">
        <f ca="1">IF(PORTADA!$F$51="A",U54,0)</f>
        <v>0</v>
      </c>
      <c r="N55" s="20"/>
      <c r="O55" s="20"/>
      <c r="P55" s="20"/>
      <c r="Q55" s="20"/>
      <c r="R55" s="20">
        <f>Q54-R54</f>
        <v>0</v>
      </c>
      <c r="S55" s="21" t="s">
        <v>1</v>
      </c>
      <c r="T55" s="20" t="str">
        <f>CONCATENATE(B55,S55)</f>
        <v>B</v>
      </c>
      <c r="U55" s="20"/>
      <c r="AF55" s="5"/>
      <c r="AG55" s="5"/>
      <c r="AH55" s="5"/>
      <c r="AI55" s="5"/>
      <c r="AJ55" s="5"/>
      <c r="AK55" s="5"/>
    </row>
    <row r="56" spans="1:37" s="19" customFormat="1" ht="15.6" x14ac:dyDescent="0.25">
      <c r="A56" s="142"/>
      <c r="B56" s="54"/>
      <c r="C56" s="25" t="str">
        <f ca="1">IF(PORTADA!$F$51="A",CONCATENATE(L56," ",I56),"")</f>
        <v>c) 0</v>
      </c>
      <c r="D56" s="26"/>
      <c r="E56" s="15"/>
      <c r="F56" s="15"/>
      <c r="G56" s="62"/>
      <c r="H56" s="62"/>
      <c r="I56" s="34">
        <f>LOOKUP(G52,DATOS!A:A,DATOS!N:N)</f>
        <v>0</v>
      </c>
      <c r="J56" s="35"/>
      <c r="K56" s="34"/>
      <c r="L56" s="35" t="s">
        <v>55</v>
      </c>
      <c r="M56" s="20"/>
      <c r="N56" s="20"/>
      <c r="O56" s="20"/>
      <c r="P56" s="20"/>
      <c r="Q56" s="20"/>
      <c r="R56" s="20"/>
      <c r="S56" s="21" t="s">
        <v>2</v>
      </c>
      <c r="T56" s="20" t="str">
        <f>CONCATENATE(B56,S56)</f>
        <v>C</v>
      </c>
      <c r="U56" s="20"/>
      <c r="AF56" s="5"/>
      <c r="AG56" s="5"/>
      <c r="AH56" s="5"/>
      <c r="AI56" s="5"/>
      <c r="AJ56" s="5"/>
      <c r="AK56" s="5"/>
    </row>
    <row r="57" spans="1:37" s="19" customFormat="1" ht="15.6" x14ac:dyDescent="0.25">
      <c r="A57" s="142"/>
      <c r="B57" s="54"/>
      <c r="C57" s="25" t="str">
        <f ca="1">IF(PORTADA!$F$51="A",CONCATENATE(L57," ",I57),"")</f>
        <v>d) 0</v>
      </c>
      <c r="D57" s="26"/>
      <c r="E57" s="15"/>
      <c r="F57" s="15"/>
      <c r="G57" s="62"/>
      <c r="H57" s="62"/>
      <c r="I57" s="34">
        <f>LOOKUP(G52,DATOS!A:A,DATOS!O:O)</f>
        <v>0</v>
      </c>
      <c r="J57" s="35"/>
      <c r="K57" s="34"/>
      <c r="L57" s="35" t="s">
        <v>45</v>
      </c>
      <c r="M57" s="20"/>
      <c r="N57" s="20"/>
      <c r="O57" s="20"/>
      <c r="P57" s="20"/>
      <c r="Q57" s="20"/>
      <c r="R57" s="20"/>
      <c r="S57" s="21" t="s">
        <v>3</v>
      </c>
      <c r="T57" s="20" t="str">
        <f>CONCATENATE(B57,S57)</f>
        <v>D</v>
      </c>
      <c r="U57" s="20"/>
      <c r="AF57" s="5"/>
      <c r="AG57" s="5"/>
      <c r="AH57" s="5"/>
      <c r="AI57" s="5"/>
      <c r="AJ57" s="5"/>
      <c r="AK57" s="5"/>
    </row>
    <row r="58" spans="1:37" s="19" customFormat="1" ht="15.6" x14ac:dyDescent="0.25">
      <c r="A58" s="11"/>
      <c r="B58" s="52"/>
      <c r="C58" s="13"/>
      <c r="D58" s="14"/>
      <c r="E58" s="15"/>
      <c r="F58" s="15"/>
      <c r="G58" s="64">
        <v>1249</v>
      </c>
      <c r="H58" s="66">
        <f ca="1">LOOKUP(M59,REPARTO!A:A,REPARTO!C:C)</f>
        <v>1364</v>
      </c>
      <c r="I58" s="34">
        <f>LOOKUP(G58,DATOS!A:A,DATOS!P:P)</f>
        <v>0</v>
      </c>
      <c r="J58" s="34"/>
      <c r="K58" s="34"/>
      <c r="L58" s="35"/>
      <c r="AF58" s="5"/>
      <c r="AG58" s="5"/>
      <c r="AH58" s="5"/>
      <c r="AI58" s="5"/>
      <c r="AJ58" s="5"/>
      <c r="AK58" s="5"/>
    </row>
    <row r="59" spans="1:37" s="19" customFormat="1" ht="31.2" x14ac:dyDescent="0.25">
      <c r="A59" s="11"/>
      <c r="B59" s="31"/>
      <c r="C59" s="23" t="str">
        <f ca="1">IF(PORTADA!$F$51="A",CONCATENATE(M59,".- ",I59),"")</f>
        <v>10.- ÁMBITO DE LA INSTRUCCIÓN TÁCTICA Y TÉCNICA - GENERALIDADES, INSTRUCCIÓN Y PREPARACIÓN DE LA MISIÓN.  (Ref: 5-1249)</v>
      </c>
      <c r="D59" s="24"/>
      <c r="E59" s="11"/>
      <c r="F59" s="11"/>
      <c r="G59" s="65"/>
      <c r="H59" s="62"/>
      <c r="I59" s="34" t="str">
        <f>LOOKUP(G58,DATOS!A:A,DATOS!G:G)</f>
        <v>ÁMBITO DE LA INSTRUCCIÓN TÁCTICA Y TÉCNICA - GENERALIDADES, INSTRUCCIÓN Y PREPARACIÓN DE LA MISIÓN.  (Ref: 5-1249)</v>
      </c>
      <c r="J59" s="34"/>
      <c r="K59" s="53"/>
      <c r="L59" s="35">
        <f>+M59</f>
        <v>10</v>
      </c>
      <c r="M59" s="22">
        <f>+M53+1</f>
        <v>10</v>
      </c>
      <c r="N59" s="20" t="s">
        <v>33</v>
      </c>
      <c r="O59" s="20" t="s">
        <v>34</v>
      </c>
      <c r="P59" s="20" t="s">
        <v>39</v>
      </c>
      <c r="Q59" s="20" t="s">
        <v>35</v>
      </c>
      <c r="R59" s="20" t="s">
        <v>36</v>
      </c>
      <c r="S59" s="20" t="s">
        <v>37</v>
      </c>
      <c r="T59" s="20" t="str">
        <f>CONCATENATE("X",I58)</f>
        <v>X0</v>
      </c>
      <c r="U59" s="20" t="s">
        <v>38</v>
      </c>
      <c r="AF59" s="5"/>
      <c r="AG59" s="5"/>
      <c r="AH59" s="5"/>
      <c r="AI59" s="5"/>
      <c r="AJ59" s="5"/>
      <c r="AK59" s="5"/>
    </row>
    <row r="60" spans="1:37" s="19" customFormat="1" ht="15.6" x14ac:dyDescent="0.25">
      <c r="A60" s="142">
        <f ca="1">IF($E$2="X",0,IF(M61&gt;2,I58,M61))</f>
        <v>0</v>
      </c>
      <c r="B60" s="54"/>
      <c r="C60" s="25" t="str">
        <f ca="1">IF(PORTADA!$F$51="A",CONCATENATE(L60," ",I60),"")</f>
        <v>a) 0</v>
      </c>
      <c r="D60" s="26"/>
      <c r="E60" s="15"/>
      <c r="F60" s="15"/>
      <c r="G60" s="62"/>
      <c r="H60" s="62"/>
      <c r="I60" s="34">
        <f>LOOKUP(G58,DATOS!A:A,DATOS!L:L)</f>
        <v>0</v>
      </c>
      <c r="J60" s="35"/>
      <c r="K60" s="34"/>
      <c r="L60" s="35" t="s">
        <v>57</v>
      </c>
      <c r="M60" s="20" t="s">
        <v>5</v>
      </c>
      <c r="N60" s="20">
        <f>IF(O60&gt;0,0,R60)</f>
        <v>0</v>
      </c>
      <c r="O60" s="20">
        <f>IF(R61&gt;0,1,0)</f>
        <v>0</v>
      </c>
      <c r="P60" s="20">
        <f>IF(O60=1,-1/COUNTA(S60:S63),0)</f>
        <v>0</v>
      </c>
      <c r="Q60" s="20">
        <f>COUNTA(B60:B63)</f>
        <v>0</v>
      </c>
      <c r="R60" s="20">
        <f>COUNTIF(T60:T63,T59)</f>
        <v>0</v>
      </c>
      <c r="S60" s="21" t="s">
        <v>0</v>
      </c>
      <c r="T60" s="20" t="str">
        <f>CONCATENATE(B60,S60)</f>
        <v>A</v>
      </c>
      <c r="U60" s="20">
        <f>IF(R60&gt;0,R60+Q60,Q60*3)</f>
        <v>0</v>
      </c>
      <c r="AF60" s="5"/>
      <c r="AG60" s="5"/>
      <c r="AH60" s="5"/>
      <c r="AI60" s="5"/>
      <c r="AJ60" s="5"/>
      <c r="AK60" s="5"/>
    </row>
    <row r="61" spans="1:37" s="19" customFormat="1" ht="15.6" x14ac:dyDescent="0.25">
      <c r="A61" s="142"/>
      <c r="B61" s="54"/>
      <c r="C61" s="25" t="str">
        <f ca="1">IF(PORTADA!$F$51="A",CONCATENATE(L61," ",I61),"")</f>
        <v>b) 0</v>
      </c>
      <c r="D61" s="26"/>
      <c r="E61" s="15"/>
      <c r="F61" s="15"/>
      <c r="G61" s="62"/>
      <c r="H61" s="62"/>
      <c r="I61" s="34">
        <f>LOOKUP(G58,DATOS!A:A,DATOS!M:M)</f>
        <v>0</v>
      </c>
      <c r="J61" s="35"/>
      <c r="K61" s="34"/>
      <c r="L61" s="35" t="s">
        <v>56</v>
      </c>
      <c r="M61" s="20">
        <f ca="1">IF(PORTADA!$F$51="A",U60,0)</f>
        <v>0</v>
      </c>
      <c r="N61" s="20"/>
      <c r="O61" s="20"/>
      <c r="P61" s="20"/>
      <c r="Q61" s="20"/>
      <c r="R61" s="20">
        <f>Q60-R60</f>
        <v>0</v>
      </c>
      <c r="S61" s="21" t="s">
        <v>1</v>
      </c>
      <c r="T61" s="20" t="str">
        <f>CONCATENATE(B61,S61)</f>
        <v>B</v>
      </c>
      <c r="U61" s="20"/>
      <c r="AF61" s="5"/>
      <c r="AG61" s="5"/>
      <c r="AH61" s="5"/>
      <c r="AI61" s="5"/>
      <c r="AJ61" s="5"/>
      <c r="AK61" s="5"/>
    </row>
    <row r="62" spans="1:37" s="19" customFormat="1" ht="15.6" x14ac:dyDescent="0.25">
      <c r="A62" s="142"/>
      <c r="B62" s="54"/>
      <c r="C62" s="25" t="str">
        <f ca="1">IF(PORTADA!$F$51="A",CONCATENATE(L62," ",I62),"")</f>
        <v>c) 0</v>
      </c>
      <c r="D62" s="26"/>
      <c r="E62" s="15"/>
      <c r="F62" s="15"/>
      <c r="G62" s="62"/>
      <c r="H62" s="62"/>
      <c r="I62" s="34">
        <f>LOOKUP(G58,DATOS!A:A,DATOS!N:N)</f>
        <v>0</v>
      </c>
      <c r="J62" s="35"/>
      <c r="K62" s="34"/>
      <c r="L62" s="35" t="s">
        <v>55</v>
      </c>
      <c r="M62" s="20"/>
      <c r="N62" s="20"/>
      <c r="O62" s="20"/>
      <c r="P62" s="20"/>
      <c r="Q62" s="20"/>
      <c r="R62" s="20"/>
      <c r="S62" s="21" t="s">
        <v>2</v>
      </c>
      <c r="T62" s="20" t="str">
        <f>CONCATENATE(B62,S62)</f>
        <v>C</v>
      </c>
      <c r="U62" s="20"/>
      <c r="AF62" s="5"/>
      <c r="AG62" s="5"/>
      <c r="AH62" s="5"/>
      <c r="AI62" s="5"/>
      <c r="AJ62" s="5"/>
      <c r="AK62" s="5"/>
    </row>
    <row r="63" spans="1:37" s="19" customFormat="1" ht="15.6" x14ac:dyDescent="0.25">
      <c r="A63" s="142"/>
      <c r="B63" s="54"/>
      <c r="C63" s="25" t="str">
        <f ca="1">IF(PORTADA!$F$51="A",CONCATENATE(L63," ",I63),"")</f>
        <v>d) 0</v>
      </c>
      <c r="D63" s="26"/>
      <c r="E63" s="15"/>
      <c r="F63" s="15"/>
      <c r="G63" s="62"/>
      <c r="H63" s="62"/>
      <c r="I63" s="34">
        <f>LOOKUP(G58,DATOS!A:A,DATOS!O:O)</f>
        <v>0</v>
      </c>
      <c r="J63" s="35"/>
      <c r="K63" s="34"/>
      <c r="L63" s="35" t="s">
        <v>45</v>
      </c>
      <c r="M63" s="20"/>
      <c r="N63" s="20"/>
      <c r="O63" s="20"/>
      <c r="P63" s="20"/>
      <c r="Q63" s="20"/>
      <c r="R63" s="20"/>
      <c r="S63" s="21" t="s">
        <v>3</v>
      </c>
      <c r="T63" s="20" t="str">
        <f>CONCATENATE(B63,S63)</f>
        <v>D</v>
      </c>
      <c r="U63" s="20"/>
      <c r="AF63" s="5"/>
      <c r="AG63" s="5"/>
      <c r="AH63" s="5"/>
      <c r="AI63" s="5"/>
      <c r="AJ63" s="5"/>
      <c r="AK63" s="5"/>
    </row>
    <row r="64" spans="1:37" s="19" customFormat="1" ht="15.6" x14ac:dyDescent="0.25">
      <c r="A64" s="11"/>
      <c r="B64" s="52"/>
      <c r="C64" s="13"/>
      <c r="D64" s="14"/>
      <c r="E64" s="15"/>
      <c r="F64" s="15"/>
      <c r="G64" s="64">
        <v>1064</v>
      </c>
      <c r="H64" s="66">
        <f ca="1">LOOKUP(M65,REPARTO!A:A,REPARTO!C:C)</f>
        <v>687</v>
      </c>
      <c r="I64" s="34">
        <f>LOOKUP(G64,DATOS!A:A,DATOS!P:P)</f>
        <v>0</v>
      </c>
      <c r="J64" s="34"/>
      <c r="K64" s="34"/>
      <c r="L64" s="35"/>
      <c r="AF64" s="5"/>
      <c r="AG64" s="5"/>
      <c r="AH64" s="5"/>
      <c r="AI64" s="5"/>
      <c r="AJ64" s="5"/>
      <c r="AK64" s="5"/>
    </row>
    <row r="65" spans="1:37" s="19" customFormat="1" ht="15.6" x14ac:dyDescent="0.25">
      <c r="A65" s="11"/>
      <c r="B65" s="31"/>
      <c r="C65" s="23" t="str">
        <f ca="1">IF(PORTADA!$F$51="A",CONCATENATE(M65,".- ",I65),"")</f>
        <v>11.- ÁMBITO DE LA FORMACIÓN MILITAR - CÓDIGO PENAL MILITAR.  (Ref: 5-1064)</v>
      </c>
      <c r="D65" s="24"/>
      <c r="E65" s="11"/>
      <c r="F65" s="11"/>
      <c r="G65" s="65"/>
      <c r="H65" s="62"/>
      <c r="I65" s="34" t="str">
        <f>LOOKUP(G64,DATOS!A:A,DATOS!G:G)</f>
        <v>ÁMBITO DE LA FORMACIÓN MILITAR - CÓDIGO PENAL MILITAR.  (Ref: 5-1064)</v>
      </c>
      <c r="J65" s="34"/>
      <c r="K65" s="53"/>
      <c r="L65" s="35">
        <f>+M65</f>
        <v>11</v>
      </c>
      <c r="M65" s="22">
        <f>+M59+1</f>
        <v>11</v>
      </c>
      <c r="N65" s="20" t="s">
        <v>33</v>
      </c>
      <c r="O65" s="20" t="s">
        <v>34</v>
      </c>
      <c r="P65" s="20" t="s">
        <v>39</v>
      </c>
      <c r="Q65" s="20" t="s">
        <v>35</v>
      </c>
      <c r="R65" s="20" t="s">
        <v>36</v>
      </c>
      <c r="S65" s="20" t="s">
        <v>37</v>
      </c>
      <c r="T65" s="20" t="str">
        <f>CONCATENATE("X",I64)</f>
        <v>X0</v>
      </c>
      <c r="U65" s="20" t="s">
        <v>38</v>
      </c>
      <c r="AF65" s="5"/>
      <c r="AG65" s="5"/>
      <c r="AH65" s="5"/>
      <c r="AI65" s="5"/>
      <c r="AJ65" s="5"/>
      <c r="AK65" s="5"/>
    </row>
    <row r="66" spans="1:37" s="19" customFormat="1" ht="15.6" x14ac:dyDescent="0.25">
      <c r="A66" s="142">
        <f ca="1">IF($E$2="X",0,IF(M67&gt;2,I64,M67))</f>
        <v>0</v>
      </c>
      <c r="B66" s="54"/>
      <c r="C66" s="25" t="str">
        <f ca="1">IF(PORTADA!$F$51="A",CONCATENATE(L66," ",I66),"")</f>
        <v>a) 0</v>
      </c>
      <c r="D66" s="26"/>
      <c r="E66" s="15"/>
      <c r="F66" s="15"/>
      <c r="G66" s="62"/>
      <c r="H66" s="62"/>
      <c r="I66" s="34">
        <f>LOOKUP(G64,DATOS!A:A,DATOS!L:L)</f>
        <v>0</v>
      </c>
      <c r="J66" s="35"/>
      <c r="K66" s="34"/>
      <c r="L66" s="35" t="s">
        <v>57</v>
      </c>
      <c r="M66" s="20" t="s">
        <v>5</v>
      </c>
      <c r="N66" s="20">
        <f>IF(O66&gt;0,0,R66)</f>
        <v>0</v>
      </c>
      <c r="O66" s="20">
        <f>IF(R67&gt;0,1,0)</f>
        <v>0</v>
      </c>
      <c r="P66" s="20">
        <f>IF(O66=1,-1/COUNTA(S66:S69),0)</f>
        <v>0</v>
      </c>
      <c r="Q66" s="20">
        <f>COUNTA(B66:B69)</f>
        <v>0</v>
      </c>
      <c r="R66" s="20">
        <f>COUNTIF(T66:T69,T65)</f>
        <v>0</v>
      </c>
      <c r="S66" s="21" t="s">
        <v>0</v>
      </c>
      <c r="T66" s="20" t="str">
        <f>CONCATENATE(B66,S66)</f>
        <v>A</v>
      </c>
      <c r="U66" s="20">
        <f>IF(R66&gt;0,R66+Q66,Q66*3)</f>
        <v>0</v>
      </c>
      <c r="AF66" s="5"/>
      <c r="AG66" s="5"/>
      <c r="AH66" s="5"/>
      <c r="AI66" s="5"/>
      <c r="AJ66" s="5"/>
      <c r="AK66" s="5"/>
    </row>
    <row r="67" spans="1:37" s="19" customFormat="1" ht="15.6" x14ac:dyDescent="0.25">
      <c r="A67" s="142"/>
      <c r="B67" s="54"/>
      <c r="C67" s="25" t="str">
        <f ca="1">IF(PORTADA!$F$51="A",CONCATENATE(L67," ",I67),"")</f>
        <v>b) 0</v>
      </c>
      <c r="D67" s="26"/>
      <c r="E67" s="15"/>
      <c r="F67" s="15"/>
      <c r="G67" s="62"/>
      <c r="H67" s="62"/>
      <c r="I67" s="34">
        <f>LOOKUP(G64,DATOS!A:A,DATOS!M:M)</f>
        <v>0</v>
      </c>
      <c r="J67" s="35"/>
      <c r="K67" s="34"/>
      <c r="L67" s="35" t="s">
        <v>56</v>
      </c>
      <c r="M67" s="20">
        <f ca="1">IF(PORTADA!$F$51="A",U66,0)</f>
        <v>0</v>
      </c>
      <c r="N67" s="20"/>
      <c r="O67" s="20"/>
      <c r="P67" s="20"/>
      <c r="Q67" s="20"/>
      <c r="R67" s="20">
        <f>Q66-R66</f>
        <v>0</v>
      </c>
      <c r="S67" s="21" t="s">
        <v>1</v>
      </c>
      <c r="T67" s="20" t="str">
        <f>CONCATENATE(B67,S67)</f>
        <v>B</v>
      </c>
      <c r="U67" s="20"/>
      <c r="AF67" s="5"/>
      <c r="AG67" s="5"/>
      <c r="AH67" s="5"/>
      <c r="AI67" s="5"/>
      <c r="AJ67" s="5"/>
      <c r="AK67" s="5"/>
    </row>
    <row r="68" spans="1:37" s="19" customFormat="1" ht="15.6" x14ac:dyDescent="0.25">
      <c r="A68" s="142"/>
      <c r="B68" s="54"/>
      <c r="C68" s="25" t="str">
        <f ca="1">IF(PORTADA!$F$51="A",CONCATENATE(L68," ",I68),"")</f>
        <v>c) 0</v>
      </c>
      <c r="D68" s="26"/>
      <c r="E68" s="15"/>
      <c r="F68" s="15"/>
      <c r="G68" s="62"/>
      <c r="H68" s="62"/>
      <c r="I68" s="34">
        <f>LOOKUP(G64,DATOS!A:A,DATOS!N:N)</f>
        <v>0</v>
      </c>
      <c r="J68" s="35"/>
      <c r="K68" s="34"/>
      <c r="L68" s="35" t="s">
        <v>55</v>
      </c>
      <c r="M68" s="20"/>
      <c r="N68" s="20"/>
      <c r="O68" s="20"/>
      <c r="P68" s="20"/>
      <c r="Q68" s="20"/>
      <c r="R68" s="20"/>
      <c r="S68" s="21" t="s">
        <v>2</v>
      </c>
      <c r="T68" s="20" t="str">
        <f>CONCATENATE(B68,S68)</f>
        <v>C</v>
      </c>
      <c r="U68" s="20"/>
      <c r="AF68" s="5"/>
      <c r="AG68" s="5"/>
      <c r="AH68" s="5"/>
      <c r="AI68" s="5"/>
      <c r="AJ68" s="5"/>
      <c r="AK68" s="5"/>
    </row>
    <row r="69" spans="1:37" s="19" customFormat="1" ht="15.6" x14ac:dyDescent="0.25">
      <c r="A69" s="142"/>
      <c r="B69" s="54"/>
      <c r="C69" s="25" t="str">
        <f ca="1">IF(PORTADA!$F$51="A",CONCATENATE(L69," ",I69),"")</f>
        <v>d) 0</v>
      </c>
      <c r="D69" s="26"/>
      <c r="E69" s="15"/>
      <c r="F69" s="15"/>
      <c r="G69" s="62"/>
      <c r="H69" s="62"/>
      <c r="I69" s="34">
        <f>LOOKUP(G64,DATOS!A:A,DATOS!O:O)</f>
        <v>0</v>
      </c>
      <c r="J69" s="35"/>
      <c r="K69" s="34"/>
      <c r="L69" s="35" t="s">
        <v>45</v>
      </c>
      <c r="M69" s="20"/>
      <c r="N69" s="20"/>
      <c r="O69" s="20"/>
      <c r="P69" s="20"/>
      <c r="Q69" s="20"/>
      <c r="R69" s="20"/>
      <c r="S69" s="21" t="s">
        <v>3</v>
      </c>
      <c r="T69" s="20" t="str">
        <f>CONCATENATE(B69,S69)</f>
        <v>D</v>
      </c>
      <c r="U69" s="20"/>
      <c r="AF69" s="5"/>
      <c r="AG69" s="5"/>
      <c r="AH69" s="5"/>
      <c r="AI69" s="5"/>
      <c r="AJ69" s="5"/>
      <c r="AK69" s="5"/>
    </row>
    <row r="70" spans="1:37" s="19" customFormat="1" ht="15.6" x14ac:dyDescent="0.25">
      <c r="A70" s="11"/>
      <c r="B70" s="52"/>
      <c r="C70" s="13"/>
      <c r="D70" s="14"/>
      <c r="E70" s="15"/>
      <c r="F70" s="15"/>
      <c r="G70" s="64">
        <v>725</v>
      </c>
      <c r="H70" s="66">
        <f ca="1">LOOKUP(M71,REPARTO!A:A,REPARTO!C:C)</f>
        <v>1593</v>
      </c>
      <c r="I70" s="34">
        <f>LOOKUP(G70,DATOS!A:A,DATOS!P:P)</f>
        <v>0</v>
      </c>
      <c r="J70" s="34"/>
      <c r="K70" s="34"/>
      <c r="L70" s="35"/>
      <c r="AF70" s="5"/>
      <c r="AG70" s="5"/>
      <c r="AH70" s="5"/>
      <c r="AI70" s="5"/>
      <c r="AJ70" s="5"/>
      <c r="AK70" s="5"/>
    </row>
    <row r="71" spans="1:37" s="19" customFormat="1" ht="15.6" x14ac:dyDescent="0.25">
      <c r="A71" s="11"/>
      <c r="B71" s="31"/>
      <c r="C71" s="23" t="str">
        <f ca="1">IF(PORTADA!$F$51="A",CONCATENATE(M71,".- ",I71),"")</f>
        <v>12.- ÁMBITO DE LA FORMACIÓN MILITAR - RROO PARA LAS FUERZAS ARMADAS.  (Ref: 5-725)</v>
      </c>
      <c r="D71" s="24"/>
      <c r="E71" s="11"/>
      <c r="F71" s="11"/>
      <c r="G71" s="65"/>
      <c r="H71" s="62"/>
      <c r="I71" s="34" t="str">
        <f>LOOKUP(G70,DATOS!A:A,DATOS!G:G)</f>
        <v>ÁMBITO DE LA FORMACIÓN MILITAR - RROO PARA LAS FUERZAS ARMADAS.  (Ref: 5-725)</v>
      </c>
      <c r="J71" s="34"/>
      <c r="K71" s="53"/>
      <c r="L71" s="35">
        <f>+M71</f>
        <v>12</v>
      </c>
      <c r="M71" s="22">
        <f>+M65+1</f>
        <v>12</v>
      </c>
      <c r="N71" s="20" t="s">
        <v>33</v>
      </c>
      <c r="O71" s="20" t="s">
        <v>34</v>
      </c>
      <c r="P71" s="20" t="s">
        <v>39</v>
      </c>
      <c r="Q71" s="20" t="s">
        <v>35</v>
      </c>
      <c r="R71" s="20" t="s">
        <v>36</v>
      </c>
      <c r="S71" s="20" t="s">
        <v>37</v>
      </c>
      <c r="T71" s="20" t="str">
        <f>CONCATENATE("X",I70)</f>
        <v>X0</v>
      </c>
      <c r="U71" s="20" t="s">
        <v>38</v>
      </c>
      <c r="AF71" s="5"/>
      <c r="AG71" s="5"/>
      <c r="AH71" s="5"/>
      <c r="AI71" s="5"/>
      <c r="AJ71" s="5"/>
      <c r="AK71" s="5"/>
    </row>
    <row r="72" spans="1:37" s="19" customFormat="1" ht="15.6" x14ac:dyDescent="0.25">
      <c r="A72" s="142">
        <f ca="1">IF($E$2="X",0,IF(M73&gt;2,I70,M73))</f>
        <v>0</v>
      </c>
      <c r="B72" s="54"/>
      <c r="C72" s="25" t="str">
        <f ca="1">IF(PORTADA!$F$51="A",CONCATENATE(L72," ",I72),"")</f>
        <v>a) 0</v>
      </c>
      <c r="D72" s="26"/>
      <c r="E72" s="15"/>
      <c r="F72" s="15"/>
      <c r="G72" s="62"/>
      <c r="H72" s="62"/>
      <c r="I72" s="34">
        <f>LOOKUP(G70,DATOS!A:A,DATOS!L:L)</f>
        <v>0</v>
      </c>
      <c r="J72" s="35"/>
      <c r="K72" s="34"/>
      <c r="L72" s="35" t="s">
        <v>57</v>
      </c>
      <c r="M72" s="20" t="s">
        <v>5</v>
      </c>
      <c r="N72" s="20">
        <f>IF(O72&gt;0,0,R72)</f>
        <v>0</v>
      </c>
      <c r="O72" s="20">
        <f>IF(R73&gt;0,1,0)</f>
        <v>0</v>
      </c>
      <c r="P72" s="20">
        <f>IF(O72=1,-1/COUNTA(S72:S75),0)</f>
        <v>0</v>
      </c>
      <c r="Q72" s="20">
        <f>COUNTA(B72:B75)</f>
        <v>0</v>
      </c>
      <c r="R72" s="20">
        <f>COUNTIF(T72:T75,T71)</f>
        <v>0</v>
      </c>
      <c r="S72" s="21" t="s">
        <v>0</v>
      </c>
      <c r="T72" s="20" t="str">
        <f>CONCATENATE(B72,S72)</f>
        <v>A</v>
      </c>
      <c r="U72" s="20">
        <f>IF(R72&gt;0,R72+Q72,Q72*3)</f>
        <v>0</v>
      </c>
      <c r="AF72" s="5"/>
      <c r="AG72" s="5"/>
      <c r="AH72" s="5"/>
      <c r="AI72" s="5"/>
      <c r="AJ72" s="5"/>
      <c r="AK72" s="5"/>
    </row>
    <row r="73" spans="1:37" s="19" customFormat="1" ht="15.6" x14ac:dyDescent="0.25">
      <c r="A73" s="142"/>
      <c r="B73" s="54"/>
      <c r="C73" s="25" t="str">
        <f ca="1">IF(PORTADA!$F$51="A",CONCATENATE(L73," ",I73),"")</f>
        <v>b) 0</v>
      </c>
      <c r="D73" s="26"/>
      <c r="E73" s="15"/>
      <c r="F73" s="15"/>
      <c r="G73" s="62"/>
      <c r="H73" s="62"/>
      <c r="I73" s="34">
        <f>LOOKUP(G70,DATOS!A:A,DATOS!M:M)</f>
        <v>0</v>
      </c>
      <c r="J73" s="35"/>
      <c r="K73" s="34"/>
      <c r="L73" s="35" t="s">
        <v>56</v>
      </c>
      <c r="M73" s="20">
        <f ca="1">IF(PORTADA!$F$51="A",U72,0)</f>
        <v>0</v>
      </c>
      <c r="N73" s="20"/>
      <c r="O73" s="20"/>
      <c r="P73" s="20"/>
      <c r="Q73" s="20"/>
      <c r="R73" s="20">
        <f>Q72-R72</f>
        <v>0</v>
      </c>
      <c r="S73" s="21" t="s">
        <v>1</v>
      </c>
      <c r="T73" s="20" t="str">
        <f>CONCATENATE(B73,S73)</f>
        <v>B</v>
      </c>
      <c r="U73" s="20"/>
      <c r="AF73" s="5"/>
      <c r="AG73" s="5"/>
      <c r="AH73" s="5"/>
      <c r="AI73" s="5"/>
      <c r="AJ73" s="5"/>
      <c r="AK73" s="5"/>
    </row>
    <row r="74" spans="1:37" s="19" customFormat="1" ht="15.6" x14ac:dyDescent="0.25">
      <c r="A74" s="142"/>
      <c r="B74" s="54"/>
      <c r="C74" s="25" t="str">
        <f ca="1">IF(PORTADA!$F$51="A",CONCATENATE(L74," ",I74),"")</f>
        <v>c) 0</v>
      </c>
      <c r="D74" s="26"/>
      <c r="E74" s="15"/>
      <c r="F74" s="15"/>
      <c r="G74" s="62"/>
      <c r="H74" s="62"/>
      <c r="I74" s="34">
        <f>LOOKUP(G70,DATOS!A:A,DATOS!N:N)</f>
        <v>0</v>
      </c>
      <c r="J74" s="35"/>
      <c r="K74" s="34"/>
      <c r="L74" s="35" t="s">
        <v>55</v>
      </c>
      <c r="M74" s="20"/>
      <c r="N74" s="20"/>
      <c r="O74" s="20"/>
      <c r="P74" s="20"/>
      <c r="Q74" s="20"/>
      <c r="R74" s="20"/>
      <c r="S74" s="21" t="s">
        <v>2</v>
      </c>
      <c r="T74" s="20" t="str">
        <f>CONCATENATE(B74,S74)</f>
        <v>C</v>
      </c>
      <c r="U74" s="20"/>
      <c r="AF74" s="5"/>
      <c r="AG74" s="5"/>
      <c r="AH74" s="5"/>
      <c r="AI74" s="5"/>
      <c r="AJ74" s="5"/>
      <c r="AK74" s="5"/>
    </row>
    <row r="75" spans="1:37" s="19" customFormat="1" ht="15.6" x14ac:dyDescent="0.25">
      <c r="A75" s="142"/>
      <c r="B75" s="54"/>
      <c r="C75" s="25" t="str">
        <f ca="1">IF(PORTADA!$F$51="A",CONCATENATE(L75," ",I75),"")</f>
        <v>d) 0</v>
      </c>
      <c r="D75" s="26"/>
      <c r="E75" s="15"/>
      <c r="F75" s="15"/>
      <c r="G75" s="62"/>
      <c r="H75" s="62"/>
      <c r="I75" s="34">
        <f>LOOKUP(G70,DATOS!A:A,DATOS!O:O)</f>
        <v>0</v>
      </c>
      <c r="J75" s="35"/>
      <c r="K75" s="34"/>
      <c r="L75" s="35" t="s">
        <v>45</v>
      </c>
      <c r="M75" s="20"/>
      <c r="N75" s="20"/>
      <c r="O75" s="20"/>
      <c r="P75" s="20"/>
      <c r="Q75" s="20"/>
      <c r="R75" s="20"/>
      <c r="S75" s="21" t="s">
        <v>3</v>
      </c>
      <c r="T75" s="20" t="str">
        <f>CONCATENATE(B75,S75)</f>
        <v>D</v>
      </c>
      <c r="U75" s="20"/>
      <c r="AF75" s="5"/>
      <c r="AG75" s="5"/>
      <c r="AH75" s="5"/>
      <c r="AI75" s="5"/>
      <c r="AJ75" s="5"/>
      <c r="AK75" s="5"/>
    </row>
    <row r="76" spans="1:37" s="19" customFormat="1" ht="15.6" x14ac:dyDescent="0.25">
      <c r="A76" s="11"/>
      <c r="B76" s="52"/>
      <c r="C76" s="13"/>
      <c r="D76" s="14"/>
      <c r="E76" s="15"/>
      <c r="F76" s="15"/>
      <c r="G76" s="64">
        <v>1289</v>
      </c>
      <c r="H76" s="66">
        <f ca="1">LOOKUP(M77,REPARTO!A:A,REPARTO!C:C)</f>
        <v>369</v>
      </c>
      <c r="I76" s="34">
        <f>LOOKUP(G76,DATOS!A:A,DATOS!P:P)</f>
        <v>0</v>
      </c>
      <c r="J76" s="34"/>
      <c r="K76" s="34"/>
      <c r="L76" s="35"/>
      <c r="AF76" s="5"/>
      <c r="AG76" s="5"/>
      <c r="AH76" s="5"/>
      <c r="AI76" s="5"/>
      <c r="AJ76" s="5"/>
      <c r="AK76" s="5"/>
    </row>
    <row r="77" spans="1:37" s="19" customFormat="1" ht="15.6" x14ac:dyDescent="0.25">
      <c r="A77" s="11"/>
      <c r="B77" s="31"/>
      <c r="C77" s="23" t="str">
        <f ca="1">IF(PORTADA!$F$51="A",CONCATENATE(M77,".- ",I77),"")</f>
        <v>13.- ÁMBITO DE LA INSTRUCCIÓN TÁCTICA Y TÉCNICA - TRANSMISIONES.  (Ref: 5-1289)</v>
      </c>
      <c r="D77" s="24"/>
      <c r="E77" s="11"/>
      <c r="F77" s="11"/>
      <c r="G77" s="65"/>
      <c r="H77" s="62"/>
      <c r="I77" s="34" t="str">
        <f>LOOKUP(G76,DATOS!A:A,DATOS!G:G)</f>
        <v>ÁMBITO DE LA INSTRUCCIÓN TÁCTICA Y TÉCNICA - TRANSMISIONES.  (Ref: 5-1289)</v>
      </c>
      <c r="J77" s="34"/>
      <c r="K77" s="53"/>
      <c r="L77" s="35">
        <f>+M77</f>
        <v>13</v>
      </c>
      <c r="M77" s="22">
        <f>+M71+1</f>
        <v>13</v>
      </c>
      <c r="N77" s="20" t="s">
        <v>33</v>
      </c>
      <c r="O77" s="20" t="s">
        <v>34</v>
      </c>
      <c r="P77" s="20" t="s">
        <v>39</v>
      </c>
      <c r="Q77" s="20" t="s">
        <v>35</v>
      </c>
      <c r="R77" s="20" t="s">
        <v>36</v>
      </c>
      <c r="S77" s="20" t="s">
        <v>37</v>
      </c>
      <c r="T77" s="20" t="str">
        <f>CONCATENATE("X",I76)</f>
        <v>X0</v>
      </c>
      <c r="U77" s="20" t="s">
        <v>38</v>
      </c>
      <c r="AF77" s="5"/>
      <c r="AG77" s="5"/>
      <c r="AH77" s="5"/>
      <c r="AI77" s="5"/>
      <c r="AJ77" s="5"/>
      <c r="AK77" s="5"/>
    </row>
    <row r="78" spans="1:37" s="19" customFormat="1" ht="15.6" x14ac:dyDescent="0.25">
      <c r="A78" s="142">
        <f ca="1">IF($E$2="X",0,IF(M79&gt;2,I76,M79))</f>
        <v>0</v>
      </c>
      <c r="B78" s="54"/>
      <c r="C78" s="25" t="str">
        <f ca="1">IF(PORTADA!$F$51="A",CONCATENATE(L78," ",I78),"")</f>
        <v>a) 0</v>
      </c>
      <c r="D78" s="26"/>
      <c r="E78" s="15"/>
      <c r="F78" s="15"/>
      <c r="G78" s="62"/>
      <c r="H78" s="62"/>
      <c r="I78" s="34">
        <f>LOOKUP(G76,DATOS!A:A,DATOS!L:L)</f>
        <v>0</v>
      </c>
      <c r="J78" s="35"/>
      <c r="K78" s="34"/>
      <c r="L78" s="35" t="s">
        <v>57</v>
      </c>
      <c r="M78" s="20" t="s">
        <v>5</v>
      </c>
      <c r="N78" s="20">
        <f>IF(O78&gt;0,0,R78)</f>
        <v>0</v>
      </c>
      <c r="O78" s="20">
        <f>IF(R79&gt;0,1,0)</f>
        <v>0</v>
      </c>
      <c r="P78" s="20">
        <f>IF(O78=1,-1/COUNTA(S78:S81),0)</f>
        <v>0</v>
      </c>
      <c r="Q78" s="20">
        <f>COUNTA(B78:B81)</f>
        <v>0</v>
      </c>
      <c r="R78" s="20">
        <f>COUNTIF(T78:T81,T77)</f>
        <v>0</v>
      </c>
      <c r="S78" s="21" t="s">
        <v>0</v>
      </c>
      <c r="T78" s="20" t="str">
        <f>CONCATENATE(B78,S78)</f>
        <v>A</v>
      </c>
      <c r="U78" s="20">
        <f>IF(R78&gt;0,R78+Q78,Q78*3)</f>
        <v>0</v>
      </c>
      <c r="AF78" s="5"/>
      <c r="AG78" s="5"/>
      <c r="AH78" s="5"/>
      <c r="AI78" s="5"/>
      <c r="AJ78" s="5"/>
      <c r="AK78" s="5"/>
    </row>
    <row r="79" spans="1:37" s="19" customFormat="1" ht="15.6" x14ac:dyDescent="0.25">
      <c r="A79" s="142"/>
      <c r="B79" s="54"/>
      <c r="C79" s="25" t="str">
        <f ca="1">IF(PORTADA!$F$51="A",CONCATENATE(L79," ",I79),"")</f>
        <v>b) 0</v>
      </c>
      <c r="D79" s="26"/>
      <c r="E79" s="15"/>
      <c r="F79" s="15"/>
      <c r="G79" s="62"/>
      <c r="H79" s="62"/>
      <c r="I79" s="34">
        <f>LOOKUP(G76,DATOS!A:A,DATOS!M:M)</f>
        <v>0</v>
      </c>
      <c r="J79" s="35"/>
      <c r="K79" s="34"/>
      <c r="L79" s="35" t="s">
        <v>56</v>
      </c>
      <c r="M79" s="20">
        <f ca="1">IF(PORTADA!$F$51="A",U78,0)</f>
        <v>0</v>
      </c>
      <c r="N79" s="20"/>
      <c r="O79" s="20"/>
      <c r="P79" s="20"/>
      <c r="Q79" s="20"/>
      <c r="R79" s="20">
        <f>Q78-R78</f>
        <v>0</v>
      </c>
      <c r="S79" s="21" t="s">
        <v>1</v>
      </c>
      <c r="T79" s="20" t="str">
        <f>CONCATENATE(B79,S79)</f>
        <v>B</v>
      </c>
      <c r="U79" s="20"/>
      <c r="AF79" s="5"/>
      <c r="AG79" s="5"/>
      <c r="AH79" s="5"/>
      <c r="AI79" s="5"/>
      <c r="AJ79" s="5"/>
      <c r="AK79" s="5"/>
    </row>
    <row r="80" spans="1:37" s="19" customFormat="1" ht="15.6" x14ac:dyDescent="0.25">
      <c r="A80" s="142"/>
      <c r="B80" s="54"/>
      <c r="C80" s="25" t="str">
        <f ca="1">IF(PORTADA!$F$51="A",CONCATENATE(L80," ",I80),"")</f>
        <v>c) 0</v>
      </c>
      <c r="D80" s="26"/>
      <c r="E80" s="15"/>
      <c r="F80" s="15"/>
      <c r="G80" s="62"/>
      <c r="H80" s="62"/>
      <c r="I80" s="34">
        <f>LOOKUP(G76,DATOS!A:A,DATOS!N:N)</f>
        <v>0</v>
      </c>
      <c r="J80" s="35"/>
      <c r="K80" s="34"/>
      <c r="L80" s="35" t="s">
        <v>55</v>
      </c>
      <c r="M80" s="20"/>
      <c r="N80" s="20"/>
      <c r="O80" s="20"/>
      <c r="P80" s="20"/>
      <c r="Q80" s="20"/>
      <c r="R80" s="20"/>
      <c r="S80" s="21" t="s">
        <v>2</v>
      </c>
      <c r="T80" s="20" t="str">
        <f>CONCATENATE(B80,S80)</f>
        <v>C</v>
      </c>
      <c r="U80" s="20"/>
      <c r="AF80" s="5"/>
      <c r="AG80" s="5"/>
      <c r="AH80" s="5"/>
      <c r="AI80" s="5"/>
      <c r="AJ80" s="5"/>
      <c r="AK80" s="5"/>
    </row>
    <row r="81" spans="1:37" s="19" customFormat="1" ht="15.6" x14ac:dyDescent="0.25">
      <c r="A81" s="142"/>
      <c r="B81" s="54"/>
      <c r="C81" s="25" t="str">
        <f ca="1">IF(PORTADA!$F$51="A",CONCATENATE(L81," ",I81),"")</f>
        <v>d) 0</v>
      </c>
      <c r="D81" s="26"/>
      <c r="E81" s="15"/>
      <c r="F81" s="15"/>
      <c r="G81" s="62"/>
      <c r="H81" s="62"/>
      <c r="I81" s="34">
        <f>LOOKUP(G76,DATOS!A:A,DATOS!O:O)</f>
        <v>0</v>
      </c>
      <c r="J81" s="35"/>
      <c r="K81" s="34"/>
      <c r="L81" s="35" t="s">
        <v>45</v>
      </c>
      <c r="M81" s="20"/>
      <c r="N81" s="20"/>
      <c r="O81" s="20"/>
      <c r="P81" s="20"/>
      <c r="Q81" s="20"/>
      <c r="R81" s="20"/>
      <c r="S81" s="21" t="s">
        <v>3</v>
      </c>
      <c r="T81" s="20" t="str">
        <f>CONCATENATE(B81,S81)</f>
        <v>D</v>
      </c>
      <c r="U81" s="20"/>
      <c r="AF81" s="5"/>
      <c r="AG81" s="5"/>
      <c r="AH81" s="5"/>
      <c r="AI81" s="5"/>
      <c r="AJ81" s="5"/>
      <c r="AK81" s="5"/>
    </row>
    <row r="82" spans="1:37" s="19" customFormat="1" ht="15.6" x14ac:dyDescent="0.25">
      <c r="A82" s="11"/>
      <c r="B82" s="52"/>
      <c r="C82" s="13"/>
      <c r="D82" s="14"/>
      <c r="E82" s="15"/>
      <c r="F82" s="15"/>
      <c r="G82" s="64">
        <v>1657</v>
      </c>
      <c r="H82" s="66">
        <f ca="1">LOOKUP(M83,REPARTO!A:A,REPARTO!C:C)</f>
        <v>593</v>
      </c>
      <c r="I82" s="34">
        <f>LOOKUP(G82,DATOS!A:A,DATOS!P:P)</f>
        <v>0</v>
      </c>
      <c r="J82" s="34"/>
      <c r="K82" s="34"/>
      <c r="L82" s="35"/>
      <c r="AF82" s="5"/>
      <c r="AG82" s="5"/>
      <c r="AH82" s="5"/>
      <c r="AI82" s="5"/>
      <c r="AJ82" s="5"/>
      <c r="AK82" s="5"/>
    </row>
    <row r="83" spans="1:37" s="19" customFormat="1" ht="15.6" x14ac:dyDescent="0.25">
      <c r="A83" s="11"/>
      <c r="B83" s="31"/>
      <c r="C83" s="23" t="str">
        <f ca="1">IF(PORTADA!$F$51="A",CONCATENATE(M83,".- ",I83),"")</f>
        <v>14.- ÁMBITO DE LA INSTRUCCIÓN TÁCTICA Y TÉCNICA - APOYO AEROMÓVIL.  (Ref: 5-1657)</v>
      </c>
      <c r="D83" s="24"/>
      <c r="E83" s="11"/>
      <c r="F83" s="11"/>
      <c r="G83" s="65"/>
      <c r="H83" s="62"/>
      <c r="I83" s="34" t="str">
        <f>LOOKUP(G82,DATOS!A:A,DATOS!G:G)</f>
        <v>ÁMBITO DE LA INSTRUCCIÓN TÁCTICA Y TÉCNICA - APOYO AEROMÓVIL.  (Ref: 5-1657)</v>
      </c>
      <c r="J83" s="34"/>
      <c r="K83" s="53"/>
      <c r="L83" s="35">
        <f>+M83</f>
        <v>14</v>
      </c>
      <c r="M83" s="22">
        <f>+M77+1</f>
        <v>14</v>
      </c>
      <c r="N83" s="20" t="s">
        <v>33</v>
      </c>
      <c r="O83" s="20" t="s">
        <v>34</v>
      </c>
      <c r="P83" s="20" t="s">
        <v>39</v>
      </c>
      <c r="Q83" s="20" t="s">
        <v>35</v>
      </c>
      <c r="R83" s="20" t="s">
        <v>36</v>
      </c>
      <c r="S83" s="20" t="s">
        <v>37</v>
      </c>
      <c r="T83" s="20" t="str">
        <f>CONCATENATE("X",I82)</f>
        <v>X0</v>
      </c>
      <c r="U83" s="20" t="s">
        <v>38</v>
      </c>
      <c r="AF83" s="5"/>
      <c r="AG83" s="5"/>
      <c r="AH83" s="5"/>
      <c r="AI83" s="5"/>
      <c r="AJ83" s="5"/>
      <c r="AK83" s="5"/>
    </row>
    <row r="84" spans="1:37" s="19" customFormat="1" ht="15.6" x14ac:dyDescent="0.25">
      <c r="A84" s="142">
        <f ca="1">IF($E$2="X",0,IF(M85&gt;2,I82,M85))</f>
        <v>0</v>
      </c>
      <c r="B84" s="54"/>
      <c r="C84" s="25" t="str">
        <f ca="1">IF(PORTADA!$F$51="A",CONCATENATE(L84," ",I84),"")</f>
        <v>a) 0</v>
      </c>
      <c r="D84" s="26"/>
      <c r="E84" s="15"/>
      <c r="F84" s="15"/>
      <c r="G84" s="62"/>
      <c r="H84" s="62"/>
      <c r="I84" s="34">
        <f>LOOKUP(G82,DATOS!A:A,DATOS!L:L)</f>
        <v>0</v>
      </c>
      <c r="J84" s="35"/>
      <c r="K84" s="34"/>
      <c r="L84" s="35" t="s">
        <v>57</v>
      </c>
      <c r="M84" s="20" t="s">
        <v>5</v>
      </c>
      <c r="N84" s="20">
        <f>IF(O84&gt;0,0,R84)</f>
        <v>0</v>
      </c>
      <c r="O84" s="20">
        <f>IF(R85&gt;0,1,0)</f>
        <v>0</v>
      </c>
      <c r="P84" s="20">
        <f>IF(O84=1,-1/COUNTA(S84:S87),0)</f>
        <v>0</v>
      </c>
      <c r="Q84" s="20">
        <f>COUNTA(B84:B87)</f>
        <v>0</v>
      </c>
      <c r="R84" s="20">
        <f>COUNTIF(T84:T87,T83)</f>
        <v>0</v>
      </c>
      <c r="S84" s="21" t="s">
        <v>0</v>
      </c>
      <c r="T84" s="20" t="str">
        <f>CONCATENATE(B84,S84)</f>
        <v>A</v>
      </c>
      <c r="U84" s="20">
        <f>IF(R84&gt;0,R84+Q84,Q84*3)</f>
        <v>0</v>
      </c>
      <c r="AF84" s="5"/>
      <c r="AG84" s="5"/>
      <c r="AH84" s="5"/>
      <c r="AI84" s="5"/>
      <c r="AJ84" s="5"/>
      <c r="AK84" s="5"/>
    </row>
    <row r="85" spans="1:37" s="19" customFormat="1" ht="15.6" x14ac:dyDescent="0.25">
      <c r="A85" s="142"/>
      <c r="B85" s="54"/>
      <c r="C85" s="25" t="str">
        <f ca="1">IF(PORTADA!$F$51="A",CONCATENATE(L85," ",I85),"")</f>
        <v>b) 0</v>
      </c>
      <c r="D85" s="26"/>
      <c r="E85" s="15"/>
      <c r="F85" s="15"/>
      <c r="G85" s="62"/>
      <c r="H85" s="62"/>
      <c r="I85" s="34">
        <f>LOOKUP(G82,DATOS!A:A,DATOS!M:M)</f>
        <v>0</v>
      </c>
      <c r="J85" s="35"/>
      <c r="K85" s="34"/>
      <c r="L85" s="35" t="s">
        <v>56</v>
      </c>
      <c r="M85" s="20">
        <f ca="1">IF(PORTADA!$F$51="A",U84,0)</f>
        <v>0</v>
      </c>
      <c r="N85" s="20"/>
      <c r="O85" s="20"/>
      <c r="P85" s="20"/>
      <c r="Q85" s="20"/>
      <c r="R85" s="20">
        <f>Q84-R84</f>
        <v>0</v>
      </c>
      <c r="S85" s="21" t="s">
        <v>1</v>
      </c>
      <c r="T85" s="20" t="str">
        <f>CONCATENATE(B85,S85)</f>
        <v>B</v>
      </c>
      <c r="U85" s="20"/>
      <c r="AF85" s="5"/>
      <c r="AG85" s="5"/>
      <c r="AH85" s="5"/>
      <c r="AI85" s="5"/>
      <c r="AJ85" s="5"/>
      <c r="AK85" s="5"/>
    </row>
    <row r="86" spans="1:37" s="19" customFormat="1" ht="15.6" x14ac:dyDescent="0.25">
      <c r="A86" s="142"/>
      <c r="B86" s="54"/>
      <c r="C86" s="25" t="str">
        <f ca="1">IF(PORTADA!$F$51="A",CONCATENATE(L86," ",I86),"")</f>
        <v>c) 0</v>
      </c>
      <c r="D86" s="26"/>
      <c r="E86" s="15"/>
      <c r="F86" s="15"/>
      <c r="G86" s="62"/>
      <c r="H86" s="62"/>
      <c r="I86" s="34">
        <f>LOOKUP(G82,DATOS!A:A,DATOS!N:N)</f>
        <v>0</v>
      </c>
      <c r="J86" s="35"/>
      <c r="K86" s="34"/>
      <c r="L86" s="35" t="s">
        <v>55</v>
      </c>
      <c r="M86" s="20"/>
      <c r="N86" s="20"/>
      <c r="O86" s="20"/>
      <c r="P86" s="20"/>
      <c r="Q86" s="20"/>
      <c r="R86" s="20"/>
      <c r="S86" s="21" t="s">
        <v>2</v>
      </c>
      <c r="T86" s="20" t="str">
        <f>CONCATENATE(B86,S86)</f>
        <v>C</v>
      </c>
      <c r="U86" s="20"/>
      <c r="AF86" s="5"/>
      <c r="AG86" s="5"/>
      <c r="AH86" s="5"/>
      <c r="AI86" s="5"/>
      <c r="AJ86" s="5"/>
      <c r="AK86" s="5"/>
    </row>
    <row r="87" spans="1:37" s="19" customFormat="1" ht="15.6" x14ac:dyDescent="0.25">
      <c r="A87" s="142"/>
      <c r="B87" s="54"/>
      <c r="C87" s="25" t="str">
        <f ca="1">IF(PORTADA!$F$51="A",CONCATENATE(L87," ",I87),"")</f>
        <v>d) 0</v>
      </c>
      <c r="D87" s="26"/>
      <c r="E87" s="15"/>
      <c r="F87" s="15"/>
      <c r="G87" s="62"/>
      <c r="H87" s="62"/>
      <c r="I87" s="34">
        <f>LOOKUP(G82,DATOS!A:A,DATOS!O:O)</f>
        <v>0</v>
      </c>
      <c r="J87" s="35"/>
      <c r="K87" s="34"/>
      <c r="L87" s="35" t="s">
        <v>45</v>
      </c>
      <c r="M87" s="20"/>
      <c r="N87" s="20"/>
      <c r="O87" s="20"/>
      <c r="P87" s="20"/>
      <c r="Q87" s="20"/>
      <c r="R87" s="20"/>
      <c r="S87" s="21" t="s">
        <v>3</v>
      </c>
      <c r="T87" s="20" t="str">
        <f>CONCATENATE(B87,S87)</f>
        <v>D</v>
      </c>
      <c r="U87" s="20"/>
      <c r="AF87" s="5"/>
      <c r="AG87" s="5"/>
      <c r="AH87" s="5"/>
      <c r="AI87" s="5"/>
      <c r="AJ87" s="5"/>
      <c r="AK87" s="5"/>
    </row>
    <row r="88" spans="1:37" s="19" customFormat="1" ht="15.6" x14ac:dyDescent="0.25">
      <c r="A88" s="11"/>
      <c r="B88" s="52"/>
      <c r="C88" s="13"/>
      <c r="D88" s="14"/>
      <c r="E88" s="15"/>
      <c r="F88" s="15"/>
      <c r="G88" s="64">
        <v>551</v>
      </c>
      <c r="H88" s="66">
        <f ca="1">LOOKUP(M89,REPARTO!A:A,REPARTO!C:C)</f>
        <v>785</v>
      </c>
      <c r="I88" s="34">
        <f>LOOKUP(G88,DATOS!A:A,DATOS!P:P)</f>
        <v>0</v>
      </c>
      <c r="J88" s="34"/>
      <c r="K88" s="34"/>
      <c r="L88" s="35"/>
      <c r="AF88" s="5"/>
      <c r="AG88" s="5"/>
      <c r="AH88" s="5"/>
      <c r="AI88" s="5"/>
      <c r="AJ88" s="5"/>
      <c r="AK88" s="5"/>
    </row>
    <row r="89" spans="1:37" s="19" customFormat="1" ht="15.6" x14ac:dyDescent="0.25">
      <c r="A89" s="11"/>
      <c r="B89" s="31"/>
      <c r="C89" s="23" t="str">
        <f ca="1">IF(PORTADA!$F$51="A",CONCATENATE(M89,".- ",I89),"")</f>
        <v>15.- GEOGRAFÍA E HISTORIA - LA EDAD MODERNA.  (Ref: 5-551)</v>
      </c>
      <c r="D89" s="24"/>
      <c r="E89" s="11"/>
      <c r="F89" s="11"/>
      <c r="G89" s="65"/>
      <c r="H89" s="62"/>
      <c r="I89" s="34" t="str">
        <f>LOOKUP(G88,DATOS!A:A,DATOS!G:G)</f>
        <v>GEOGRAFÍA E HISTORIA - LA EDAD MODERNA.  (Ref: 5-551)</v>
      </c>
      <c r="J89" s="34"/>
      <c r="K89" s="53"/>
      <c r="L89" s="35">
        <f>+M89</f>
        <v>15</v>
      </c>
      <c r="M89" s="22">
        <f>+M83+1</f>
        <v>15</v>
      </c>
      <c r="N89" s="20" t="s">
        <v>33</v>
      </c>
      <c r="O89" s="20" t="s">
        <v>34</v>
      </c>
      <c r="P89" s="20" t="s">
        <v>39</v>
      </c>
      <c r="Q89" s="20" t="s">
        <v>35</v>
      </c>
      <c r="R89" s="20" t="s">
        <v>36</v>
      </c>
      <c r="S89" s="20" t="s">
        <v>37</v>
      </c>
      <c r="T89" s="20" t="str">
        <f>CONCATENATE("X",I88)</f>
        <v>X0</v>
      </c>
      <c r="U89" s="20" t="s">
        <v>38</v>
      </c>
      <c r="AF89" s="5"/>
      <c r="AG89" s="5"/>
      <c r="AH89" s="5"/>
      <c r="AI89" s="5"/>
      <c r="AJ89" s="5"/>
      <c r="AK89" s="5"/>
    </row>
    <row r="90" spans="1:37" s="19" customFormat="1" ht="15.6" x14ac:dyDescent="0.25">
      <c r="A90" s="142">
        <f ca="1">IF($E$2="X",0,IF(M91&gt;2,I88,M91))</f>
        <v>0</v>
      </c>
      <c r="B90" s="54"/>
      <c r="C90" s="25" t="str">
        <f ca="1">IF(PORTADA!$F$51="A",CONCATENATE(L90," ",I90),"")</f>
        <v>a) 0</v>
      </c>
      <c r="D90" s="26"/>
      <c r="E90" s="15"/>
      <c r="F90" s="15"/>
      <c r="G90" s="62"/>
      <c r="H90" s="62"/>
      <c r="I90" s="34">
        <f>LOOKUP(G88,DATOS!A:A,DATOS!L:L)</f>
        <v>0</v>
      </c>
      <c r="J90" s="35"/>
      <c r="K90" s="34"/>
      <c r="L90" s="35" t="s">
        <v>57</v>
      </c>
      <c r="M90" s="20" t="s">
        <v>5</v>
      </c>
      <c r="N90" s="20">
        <f>IF(O90&gt;0,0,R90)</f>
        <v>0</v>
      </c>
      <c r="O90" s="20">
        <f>IF(R91&gt;0,1,0)</f>
        <v>0</v>
      </c>
      <c r="P90" s="20">
        <f>IF(O90=1,-1/COUNTA(S90:S93),0)</f>
        <v>0</v>
      </c>
      <c r="Q90" s="20">
        <f>COUNTA(B90:B93)</f>
        <v>0</v>
      </c>
      <c r="R90" s="20">
        <f>COUNTIF(T90:T93,T89)</f>
        <v>0</v>
      </c>
      <c r="S90" s="21" t="s">
        <v>0</v>
      </c>
      <c r="T90" s="20" t="str">
        <f>CONCATENATE(B90,S90)</f>
        <v>A</v>
      </c>
      <c r="U90" s="20">
        <f>IF(R90&gt;0,R90+Q90,Q90*3)</f>
        <v>0</v>
      </c>
      <c r="AF90" s="5"/>
      <c r="AG90" s="5"/>
      <c r="AH90" s="5"/>
      <c r="AI90" s="5"/>
      <c r="AJ90" s="5"/>
      <c r="AK90" s="5"/>
    </row>
    <row r="91" spans="1:37" s="19" customFormat="1" ht="15.6" x14ac:dyDescent="0.25">
      <c r="A91" s="142"/>
      <c r="B91" s="54"/>
      <c r="C91" s="25" t="str">
        <f ca="1">IF(PORTADA!$F$51="A",CONCATENATE(L91," ",I91),"")</f>
        <v>b) 0</v>
      </c>
      <c r="D91" s="26"/>
      <c r="E91" s="15"/>
      <c r="F91" s="15"/>
      <c r="G91" s="62"/>
      <c r="H91" s="62"/>
      <c r="I91" s="34">
        <f>LOOKUP(G88,DATOS!A:A,DATOS!M:M)</f>
        <v>0</v>
      </c>
      <c r="J91" s="35"/>
      <c r="K91" s="34"/>
      <c r="L91" s="35" t="s">
        <v>56</v>
      </c>
      <c r="M91" s="20">
        <f ca="1">IF(PORTADA!$F$51="A",U90,0)</f>
        <v>0</v>
      </c>
      <c r="N91" s="20"/>
      <c r="O91" s="20"/>
      <c r="P91" s="20"/>
      <c r="Q91" s="20"/>
      <c r="R91" s="20">
        <f>Q90-R90</f>
        <v>0</v>
      </c>
      <c r="S91" s="21" t="s">
        <v>1</v>
      </c>
      <c r="T91" s="20" t="str">
        <f>CONCATENATE(B91,S91)</f>
        <v>B</v>
      </c>
      <c r="U91" s="20"/>
      <c r="AF91" s="5"/>
      <c r="AG91" s="5"/>
      <c r="AH91" s="5"/>
      <c r="AI91" s="5"/>
      <c r="AJ91" s="5"/>
      <c r="AK91" s="5"/>
    </row>
    <row r="92" spans="1:37" s="19" customFormat="1" ht="15.6" x14ac:dyDescent="0.25">
      <c r="A92" s="142"/>
      <c r="B92" s="54"/>
      <c r="C92" s="25" t="str">
        <f ca="1">IF(PORTADA!$F$51="A",CONCATENATE(L92," ",I92),"")</f>
        <v>c) 0</v>
      </c>
      <c r="D92" s="26"/>
      <c r="E92" s="15"/>
      <c r="F92" s="15"/>
      <c r="G92" s="62"/>
      <c r="H92" s="62"/>
      <c r="I92" s="34">
        <f>LOOKUP(G88,DATOS!A:A,DATOS!N:N)</f>
        <v>0</v>
      </c>
      <c r="J92" s="35"/>
      <c r="K92" s="34"/>
      <c r="L92" s="35" t="s">
        <v>55</v>
      </c>
      <c r="M92" s="20"/>
      <c r="N92" s="20"/>
      <c r="O92" s="20"/>
      <c r="P92" s="20"/>
      <c r="Q92" s="20"/>
      <c r="R92" s="20"/>
      <c r="S92" s="21" t="s">
        <v>2</v>
      </c>
      <c r="T92" s="20" t="str">
        <f>CONCATENATE(B92,S92)</f>
        <v>C</v>
      </c>
      <c r="U92" s="20"/>
      <c r="AF92" s="5"/>
      <c r="AG92" s="5"/>
      <c r="AH92" s="5"/>
      <c r="AI92" s="5"/>
      <c r="AJ92" s="5"/>
      <c r="AK92" s="5"/>
    </row>
    <row r="93" spans="1:37" s="19" customFormat="1" ht="15.6" x14ac:dyDescent="0.25">
      <c r="A93" s="142"/>
      <c r="B93" s="54"/>
      <c r="C93" s="25" t="str">
        <f ca="1">IF(PORTADA!$F$51="A",CONCATENATE(L93," ",I93),"")</f>
        <v>d) 0</v>
      </c>
      <c r="D93" s="26"/>
      <c r="E93" s="15"/>
      <c r="F93" s="15"/>
      <c r="G93" s="62"/>
      <c r="H93" s="62"/>
      <c r="I93" s="34">
        <f>LOOKUP(G88,DATOS!A:A,DATOS!O:O)</f>
        <v>0</v>
      </c>
      <c r="J93" s="35"/>
      <c r="K93" s="34"/>
      <c r="L93" s="35" t="s">
        <v>45</v>
      </c>
      <c r="M93" s="20"/>
      <c r="N93" s="20"/>
      <c r="O93" s="20"/>
      <c r="P93" s="20"/>
      <c r="Q93" s="20"/>
      <c r="R93" s="20"/>
      <c r="S93" s="21" t="s">
        <v>3</v>
      </c>
      <c r="T93" s="20" t="str">
        <f>CONCATENATE(B93,S93)</f>
        <v>D</v>
      </c>
      <c r="U93" s="20"/>
      <c r="AF93" s="5"/>
      <c r="AG93" s="5"/>
      <c r="AH93" s="5"/>
      <c r="AI93" s="5"/>
      <c r="AJ93" s="5"/>
      <c r="AK93" s="5"/>
    </row>
    <row r="94" spans="1:37" s="19" customFormat="1" ht="15.6" x14ac:dyDescent="0.25">
      <c r="A94" s="11"/>
      <c r="B94" s="52"/>
      <c r="C94" s="13"/>
      <c r="D94" s="14"/>
      <c r="E94" s="15"/>
      <c r="F94" s="15"/>
      <c r="G94" s="64">
        <v>966</v>
      </c>
      <c r="H94" s="66">
        <f ca="1">LOOKUP(M95,REPARTO!A:A,REPARTO!C:C)</f>
        <v>1441</v>
      </c>
      <c r="I94" s="34">
        <f>LOOKUP(G94,DATOS!A:A,DATOS!P:P)</f>
        <v>0</v>
      </c>
      <c r="J94" s="34"/>
      <c r="K94" s="34"/>
      <c r="L94" s="35"/>
      <c r="AF94" s="5"/>
      <c r="AG94" s="5"/>
      <c r="AH94" s="5"/>
      <c r="AI94" s="5"/>
      <c r="AJ94" s="5"/>
      <c r="AK94" s="5"/>
    </row>
    <row r="95" spans="1:37" s="19" customFormat="1" ht="15.6" x14ac:dyDescent="0.25">
      <c r="A95" s="11"/>
      <c r="B95" s="31"/>
      <c r="C95" s="23" t="str">
        <f ca="1">IF(PORTADA!$F$51="A",CONCATENATE(M95,".- ",I95),"")</f>
        <v>16.- ÁMBITO DE LA FORMACIÓN MILITAR - RÉGIMEN DISCIPLINARIO.  (Ref: 5-966)</v>
      </c>
      <c r="D95" s="24"/>
      <c r="E95" s="11"/>
      <c r="F95" s="11"/>
      <c r="G95" s="65"/>
      <c r="H95" s="62"/>
      <c r="I95" s="34" t="str">
        <f>LOOKUP(G94,DATOS!A:A,DATOS!G:G)</f>
        <v>ÁMBITO DE LA FORMACIÓN MILITAR - RÉGIMEN DISCIPLINARIO.  (Ref: 5-966)</v>
      </c>
      <c r="J95" s="34"/>
      <c r="K95" s="53"/>
      <c r="L95" s="35">
        <f>+M95</f>
        <v>16</v>
      </c>
      <c r="M95" s="22">
        <f>+M89+1</f>
        <v>16</v>
      </c>
      <c r="N95" s="20" t="s">
        <v>33</v>
      </c>
      <c r="O95" s="20" t="s">
        <v>34</v>
      </c>
      <c r="P95" s="20" t="s">
        <v>39</v>
      </c>
      <c r="Q95" s="20" t="s">
        <v>35</v>
      </c>
      <c r="R95" s="20" t="s">
        <v>36</v>
      </c>
      <c r="S95" s="20" t="s">
        <v>37</v>
      </c>
      <c r="T95" s="20" t="str">
        <f>CONCATENATE("X",I94)</f>
        <v>X0</v>
      </c>
      <c r="U95" s="20" t="s">
        <v>38</v>
      </c>
      <c r="AF95" s="5"/>
      <c r="AG95" s="5"/>
      <c r="AH95" s="5"/>
      <c r="AI95" s="5"/>
      <c r="AJ95" s="5"/>
      <c r="AK95" s="5"/>
    </row>
    <row r="96" spans="1:37" s="19" customFormat="1" ht="15.6" x14ac:dyDescent="0.25">
      <c r="A96" s="142">
        <f ca="1">IF($E$2="X",0,IF(M97&gt;2,I94,M97))</f>
        <v>0</v>
      </c>
      <c r="B96" s="54"/>
      <c r="C96" s="25" t="str">
        <f ca="1">IF(PORTADA!$F$51="A",CONCATENATE(L96," ",I96),"")</f>
        <v>a) 0</v>
      </c>
      <c r="D96" s="26"/>
      <c r="E96" s="15"/>
      <c r="F96" s="15"/>
      <c r="G96" s="62"/>
      <c r="H96" s="62"/>
      <c r="I96" s="34">
        <f>LOOKUP(G94,DATOS!A:A,DATOS!L:L)</f>
        <v>0</v>
      </c>
      <c r="J96" s="35"/>
      <c r="K96" s="34"/>
      <c r="L96" s="35" t="s">
        <v>57</v>
      </c>
      <c r="M96" s="20" t="s">
        <v>5</v>
      </c>
      <c r="N96" s="20">
        <f>IF(O96&gt;0,0,R96)</f>
        <v>0</v>
      </c>
      <c r="O96" s="20">
        <f>IF(R97&gt;0,1,0)</f>
        <v>0</v>
      </c>
      <c r="P96" s="20">
        <f>IF(O96=1,-1/COUNTA(S96:S99),0)</f>
        <v>0</v>
      </c>
      <c r="Q96" s="20">
        <f>COUNTA(B96:B99)</f>
        <v>0</v>
      </c>
      <c r="R96" s="20">
        <f>COUNTIF(T96:T99,T95)</f>
        <v>0</v>
      </c>
      <c r="S96" s="21" t="s">
        <v>0</v>
      </c>
      <c r="T96" s="20" t="str">
        <f>CONCATENATE(B96,S96)</f>
        <v>A</v>
      </c>
      <c r="U96" s="20">
        <f>IF(R96&gt;0,R96+Q96,Q96*3)</f>
        <v>0</v>
      </c>
      <c r="AF96" s="5"/>
      <c r="AG96" s="5"/>
      <c r="AH96" s="5"/>
      <c r="AI96" s="5"/>
      <c r="AJ96" s="5"/>
      <c r="AK96" s="5"/>
    </row>
    <row r="97" spans="1:37" s="19" customFormat="1" ht="15.6" x14ac:dyDescent="0.25">
      <c r="A97" s="142"/>
      <c r="B97" s="54"/>
      <c r="C97" s="25" t="str">
        <f ca="1">IF(PORTADA!$F$51="A",CONCATENATE(L97," ",I97),"")</f>
        <v>b) 0</v>
      </c>
      <c r="D97" s="26"/>
      <c r="E97" s="15"/>
      <c r="F97" s="15"/>
      <c r="G97" s="62"/>
      <c r="H97" s="62"/>
      <c r="I97" s="34">
        <f>LOOKUP(G94,DATOS!A:A,DATOS!M:M)</f>
        <v>0</v>
      </c>
      <c r="J97" s="35"/>
      <c r="K97" s="34"/>
      <c r="L97" s="35" t="s">
        <v>56</v>
      </c>
      <c r="M97" s="20">
        <f ca="1">IF(PORTADA!$F$51="A",U96,0)</f>
        <v>0</v>
      </c>
      <c r="N97" s="20"/>
      <c r="O97" s="20"/>
      <c r="P97" s="20"/>
      <c r="Q97" s="20"/>
      <c r="R97" s="20">
        <f>Q96-R96</f>
        <v>0</v>
      </c>
      <c r="S97" s="21" t="s">
        <v>1</v>
      </c>
      <c r="T97" s="20" t="str">
        <f>CONCATENATE(B97,S97)</f>
        <v>B</v>
      </c>
      <c r="U97" s="20"/>
      <c r="AF97" s="5"/>
      <c r="AG97" s="5"/>
      <c r="AH97" s="5"/>
      <c r="AI97" s="5"/>
      <c r="AJ97" s="5"/>
      <c r="AK97" s="5"/>
    </row>
    <row r="98" spans="1:37" s="19" customFormat="1" ht="15.6" x14ac:dyDescent="0.25">
      <c r="A98" s="142"/>
      <c r="B98" s="54"/>
      <c r="C98" s="25" t="str">
        <f ca="1">IF(PORTADA!$F$51="A",CONCATENATE(L98," ",I98),"")</f>
        <v>c) 0</v>
      </c>
      <c r="D98" s="26"/>
      <c r="E98" s="15"/>
      <c r="F98" s="15"/>
      <c r="G98" s="62"/>
      <c r="H98" s="62"/>
      <c r="I98" s="34">
        <f>LOOKUP(G94,DATOS!A:A,DATOS!N:N)</f>
        <v>0</v>
      </c>
      <c r="J98" s="35"/>
      <c r="K98" s="34"/>
      <c r="L98" s="35" t="s">
        <v>55</v>
      </c>
      <c r="M98" s="20"/>
      <c r="N98" s="20"/>
      <c r="O98" s="20"/>
      <c r="P98" s="20"/>
      <c r="Q98" s="20"/>
      <c r="R98" s="20"/>
      <c r="S98" s="21" t="s">
        <v>2</v>
      </c>
      <c r="T98" s="20" t="str">
        <f>CONCATENATE(B98,S98)</f>
        <v>C</v>
      </c>
      <c r="U98" s="20"/>
      <c r="AF98" s="5"/>
      <c r="AG98" s="5"/>
      <c r="AH98" s="5"/>
      <c r="AI98" s="5"/>
      <c r="AJ98" s="5"/>
      <c r="AK98" s="5"/>
    </row>
    <row r="99" spans="1:37" s="19" customFormat="1" ht="15.6" x14ac:dyDescent="0.25">
      <c r="A99" s="142"/>
      <c r="B99" s="54"/>
      <c r="C99" s="25" t="str">
        <f ca="1">IF(PORTADA!$F$51="A",CONCATENATE(L99," ",I99),"")</f>
        <v>d) 0</v>
      </c>
      <c r="D99" s="26"/>
      <c r="E99" s="15"/>
      <c r="F99" s="15"/>
      <c r="G99" s="62"/>
      <c r="H99" s="62"/>
      <c r="I99" s="34">
        <f>LOOKUP(G94,DATOS!A:A,DATOS!O:O)</f>
        <v>0</v>
      </c>
      <c r="J99" s="35"/>
      <c r="K99" s="34"/>
      <c r="L99" s="35" t="s">
        <v>45</v>
      </c>
      <c r="M99" s="20"/>
      <c r="N99" s="20"/>
      <c r="O99" s="20"/>
      <c r="P99" s="20"/>
      <c r="Q99" s="20"/>
      <c r="R99" s="20"/>
      <c r="S99" s="21" t="s">
        <v>3</v>
      </c>
      <c r="T99" s="20" t="str">
        <f>CONCATENATE(B99,S99)</f>
        <v>D</v>
      </c>
      <c r="U99" s="20"/>
      <c r="AF99" s="5"/>
      <c r="AG99" s="5"/>
      <c r="AH99" s="5"/>
      <c r="AI99" s="5"/>
      <c r="AJ99" s="5"/>
      <c r="AK99" s="5"/>
    </row>
    <row r="100" spans="1:37" s="19" customFormat="1" ht="15.6" x14ac:dyDescent="0.25">
      <c r="A100" s="11"/>
      <c r="B100" s="52"/>
      <c r="C100" s="13"/>
      <c r="D100" s="14"/>
      <c r="E100" s="15"/>
      <c r="F100" s="15"/>
      <c r="G100" s="64">
        <v>755</v>
      </c>
      <c r="H100" s="66">
        <f ca="1">LOOKUP(M101,REPARTO!A:A,REPARTO!C:C)</f>
        <v>232</v>
      </c>
      <c r="I100" s="34">
        <f>LOOKUP(G100,DATOS!A:A,DATOS!P:P)</f>
        <v>0</v>
      </c>
      <c r="J100" s="34"/>
      <c r="K100" s="34"/>
      <c r="L100" s="35"/>
      <c r="AF100" s="5"/>
      <c r="AG100" s="5"/>
      <c r="AH100" s="5"/>
      <c r="AI100" s="5"/>
      <c r="AJ100" s="5"/>
      <c r="AK100" s="5"/>
    </row>
    <row r="101" spans="1:37" s="19" customFormat="1" ht="15.6" x14ac:dyDescent="0.25">
      <c r="A101" s="11"/>
      <c r="B101" s="31"/>
      <c r="C101" s="23" t="str">
        <f ca="1">IF(PORTADA!$F$51="A",CONCATENATE(M101,".- ",I101),"")</f>
        <v>17.- ÁMBITO DE LA FORMACIÓN MILITAR - RROO PARA LAS FUERZAS ARMADAS.  (Ref: 5-755)</v>
      </c>
      <c r="D101" s="24"/>
      <c r="E101" s="11"/>
      <c r="F101" s="11"/>
      <c r="G101" s="65"/>
      <c r="H101" s="62"/>
      <c r="I101" s="34" t="str">
        <f>LOOKUP(G100,DATOS!A:A,DATOS!G:G)</f>
        <v>ÁMBITO DE LA FORMACIÓN MILITAR - RROO PARA LAS FUERZAS ARMADAS.  (Ref: 5-755)</v>
      </c>
      <c r="J101" s="34"/>
      <c r="K101" s="53"/>
      <c r="L101" s="35">
        <f>+M101</f>
        <v>17</v>
      </c>
      <c r="M101" s="22">
        <f>+M95+1</f>
        <v>17</v>
      </c>
      <c r="N101" s="20" t="s">
        <v>33</v>
      </c>
      <c r="O101" s="20" t="s">
        <v>34</v>
      </c>
      <c r="P101" s="20" t="s">
        <v>39</v>
      </c>
      <c r="Q101" s="20" t="s">
        <v>35</v>
      </c>
      <c r="R101" s="20" t="s">
        <v>36</v>
      </c>
      <c r="S101" s="20" t="s">
        <v>37</v>
      </c>
      <c r="T101" s="20" t="str">
        <f>CONCATENATE("X",I100)</f>
        <v>X0</v>
      </c>
      <c r="U101" s="20" t="s">
        <v>38</v>
      </c>
      <c r="AF101" s="5"/>
      <c r="AG101" s="5"/>
      <c r="AH101" s="5"/>
      <c r="AI101" s="5"/>
      <c r="AJ101" s="5"/>
      <c r="AK101" s="5"/>
    </row>
    <row r="102" spans="1:37" s="19" customFormat="1" ht="15.6" x14ac:dyDescent="0.25">
      <c r="A102" s="142">
        <f ca="1">IF($E$2="X",0,IF(M103&gt;2,I100,M103))</f>
        <v>0</v>
      </c>
      <c r="B102" s="54"/>
      <c r="C102" s="25" t="str">
        <f ca="1">IF(PORTADA!$F$51="A",CONCATENATE(L102," ",I102),"")</f>
        <v>a) 0</v>
      </c>
      <c r="D102" s="26"/>
      <c r="E102" s="15"/>
      <c r="F102" s="15"/>
      <c r="G102" s="62"/>
      <c r="H102" s="62"/>
      <c r="I102" s="34">
        <f>LOOKUP(G100,DATOS!A:A,DATOS!L:L)</f>
        <v>0</v>
      </c>
      <c r="J102" s="35"/>
      <c r="K102" s="34"/>
      <c r="L102" s="35" t="s">
        <v>57</v>
      </c>
      <c r="M102" s="20" t="s">
        <v>5</v>
      </c>
      <c r="N102" s="20">
        <f>IF(O102&gt;0,0,R102)</f>
        <v>0</v>
      </c>
      <c r="O102" s="20">
        <f>IF(R103&gt;0,1,0)</f>
        <v>0</v>
      </c>
      <c r="P102" s="20">
        <f>IF(O102=1,-1/COUNTA(S102:S105),0)</f>
        <v>0</v>
      </c>
      <c r="Q102" s="20">
        <f>COUNTA(B102:B105)</f>
        <v>0</v>
      </c>
      <c r="R102" s="20">
        <f>COUNTIF(T102:T105,T101)</f>
        <v>0</v>
      </c>
      <c r="S102" s="21" t="s">
        <v>0</v>
      </c>
      <c r="T102" s="20" t="str">
        <f>CONCATENATE(B102,S102)</f>
        <v>A</v>
      </c>
      <c r="U102" s="20">
        <f>IF(R102&gt;0,R102+Q102,Q102*3)</f>
        <v>0</v>
      </c>
      <c r="AF102" s="5"/>
      <c r="AG102" s="5"/>
      <c r="AH102" s="5"/>
      <c r="AI102" s="5"/>
      <c r="AJ102" s="5"/>
      <c r="AK102" s="5"/>
    </row>
    <row r="103" spans="1:37" s="19" customFormat="1" ht="15.6" x14ac:dyDescent="0.25">
      <c r="A103" s="142"/>
      <c r="B103" s="54"/>
      <c r="C103" s="25" t="str">
        <f ca="1">IF(PORTADA!$F$51="A",CONCATENATE(L103," ",I103),"")</f>
        <v>b) 0</v>
      </c>
      <c r="D103" s="26"/>
      <c r="E103" s="15"/>
      <c r="F103" s="15"/>
      <c r="G103" s="62"/>
      <c r="H103" s="62"/>
      <c r="I103" s="34">
        <f>LOOKUP(G100,DATOS!A:A,DATOS!M:M)</f>
        <v>0</v>
      </c>
      <c r="J103" s="35"/>
      <c r="K103" s="34"/>
      <c r="L103" s="35" t="s">
        <v>56</v>
      </c>
      <c r="M103" s="20">
        <f ca="1">IF(PORTADA!$F$51="A",U102,0)</f>
        <v>0</v>
      </c>
      <c r="N103" s="20"/>
      <c r="O103" s="20"/>
      <c r="P103" s="20"/>
      <c r="Q103" s="20"/>
      <c r="R103" s="20">
        <f>Q102-R102</f>
        <v>0</v>
      </c>
      <c r="S103" s="21" t="s">
        <v>1</v>
      </c>
      <c r="T103" s="20" t="str">
        <f>CONCATENATE(B103,S103)</f>
        <v>B</v>
      </c>
      <c r="U103" s="20"/>
      <c r="AF103" s="5"/>
      <c r="AG103" s="5"/>
      <c r="AH103" s="5"/>
      <c r="AI103" s="5"/>
      <c r="AJ103" s="5"/>
      <c r="AK103" s="5"/>
    </row>
    <row r="104" spans="1:37" s="19" customFormat="1" ht="15.6" x14ac:dyDescent="0.25">
      <c r="A104" s="142"/>
      <c r="B104" s="54"/>
      <c r="C104" s="25" t="str">
        <f ca="1">IF(PORTADA!$F$51="A",CONCATENATE(L104," ",I104),"")</f>
        <v>c) 0</v>
      </c>
      <c r="D104" s="26"/>
      <c r="E104" s="15"/>
      <c r="F104" s="15"/>
      <c r="G104" s="62"/>
      <c r="H104" s="62"/>
      <c r="I104" s="34">
        <f>LOOKUP(G100,DATOS!A:A,DATOS!N:N)</f>
        <v>0</v>
      </c>
      <c r="J104" s="35"/>
      <c r="K104" s="34"/>
      <c r="L104" s="35" t="s">
        <v>55</v>
      </c>
      <c r="M104" s="20"/>
      <c r="N104" s="20"/>
      <c r="O104" s="20"/>
      <c r="P104" s="20"/>
      <c r="Q104" s="20"/>
      <c r="R104" s="20"/>
      <c r="S104" s="21" t="s">
        <v>2</v>
      </c>
      <c r="T104" s="20" t="str">
        <f>CONCATENATE(B104,S104)</f>
        <v>C</v>
      </c>
      <c r="U104" s="20"/>
      <c r="AF104" s="5"/>
      <c r="AG104" s="5"/>
      <c r="AH104" s="5"/>
      <c r="AI104" s="5"/>
      <c r="AJ104" s="5"/>
      <c r="AK104" s="5"/>
    </row>
    <row r="105" spans="1:37" s="19" customFormat="1" ht="15.6" x14ac:dyDescent="0.25">
      <c r="A105" s="142"/>
      <c r="B105" s="54"/>
      <c r="C105" s="25" t="str">
        <f ca="1">IF(PORTADA!$F$51="A",CONCATENATE(L105," ",I105),"")</f>
        <v>d) 0</v>
      </c>
      <c r="D105" s="26"/>
      <c r="E105" s="15"/>
      <c r="F105" s="15"/>
      <c r="G105" s="62"/>
      <c r="H105" s="62"/>
      <c r="I105" s="34">
        <f>LOOKUP(G100,DATOS!A:A,DATOS!O:O)</f>
        <v>0</v>
      </c>
      <c r="J105" s="35"/>
      <c r="K105" s="34"/>
      <c r="L105" s="35" t="s">
        <v>45</v>
      </c>
      <c r="M105" s="20"/>
      <c r="N105" s="20"/>
      <c r="O105" s="20"/>
      <c r="P105" s="20"/>
      <c r="Q105" s="20"/>
      <c r="R105" s="20"/>
      <c r="S105" s="21" t="s">
        <v>3</v>
      </c>
      <c r="T105" s="20" t="str">
        <f>CONCATENATE(B105,S105)</f>
        <v>D</v>
      </c>
      <c r="U105" s="20"/>
      <c r="AF105" s="5"/>
      <c r="AG105" s="5"/>
      <c r="AH105" s="5"/>
      <c r="AI105" s="5"/>
      <c r="AJ105" s="5"/>
      <c r="AK105" s="5"/>
    </row>
    <row r="106" spans="1:37" s="19" customFormat="1" ht="15.6" x14ac:dyDescent="0.25">
      <c r="A106" s="11"/>
      <c r="B106" s="52"/>
      <c r="C106" s="13"/>
      <c r="D106" s="14"/>
      <c r="E106" s="15"/>
      <c r="F106" s="15"/>
      <c r="G106" s="64">
        <v>1501</v>
      </c>
      <c r="H106" s="66">
        <f ca="1">LOOKUP(M107,REPARTO!A:A,REPARTO!C:C)</f>
        <v>984</v>
      </c>
      <c r="I106" s="34">
        <f>LOOKUP(G106,DATOS!A:A,DATOS!P:P)</f>
        <v>0</v>
      </c>
      <c r="J106" s="34"/>
      <c r="K106" s="34"/>
      <c r="L106" s="35"/>
      <c r="AF106" s="5"/>
      <c r="AG106" s="5"/>
      <c r="AH106" s="5"/>
      <c r="AI106" s="5"/>
      <c r="AJ106" s="5"/>
      <c r="AK106" s="5"/>
    </row>
    <row r="107" spans="1:37" s="19" customFormat="1" ht="15.6" x14ac:dyDescent="0.25">
      <c r="A107" s="11"/>
      <c r="B107" s="31"/>
      <c r="C107" s="23" t="str">
        <f ca="1">IF(PORTADA!$F$51="A",CONCATENATE(M107,".- ",I107),"")</f>
        <v>18.- ÁMBITO DE LA INSTRUCCIÓN TÁCTICA Y TÉCNICA - INSTRUCCIÓN NBQ.  (Ref: 5-1501)</v>
      </c>
      <c r="D107" s="24"/>
      <c r="E107" s="11"/>
      <c r="F107" s="11"/>
      <c r="G107" s="65"/>
      <c r="H107" s="62"/>
      <c r="I107" s="34" t="str">
        <f>LOOKUP(G106,DATOS!A:A,DATOS!G:G)</f>
        <v>ÁMBITO DE LA INSTRUCCIÓN TÁCTICA Y TÉCNICA - INSTRUCCIÓN NBQ.  (Ref: 5-1501)</v>
      </c>
      <c r="J107" s="34"/>
      <c r="K107" s="53"/>
      <c r="L107" s="35">
        <f>+M107</f>
        <v>18</v>
      </c>
      <c r="M107" s="22">
        <f>+M101+1</f>
        <v>18</v>
      </c>
      <c r="N107" s="20" t="s">
        <v>33</v>
      </c>
      <c r="O107" s="20" t="s">
        <v>34</v>
      </c>
      <c r="P107" s="20" t="s">
        <v>39</v>
      </c>
      <c r="Q107" s="20" t="s">
        <v>35</v>
      </c>
      <c r="R107" s="20" t="s">
        <v>36</v>
      </c>
      <c r="S107" s="20" t="s">
        <v>37</v>
      </c>
      <c r="T107" s="20" t="str">
        <f>CONCATENATE("X",I106)</f>
        <v>X0</v>
      </c>
      <c r="U107" s="20" t="s">
        <v>38</v>
      </c>
      <c r="AF107" s="5"/>
      <c r="AG107" s="5"/>
      <c r="AH107" s="5"/>
      <c r="AI107" s="5"/>
      <c r="AJ107" s="5"/>
      <c r="AK107" s="5"/>
    </row>
    <row r="108" spans="1:37" s="19" customFormat="1" ht="15.6" x14ac:dyDescent="0.25">
      <c r="A108" s="142">
        <f ca="1">IF($E$2="X",0,IF(M109&gt;2,I106,M109))</f>
        <v>0</v>
      </c>
      <c r="B108" s="54"/>
      <c r="C108" s="25" t="str">
        <f ca="1">IF(PORTADA!$F$51="A",CONCATENATE(L108," ",I108),"")</f>
        <v>a) 0</v>
      </c>
      <c r="D108" s="26"/>
      <c r="E108" s="15"/>
      <c r="F108" s="15"/>
      <c r="G108" s="62"/>
      <c r="H108" s="62"/>
      <c r="I108" s="34">
        <f>LOOKUP(G106,DATOS!A:A,DATOS!L:L)</f>
        <v>0</v>
      </c>
      <c r="J108" s="35"/>
      <c r="K108" s="34"/>
      <c r="L108" s="35" t="s">
        <v>57</v>
      </c>
      <c r="M108" s="20" t="s">
        <v>5</v>
      </c>
      <c r="N108" s="20">
        <f>IF(O108&gt;0,0,R108)</f>
        <v>0</v>
      </c>
      <c r="O108" s="20">
        <f>IF(R109&gt;0,1,0)</f>
        <v>0</v>
      </c>
      <c r="P108" s="20">
        <f>IF(O108=1,-1/COUNTA(S108:S111),0)</f>
        <v>0</v>
      </c>
      <c r="Q108" s="20">
        <f>COUNTA(B108:B111)</f>
        <v>0</v>
      </c>
      <c r="R108" s="20">
        <f>COUNTIF(T108:T111,T107)</f>
        <v>0</v>
      </c>
      <c r="S108" s="21" t="s">
        <v>0</v>
      </c>
      <c r="T108" s="20" t="str">
        <f>CONCATENATE(B108,S108)</f>
        <v>A</v>
      </c>
      <c r="U108" s="20">
        <f>IF(R108&gt;0,R108+Q108,Q108*3)</f>
        <v>0</v>
      </c>
      <c r="AF108" s="5"/>
      <c r="AG108" s="5"/>
      <c r="AH108" s="5"/>
      <c r="AI108" s="5"/>
      <c r="AJ108" s="5"/>
      <c r="AK108" s="5"/>
    </row>
    <row r="109" spans="1:37" s="19" customFormat="1" ht="15.6" x14ac:dyDescent="0.25">
      <c r="A109" s="142"/>
      <c r="B109" s="54"/>
      <c r="C109" s="25" t="str">
        <f ca="1">IF(PORTADA!$F$51="A",CONCATENATE(L109," ",I109),"")</f>
        <v>b) 0</v>
      </c>
      <c r="D109" s="26"/>
      <c r="E109" s="15"/>
      <c r="F109" s="15"/>
      <c r="G109" s="62"/>
      <c r="H109" s="62"/>
      <c r="I109" s="34">
        <f>LOOKUP(G106,DATOS!A:A,DATOS!M:M)</f>
        <v>0</v>
      </c>
      <c r="J109" s="35"/>
      <c r="K109" s="34"/>
      <c r="L109" s="35" t="s">
        <v>56</v>
      </c>
      <c r="M109" s="20">
        <f ca="1">IF(PORTADA!$F$51="A",U108,0)</f>
        <v>0</v>
      </c>
      <c r="N109" s="20"/>
      <c r="O109" s="20"/>
      <c r="P109" s="20"/>
      <c r="Q109" s="20"/>
      <c r="R109" s="20">
        <f>Q108-R108</f>
        <v>0</v>
      </c>
      <c r="S109" s="21" t="s">
        <v>1</v>
      </c>
      <c r="T109" s="20" t="str">
        <f>CONCATENATE(B109,S109)</f>
        <v>B</v>
      </c>
      <c r="U109" s="20"/>
      <c r="AF109" s="5"/>
      <c r="AG109" s="5"/>
      <c r="AH109" s="5"/>
      <c r="AI109" s="5"/>
      <c r="AJ109" s="5"/>
      <c r="AK109" s="5"/>
    </row>
    <row r="110" spans="1:37" s="19" customFormat="1" ht="15.6" x14ac:dyDescent="0.25">
      <c r="A110" s="142"/>
      <c r="B110" s="54"/>
      <c r="C110" s="25" t="str">
        <f ca="1">IF(PORTADA!$F$51="A",CONCATENATE(L110," ",I110),"")</f>
        <v>c) 0</v>
      </c>
      <c r="D110" s="26"/>
      <c r="E110" s="15"/>
      <c r="F110" s="15"/>
      <c r="G110" s="62"/>
      <c r="H110" s="62"/>
      <c r="I110" s="34">
        <f>LOOKUP(G106,DATOS!A:A,DATOS!N:N)</f>
        <v>0</v>
      </c>
      <c r="J110" s="35"/>
      <c r="K110" s="34"/>
      <c r="L110" s="35" t="s">
        <v>55</v>
      </c>
      <c r="M110" s="20"/>
      <c r="N110" s="20"/>
      <c r="O110" s="20"/>
      <c r="P110" s="20"/>
      <c r="Q110" s="20"/>
      <c r="R110" s="20"/>
      <c r="S110" s="21" t="s">
        <v>2</v>
      </c>
      <c r="T110" s="20" t="str">
        <f>CONCATENATE(B110,S110)</f>
        <v>C</v>
      </c>
      <c r="U110" s="20"/>
      <c r="AF110" s="5"/>
      <c r="AG110" s="5"/>
      <c r="AH110" s="5"/>
      <c r="AI110" s="5"/>
      <c r="AJ110" s="5"/>
      <c r="AK110" s="5"/>
    </row>
    <row r="111" spans="1:37" s="19" customFormat="1" ht="15.6" x14ac:dyDescent="0.25">
      <c r="A111" s="142"/>
      <c r="B111" s="54"/>
      <c r="C111" s="25" t="str">
        <f ca="1">IF(PORTADA!$F$51="A",CONCATENATE(L111," ",I111),"")</f>
        <v>d) 0</v>
      </c>
      <c r="D111" s="26"/>
      <c r="E111" s="15"/>
      <c r="F111" s="15"/>
      <c r="G111" s="62"/>
      <c r="H111" s="62"/>
      <c r="I111" s="34">
        <f>LOOKUP(G106,DATOS!A:A,DATOS!O:O)</f>
        <v>0</v>
      </c>
      <c r="J111" s="35"/>
      <c r="K111" s="34"/>
      <c r="L111" s="35" t="s">
        <v>45</v>
      </c>
      <c r="M111" s="20"/>
      <c r="N111" s="20"/>
      <c r="O111" s="20"/>
      <c r="P111" s="20"/>
      <c r="Q111" s="20"/>
      <c r="R111" s="20"/>
      <c r="S111" s="21" t="s">
        <v>3</v>
      </c>
      <c r="T111" s="20" t="str">
        <f>CONCATENATE(B111,S111)</f>
        <v>D</v>
      </c>
      <c r="U111" s="20"/>
      <c r="AF111" s="5"/>
      <c r="AG111" s="5"/>
      <c r="AH111" s="5"/>
      <c r="AI111" s="5"/>
      <c r="AJ111" s="5"/>
      <c r="AK111" s="5"/>
    </row>
    <row r="112" spans="1:37" s="19" customFormat="1" ht="15.6" x14ac:dyDescent="0.25">
      <c r="A112" s="11"/>
      <c r="B112" s="52"/>
      <c r="C112" s="13"/>
      <c r="D112" s="14"/>
      <c r="E112" s="15"/>
      <c r="F112" s="15"/>
      <c r="G112" s="64">
        <v>1214</v>
      </c>
      <c r="H112" s="66">
        <f ca="1">LOOKUP(M113,REPARTO!A:A,REPARTO!C:C)</f>
        <v>268</v>
      </c>
      <c r="I112" s="34">
        <f>LOOKUP(G112,DATOS!A:A,DATOS!P:P)</f>
        <v>0</v>
      </c>
      <c r="J112" s="34"/>
      <c r="K112" s="34"/>
      <c r="L112" s="35"/>
      <c r="AF112" s="5"/>
      <c r="AG112" s="5"/>
      <c r="AH112" s="5"/>
      <c r="AI112" s="5"/>
      <c r="AJ112" s="5"/>
      <c r="AK112" s="5"/>
    </row>
    <row r="113" spans="1:37" s="19" customFormat="1" ht="31.2" x14ac:dyDescent="0.25">
      <c r="A113" s="11"/>
      <c r="B113" s="31"/>
      <c r="C113" s="23" t="str">
        <f ca="1">IF(PORTADA!$F$51="A",CONCATENATE(M113,".- ",I113),"")</f>
        <v>19.- ÁMBITO DE LA INSTRUCCIÓN TÁCTICA Y TÉCNICA - GENERALIDADES, INSTRUCCIÓN Y PREPARACIÓN DE LA MISIÓN.  (Ref: 5-1214)</v>
      </c>
      <c r="D113" s="24"/>
      <c r="E113" s="11"/>
      <c r="F113" s="11"/>
      <c r="G113" s="65"/>
      <c r="H113" s="62"/>
      <c r="I113" s="34" t="str">
        <f>LOOKUP(G112,DATOS!A:A,DATOS!G:G)</f>
        <v>ÁMBITO DE LA INSTRUCCIÓN TÁCTICA Y TÉCNICA - GENERALIDADES, INSTRUCCIÓN Y PREPARACIÓN DE LA MISIÓN.  (Ref: 5-1214)</v>
      </c>
      <c r="J113" s="34"/>
      <c r="K113" s="53"/>
      <c r="L113" s="35">
        <f>+M113</f>
        <v>19</v>
      </c>
      <c r="M113" s="22">
        <f>+M107+1</f>
        <v>19</v>
      </c>
      <c r="N113" s="20" t="s">
        <v>33</v>
      </c>
      <c r="O113" s="20" t="s">
        <v>34</v>
      </c>
      <c r="P113" s="20" t="s">
        <v>39</v>
      </c>
      <c r="Q113" s="20" t="s">
        <v>35</v>
      </c>
      <c r="R113" s="20" t="s">
        <v>36</v>
      </c>
      <c r="S113" s="20" t="s">
        <v>37</v>
      </c>
      <c r="T113" s="20" t="str">
        <f>CONCATENATE("X",I112)</f>
        <v>X0</v>
      </c>
      <c r="U113" s="20" t="s">
        <v>38</v>
      </c>
      <c r="AF113" s="5"/>
      <c r="AG113" s="5"/>
      <c r="AH113" s="5"/>
      <c r="AI113" s="5"/>
      <c r="AJ113" s="5"/>
      <c r="AK113" s="5"/>
    </row>
    <row r="114" spans="1:37" s="19" customFormat="1" ht="15.6" x14ac:dyDescent="0.25">
      <c r="A114" s="142">
        <f ca="1">IF($E$2="X",0,IF(M115&gt;2,I112,M115))</f>
        <v>0</v>
      </c>
      <c r="B114" s="54"/>
      <c r="C114" s="25" t="str">
        <f ca="1">IF(PORTADA!$F$51="A",CONCATENATE(L114," ",I114),"")</f>
        <v>a) 0</v>
      </c>
      <c r="D114" s="26"/>
      <c r="E114" s="15"/>
      <c r="F114" s="15"/>
      <c r="G114" s="62"/>
      <c r="H114" s="62"/>
      <c r="I114" s="34">
        <f>LOOKUP(G112,DATOS!A:A,DATOS!L:L)</f>
        <v>0</v>
      </c>
      <c r="J114" s="35"/>
      <c r="K114" s="34"/>
      <c r="L114" s="35" t="s">
        <v>57</v>
      </c>
      <c r="M114" s="20" t="s">
        <v>5</v>
      </c>
      <c r="N114" s="20">
        <f>IF(O114&gt;0,0,R114)</f>
        <v>0</v>
      </c>
      <c r="O114" s="20">
        <f>IF(R115&gt;0,1,0)</f>
        <v>0</v>
      </c>
      <c r="P114" s="20">
        <f>IF(O114=1,-1/COUNTA(S114:S117),0)</f>
        <v>0</v>
      </c>
      <c r="Q114" s="20">
        <f>COUNTA(B114:B117)</f>
        <v>0</v>
      </c>
      <c r="R114" s="20">
        <f>COUNTIF(T114:T117,T113)</f>
        <v>0</v>
      </c>
      <c r="S114" s="21" t="s">
        <v>0</v>
      </c>
      <c r="T114" s="20" t="str">
        <f>CONCATENATE(B114,S114)</f>
        <v>A</v>
      </c>
      <c r="U114" s="20">
        <f>IF(R114&gt;0,R114+Q114,Q114*3)</f>
        <v>0</v>
      </c>
      <c r="AF114" s="5"/>
      <c r="AG114" s="5"/>
      <c r="AH114" s="5"/>
      <c r="AI114" s="5"/>
      <c r="AJ114" s="5"/>
      <c r="AK114" s="5"/>
    </row>
    <row r="115" spans="1:37" s="19" customFormat="1" ht="15.6" x14ac:dyDescent="0.25">
      <c r="A115" s="142"/>
      <c r="B115" s="54"/>
      <c r="C115" s="25" t="str">
        <f ca="1">IF(PORTADA!$F$51="A",CONCATENATE(L115," ",I115),"")</f>
        <v>b) 0</v>
      </c>
      <c r="D115" s="26"/>
      <c r="E115" s="15"/>
      <c r="F115" s="15"/>
      <c r="G115" s="62"/>
      <c r="H115" s="62"/>
      <c r="I115" s="34">
        <f>LOOKUP(G112,DATOS!A:A,DATOS!M:M)</f>
        <v>0</v>
      </c>
      <c r="J115" s="35"/>
      <c r="K115" s="34"/>
      <c r="L115" s="35" t="s">
        <v>56</v>
      </c>
      <c r="M115" s="20">
        <f ca="1">IF(PORTADA!$F$51="A",U114,0)</f>
        <v>0</v>
      </c>
      <c r="N115" s="20"/>
      <c r="O115" s="20"/>
      <c r="P115" s="20"/>
      <c r="Q115" s="20"/>
      <c r="R115" s="20">
        <f>Q114-R114</f>
        <v>0</v>
      </c>
      <c r="S115" s="21" t="s">
        <v>1</v>
      </c>
      <c r="T115" s="20" t="str">
        <f>CONCATENATE(B115,S115)</f>
        <v>B</v>
      </c>
      <c r="U115" s="20"/>
      <c r="AF115" s="5"/>
      <c r="AG115" s="5"/>
      <c r="AH115" s="5"/>
      <c r="AI115" s="5"/>
      <c r="AJ115" s="5"/>
      <c r="AK115" s="5"/>
    </row>
    <row r="116" spans="1:37" s="19" customFormat="1" ht="15.6" x14ac:dyDescent="0.25">
      <c r="A116" s="142"/>
      <c r="B116" s="54"/>
      <c r="C116" s="25" t="str">
        <f ca="1">IF(PORTADA!$F$51="A",CONCATENATE(L116," ",I116),"")</f>
        <v>c) 0</v>
      </c>
      <c r="D116" s="26"/>
      <c r="E116" s="15"/>
      <c r="F116" s="15"/>
      <c r="G116" s="62"/>
      <c r="H116" s="62"/>
      <c r="I116" s="34">
        <f>LOOKUP(G112,DATOS!A:A,DATOS!N:N)</f>
        <v>0</v>
      </c>
      <c r="J116" s="35"/>
      <c r="K116" s="34"/>
      <c r="L116" s="35" t="s">
        <v>55</v>
      </c>
      <c r="M116" s="20"/>
      <c r="N116" s="20"/>
      <c r="O116" s="20"/>
      <c r="P116" s="20"/>
      <c r="Q116" s="20"/>
      <c r="R116" s="20"/>
      <c r="S116" s="21" t="s">
        <v>2</v>
      </c>
      <c r="T116" s="20" t="str">
        <f>CONCATENATE(B116,S116)</f>
        <v>C</v>
      </c>
      <c r="U116" s="20"/>
      <c r="AF116" s="5"/>
      <c r="AG116" s="5"/>
      <c r="AH116" s="5"/>
      <c r="AI116" s="5"/>
      <c r="AJ116" s="5"/>
      <c r="AK116" s="5"/>
    </row>
    <row r="117" spans="1:37" s="19" customFormat="1" ht="15.6" x14ac:dyDescent="0.25">
      <c r="A117" s="142"/>
      <c r="B117" s="54"/>
      <c r="C117" s="25" t="str">
        <f ca="1">IF(PORTADA!$F$51="A",CONCATENATE(L117," ",I117),"")</f>
        <v>d) 0</v>
      </c>
      <c r="D117" s="26"/>
      <c r="E117" s="15"/>
      <c r="F117" s="15"/>
      <c r="G117" s="62"/>
      <c r="H117" s="62"/>
      <c r="I117" s="34">
        <f>LOOKUP(G112,DATOS!A:A,DATOS!O:O)</f>
        <v>0</v>
      </c>
      <c r="J117" s="35"/>
      <c r="K117" s="34"/>
      <c r="L117" s="35" t="s">
        <v>45</v>
      </c>
      <c r="M117" s="20"/>
      <c r="N117" s="20"/>
      <c r="O117" s="20"/>
      <c r="P117" s="20"/>
      <c r="Q117" s="20"/>
      <c r="R117" s="20"/>
      <c r="S117" s="21" t="s">
        <v>3</v>
      </c>
      <c r="T117" s="20" t="str">
        <f>CONCATENATE(B117,S117)</f>
        <v>D</v>
      </c>
      <c r="U117" s="20"/>
      <c r="AF117" s="5"/>
      <c r="AG117" s="5"/>
      <c r="AH117" s="5"/>
      <c r="AI117" s="5"/>
      <c r="AJ117" s="5"/>
      <c r="AK117" s="5"/>
    </row>
    <row r="118" spans="1:37" s="19" customFormat="1" ht="15.6" x14ac:dyDescent="0.25">
      <c r="A118" s="11"/>
      <c r="B118" s="52"/>
      <c r="C118" s="13"/>
      <c r="D118" s="14"/>
      <c r="E118" s="15"/>
      <c r="F118" s="15"/>
      <c r="G118" s="64">
        <v>1007</v>
      </c>
      <c r="H118" s="66">
        <f ca="1">LOOKUP(M119,REPARTO!A:A,REPARTO!C:C)</f>
        <v>142</v>
      </c>
      <c r="I118" s="34">
        <f>LOOKUP(G118,DATOS!A:A,DATOS!P:P)</f>
        <v>0</v>
      </c>
      <c r="J118" s="34"/>
      <c r="K118" s="34"/>
      <c r="L118" s="35"/>
      <c r="AF118" s="5"/>
      <c r="AG118" s="5"/>
      <c r="AH118" s="5"/>
      <c r="AI118" s="5"/>
      <c r="AJ118" s="5"/>
      <c r="AK118" s="5"/>
    </row>
    <row r="119" spans="1:37" s="19" customFormat="1" ht="15.6" x14ac:dyDescent="0.25">
      <c r="A119" s="11"/>
      <c r="B119" s="31"/>
      <c r="C119" s="23" t="str">
        <f ca="1">IF(PORTADA!$F$51="A",CONCATENATE(M119,".- ",I119),"")</f>
        <v>20.- ÁMBITO DE LA FORMACIÓN MILITAR - CÓDIGO PENAL MILITAR.  (Ref: 5-1007)</v>
      </c>
      <c r="D119" s="24"/>
      <c r="E119" s="11"/>
      <c r="F119" s="11"/>
      <c r="G119" s="65"/>
      <c r="H119" s="62"/>
      <c r="I119" s="34" t="str">
        <f>LOOKUP(G118,DATOS!A:A,DATOS!G:G)</f>
        <v>ÁMBITO DE LA FORMACIÓN MILITAR - CÓDIGO PENAL MILITAR.  (Ref: 5-1007)</v>
      </c>
      <c r="J119" s="34"/>
      <c r="K119" s="53"/>
      <c r="L119" s="35">
        <f>+M119</f>
        <v>20</v>
      </c>
      <c r="M119" s="22">
        <f>+M113+1</f>
        <v>20</v>
      </c>
      <c r="N119" s="20" t="s">
        <v>33</v>
      </c>
      <c r="O119" s="20" t="s">
        <v>34</v>
      </c>
      <c r="P119" s="20" t="s">
        <v>39</v>
      </c>
      <c r="Q119" s="20" t="s">
        <v>35</v>
      </c>
      <c r="R119" s="20" t="s">
        <v>36</v>
      </c>
      <c r="S119" s="20" t="s">
        <v>37</v>
      </c>
      <c r="T119" s="20" t="str">
        <f>CONCATENATE("X",I118)</f>
        <v>X0</v>
      </c>
      <c r="U119" s="20" t="s">
        <v>38</v>
      </c>
      <c r="AF119" s="5"/>
      <c r="AG119" s="5"/>
      <c r="AH119" s="5"/>
      <c r="AI119" s="5"/>
      <c r="AJ119" s="5"/>
      <c r="AK119" s="5"/>
    </row>
    <row r="120" spans="1:37" s="19" customFormat="1" ht="15.6" x14ac:dyDescent="0.25">
      <c r="A120" s="142">
        <f ca="1">IF($E$2="X",0,IF(M121&gt;2,I118,M121))</f>
        <v>0</v>
      </c>
      <c r="B120" s="54"/>
      <c r="C120" s="25" t="str">
        <f ca="1">IF(PORTADA!$F$51="A",CONCATENATE(L120," ",I120),"")</f>
        <v>a) 0</v>
      </c>
      <c r="D120" s="26"/>
      <c r="E120" s="15"/>
      <c r="F120" s="15"/>
      <c r="G120" s="62"/>
      <c r="H120" s="62"/>
      <c r="I120" s="34">
        <f>LOOKUP(G118,DATOS!A:A,DATOS!L:L)</f>
        <v>0</v>
      </c>
      <c r="J120" s="35"/>
      <c r="K120" s="34"/>
      <c r="L120" s="35" t="s">
        <v>57</v>
      </c>
      <c r="M120" s="20" t="s">
        <v>5</v>
      </c>
      <c r="N120" s="20">
        <f>IF(O120&gt;0,0,R120)</f>
        <v>0</v>
      </c>
      <c r="O120" s="20">
        <f>IF(R121&gt;0,1,0)</f>
        <v>0</v>
      </c>
      <c r="P120" s="20">
        <f>IF(O120=1,-1/COUNTA(S120:S123),0)</f>
        <v>0</v>
      </c>
      <c r="Q120" s="20">
        <f>COUNTA(B120:B123)</f>
        <v>0</v>
      </c>
      <c r="R120" s="20">
        <f>COUNTIF(T120:T123,T119)</f>
        <v>0</v>
      </c>
      <c r="S120" s="21" t="s">
        <v>0</v>
      </c>
      <c r="T120" s="20" t="str">
        <f>CONCATENATE(B120,S120)</f>
        <v>A</v>
      </c>
      <c r="U120" s="20">
        <f>IF(R120&gt;0,R120+Q120,Q120*3)</f>
        <v>0</v>
      </c>
      <c r="AF120" s="5"/>
      <c r="AG120" s="5"/>
      <c r="AH120" s="5"/>
      <c r="AI120" s="5"/>
      <c r="AJ120" s="5"/>
      <c r="AK120" s="5"/>
    </row>
    <row r="121" spans="1:37" s="19" customFormat="1" ht="15.6" x14ac:dyDescent="0.25">
      <c r="A121" s="142"/>
      <c r="B121" s="54"/>
      <c r="C121" s="25" t="str">
        <f ca="1">IF(PORTADA!$F$51="A",CONCATENATE(L121," ",I121),"")</f>
        <v>b) 0</v>
      </c>
      <c r="D121" s="26"/>
      <c r="E121" s="15"/>
      <c r="F121" s="15"/>
      <c r="G121" s="62"/>
      <c r="H121" s="62"/>
      <c r="I121" s="34">
        <f>LOOKUP(G118,DATOS!A:A,DATOS!M:M)</f>
        <v>0</v>
      </c>
      <c r="J121" s="35"/>
      <c r="K121" s="34"/>
      <c r="L121" s="35" t="s">
        <v>56</v>
      </c>
      <c r="M121" s="20">
        <f ca="1">IF(PORTADA!$F$51="A",U120,0)</f>
        <v>0</v>
      </c>
      <c r="N121" s="20"/>
      <c r="O121" s="20"/>
      <c r="P121" s="20"/>
      <c r="Q121" s="20"/>
      <c r="R121" s="20">
        <f>Q120-R120</f>
        <v>0</v>
      </c>
      <c r="S121" s="21" t="s">
        <v>1</v>
      </c>
      <c r="T121" s="20" t="str">
        <f>CONCATENATE(B121,S121)</f>
        <v>B</v>
      </c>
      <c r="U121" s="20"/>
      <c r="AF121" s="5"/>
      <c r="AG121" s="5"/>
      <c r="AH121" s="5"/>
      <c r="AI121" s="5"/>
      <c r="AJ121" s="5"/>
      <c r="AK121" s="5"/>
    </row>
    <row r="122" spans="1:37" s="19" customFormat="1" ht="15.6" x14ac:dyDescent="0.25">
      <c r="A122" s="142"/>
      <c r="B122" s="54"/>
      <c r="C122" s="25" t="str">
        <f ca="1">IF(PORTADA!$F$51="A",CONCATENATE(L122," ",I122),"")</f>
        <v>c) 0</v>
      </c>
      <c r="D122" s="26"/>
      <c r="E122" s="15"/>
      <c r="F122" s="15"/>
      <c r="G122" s="62"/>
      <c r="H122" s="62"/>
      <c r="I122" s="34">
        <f>LOOKUP(G118,DATOS!A:A,DATOS!N:N)</f>
        <v>0</v>
      </c>
      <c r="J122" s="35"/>
      <c r="K122" s="34"/>
      <c r="L122" s="35" t="s">
        <v>55</v>
      </c>
      <c r="M122" s="20"/>
      <c r="N122" s="20"/>
      <c r="O122" s="20"/>
      <c r="P122" s="20"/>
      <c r="Q122" s="20"/>
      <c r="R122" s="20"/>
      <c r="S122" s="21" t="s">
        <v>2</v>
      </c>
      <c r="T122" s="20" t="str">
        <f>CONCATENATE(B122,S122)</f>
        <v>C</v>
      </c>
      <c r="U122" s="20"/>
      <c r="AF122" s="5"/>
      <c r="AG122" s="5"/>
      <c r="AH122" s="5"/>
      <c r="AI122" s="5"/>
      <c r="AJ122" s="5"/>
      <c r="AK122" s="5"/>
    </row>
    <row r="123" spans="1:37" s="19" customFormat="1" ht="15.6" x14ac:dyDescent="0.25">
      <c r="A123" s="142"/>
      <c r="B123" s="54"/>
      <c r="C123" s="25" t="str">
        <f ca="1">IF(PORTADA!$F$51="A",CONCATENATE(L123," ",I123),"")</f>
        <v>d) 0</v>
      </c>
      <c r="D123" s="26"/>
      <c r="E123" s="15"/>
      <c r="F123" s="15"/>
      <c r="G123" s="62"/>
      <c r="H123" s="62"/>
      <c r="I123" s="34">
        <f>LOOKUP(G118,DATOS!A:A,DATOS!O:O)</f>
        <v>0</v>
      </c>
      <c r="J123" s="35"/>
      <c r="K123" s="34"/>
      <c r="L123" s="35" t="s">
        <v>45</v>
      </c>
      <c r="M123" s="20"/>
      <c r="N123" s="20"/>
      <c r="O123" s="20"/>
      <c r="P123" s="20"/>
      <c r="Q123" s="20"/>
      <c r="R123" s="20"/>
      <c r="S123" s="21" t="s">
        <v>3</v>
      </c>
      <c r="T123" s="20" t="str">
        <f>CONCATENATE(B123,S123)</f>
        <v>D</v>
      </c>
      <c r="U123" s="20"/>
      <c r="AF123" s="5"/>
      <c r="AG123" s="5"/>
      <c r="AH123" s="5"/>
      <c r="AI123" s="5"/>
      <c r="AJ123" s="5"/>
      <c r="AK123" s="5"/>
    </row>
    <row r="124" spans="1:37" s="19" customFormat="1" ht="15.6" x14ac:dyDescent="0.25">
      <c r="A124" s="11"/>
      <c r="B124" s="52"/>
      <c r="C124" s="13"/>
      <c r="D124" s="14"/>
      <c r="E124" s="15"/>
      <c r="F124" s="15"/>
      <c r="G124" s="64">
        <v>731</v>
      </c>
      <c r="H124" s="66">
        <f ca="1">LOOKUP(M125,REPARTO!A:A,REPARTO!C:C)</f>
        <v>547</v>
      </c>
      <c r="I124" s="34">
        <f>LOOKUP(G124,DATOS!A:A,DATOS!P:P)</f>
        <v>0</v>
      </c>
      <c r="J124" s="34"/>
      <c r="K124" s="34"/>
      <c r="L124" s="35"/>
      <c r="AF124" s="5"/>
      <c r="AG124" s="5"/>
      <c r="AH124" s="5"/>
      <c r="AI124" s="5"/>
      <c r="AJ124" s="5"/>
      <c r="AK124" s="5"/>
    </row>
    <row r="125" spans="1:37" s="19" customFormat="1" ht="15.6" x14ac:dyDescent="0.25">
      <c r="A125" s="11"/>
      <c r="B125" s="31"/>
      <c r="C125" s="23" t="str">
        <f ca="1">IF(PORTADA!$F$51="A",CONCATENATE(M125,".- ",I125),"")</f>
        <v>21.- ÁMBITO DE LA FORMACIÓN MILITAR - RROO PARA LAS FUERZAS ARMADAS.  (Ref: 5-731)</v>
      </c>
      <c r="D125" s="24"/>
      <c r="E125" s="11"/>
      <c r="F125" s="11"/>
      <c r="G125" s="65"/>
      <c r="H125" s="62"/>
      <c r="I125" s="34" t="str">
        <f>LOOKUP(G124,DATOS!A:A,DATOS!G:G)</f>
        <v>ÁMBITO DE LA FORMACIÓN MILITAR - RROO PARA LAS FUERZAS ARMADAS.  (Ref: 5-731)</v>
      </c>
      <c r="J125" s="34"/>
      <c r="K125" s="53"/>
      <c r="L125" s="35">
        <f>+M125</f>
        <v>21</v>
      </c>
      <c r="M125" s="22">
        <f>+M119+1</f>
        <v>21</v>
      </c>
      <c r="N125" s="20" t="s">
        <v>33</v>
      </c>
      <c r="O125" s="20" t="s">
        <v>34</v>
      </c>
      <c r="P125" s="20" t="s">
        <v>39</v>
      </c>
      <c r="Q125" s="20" t="s">
        <v>35</v>
      </c>
      <c r="R125" s="20" t="s">
        <v>36</v>
      </c>
      <c r="S125" s="20" t="s">
        <v>37</v>
      </c>
      <c r="T125" s="20" t="str">
        <f>CONCATENATE("X",I124)</f>
        <v>X0</v>
      </c>
      <c r="U125" s="20" t="s">
        <v>38</v>
      </c>
      <c r="AF125" s="5"/>
      <c r="AG125" s="5"/>
      <c r="AH125" s="5"/>
      <c r="AI125" s="5"/>
      <c r="AJ125" s="5"/>
      <c r="AK125" s="5"/>
    </row>
    <row r="126" spans="1:37" s="19" customFormat="1" ht="15.6" x14ac:dyDescent="0.25">
      <c r="A126" s="142">
        <f ca="1">IF($E$2="X",0,IF(M127&gt;2,I124,M127))</f>
        <v>0</v>
      </c>
      <c r="B126" s="54"/>
      <c r="C126" s="25" t="str">
        <f ca="1">IF(PORTADA!$F$51="A",CONCATENATE(L126," ",I126),"")</f>
        <v>a) 0</v>
      </c>
      <c r="D126" s="26"/>
      <c r="E126" s="15"/>
      <c r="F126" s="15"/>
      <c r="G126" s="62"/>
      <c r="H126" s="62"/>
      <c r="I126" s="34">
        <f>LOOKUP(G124,DATOS!A:A,DATOS!L:L)</f>
        <v>0</v>
      </c>
      <c r="J126" s="35"/>
      <c r="K126" s="34"/>
      <c r="L126" s="35" t="s">
        <v>57</v>
      </c>
      <c r="M126" s="20" t="s">
        <v>5</v>
      </c>
      <c r="N126" s="20">
        <f>IF(O126&gt;0,0,R126)</f>
        <v>0</v>
      </c>
      <c r="O126" s="20">
        <f>IF(R127&gt;0,1,0)</f>
        <v>0</v>
      </c>
      <c r="P126" s="20">
        <f>IF(O126=1,-1/COUNTA(S126:S129),0)</f>
        <v>0</v>
      </c>
      <c r="Q126" s="20">
        <f>COUNTA(B126:B129)</f>
        <v>0</v>
      </c>
      <c r="R126" s="20">
        <f>COUNTIF(T126:T129,T125)</f>
        <v>0</v>
      </c>
      <c r="S126" s="21" t="s">
        <v>0</v>
      </c>
      <c r="T126" s="20" t="str">
        <f>CONCATENATE(B126,S126)</f>
        <v>A</v>
      </c>
      <c r="U126" s="20">
        <f>IF(R126&gt;0,R126+Q126,Q126*3)</f>
        <v>0</v>
      </c>
      <c r="AF126" s="5"/>
      <c r="AG126" s="5"/>
      <c r="AH126" s="5"/>
      <c r="AI126" s="5"/>
      <c r="AJ126" s="5"/>
      <c r="AK126" s="5"/>
    </row>
    <row r="127" spans="1:37" s="19" customFormat="1" ht="15.6" x14ac:dyDescent="0.25">
      <c r="A127" s="142"/>
      <c r="B127" s="54"/>
      <c r="C127" s="25" t="str">
        <f ca="1">IF(PORTADA!$F$51="A",CONCATENATE(L127," ",I127),"")</f>
        <v>b) 0</v>
      </c>
      <c r="D127" s="26"/>
      <c r="E127" s="15"/>
      <c r="F127" s="15"/>
      <c r="G127" s="62"/>
      <c r="H127" s="62"/>
      <c r="I127" s="34">
        <f>LOOKUP(G124,DATOS!A:A,DATOS!M:M)</f>
        <v>0</v>
      </c>
      <c r="J127" s="35"/>
      <c r="K127" s="34"/>
      <c r="L127" s="35" t="s">
        <v>56</v>
      </c>
      <c r="M127" s="20">
        <f ca="1">IF(PORTADA!$F$51="A",U126,0)</f>
        <v>0</v>
      </c>
      <c r="N127" s="20"/>
      <c r="O127" s="20"/>
      <c r="P127" s="20"/>
      <c r="Q127" s="20"/>
      <c r="R127" s="20">
        <f>Q126-R126</f>
        <v>0</v>
      </c>
      <c r="S127" s="21" t="s">
        <v>1</v>
      </c>
      <c r="T127" s="20" t="str">
        <f>CONCATENATE(B127,S127)</f>
        <v>B</v>
      </c>
      <c r="U127" s="20"/>
      <c r="AF127" s="5"/>
      <c r="AG127" s="5"/>
      <c r="AH127" s="5"/>
      <c r="AI127" s="5"/>
      <c r="AJ127" s="5"/>
      <c r="AK127" s="5"/>
    </row>
    <row r="128" spans="1:37" s="19" customFormat="1" ht="15.6" x14ac:dyDescent="0.25">
      <c r="A128" s="142"/>
      <c r="B128" s="54"/>
      <c r="C128" s="25" t="str">
        <f ca="1">IF(PORTADA!$F$51="A",CONCATENATE(L128," ",I128),"")</f>
        <v>c) 0</v>
      </c>
      <c r="D128" s="26"/>
      <c r="E128" s="15"/>
      <c r="F128" s="15"/>
      <c r="G128" s="62"/>
      <c r="H128" s="62"/>
      <c r="I128" s="34">
        <f>LOOKUP(G124,DATOS!A:A,DATOS!N:N)</f>
        <v>0</v>
      </c>
      <c r="J128" s="35"/>
      <c r="K128" s="34"/>
      <c r="L128" s="35" t="s">
        <v>55</v>
      </c>
      <c r="M128" s="20"/>
      <c r="N128" s="20"/>
      <c r="O128" s="20"/>
      <c r="P128" s="20"/>
      <c r="Q128" s="20"/>
      <c r="R128" s="20"/>
      <c r="S128" s="21" t="s">
        <v>2</v>
      </c>
      <c r="T128" s="20" t="str">
        <f>CONCATENATE(B128,S128)</f>
        <v>C</v>
      </c>
      <c r="U128" s="20"/>
      <c r="AF128" s="5"/>
      <c r="AG128" s="5"/>
      <c r="AH128" s="5"/>
      <c r="AI128" s="5"/>
      <c r="AJ128" s="5"/>
      <c r="AK128" s="5"/>
    </row>
    <row r="129" spans="1:37" s="19" customFormat="1" ht="15.6" x14ac:dyDescent="0.25">
      <c r="A129" s="142"/>
      <c r="B129" s="54"/>
      <c r="C129" s="25" t="str">
        <f ca="1">IF(PORTADA!$F$51="A",CONCATENATE(L129," ",I129),"")</f>
        <v>d) 0</v>
      </c>
      <c r="D129" s="26"/>
      <c r="E129" s="15"/>
      <c r="F129" s="15"/>
      <c r="G129" s="62"/>
      <c r="H129" s="62"/>
      <c r="I129" s="34">
        <f>LOOKUP(G124,DATOS!A:A,DATOS!O:O)</f>
        <v>0</v>
      </c>
      <c r="J129" s="35"/>
      <c r="K129" s="34"/>
      <c r="L129" s="35" t="s">
        <v>45</v>
      </c>
      <c r="M129" s="20"/>
      <c r="N129" s="20"/>
      <c r="O129" s="20"/>
      <c r="P129" s="20"/>
      <c r="Q129" s="20"/>
      <c r="R129" s="20"/>
      <c r="S129" s="21" t="s">
        <v>3</v>
      </c>
      <c r="T129" s="20" t="str">
        <f>CONCATENATE(B129,S129)</f>
        <v>D</v>
      </c>
      <c r="U129" s="20"/>
      <c r="AF129" s="5"/>
      <c r="AG129" s="5"/>
      <c r="AH129" s="5"/>
      <c r="AI129" s="5"/>
      <c r="AJ129" s="5"/>
      <c r="AK129" s="5"/>
    </row>
    <row r="130" spans="1:37" s="19" customFormat="1" ht="15.6" x14ac:dyDescent="0.25">
      <c r="A130" s="11"/>
      <c r="B130" s="52"/>
      <c r="C130" s="13"/>
      <c r="D130" s="14"/>
      <c r="E130" s="15"/>
      <c r="F130" s="15"/>
      <c r="G130" s="64">
        <v>1056</v>
      </c>
      <c r="H130" s="66">
        <f ca="1">LOOKUP(M131,REPARTO!A:A,REPARTO!C:C)</f>
        <v>153</v>
      </c>
      <c r="I130" s="34">
        <f>LOOKUP(G130,DATOS!A:A,DATOS!P:P)</f>
        <v>0</v>
      </c>
      <c r="J130" s="34"/>
      <c r="K130" s="34"/>
      <c r="L130" s="35"/>
      <c r="AF130" s="5"/>
      <c r="AG130" s="5"/>
      <c r="AH130" s="5"/>
      <c r="AI130" s="5"/>
      <c r="AJ130" s="5"/>
      <c r="AK130" s="5"/>
    </row>
    <row r="131" spans="1:37" s="19" customFormat="1" ht="15.6" x14ac:dyDescent="0.25">
      <c r="A131" s="11"/>
      <c r="B131" s="31"/>
      <c r="C131" s="23" t="str">
        <f ca="1">IF(PORTADA!$F$51="A",CONCATENATE(M131,".- ",I131),"")</f>
        <v>22.- ÁMBITO DE LA FORMACIÓN MILITAR - CÓDIGO PENAL MILITAR.  (Ref: 5-1056)</v>
      </c>
      <c r="D131" s="24"/>
      <c r="E131" s="11"/>
      <c r="F131" s="11"/>
      <c r="G131" s="65"/>
      <c r="H131" s="62"/>
      <c r="I131" s="34" t="str">
        <f>LOOKUP(G130,DATOS!A:A,DATOS!G:G)</f>
        <v>ÁMBITO DE LA FORMACIÓN MILITAR - CÓDIGO PENAL MILITAR.  (Ref: 5-1056)</v>
      </c>
      <c r="J131" s="34"/>
      <c r="K131" s="53"/>
      <c r="L131" s="35">
        <f>+M131</f>
        <v>22</v>
      </c>
      <c r="M131" s="22">
        <f>+M125+1</f>
        <v>22</v>
      </c>
      <c r="N131" s="20" t="s">
        <v>33</v>
      </c>
      <c r="O131" s="20" t="s">
        <v>34</v>
      </c>
      <c r="P131" s="20" t="s">
        <v>39</v>
      </c>
      <c r="Q131" s="20" t="s">
        <v>35</v>
      </c>
      <c r="R131" s="20" t="s">
        <v>36</v>
      </c>
      <c r="S131" s="20" t="s">
        <v>37</v>
      </c>
      <c r="T131" s="20" t="str">
        <f>CONCATENATE("X",I130)</f>
        <v>X0</v>
      </c>
      <c r="U131" s="20" t="s">
        <v>38</v>
      </c>
      <c r="AF131" s="5"/>
      <c r="AG131" s="5"/>
      <c r="AH131" s="5"/>
      <c r="AI131" s="5"/>
      <c r="AJ131" s="5"/>
      <c r="AK131" s="5"/>
    </row>
    <row r="132" spans="1:37" s="19" customFormat="1" ht="15.6" x14ac:dyDescent="0.25">
      <c r="A132" s="142">
        <f ca="1">IF($E$2="X",0,IF(M133&gt;2,I130,M133))</f>
        <v>0</v>
      </c>
      <c r="B132" s="54"/>
      <c r="C132" s="25" t="str">
        <f ca="1">IF(PORTADA!$F$51="A",CONCATENATE(L132," ",I132),"")</f>
        <v>a) 0</v>
      </c>
      <c r="D132" s="26"/>
      <c r="E132" s="15"/>
      <c r="F132" s="15"/>
      <c r="G132" s="62"/>
      <c r="H132" s="62"/>
      <c r="I132" s="34">
        <f>LOOKUP(G130,DATOS!A:A,DATOS!L:L)</f>
        <v>0</v>
      </c>
      <c r="J132" s="35"/>
      <c r="K132" s="34"/>
      <c r="L132" s="35" t="s">
        <v>57</v>
      </c>
      <c r="M132" s="20" t="s">
        <v>5</v>
      </c>
      <c r="N132" s="20">
        <f>IF(O132&gt;0,0,R132)</f>
        <v>0</v>
      </c>
      <c r="O132" s="20">
        <f>IF(R133&gt;0,1,0)</f>
        <v>0</v>
      </c>
      <c r="P132" s="20">
        <f>IF(O132=1,-1/COUNTA(S132:S135),0)</f>
        <v>0</v>
      </c>
      <c r="Q132" s="20">
        <f>COUNTA(B132:B135)</f>
        <v>0</v>
      </c>
      <c r="R132" s="20">
        <f>COUNTIF(T132:T135,T131)</f>
        <v>0</v>
      </c>
      <c r="S132" s="21" t="s">
        <v>0</v>
      </c>
      <c r="T132" s="20" t="str">
        <f>CONCATENATE(B132,S132)</f>
        <v>A</v>
      </c>
      <c r="U132" s="20">
        <f>IF(R132&gt;0,R132+Q132,Q132*3)</f>
        <v>0</v>
      </c>
      <c r="AF132" s="5"/>
      <c r="AG132" s="5"/>
      <c r="AH132" s="5"/>
      <c r="AI132" s="5"/>
      <c r="AJ132" s="5"/>
      <c r="AK132" s="5"/>
    </row>
    <row r="133" spans="1:37" s="19" customFormat="1" ht="15.6" x14ac:dyDescent="0.25">
      <c r="A133" s="142"/>
      <c r="B133" s="54"/>
      <c r="C133" s="25" t="str">
        <f ca="1">IF(PORTADA!$F$51="A",CONCATENATE(L133," ",I133),"")</f>
        <v>b) 0</v>
      </c>
      <c r="D133" s="26"/>
      <c r="E133" s="15"/>
      <c r="F133" s="15"/>
      <c r="G133" s="62"/>
      <c r="H133" s="62"/>
      <c r="I133" s="34">
        <f>LOOKUP(G130,DATOS!A:A,DATOS!M:M)</f>
        <v>0</v>
      </c>
      <c r="J133" s="35"/>
      <c r="K133" s="34"/>
      <c r="L133" s="35" t="s">
        <v>56</v>
      </c>
      <c r="M133" s="20">
        <f ca="1">IF(PORTADA!$F$51="A",U132,0)</f>
        <v>0</v>
      </c>
      <c r="N133" s="20"/>
      <c r="O133" s="20"/>
      <c r="P133" s="20"/>
      <c r="Q133" s="20"/>
      <c r="R133" s="20">
        <f>Q132-R132</f>
        <v>0</v>
      </c>
      <c r="S133" s="21" t="s">
        <v>1</v>
      </c>
      <c r="T133" s="20" t="str">
        <f>CONCATENATE(B133,S133)</f>
        <v>B</v>
      </c>
      <c r="U133" s="20"/>
      <c r="AF133" s="5"/>
      <c r="AG133" s="5"/>
      <c r="AH133" s="5"/>
      <c r="AI133" s="5"/>
      <c r="AJ133" s="5"/>
      <c r="AK133" s="5"/>
    </row>
    <row r="134" spans="1:37" s="19" customFormat="1" ht="15.6" x14ac:dyDescent="0.25">
      <c r="A134" s="142"/>
      <c r="B134" s="54"/>
      <c r="C134" s="25" t="str">
        <f ca="1">IF(PORTADA!$F$51="A",CONCATENATE(L134," ",I134),"")</f>
        <v>c) 0</v>
      </c>
      <c r="D134" s="26"/>
      <c r="E134" s="15"/>
      <c r="F134" s="15"/>
      <c r="G134" s="62"/>
      <c r="H134" s="62"/>
      <c r="I134" s="34">
        <f>LOOKUP(G130,DATOS!A:A,DATOS!N:N)</f>
        <v>0</v>
      </c>
      <c r="J134" s="35"/>
      <c r="K134" s="34"/>
      <c r="L134" s="35" t="s">
        <v>55</v>
      </c>
      <c r="M134" s="20"/>
      <c r="N134" s="20"/>
      <c r="O134" s="20"/>
      <c r="P134" s="20"/>
      <c r="Q134" s="20"/>
      <c r="R134" s="20"/>
      <c r="S134" s="21" t="s">
        <v>2</v>
      </c>
      <c r="T134" s="20" t="str">
        <f>CONCATENATE(B134,S134)</f>
        <v>C</v>
      </c>
      <c r="U134" s="20"/>
      <c r="AF134" s="5"/>
      <c r="AG134" s="5"/>
      <c r="AH134" s="5"/>
      <c r="AI134" s="5"/>
      <c r="AJ134" s="5"/>
      <c r="AK134" s="5"/>
    </row>
    <row r="135" spans="1:37" s="19" customFormat="1" ht="15.6" x14ac:dyDescent="0.25">
      <c r="A135" s="142"/>
      <c r="B135" s="54"/>
      <c r="C135" s="25" t="str">
        <f ca="1">IF(PORTADA!$F$51="A",CONCATENATE(L135," ",I135),"")</f>
        <v>d) 0</v>
      </c>
      <c r="D135" s="26"/>
      <c r="E135" s="15"/>
      <c r="F135" s="15"/>
      <c r="G135" s="62"/>
      <c r="H135" s="62"/>
      <c r="I135" s="34">
        <f>LOOKUP(G130,DATOS!A:A,DATOS!O:O)</f>
        <v>0</v>
      </c>
      <c r="J135" s="35"/>
      <c r="K135" s="34"/>
      <c r="L135" s="35" t="s">
        <v>45</v>
      </c>
      <c r="M135" s="20"/>
      <c r="N135" s="20"/>
      <c r="O135" s="20"/>
      <c r="P135" s="20"/>
      <c r="Q135" s="20"/>
      <c r="R135" s="20"/>
      <c r="S135" s="21" t="s">
        <v>3</v>
      </c>
      <c r="T135" s="20" t="str">
        <f>CONCATENATE(B135,S135)</f>
        <v>D</v>
      </c>
      <c r="U135" s="20"/>
      <c r="AF135" s="5"/>
      <c r="AG135" s="5"/>
      <c r="AH135" s="5"/>
      <c r="AI135" s="5"/>
      <c r="AJ135" s="5"/>
      <c r="AK135" s="5"/>
    </row>
    <row r="136" spans="1:37" s="19" customFormat="1" ht="15.6" x14ac:dyDescent="0.25">
      <c r="A136" s="11"/>
      <c r="B136" s="52"/>
      <c r="C136" s="13"/>
      <c r="D136" s="14"/>
      <c r="E136" s="15"/>
      <c r="F136" s="15"/>
      <c r="G136" s="64">
        <v>1653</v>
      </c>
      <c r="H136" s="66">
        <f ca="1">LOOKUP(M137,REPARTO!A:A,REPARTO!C:C)</f>
        <v>269</v>
      </c>
      <c r="I136" s="34">
        <f>LOOKUP(G136,DATOS!A:A,DATOS!P:P)</f>
        <v>0</v>
      </c>
      <c r="J136" s="34"/>
      <c r="K136" s="34"/>
      <c r="L136" s="35"/>
      <c r="AF136" s="5"/>
      <c r="AG136" s="5"/>
      <c r="AH136" s="5"/>
      <c r="AI136" s="5"/>
      <c r="AJ136" s="5"/>
      <c r="AK136" s="5"/>
    </row>
    <row r="137" spans="1:37" s="19" customFormat="1" ht="15.6" x14ac:dyDescent="0.25">
      <c r="A137" s="11"/>
      <c r="B137" s="31"/>
      <c r="C137" s="23" t="str">
        <f ca="1">IF(PORTADA!$F$51="A",CONCATENATE(M137,".- ",I137),"")</f>
        <v>23.- ÁMBITO DE LA INSTRUCCIÓN TÁCTICA Y TÉCNICA - APOYO AEROMÓVIL.  (Ref: 5-1653)</v>
      </c>
      <c r="D137" s="24"/>
      <c r="E137" s="11"/>
      <c r="F137" s="11"/>
      <c r="G137" s="65"/>
      <c r="H137" s="62"/>
      <c r="I137" s="34" t="str">
        <f>LOOKUP(G136,DATOS!A:A,DATOS!G:G)</f>
        <v>ÁMBITO DE LA INSTRUCCIÓN TÁCTICA Y TÉCNICA - APOYO AEROMÓVIL.  (Ref: 5-1653)</v>
      </c>
      <c r="J137" s="34"/>
      <c r="K137" s="53"/>
      <c r="L137" s="35">
        <f>+M137</f>
        <v>23</v>
      </c>
      <c r="M137" s="22">
        <f>+M131+1</f>
        <v>23</v>
      </c>
      <c r="N137" s="20" t="s">
        <v>33</v>
      </c>
      <c r="O137" s="20" t="s">
        <v>34</v>
      </c>
      <c r="P137" s="20" t="s">
        <v>39</v>
      </c>
      <c r="Q137" s="20" t="s">
        <v>35</v>
      </c>
      <c r="R137" s="20" t="s">
        <v>36</v>
      </c>
      <c r="S137" s="20" t="s">
        <v>37</v>
      </c>
      <c r="T137" s="20" t="str">
        <f>CONCATENATE("X",I136)</f>
        <v>X0</v>
      </c>
      <c r="U137" s="20" t="s">
        <v>38</v>
      </c>
      <c r="AF137" s="5"/>
      <c r="AG137" s="5"/>
      <c r="AH137" s="5"/>
      <c r="AI137" s="5"/>
      <c r="AJ137" s="5"/>
      <c r="AK137" s="5"/>
    </row>
    <row r="138" spans="1:37" s="19" customFormat="1" ht="15.6" x14ac:dyDescent="0.25">
      <c r="A138" s="142">
        <f ca="1">IF($E$2="X",0,IF(M139&gt;2,I136,M139))</f>
        <v>0</v>
      </c>
      <c r="B138" s="54"/>
      <c r="C138" s="25" t="str">
        <f ca="1">IF(PORTADA!$F$51="A",CONCATENATE(L138," ",I138),"")</f>
        <v>a) 0</v>
      </c>
      <c r="D138" s="26"/>
      <c r="E138" s="15"/>
      <c r="F138" s="15"/>
      <c r="G138" s="62"/>
      <c r="H138" s="62"/>
      <c r="I138" s="34">
        <f>LOOKUP(G136,DATOS!A:A,DATOS!L:L)</f>
        <v>0</v>
      </c>
      <c r="J138" s="35"/>
      <c r="K138" s="34"/>
      <c r="L138" s="35" t="s">
        <v>57</v>
      </c>
      <c r="M138" s="20" t="s">
        <v>5</v>
      </c>
      <c r="N138" s="20">
        <f>IF(O138&gt;0,0,R138)</f>
        <v>0</v>
      </c>
      <c r="O138" s="20">
        <f>IF(R139&gt;0,1,0)</f>
        <v>0</v>
      </c>
      <c r="P138" s="20">
        <f>IF(O138=1,-1/COUNTA(S138:S141),0)</f>
        <v>0</v>
      </c>
      <c r="Q138" s="20">
        <f>COUNTA(B138:B141)</f>
        <v>0</v>
      </c>
      <c r="R138" s="20">
        <f>COUNTIF(T138:T141,T137)</f>
        <v>0</v>
      </c>
      <c r="S138" s="21" t="s">
        <v>0</v>
      </c>
      <c r="T138" s="20" t="str">
        <f>CONCATENATE(B138,S138)</f>
        <v>A</v>
      </c>
      <c r="U138" s="20">
        <f>IF(R138&gt;0,R138+Q138,Q138*3)</f>
        <v>0</v>
      </c>
      <c r="AF138" s="5"/>
      <c r="AG138" s="5"/>
      <c r="AH138" s="5"/>
      <c r="AI138" s="5"/>
      <c r="AJ138" s="5"/>
      <c r="AK138" s="5"/>
    </row>
    <row r="139" spans="1:37" s="19" customFormat="1" ht="15.6" x14ac:dyDescent="0.25">
      <c r="A139" s="142"/>
      <c r="B139" s="54"/>
      <c r="C139" s="25" t="str">
        <f ca="1">IF(PORTADA!$F$51="A",CONCATENATE(L139," ",I139),"")</f>
        <v>b) 0</v>
      </c>
      <c r="D139" s="26"/>
      <c r="E139" s="15"/>
      <c r="F139" s="15"/>
      <c r="G139" s="62"/>
      <c r="H139" s="62"/>
      <c r="I139" s="34">
        <f>LOOKUP(G136,DATOS!A:A,DATOS!M:M)</f>
        <v>0</v>
      </c>
      <c r="J139" s="35"/>
      <c r="K139" s="34"/>
      <c r="L139" s="35" t="s">
        <v>56</v>
      </c>
      <c r="M139" s="20">
        <f ca="1">IF(PORTADA!$F$51="A",U138,0)</f>
        <v>0</v>
      </c>
      <c r="N139" s="20"/>
      <c r="O139" s="20"/>
      <c r="P139" s="20"/>
      <c r="Q139" s="20"/>
      <c r="R139" s="20">
        <f>Q138-R138</f>
        <v>0</v>
      </c>
      <c r="S139" s="21" t="s">
        <v>1</v>
      </c>
      <c r="T139" s="20" t="str">
        <f>CONCATENATE(B139,S139)</f>
        <v>B</v>
      </c>
      <c r="U139" s="20"/>
      <c r="AF139" s="5"/>
      <c r="AG139" s="5"/>
      <c r="AH139" s="5"/>
      <c r="AI139" s="5"/>
      <c r="AJ139" s="5"/>
      <c r="AK139" s="5"/>
    </row>
    <row r="140" spans="1:37" s="19" customFormat="1" ht="15.6" x14ac:dyDescent="0.25">
      <c r="A140" s="142"/>
      <c r="B140" s="54"/>
      <c r="C140" s="25" t="str">
        <f ca="1">IF(PORTADA!$F$51="A",CONCATENATE(L140," ",I140),"")</f>
        <v>c) 0</v>
      </c>
      <c r="D140" s="26"/>
      <c r="E140" s="15"/>
      <c r="F140" s="15"/>
      <c r="G140" s="62"/>
      <c r="H140" s="62"/>
      <c r="I140" s="34">
        <f>LOOKUP(G136,DATOS!A:A,DATOS!N:N)</f>
        <v>0</v>
      </c>
      <c r="J140" s="35"/>
      <c r="K140" s="34"/>
      <c r="L140" s="35" t="s">
        <v>55</v>
      </c>
      <c r="M140" s="20"/>
      <c r="N140" s="20"/>
      <c r="O140" s="20"/>
      <c r="P140" s="20"/>
      <c r="Q140" s="20"/>
      <c r="R140" s="20"/>
      <c r="S140" s="21" t="s">
        <v>2</v>
      </c>
      <c r="T140" s="20" t="str">
        <f>CONCATENATE(B140,S140)</f>
        <v>C</v>
      </c>
      <c r="U140" s="20"/>
      <c r="AF140" s="5"/>
      <c r="AG140" s="5"/>
      <c r="AH140" s="5"/>
      <c r="AI140" s="5"/>
      <c r="AJ140" s="5"/>
      <c r="AK140" s="5"/>
    </row>
    <row r="141" spans="1:37" s="19" customFormat="1" ht="15.6" x14ac:dyDescent="0.25">
      <c r="A141" s="142"/>
      <c r="B141" s="54"/>
      <c r="C141" s="25" t="str">
        <f ca="1">IF(PORTADA!$F$51="A",CONCATENATE(L141," ",I141),"")</f>
        <v>d) 0</v>
      </c>
      <c r="D141" s="26"/>
      <c r="E141" s="15"/>
      <c r="F141" s="15"/>
      <c r="G141" s="62"/>
      <c r="H141" s="62"/>
      <c r="I141" s="34">
        <f>LOOKUP(G136,DATOS!A:A,DATOS!O:O)</f>
        <v>0</v>
      </c>
      <c r="J141" s="35"/>
      <c r="K141" s="34"/>
      <c r="L141" s="35" t="s">
        <v>45</v>
      </c>
      <c r="M141" s="20"/>
      <c r="N141" s="20"/>
      <c r="O141" s="20"/>
      <c r="P141" s="20"/>
      <c r="Q141" s="20"/>
      <c r="R141" s="20"/>
      <c r="S141" s="21" t="s">
        <v>3</v>
      </c>
      <c r="T141" s="20" t="str">
        <f>CONCATENATE(B141,S141)</f>
        <v>D</v>
      </c>
      <c r="U141" s="20"/>
      <c r="AF141" s="5"/>
      <c r="AG141" s="5"/>
      <c r="AH141" s="5"/>
      <c r="AI141" s="5"/>
      <c r="AJ141" s="5"/>
      <c r="AK141" s="5"/>
    </row>
    <row r="142" spans="1:37" s="19" customFormat="1" ht="15.6" x14ac:dyDescent="0.25">
      <c r="A142" s="11"/>
      <c r="B142" s="52"/>
      <c r="C142" s="13"/>
      <c r="D142" s="14"/>
      <c r="E142" s="15"/>
      <c r="F142" s="15"/>
      <c r="G142" s="64">
        <v>1527</v>
      </c>
      <c r="H142" s="66">
        <f ca="1">LOOKUP(M143,REPARTO!A:A,REPARTO!C:C)</f>
        <v>1818</v>
      </c>
      <c r="I142" s="34">
        <f>LOOKUP(G142,DATOS!A:A,DATOS!P:P)</f>
        <v>0</v>
      </c>
      <c r="J142" s="34"/>
      <c r="K142" s="34"/>
      <c r="L142" s="35"/>
      <c r="AF142" s="5"/>
      <c r="AG142" s="5"/>
      <c r="AH142" s="5"/>
      <c r="AI142" s="5"/>
      <c r="AJ142" s="5"/>
      <c r="AK142" s="5"/>
    </row>
    <row r="143" spans="1:37" s="19" customFormat="1" ht="15.6" x14ac:dyDescent="0.25">
      <c r="A143" s="11"/>
      <c r="B143" s="31"/>
      <c r="C143" s="23" t="str">
        <f ca="1">IF(PORTADA!$F$51="A",CONCATENATE(M143,".- ",I143),"")</f>
        <v>24.- ÁMBITO DE LA INSTRUCCIÓN TÁCTICA Y TÉCNICA - INSTRUCCIÓN NBQ.  (Ref: 5-1527)</v>
      </c>
      <c r="D143" s="24"/>
      <c r="E143" s="11"/>
      <c r="F143" s="11"/>
      <c r="G143" s="65"/>
      <c r="H143" s="62"/>
      <c r="I143" s="34" t="str">
        <f>LOOKUP(G142,DATOS!A:A,DATOS!G:G)</f>
        <v>ÁMBITO DE LA INSTRUCCIÓN TÁCTICA Y TÉCNICA - INSTRUCCIÓN NBQ.  (Ref: 5-1527)</v>
      </c>
      <c r="J143" s="34"/>
      <c r="K143" s="53"/>
      <c r="L143" s="35">
        <f>+M143</f>
        <v>24</v>
      </c>
      <c r="M143" s="22">
        <f>+M137+1</f>
        <v>24</v>
      </c>
      <c r="N143" s="20" t="s">
        <v>33</v>
      </c>
      <c r="O143" s="20" t="s">
        <v>34</v>
      </c>
      <c r="P143" s="20" t="s">
        <v>39</v>
      </c>
      <c r="Q143" s="20" t="s">
        <v>35</v>
      </c>
      <c r="R143" s="20" t="s">
        <v>36</v>
      </c>
      <c r="S143" s="20" t="s">
        <v>37</v>
      </c>
      <c r="T143" s="20" t="str">
        <f>CONCATENATE("X",I142)</f>
        <v>X0</v>
      </c>
      <c r="U143" s="20" t="s">
        <v>38</v>
      </c>
      <c r="AF143" s="5"/>
      <c r="AG143" s="5"/>
      <c r="AH143" s="5"/>
      <c r="AI143" s="5"/>
      <c r="AJ143" s="5"/>
      <c r="AK143" s="5"/>
    </row>
    <row r="144" spans="1:37" s="19" customFormat="1" ht="15.6" x14ac:dyDescent="0.25">
      <c r="A144" s="142">
        <f ca="1">IF($E$2="X",0,IF(M145&gt;2,I142,M145))</f>
        <v>0</v>
      </c>
      <c r="B144" s="54"/>
      <c r="C144" s="25" t="str">
        <f ca="1">IF(PORTADA!$F$51="A",CONCATENATE(L144," ",I144),"")</f>
        <v>a) 0</v>
      </c>
      <c r="D144" s="26"/>
      <c r="E144" s="15"/>
      <c r="F144" s="15"/>
      <c r="G144" s="62"/>
      <c r="H144" s="62"/>
      <c r="I144" s="34">
        <f>LOOKUP(G142,DATOS!A:A,DATOS!L:L)</f>
        <v>0</v>
      </c>
      <c r="J144" s="35"/>
      <c r="K144" s="34"/>
      <c r="L144" s="35" t="s">
        <v>57</v>
      </c>
      <c r="M144" s="20" t="s">
        <v>5</v>
      </c>
      <c r="N144" s="20">
        <f>IF(O144&gt;0,0,R144)</f>
        <v>0</v>
      </c>
      <c r="O144" s="20">
        <f>IF(R145&gt;0,1,0)</f>
        <v>0</v>
      </c>
      <c r="P144" s="20">
        <f>IF(O144=1,-1/COUNTA(S144:S147),0)</f>
        <v>0</v>
      </c>
      <c r="Q144" s="20">
        <f>COUNTA(B144:B147)</f>
        <v>0</v>
      </c>
      <c r="R144" s="20">
        <f>COUNTIF(T144:T147,T143)</f>
        <v>0</v>
      </c>
      <c r="S144" s="21" t="s">
        <v>0</v>
      </c>
      <c r="T144" s="20" t="str">
        <f>CONCATENATE(B144,S144)</f>
        <v>A</v>
      </c>
      <c r="U144" s="20">
        <f>IF(R144&gt;0,R144+Q144,Q144*3)</f>
        <v>0</v>
      </c>
      <c r="AF144" s="5"/>
      <c r="AG144" s="5"/>
      <c r="AH144" s="5"/>
      <c r="AI144" s="5"/>
      <c r="AJ144" s="5"/>
      <c r="AK144" s="5"/>
    </row>
    <row r="145" spans="1:37" s="19" customFormat="1" ht="15.6" x14ac:dyDescent="0.25">
      <c r="A145" s="142"/>
      <c r="B145" s="54"/>
      <c r="C145" s="25" t="str">
        <f ca="1">IF(PORTADA!$F$51="A",CONCATENATE(L145," ",I145),"")</f>
        <v>b) 0</v>
      </c>
      <c r="D145" s="26"/>
      <c r="E145" s="15"/>
      <c r="F145" s="15"/>
      <c r="G145" s="62"/>
      <c r="H145" s="62"/>
      <c r="I145" s="34">
        <f>LOOKUP(G142,DATOS!A:A,DATOS!M:M)</f>
        <v>0</v>
      </c>
      <c r="J145" s="35"/>
      <c r="K145" s="34"/>
      <c r="L145" s="35" t="s">
        <v>56</v>
      </c>
      <c r="M145" s="20">
        <f ca="1">IF(PORTADA!$F$51="A",U144,0)</f>
        <v>0</v>
      </c>
      <c r="N145" s="20"/>
      <c r="O145" s="20"/>
      <c r="P145" s="20"/>
      <c r="Q145" s="20"/>
      <c r="R145" s="20">
        <f>Q144-R144</f>
        <v>0</v>
      </c>
      <c r="S145" s="21" t="s">
        <v>1</v>
      </c>
      <c r="T145" s="20" t="str">
        <f>CONCATENATE(B145,S145)</f>
        <v>B</v>
      </c>
      <c r="U145" s="20"/>
      <c r="AF145" s="5"/>
      <c r="AG145" s="5"/>
      <c r="AH145" s="5"/>
      <c r="AI145" s="5"/>
      <c r="AJ145" s="5"/>
      <c r="AK145" s="5"/>
    </row>
    <row r="146" spans="1:37" s="19" customFormat="1" ht="15.6" x14ac:dyDescent="0.25">
      <c r="A146" s="142"/>
      <c r="B146" s="54"/>
      <c r="C146" s="25" t="str">
        <f ca="1">IF(PORTADA!$F$51="A",CONCATENATE(L146," ",I146),"")</f>
        <v>c) 0</v>
      </c>
      <c r="D146" s="26"/>
      <c r="E146" s="15"/>
      <c r="F146" s="15"/>
      <c r="G146" s="62"/>
      <c r="H146" s="62"/>
      <c r="I146" s="34">
        <f>LOOKUP(G142,DATOS!A:A,DATOS!N:N)</f>
        <v>0</v>
      </c>
      <c r="J146" s="35"/>
      <c r="K146" s="34"/>
      <c r="L146" s="35" t="s">
        <v>55</v>
      </c>
      <c r="M146" s="20"/>
      <c r="N146" s="20"/>
      <c r="O146" s="20"/>
      <c r="P146" s="20"/>
      <c r="Q146" s="20"/>
      <c r="R146" s="20"/>
      <c r="S146" s="21" t="s">
        <v>2</v>
      </c>
      <c r="T146" s="20" t="str">
        <f>CONCATENATE(B146,S146)</f>
        <v>C</v>
      </c>
      <c r="U146" s="20"/>
      <c r="AF146" s="5"/>
      <c r="AG146" s="5"/>
      <c r="AH146" s="5"/>
      <c r="AI146" s="5"/>
      <c r="AJ146" s="5"/>
      <c r="AK146" s="5"/>
    </row>
    <row r="147" spans="1:37" s="19" customFormat="1" ht="15.6" x14ac:dyDescent="0.25">
      <c r="A147" s="142"/>
      <c r="B147" s="54"/>
      <c r="C147" s="25" t="str">
        <f ca="1">IF(PORTADA!$F$51="A",CONCATENATE(L147," ",I147),"")</f>
        <v>d) 0</v>
      </c>
      <c r="D147" s="26"/>
      <c r="E147" s="15"/>
      <c r="F147" s="15"/>
      <c r="G147" s="62"/>
      <c r="H147" s="62"/>
      <c r="I147" s="34">
        <f>LOOKUP(G142,DATOS!A:A,DATOS!O:O)</f>
        <v>0</v>
      </c>
      <c r="J147" s="35"/>
      <c r="K147" s="34"/>
      <c r="L147" s="35" t="s">
        <v>45</v>
      </c>
      <c r="M147" s="20"/>
      <c r="N147" s="20"/>
      <c r="O147" s="20"/>
      <c r="P147" s="20"/>
      <c r="Q147" s="20"/>
      <c r="R147" s="20"/>
      <c r="S147" s="21" t="s">
        <v>3</v>
      </c>
      <c r="T147" s="20" t="str">
        <f>CONCATENATE(B147,S147)</f>
        <v>D</v>
      </c>
      <c r="U147" s="20"/>
      <c r="AF147" s="5"/>
      <c r="AG147" s="5"/>
      <c r="AH147" s="5"/>
      <c r="AI147" s="5"/>
      <c r="AJ147" s="5"/>
      <c r="AK147" s="5"/>
    </row>
    <row r="148" spans="1:37" s="19" customFormat="1" ht="15.6" x14ac:dyDescent="0.25">
      <c r="A148" s="11"/>
      <c r="B148" s="52"/>
      <c r="C148" s="13"/>
      <c r="D148" s="14"/>
      <c r="E148" s="15"/>
      <c r="F148" s="15"/>
      <c r="G148" s="64">
        <v>1785</v>
      </c>
      <c r="H148" s="66">
        <f ca="1">LOOKUP(M149,REPARTO!A:A,REPARTO!C:C)</f>
        <v>151</v>
      </c>
      <c r="I148" s="34">
        <f>LOOKUP(G148,DATOS!A:A,DATOS!P:P)</f>
        <v>0</v>
      </c>
      <c r="J148" s="34"/>
      <c r="K148" s="34"/>
      <c r="L148" s="35"/>
      <c r="AF148" s="5"/>
      <c r="AG148" s="5"/>
      <c r="AH148" s="5"/>
      <c r="AI148" s="5"/>
      <c r="AJ148" s="5"/>
      <c r="AK148" s="5"/>
    </row>
    <row r="149" spans="1:37" s="19" customFormat="1" ht="15.6" x14ac:dyDescent="0.25">
      <c r="A149" s="11"/>
      <c r="B149" s="31"/>
      <c r="C149" s="23" t="str">
        <f ca="1">IF(PORTADA!$F$51="A",CONCATENATE(M149,".- ",I149),"")</f>
        <v>25.- ÁMBITO DE LA SEGURIDAD MILITAR Y RÉGIMEN INTERIOR - SEGURIDAD EN LAS FAS.  (Ref: 5-1785)</v>
      </c>
      <c r="D149" s="24"/>
      <c r="E149" s="11"/>
      <c r="F149" s="11"/>
      <c r="G149" s="65"/>
      <c r="H149" s="62"/>
      <c r="I149" s="34" t="str">
        <f>LOOKUP(G148,DATOS!A:A,DATOS!G:G)</f>
        <v>ÁMBITO DE LA SEGURIDAD MILITAR Y RÉGIMEN INTERIOR - SEGURIDAD EN LAS FAS.  (Ref: 5-1785)</v>
      </c>
      <c r="J149" s="34"/>
      <c r="K149" s="53"/>
      <c r="L149" s="35">
        <f>+M149</f>
        <v>25</v>
      </c>
      <c r="M149" s="22">
        <f>+M143+1</f>
        <v>25</v>
      </c>
      <c r="N149" s="20" t="s">
        <v>33</v>
      </c>
      <c r="O149" s="20" t="s">
        <v>34</v>
      </c>
      <c r="P149" s="20" t="s">
        <v>39</v>
      </c>
      <c r="Q149" s="20" t="s">
        <v>35</v>
      </c>
      <c r="R149" s="20" t="s">
        <v>36</v>
      </c>
      <c r="S149" s="20" t="s">
        <v>37</v>
      </c>
      <c r="T149" s="20" t="str">
        <f>CONCATENATE("X",I148)</f>
        <v>X0</v>
      </c>
      <c r="U149" s="20" t="s">
        <v>38</v>
      </c>
      <c r="AF149" s="5"/>
      <c r="AG149" s="5"/>
      <c r="AH149" s="5"/>
      <c r="AI149" s="5"/>
      <c r="AJ149" s="5"/>
      <c r="AK149" s="5"/>
    </row>
    <row r="150" spans="1:37" s="19" customFormat="1" ht="15.6" x14ac:dyDescent="0.25">
      <c r="A150" s="142">
        <f ca="1">IF($E$2="X",0,IF(M151&gt;2,I148,M151))</f>
        <v>0</v>
      </c>
      <c r="B150" s="54"/>
      <c r="C150" s="25" t="str">
        <f ca="1">IF(PORTADA!$F$51="A",CONCATENATE(L150," ",I150),"")</f>
        <v>a) 0</v>
      </c>
      <c r="D150" s="26"/>
      <c r="E150" s="15"/>
      <c r="F150" s="15"/>
      <c r="G150" s="62"/>
      <c r="H150" s="62"/>
      <c r="I150" s="34">
        <f>LOOKUP(G148,DATOS!A:A,DATOS!L:L)</f>
        <v>0</v>
      </c>
      <c r="J150" s="35"/>
      <c r="K150" s="34"/>
      <c r="L150" s="35" t="s">
        <v>57</v>
      </c>
      <c r="M150" s="20" t="s">
        <v>5</v>
      </c>
      <c r="N150" s="20">
        <f>IF(O150&gt;0,0,R150)</f>
        <v>0</v>
      </c>
      <c r="O150" s="20">
        <f>IF(R151&gt;0,1,0)</f>
        <v>0</v>
      </c>
      <c r="P150" s="20">
        <f>IF(O150=1,-1/COUNTA(S150:S153),0)</f>
        <v>0</v>
      </c>
      <c r="Q150" s="20">
        <f>COUNTA(B150:B153)</f>
        <v>0</v>
      </c>
      <c r="R150" s="20">
        <f>COUNTIF(T150:T153,T149)</f>
        <v>0</v>
      </c>
      <c r="S150" s="21" t="s">
        <v>0</v>
      </c>
      <c r="T150" s="20" t="str">
        <f>CONCATENATE(B150,S150)</f>
        <v>A</v>
      </c>
      <c r="U150" s="20">
        <f>IF(R150&gt;0,R150+Q150,Q150*3)</f>
        <v>0</v>
      </c>
      <c r="AF150" s="5"/>
      <c r="AG150" s="5"/>
      <c r="AH150" s="5"/>
      <c r="AI150" s="5"/>
      <c r="AJ150" s="5"/>
      <c r="AK150" s="5"/>
    </row>
    <row r="151" spans="1:37" s="19" customFormat="1" ht="15.6" x14ac:dyDescent="0.25">
      <c r="A151" s="142"/>
      <c r="B151" s="54"/>
      <c r="C151" s="25" t="str">
        <f ca="1">IF(PORTADA!$F$51="A",CONCATENATE(L151," ",I151),"")</f>
        <v>b) 0</v>
      </c>
      <c r="D151" s="26"/>
      <c r="E151" s="15"/>
      <c r="F151" s="15"/>
      <c r="G151" s="62"/>
      <c r="H151" s="62"/>
      <c r="I151" s="34">
        <f>LOOKUP(G148,DATOS!A:A,DATOS!M:M)</f>
        <v>0</v>
      </c>
      <c r="J151" s="35"/>
      <c r="K151" s="34"/>
      <c r="L151" s="35" t="s">
        <v>56</v>
      </c>
      <c r="M151" s="20">
        <f ca="1">IF(PORTADA!$F$51="A",U150,0)</f>
        <v>0</v>
      </c>
      <c r="N151" s="20"/>
      <c r="O151" s="20"/>
      <c r="P151" s="20"/>
      <c r="Q151" s="20"/>
      <c r="R151" s="20">
        <f>Q150-R150</f>
        <v>0</v>
      </c>
      <c r="S151" s="21" t="s">
        <v>1</v>
      </c>
      <c r="T151" s="20" t="str">
        <f>CONCATENATE(B151,S151)</f>
        <v>B</v>
      </c>
      <c r="U151" s="20"/>
      <c r="AF151" s="5"/>
      <c r="AG151" s="5"/>
      <c r="AH151" s="5"/>
      <c r="AI151" s="5"/>
      <c r="AJ151" s="5"/>
      <c r="AK151" s="5"/>
    </row>
    <row r="152" spans="1:37" s="19" customFormat="1" ht="15.6" x14ac:dyDescent="0.25">
      <c r="A152" s="142"/>
      <c r="B152" s="54"/>
      <c r="C152" s="25" t="str">
        <f ca="1">IF(PORTADA!$F$51="A",CONCATENATE(L152," ",I152),"")</f>
        <v>c) 0</v>
      </c>
      <c r="D152" s="26"/>
      <c r="E152" s="15"/>
      <c r="F152" s="15"/>
      <c r="G152" s="62"/>
      <c r="H152" s="62"/>
      <c r="I152" s="34">
        <f>LOOKUP(G148,DATOS!A:A,DATOS!N:N)</f>
        <v>0</v>
      </c>
      <c r="J152" s="35"/>
      <c r="K152" s="34"/>
      <c r="L152" s="35" t="s">
        <v>55</v>
      </c>
      <c r="M152" s="20"/>
      <c r="N152" s="20"/>
      <c r="O152" s="20"/>
      <c r="P152" s="20"/>
      <c r="Q152" s="20"/>
      <c r="R152" s="20"/>
      <c r="S152" s="21" t="s">
        <v>2</v>
      </c>
      <c r="T152" s="20" t="str">
        <f>CONCATENATE(B152,S152)</f>
        <v>C</v>
      </c>
      <c r="U152" s="20"/>
      <c r="AF152" s="5"/>
      <c r="AG152" s="5"/>
      <c r="AH152" s="5"/>
      <c r="AI152" s="5"/>
      <c r="AJ152" s="5"/>
      <c r="AK152" s="5"/>
    </row>
    <row r="153" spans="1:37" s="19" customFormat="1" ht="15.6" x14ac:dyDescent="0.25">
      <c r="A153" s="142"/>
      <c r="B153" s="54"/>
      <c r="C153" s="25" t="str">
        <f ca="1">IF(PORTADA!$F$51="A",CONCATENATE(L153," ",I153),"")</f>
        <v>d) 0</v>
      </c>
      <c r="D153" s="26"/>
      <c r="E153" s="15"/>
      <c r="F153" s="15"/>
      <c r="G153" s="62"/>
      <c r="H153" s="62"/>
      <c r="I153" s="34">
        <f>LOOKUP(G148,DATOS!A:A,DATOS!O:O)</f>
        <v>0</v>
      </c>
      <c r="J153" s="35"/>
      <c r="K153" s="34"/>
      <c r="L153" s="35" t="s">
        <v>45</v>
      </c>
      <c r="M153" s="20"/>
      <c r="N153" s="20"/>
      <c r="O153" s="20"/>
      <c r="P153" s="20"/>
      <c r="Q153" s="20"/>
      <c r="R153" s="20"/>
      <c r="S153" s="21" t="s">
        <v>3</v>
      </c>
      <c r="T153" s="20" t="str">
        <f>CONCATENATE(B153,S153)</f>
        <v>D</v>
      </c>
      <c r="U153" s="20"/>
      <c r="AF153" s="5"/>
      <c r="AG153" s="5"/>
      <c r="AH153" s="5"/>
      <c r="AI153" s="5"/>
      <c r="AJ153" s="5"/>
      <c r="AK153" s="5"/>
    </row>
    <row r="154" spans="1:37" s="19" customFormat="1" ht="15.6" x14ac:dyDescent="0.25">
      <c r="A154" s="11"/>
      <c r="B154" s="52"/>
      <c r="C154" s="13"/>
      <c r="D154" s="14"/>
      <c r="E154" s="15"/>
      <c r="F154" s="15"/>
      <c r="G154" s="64">
        <v>931</v>
      </c>
      <c r="H154" s="66">
        <f ca="1">LOOKUP(M155,REPARTO!A:A,REPARTO!C:C)</f>
        <v>781</v>
      </c>
      <c r="I154" s="34">
        <f>LOOKUP(G154,DATOS!A:A,DATOS!P:P)</f>
        <v>0</v>
      </c>
      <c r="J154" s="34"/>
      <c r="K154" s="34"/>
      <c r="L154" s="35"/>
      <c r="AF154" s="5"/>
      <c r="AG154" s="5"/>
      <c r="AH154" s="5"/>
      <c r="AI154" s="5"/>
      <c r="AJ154" s="5"/>
      <c r="AK154" s="5"/>
    </row>
    <row r="155" spans="1:37" s="19" customFormat="1" ht="15.6" x14ac:dyDescent="0.25">
      <c r="A155" s="11"/>
      <c r="B155" s="31"/>
      <c r="C155" s="23" t="str">
        <f ca="1">IF(PORTADA!$F$51="A",CONCATENATE(M155,".- ",I155),"")</f>
        <v>26.- ÁMBITO DE LA FORMACIÓN MILITAR - RÉGIMEN DISCIPLINARIO.  (Ref: 5-931)</v>
      </c>
      <c r="D155" s="24"/>
      <c r="E155" s="11"/>
      <c r="F155" s="11"/>
      <c r="G155" s="65"/>
      <c r="H155" s="62"/>
      <c r="I155" s="34" t="str">
        <f>LOOKUP(G154,DATOS!A:A,DATOS!G:G)</f>
        <v>ÁMBITO DE LA FORMACIÓN MILITAR - RÉGIMEN DISCIPLINARIO.  (Ref: 5-931)</v>
      </c>
      <c r="J155" s="34"/>
      <c r="K155" s="53"/>
      <c r="L155" s="35">
        <f>+M155</f>
        <v>26</v>
      </c>
      <c r="M155" s="22">
        <f>+M149+1</f>
        <v>26</v>
      </c>
      <c r="N155" s="20" t="s">
        <v>33</v>
      </c>
      <c r="O155" s="20" t="s">
        <v>34</v>
      </c>
      <c r="P155" s="20" t="s">
        <v>39</v>
      </c>
      <c r="Q155" s="20" t="s">
        <v>35</v>
      </c>
      <c r="R155" s="20" t="s">
        <v>36</v>
      </c>
      <c r="S155" s="20" t="s">
        <v>37</v>
      </c>
      <c r="T155" s="20" t="str">
        <f>CONCATENATE("X",I154)</f>
        <v>X0</v>
      </c>
      <c r="U155" s="20" t="s">
        <v>38</v>
      </c>
      <c r="AF155" s="5"/>
      <c r="AG155" s="5"/>
      <c r="AH155" s="5"/>
      <c r="AI155" s="5"/>
      <c r="AJ155" s="5"/>
      <c r="AK155" s="5"/>
    </row>
    <row r="156" spans="1:37" s="19" customFormat="1" ht="15.6" x14ac:dyDescent="0.25">
      <c r="A156" s="142">
        <f ca="1">IF($E$2="X",0,IF(M157&gt;2,I154,M157))</f>
        <v>0</v>
      </c>
      <c r="B156" s="54"/>
      <c r="C156" s="25" t="str">
        <f ca="1">IF(PORTADA!$F$51="A",CONCATENATE(L156," ",I156),"")</f>
        <v>a) 0</v>
      </c>
      <c r="D156" s="26"/>
      <c r="E156" s="15"/>
      <c r="F156" s="15"/>
      <c r="G156" s="62"/>
      <c r="H156" s="62"/>
      <c r="I156" s="34">
        <f>LOOKUP(G154,DATOS!A:A,DATOS!L:L)</f>
        <v>0</v>
      </c>
      <c r="J156" s="35"/>
      <c r="K156" s="34"/>
      <c r="L156" s="35" t="s">
        <v>57</v>
      </c>
      <c r="M156" s="20" t="s">
        <v>5</v>
      </c>
      <c r="N156" s="20">
        <f>IF(O156&gt;0,0,R156)</f>
        <v>0</v>
      </c>
      <c r="O156" s="20">
        <f>IF(R157&gt;0,1,0)</f>
        <v>0</v>
      </c>
      <c r="P156" s="20">
        <f>IF(O156=1,-1/COUNTA(S156:S159),0)</f>
        <v>0</v>
      </c>
      <c r="Q156" s="20">
        <f>COUNTA(B156:B159)</f>
        <v>0</v>
      </c>
      <c r="R156" s="20">
        <f>COUNTIF(T156:T159,T155)</f>
        <v>0</v>
      </c>
      <c r="S156" s="21" t="s">
        <v>0</v>
      </c>
      <c r="T156" s="20" t="str">
        <f>CONCATENATE(B156,S156)</f>
        <v>A</v>
      </c>
      <c r="U156" s="20">
        <f>IF(R156&gt;0,R156+Q156,Q156*3)</f>
        <v>0</v>
      </c>
      <c r="AF156" s="5"/>
      <c r="AG156" s="5"/>
      <c r="AH156" s="5"/>
      <c r="AI156" s="5"/>
      <c r="AJ156" s="5"/>
      <c r="AK156" s="5"/>
    </row>
    <row r="157" spans="1:37" s="19" customFormat="1" ht="15.6" x14ac:dyDescent="0.25">
      <c r="A157" s="142"/>
      <c r="B157" s="54"/>
      <c r="C157" s="25" t="str">
        <f ca="1">IF(PORTADA!$F$51="A",CONCATENATE(L157," ",I157),"")</f>
        <v>b) 0</v>
      </c>
      <c r="D157" s="26"/>
      <c r="E157" s="15"/>
      <c r="F157" s="15"/>
      <c r="G157" s="62"/>
      <c r="H157" s="62"/>
      <c r="I157" s="34">
        <f>LOOKUP(G154,DATOS!A:A,DATOS!M:M)</f>
        <v>0</v>
      </c>
      <c r="J157" s="35"/>
      <c r="K157" s="34"/>
      <c r="L157" s="35" t="s">
        <v>56</v>
      </c>
      <c r="M157" s="20">
        <f ca="1">IF(PORTADA!$F$51="A",U156,0)</f>
        <v>0</v>
      </c>
      <c r="N157" s="20"/>
      <c r="O157" s="20"/>
      <c r="P157" s="20"/>
      <c r="Q157" s="20"/>
      <c r="R157" s="20">
        <f>Q156-R156</f>
        <v>0</v>
      </c>
      <c r="S157" s="21" t="s">
        <v>1</v>
      </c>
      <c r="T157" s="20" t="str">
        <f>CONCATENATE(B157,S157)</f>
        <v>B</v>
      </c>
      <c r="U157" s="20"/>
      <c r="AF157" s="5"/>
      <c r="AG157" s="5"/>
      <c r="AH157" s="5"/>
      <c r="AI157" s="5"/>
      <c r="AJ157" s="5"/>
      <c r="AK157" s="5"/>
    </row>
    <row r="158" spans="1:37" s="19" customFormat="1" ht="15.6" x14ac:dyDescent="0.25">
      <c r="A158" s="142"/>
      <c r="B158" s="54"/>
      <c r="C158" s="25" t="str">
        <f ca="1">IF(PORTADA!$F$51="A",CONCATENATE(L158," ",I158),"")</f>
        <v>c) 0</v>
      </c>
      <c r="D158" s="26"/>
      <c r="E158" s="15"/>
      <c r="F158" s="15"/>
      <c r="G158" s="62"/>
      <c r="H158" s="62"/>
      <c r="I158" s="34">
        <f>LOOKUP(G154,DATOS!A:A,DATOS!N:N)</f>
        <v>0</v>
      </c>
      <c r="J158" s="35"/>
      <c r="K158" s="34"/>
      <c r="L158" s="35" t="s">
        <v>55</v>
      </c>
      <c r="M158" s="20"/>
      <c r="N158" s="20"/>
      <c r="O158" s="20"/>
      <c r="P158" s="20"/>
      <c r="Q158" s="20"/>
      <c r="R158" s="20"/>
      <c r="S158" s="21" t="s">
        <v>2</v>
      </c>
      <c r="T158" s="20" t="str">
        <f>CONCATENATE(B158,S158)</f>
        <v>C</v>
      </c>
      <c r="U158" s="20"/>
      <c r="AF158" s="5"/>
      <c r="AG158" s="5"/>
      <c r="AH158" s="5"/>
      <c r="AI158" s="5"/>
      <c r="AJ158" s="5"/>
      <c r="AK158" s="5"/>
    </row>
    <row r="159" spans="1:37" s="19" customFormat="1" ht="15.6" x14ac:dyDescent="0.25">
      <c r="A159" s="142"/>
      <c r="B159" s="54"/>
      <c r="C159" s="25" t="str">
        <f ca="1">IF(PORTADA!$F$51="A",CONCATENATE(L159," ",I159),"")</f>
        <v>d) 0</v>
      </c>
      <c r="D159" s="26"/>
      <c r="E159" s="15"/>
      <c r="F159" s="15"/>
      <c r="G159" s="62"/>
      <c r="H159" s="62"/>
      <c r="I159" s="34">
        <f>LOOKUP(G154,DATOS!A:A,DATOS!O:O)</f>
        <v>0</v>
      </c>
      <c r="J159" s="35"/>
      <c r="K159" s="34"/>
      <c r="L159" s="35" t="s">
        <v>45</v>
      </c>
      <c r="M159" s="20"/>
      <c r="N159" s="20"/>
      <c r="O159" s="20"/>
      <c r="P159" s="20"/>
      <c r="Q159" s="20"/>
      <c r="R159" s="20"/>
      <c r="S159" s="21" t="s">
        <v>3</v>
      </c>
      <c r="T159" s="20" t="str">
        <f>CONCATENATE(B159,S159)</f>
        <v>D</v>
      </c>
      <c r="U159" s="20"/>
      <c r="AF159" s="5"/>
      <c r="AG159" s="5"/>
      <c r="AH159" s="5"/>
      <c r="AI159" s="5"/>
      <c r="AJ159" s="5"/>
      <c r="AK159" s="5"/>
    </row>
    <row r="160" spans="1:37" s="19" customFormat="1" ht="15.6" x14ac:dyDescent="0.25">
      <c r="A160" s="11"/>
      <c r="B160" s="52"/>
      <c r="C160" s="13"/>
      <c r="D160" s="14"/>
      <c r="E160" s="15"/>
      <c r="F160" s="15"/>
      <c r="G160" s="64">
        <v>1220</v>
      </c>
      <c r="H160" s="66">
        <f ca="1">LOOKUP(M161,REPARTO!A:A,REPARTO!C:C)</f>
        <v>829</v>
      </c>
      <c r="I160" s="34">
        <f>LOOKUP(G160,DATOS!A:A,DATOS!P:P)</f>
        <v>0</v>
      </c>
      <c r="J160" s="34"/>
      <c r="K160" s="34"/>
      <c r="L160" s="35"/>
      <c r="AF160" s="5"/>
      <c r="AG160" s="5"/>
      <c r="AH160" s="5"/>
      <c r="AI160" s="5"/>
      <c r="AJ160" s="5"/>
      <c r="AK160" s="5"/>
    </row>
    <row r="161" spans="1:37" s="19" customFormat="1" ht="31.2" x14ac:dyDescent="0.25">
      <c r="A161" s="11"/>
      <c r="B161" s="31"/>
      <c r="C161" s="23" t="str">
        <f ca="1">IF(PORTADA!$F$51="A",CONCATENATE(M161,".- ",I161),"")</f>
        <v>27.- ÁMBITO DE LA INSTRUCCIÓN TÁCTICA Y TÉCNICA - GENERALIDADES, INSTRUCCIÓN Y PREPARACIÓN DE LA MISIÓN.  (Ref: 5-1220)</v>
      </c>
      <c r="D161" s="24"/>
      <c r="E161" s="11"/>
      <c r="F161" s="11"/>
      <c r="G161" s="65"/>
      <c r="H161" s="62"/>
      <c r="I161" s="34" t="str">
        <f>LOOKUP(G160,DATOS!A:A,DATOS!G:G)</f>
        <v>ÁMBITO DE LA INSTRUCCIÓN TÁCTICA Y TÉCNICA - GENERALIDADES, INSTRUCCIÓN Y PREPARACIÓN DE LA MISIÓN.  (Ref: 5-1220)</v>
      </c>
      <c r="J161" s="34"/>
      <c r="K161" s="53"/>
      <c r="L161" s="35">
        <f>+M161</f>
        <v>27</v>
      </c>
      <c r="M161" s="22">
        <f>+M155+1</f>
        <v>27</v>
      </c>
      <c r="N161" s="20" t="s">
        <v>33</v>
      </c>
      <c r="O161" s="20" t="s">
        <v>34</v>
      </c>
      <c r="P161" s="20" t="s">
        <v>39</v>
      </c>
      <c r="Q161" s="20" t="s">
        <v>35</v>
      </c>
      <c r="R161" s="20" t="s">
        <v>36</v>
      </c>
      <c r="S161" s="20" t="s">
        <v>37</v>
      </c>
      <c r="T161" s="20" t="str">
        <f>CONCATENATE("X",I160)</f>
        <v>X0</v>
      </c>
      <c r="U161" s="20" t="s">
        <v>38</v>
      </c>
      <c r="AF161" s="5"/>
      <c r="AG161" s="5"/>
      <c r="AH161" s="5"/>
      <c r="AI161" s="5"/>
      <c r="AJ161" s="5"/>
      <c r="AK161" s="5"/>
    </row>
    <row r="162" spans="1:37" s="19" customFormat="1" ht="15.6" x14ac:dyDescent="0.25">
      <c r="A162" s="142">
        <f ca="1">IF($E$2="X",0,IF(M163&gt;2,I160,M163))</f>
        <v>0</v>
      </c>
      <c r="B162" s="54"/>
      <c r="C162" s="25" t="str">
        <f ca="1">IF(PORTADA!$F$51="A",CONCATENATE(L162," ",I162),"")</f>
        <v>a) 0</v>
      </c>
      <c r="D162" s="26"/>
      <c r="E162" s="15"/>
      <c r="F162" s="15"/>
      <c r="G162" s="62"/>
      <c r="H162" s="62"/>
      <c r="I162" s="34">
        <f>LOOKUP(G160,DATOS!A:A,DATOS!L:L)</f>
        <v>0</v>
      </c>
      <c r="J162" s="35"/>
      <c r="K162" s="34"/>
      <c r="L162" s="35" t="s">
        <v>57</v>
      </c>
      <c r="M162" s="20" t="s">
        <v>5</v>
      </c>
      <c r="N162" s="20">
        <f>IF(O162&gt;0,0,R162)</f>
        <v>0</v>
      </c>
      <c r="O162" s="20">
        <f>IF(R163&gt;0,1,0)</f>
        <v>0</v>
      </c>
      <c r="P162" s="20">
        <f>IF(O162=1,-1/COUNTA(S162:S165),0)</f>
        <v>0</v>
      </c>
      <c r="Q162" s="20">
        <f>COUNTA(B162:B165)</f>
        <v>0</v>
      </c>
      <c r="R162" s="20">
        <f>COUNTIF(T162:T165,T161)</f>
        <v>0</v>
      </c>
      <c r="S162" s="21" t="s">
        <v>0</v>
      </c>
      <c r="T162" s="20" t="str">
        <f>CONCATENATE(B162,S162)</f>
        <v>A</v>
      </c>
      <c r="U162" s="20">
        <f>IF(R162&gt;0,R162+Q162,Q162*3)</f>
        <v>0</v>
      </c>
      <c r="AF162" s="5"/>
      <c r="AG162" s="5"/>
      <c r="AH162" s="5"/>
      <c r="AI162" s="5"/>
      <c r="AJ162" s="5"/>
      <c r="AK162" s="5"/>
    </row>
    <row r="163" spans="1:37" s="19" customFormat="1" ht="15.6" x14ac:dyDescent="0.25">
      <c r="A163" s="142"/>
      <c r="B163" s="54"/>
      <c r="C163" s="25" t="str">
        <f ca="1">IF(PORTADA!$F$51="A",CONCATENATE(L163," ",I163),"")</f>
        <v>b) 0</v>
      </c>
      <c r="D163" s="26"/>
      <c r="E163" s="15"/>
      <c r="F163" s="15"/>
      <c r="G163" s="62"/>
      <c r="H163" s="62"/>
      <c r="I163" s="34">
        <f>LOOKUP(G160,DATOS!A:A,DATOS!M:M)</f>
        <v>0</v>
      </c>
      <c r="J163" s="35"/>
      <c r="K163" s="34"/>
      <c r="L163" s="35" t="s">
        <v>56</v>
      </c>
      <c r="M163" s="20">
        <f ca="1">IF(PORTADA!$F$51="A",U162,0)</f>
        <v>0</v>
      </c>
      <c r="N163" s="20"/>
      <c r="O163" s="20"/>
      <c r="P163" s="20"/>
      <c r="Q163" s="20"/>
      <c r="R163" s="20">
        <f>Q162-R162</f>
        <v>0</v>
      </c>
      <c r="S163" s="21" t="s">
        <v>1</v>
      </c>
      <c r="T163" s="20" t="str">
        <f>CONCATENATE(B163,S163)</f>
        <v>B</v>
      </c>
      <c r="U163" s="20"/>
      <c r="AF163" s="5"/>
      <c r="AG163" s="5"/>
      <c r="AH163" s="5"/>
      <c r="AI163" s="5"/>
      <c r="AJ163" s="5"/>
      <c r="AK163" s="5"/>
    </row>
    <row r="164" spans="1:37" s="19" customFormat="1" ht="15.6" x14ac:dyDescent="0.25">
      <c r="A164" s="142"/>
      <c r="B164" s="54"/>
      <c r="C164" s="25" t="str">
        <f ca="1">IF(PORTADA!$F$51="A",CONCATENATE(L164," ",I164),"")</f>
        <v>c) 0</v>
      </c>
      <c r="D164" s="26"/>
      <c r="E164" s="15"/>
      <c r="F164" s="15"/>
      <c r="G164" s="62"/>
      <c r="H164" s="62"/>
      <c r="I164" s="34">
        <f>LOOKUP(G160,DATOS!A:A,DATOS!N:N)</f>
        <v>0</v>
      </c>
      <c r="J164" s="35"/>
      <c r="K164" s="34"/>
      <c r="L164" s="35" t="s">
        <v>55</v>
      </c>
      <c r="M164" s="20"/>
      <c r="N164" s="20"/>
      <c r="O164" s="20"/>
      <c r="P164" s="20"/>
      <c r="Q164" s="20"/>
      <c r="R164" s="20"/>
      <c r="S164" s="21" t="s">
        <v>2</v>
      </c>
      <c r="T164" s="20" t="str">
        <f>CONCATENATE(B164,S164)</f>
        <v>C</v>
      </c>
      <c r="U164" s="20"/>
      <c r="AF164" s="5"/>
      <c r="AG164" s="5"/>
      <c r="AH164" s="5"/>
      <c r="AI164" s="5"/>
      <c r="AJ164" s="5"/>
      <c r="AK164" s="5"/>
    </row>
    <row r="165" spans="1:37" s="19" customFormat="1" ht="15.6" x14ac:dyDescent="0.25">
      <c r="A165" s="142"/>
      <c r="B165" s="54"/>
      <c r="C165" s="25" t="str">
        <f ca="1">IF(PORTADA!$F$51="A",CONCATENATE(L165," ",I165),"")</f>
        <v>d) 0</v>
      </c>
      <c r="D165" s="26"/>
      <c r="E165" s="15"/>
      <c r="F165" s="15"/>
      <c r="G165" s="62"/>
      <c r="H165" s="62"/>
      <c r="I165" s="34">
        <f>LOOKUP(G160,DATOS!A:A,DATOS!O:O)</f>
        <v>0</v>
      </c>
      <c r="J165" s="35"/>
      <c r="K165" s="34"/>
      <c r="L165" s="35" t="s">
        <v>45</v>
      </c>
      <c r="M165" s="20"/>
      <c r="N165" s="20"/>
      <c r="O165" s="20"/>
      <c r="P165" s="20"/>
      <c r="Q165" s="20"/>
      <c r="R165" s="20"/>
      <c r="S165" s="21" t="s">
        <v>3</v>
      </c>
      <c r="T165" s="20" t="str">
        <f>CONCATENATE(B165,S165)</f>
        <v>D</v>
      </c>
      <c r="U165" s="20"/>
      <c r="AF165" s="5"/>
      <c r="AG165" s="5"/>
      <c r="AH165" s="5"/>
      <c r="AI165" s="5"/>
      <c r="AJ165" s="5"/>
      <c r="AK165" s="5"/>
    </row>
    <row r="166" spans="1:37" s="19" customFormat="1" ht="15.6" x14ac:dyDescent="0.25">
      <c r="A166" s="11"/>
      <c r="B166" s="52"/>
      <c r="C166" s="13"/>
      <c r="D166" s="14"/>
      <c r="E166" s="15"/>
      <c r="F166" s="15"/>
      <c r="G166" s="64">
        <v>1484</v>
      </c>
      <c r="H166" s="66">
        <f ca="1">LOOKUP(M167,REPARTO!A:A,REPARTO!C:C)</f>
        <v>1485</v>
      </c>
      <c r="I166" s="34">
        <f>LOOKUP(G166,DATOS!A:A,DATOS!P:P)</f>
        <v>0</v>
      </c>
      <c r="J166" s="34"/>
      <c r="K166" s="34"/>
      <c r="L166" s="35"/>
      <c r="AF166" s="5"/>
      <c r="AG166" s="5"/>
      <c r="AH166" s="5"/>
      <c r="AI166" s="5"/>
      <c r="AJ166" s="5"/>
      <c r="AK166" s="5"/>
    </row>
    <row r="167" spans="1:37" s="19" customFormat="1" ht="15.6" x14ac:dyDescent="0.25">
      <c r="A167" s="11"/>
      <c r="B167" s="31"/>
      <c r="C167" s="23" t="str">
        <f ca="1">IF(PORTADA!$F$51="A",CONCATENATE(M167,".- ",I167),"")</f>
        <v>28.- ÁMBITO DE LA INSTRUCCIÓN TÁCTICA Y TÉCNICA - INSTRUCCIÓN DE INTELIGENCIA.  (Ref: 5-1484)</v>
      </c>
      <c r="D167" s="24"/>
      <c r="E167" s="11"/>
      <c r="F167" s="11"/>
      <c r="G167" s="65"/>
      <c r="H167" s="62"/>
      <c r="I167" s="34" t="str">
        <f>LOOKUP(G166,DATOS!A:A,DATOS!G:G)</f>
        <v>ÁMBITO DE LA INSTRUCCIÓN TÁCTICA Y TÉCNICA - INSTRUCCIÓN DE INTELIGENCIA.  (Ref: 5-1484)</v>
      </c>
      <c r="J167" s="34"/>
      <c r="K167" s="53"/>
      <c r="L167" s="35">
        <f>+M167</f>
        <v>28</v>
      </c>
      <c r="M167" s="22">
        <f>+M161+1</f>
        <v>28</v>
      </c>
      <c r="N167" s="20" t="s">
        <v>33</v>
      </c>
      <c r="O167" s="20" t="s">
        <v>34</v>
      </c>
      <c r="P167" s="20" t="s">
        <v>39</v>
      </c>
      <c r="Q167" s="20" t="s">
        <v>35</v>
      </c>
      <c r="R167" s="20" t="s">
        <v>36</v>
      </c>
      <c r="S167" s="20" t="s">
        <v>37</v>
      </c>
      <c r="T167" s="20" t="str">
        <f>CONCATENATE("X",I166)</f>
        <v>X0</v>
      </c>
      <c r="U167" s="20" t="s">
        <v>38</v>
      </c>
      <c r="AF167" s="5"/>
      <c r="AG167" s="5"/>
      <c r="AH167" s="5"/>
      <c r="AI167" s="5"/>
      <c r="AJ167" s="5"/>
      <c r="AK167" s="5"/>
    </row>
    <row r="168" spans="1:37" s="19" customFormat="1" ht="15.6" x14ac:dyDescent="0.25">
      <c r="A168" s="142">
        <f ca="1">IF($E$2="X",0,IF(M169&gt;2,I166,M169))</f>
        <v>0</v>
      </c>
      <c r="B168" s="54"/>
      <c r="C168" s="25" t="str">
        <f ca="1">IF(PORTADA!$F$51="A",CONCATENATE(L168," ",I168),"")</f>
        <v>a) 0</v>
      </c>
      <c r="D168" s="26"/>
      <c r="E168" s="15"/>
      <c r="F168" s="15"/>
      <c r="G168" s="62"/>
      <c r="H168" s="62"/>
      <c r="I168" s="34">
        <f>LOOKUP(G166,DATOS!A:A,DATOS!L:L)</f>
        <v>0</v>
      </c>
      <c r="J168" s="35"/>
      <c r="K168" s="34"/>
      <c r="L168" s="35" t="s">
        <v>57</v>
      </c>
      <c r="M168" s="20" t="s">
        <v>5</v>
      </c>
      <c r="N168" s="20">
        <f>IF(O168&gt;0,0,R168)</f>
        <v>0</v>
      </c>
      <c r="O168" s="20">
        <f>IF(R169&gt;0,1,0)</f>
        <v>0</v>
      </c>
      <c r="P168" s="20">
        <f>IF(O168=1,-1/COUNTA(S168:S171),0)</f>
        <v>0</v>
      </c>
      <c r="Q168" s="20">
        <f>COUNTA(B168:B171)</f>
        <v>0</v>
      </c>
      <c r="R168" s="20">
        <f>COUNTIF(T168:T171,T167)</f>
        <v>0</v>
      </c>
      <c r="S168" s="21" t="s">
        <v>0</v>
      </c>
      <c r="T168" s="20" t="str">
        <f>CONCATENATE(B168,S168)</f>
        <v>A</v>
      </c>
      <c r="U168" s="20">
        <f>IF(R168&gt;0,R168+Q168,Q168*3)</f>
        <v>0</v>
      </c>
      <c r="AF168" s="5"/>
      <c r="AG168" s="5"/>
      <c r="AH168" s="5"/>
      <c r="AI168" s="5"/>
      <c r="AJ168" s="5"/>
      <c r="AK168" s="5"/>
    </row>
    <row r="169" spans="1:37" s="19" customFormat="1" ht="15.6" x14ac:dyDescent="0.25">
      <c r="A169" s="142"/>
      <c r="B169" s="54"/>
      <c r="C169" s="25" t="str">
        <f ca="1">IF(PORTADA!$F$51="A",CONCATENATE(L169," ",I169),"")</f>
        <v>b) 0</v>
      </c>
      <c r="D169" s="26"/>
      <c r="E169" s="15"/>
      <c r="F169" s="15"/>
      <c r="G169" s="62"/>
      <c r="H169" s="62"/>
      <c r="I169" s="34">
        <f>LOOKUP(G166,DATOS!A:A,DATOS!M:M)</f>
        <v>0</v>
      </c>
      <c r="J169" s="35"/>
      <c r="K169" s="34"/>
      <c r="L169" s="35" t="s">
        <v>56</v>
      </c>
      <c r="M169" s="20">
        <f ca="1">IF(PORTADA!$F$51="A",U168,0)</f>
        <v>0</v>
      </c>
      <c r="N169" s="20"/>
      <c r="O169" s="20"/>
      <c r="P169" s="20"/>
      <c r="Q169" s="20"/>
      <c r="R169" s="20">
        <f>Q168-R168</f>
        <v>0</v>
      </c>
      <c r="S169" s="21" t="s">
        <v>1</v>
      </c>
      <c r="T169" s="20" t="str">
        <f>CONCATENATE(B169,S169)</f>
        <v>B</v>
      </c>
      <c r="U169" s="20"/>
      <c r="AF169" s="5"/>
      <c r="AG169" s="5"/>
      <c r="AH169" s="5"/>
      <c r="AI169" s="5"/>
      <c r="AJ169" s="5"/>
      <c r="AK169" s="5"/>
    </row>
    <row r="170" spans="1:37" s="19" customFormat="1" ht="15.6" x14ac:dyDescent="0.25">
      <c r="A170" s="142"/>
      <c r="B170" s="54"/>
      <c r="C170" s="25" t="str">
        <f ca="1">IF(PORTADA!$F$51="A",CONCATENATE(L170," ",I170),"")</f>
        <v>c) 0</v>
      </c>
      <c r="D170" s="26"/>
      <c r="E170" s="15"/>
      <c r="F170" s="15"/>
      <c r="G170" s="62"/>
      <c r="H170" s="62"/>
      <c r="I170" s="34">
        <f>LOOKUP(G166,DATOS!A:A,DATOS!N:N)</f>
        <v>0</v>
      </c>
      <c r="J170" s="35"/>
      <c r="K170" s="34"/>
      <c r="L170" s="35" t="s">
        <v>55</v>
      </c>
      <c r="M170" s="20"/>
      <c r="N170" s="20"/>
      <c r="O170" s="20"/>
      <c r="P170" s="20"/>
      <c r="Q170" s="20"/>
      <c r="R170" s="20"/>
      <c r="S170" s="21" t="s">
        <v>2</v>
      </c>
      <c r="T170" s="20" t="str">
        <f>CONCATENATE(B170,S170)</f>
        <v>C</v>
      </c>
      <c r="U170" s="20"/>
      <c r="AF170" s="5"/>
      <c r="AG170" s="5"/>
      <c r="AH170" s="5"/>
      <c r="AI170" s="5"/>
      <c r="AJ170" s="5"/>
      <c r="AK170" s="5"/>
    </row>
    <row r="171" spans="1:37" s="19" customFormat="1" ht="15.6" x14ac:dyDescent="0.25">
      <c r="A171" s="142"/>
      <c r="B171" s="54"/>
      <c r="C171" s="25" t="str">
        <f ca="1">IF(PORTADA!$F$51="A",CONCATENATE(L171," ",I171),"")</f>
        <v>d) 0</v>
      </c>
      <c r="D171" s="26"/>
      <c r="E171" s="15"/>
      <c r="F171" s="15"/>
      <c r="G171" s="62"/>
      <c r="H171" s="62"/>
      <c r="I171" s="34">
        <f>LOOKUP(G166,DATOS!A:A,DATOS!O:O)</f>
        <v>0</v>
      </c>
      <c r="J171" s="35"/>
      <c r="K171" s="34"/>
      <c r="L171" s="35" t="s">
        <v>45</v>
      </c>
      <c r="M171" s="20"/>
      <c r="N171" s="20"/>
      <c r="O171" s="20"/>
      <c r="P171" s="20"/>
      <c r="Q171" s="20"/>
      <c r="R171" s="20"/>
      <c r="S171" s="21" t="s">
        <v>3</v>
      </c>
      <c r="T171" s="20" t="str">
        <f>CONCATENATE(B171,S171)</f>
        <v>D</v>
      </c>
      <c r="U171" s="20"/>
      <c r="AF171" s="5"/>
      <c r="AG171" s="5"/>
      <c r="AH171" s="5"/>
      <c r="AI171" s="5"/>
      <c r="AJ171" s="5"/>
      <c r="AK171" s="5"/>
    </row>
    <row r="172" spans="1:37" s="19" customFormat="1" ht="15.6" x14ac:dyDescent="0.25">
      <c r="A172" s="11"/>
      <c r="B172" s="52"/>
      <c r="C172" s="13"/>
      <c r="D172" s="14"/>
      <c r="E172" s="15"/>
      <c r="F172" s="15"/>
      <c r="G172" s="64">
        <v>664</v>
      </c>
      <c r="H172" s="66">
        <f ca="1">LOOKUP(M173,REPARTO!A:A,REPARTO!C:C)</f>
        <v>613</v>
      </c>
      <c r="I172" s="34">
        <f>LOOKUP(G172,DATOS!A:A,DATOS!P:P)</f>
        <v>0</v>
      </c>
      <c r="J172" s="34"/>
      <c r="K172" s="34"/>
      <c r="L172" s="35"/>
      <c r="AF172" s="5"/>
      <c r="AG172" s="5"/>
      <c r="AH172" s="5"/>
      <c r="AI172" s="5"/>
      <c r="AJ172" s="5"/>
      <c r="AK172" s="5"/>
    </row>
    <row r="173" spans="1:37" s="19" customFormat="1" ht="15.6" x14ac:dyDescent="0.25">
      <c r="A173" s="11"/>
      <c r="B173" s="31"/>
      <c r="C173" s="23" t="str">
        <f ca="1">IF(PORTADA!$F$51="A",CONCATENATE(M173,".- ",I173),"")</f>
        <v>29.- GEOGRAFÍA E HISTORIA - ESPAÑA EN EL SIGLO XX.  (Ref: 5-664)</v>
      </c>
      <c r="D173" s="24"/>
      <c r="E173" s="11"/>
      <c r="F173" s="11"/>
      <c r="G173" s="65"/>
      <c r="H173" s="62"/>
      <c r="I173" s="34" t="str">
        <f>LOOKUP(G172,DATOS!A:A,DATOS!G:G)</f>
        <v>GEOGRAFÍA E HISTORIA - ESPAÑA EN EL SIGLO XX.  (Ref: 5-664)</v>
      </c>
      <c r="J173" s="34"/>
      <c r="K173" s="53"/>
      <c r="L173" s="35">
        <f>+M173</f>
        <v>29</v>
      </c>
      <c r="M173" s="22">
        <f>+M167+1</f>
        <v>29</v>
      </c>
      <c r="N173" s="20" t="s">
        <v>33</v>
      </c>
      <c r="O173" s="20" t="s">
        <v>34</v>
      </c>
      <c r="P173" s="20" t="s">
        <v>39</v>
      </c>
      <c r="Q173" s="20" t="s">
        <v>35</v>
      </c>
      <c r="R173" s="20" t="s">
        <v>36</v>
      </c>
      <c r="S173" s="20" t="s">
        <v>37</v>
      </c>
      <c r="T173" s="20" t="str">
        <f>CONCATENATE("X",I172)</f>
        <v>X0</v>
      </c>
      <c r="U173" s="20" t="s">
        <v>38</v>
      </c>
      <c r="AF173" s="5"/>
      <c r="AG173" s="5"/>
      <c r="AH173" s="5"/>
      <c r="AI173" s="5"/>
      <c r="AJ173" s="5"/>
      <c r="AK173" s="5"/>
    </row>
    <row r="174" spans="1:37" s="19" customFormat="1" ht="15.6" x14ac:dyDescent="0.25">
      <c r="A174" s="142">
        <f ca="1">IF($E$2="X",0,IF(M175&gt;2,I172,M175))</f>
        <v>0</v>
      </c>
      <c r="B174" s="54"/>
      <c r="C174" s="25" t="str">
        <f ca="1">IF(PORTADA!$F$51="A",CONCATENATE(L174," ",I174),"")</f>
        <v>a) 0</v>
      </c>
      <c r="D174" s="26"/>
      <c r="E174" s="15"/>
      <c r="F174" s="15"/>
      <c r="G174" s="62"/>
      <c r="H174" s="62"/>
      <c r="I174" s="34">
        <f>LOOKUP(G172,DATOS!A:A,DATOS!L:L)</f>
        <v>0</v>
      </c>
      <c r="J174" s="35"/>
      <c r="K174" s="34"/>
      <c r="L174" s="35" t="s">
        <v>57</v>
      </c>
      <c r="M174" s="20" t="s">
        <v>5</v>
      </c>
      <c r="N174" s="20">
        <f>IF(O174&gt;0,0,R174)</f>
        <v>0</v>
      </c>
      <c r="O174" s="20">
        <f>IF(R175&gt;0,1,0)</f>
        <v>0</v>
      </c>
      <c r="P174" s="20">
        <f>IF(O174=1,-1/COUNTA(S174:S177),0)</f>
        <v>0</v>
      </c>
      <c r="Q174" s="20">
        <f>COUNTA(B174:B177)</f>
        <v>0</v>
      </c>
      <c r="R174" s="20">
        <f>COUNTIF(T174:T177,T173)</f>
        <v>0</v>
      </c>
      <c r="S174" s="21" t="s">
        <v>0</v>
      </c>
      <c r="T174" s="20" t="str">
        <f>CONCATENATE(B174,S174)</f>
        <v>A</v>
      </c>
      <c r="U174" s="20">
        <f>IF(R174&gt;0,R174+Q174,Q174*3)</f>
        <v>0</v>
      </c>
      <c r="AF174" s="5"/>
      <c r="AG174" s="5"/>
      <c r="AH174" s="5"/>
      <c r="AI174" s="5"/>
      <c r="AJ174" s="5"/>
      <c r="AK174" s="5"/>
    </row>
    <row r="175" spans="1:37" s="19" customFormat="1" ht="15.6" x14ac:dyDescent="0.25">
      <c r="A175" s="142"/>
      <c r="B175" s="54"/>
      <c r="C175" s="25" t="str">
        <f ca="1">IF(PORTADA!$F$51="A",CONCATENATE(L175," ",I175),"")</f>
        <v>b) 0</v>
      </c>
      <c r="D175" s="26"/>
      <c r="E175" s="15"/>
      <c r="F175" s="15"/>
      <c r="G175" s="62"/>
      <c r="H175" s="62"/>
      <c r="I175" s="34">
        <f>LOOKUP(G172,DATOS!A:A,DATOS!M:M)</f>
        <v>0</v>
      </c>
      <c r="J175" s="35"/>
      <c r="K175" s="34"/>
      <c r="L175" s="35" t="s">
        <v>56</v>
      </c>
      <c r="M175" s="20">
        <f ca="1">IF(PORTADA!$F$51="A",U174,0)</f>
        <v>0</v>
      </c>
      <c r="N175" s="20"/>
      <c r="O175" s="20"/>
      <c r="P175" s="20"/>
      <c r="Q175" s="20"/>
      <c r="R175" s="20">
        <f>Q174-R174</f>
        <v>0</v>
      </c>
      <c r="S175" s="21" t="s">
        <v>1</v>
      </c>
      <c r="T175" s="20" t="str">
        <f>CONCATENATE(B175,S175)</f>
        <v>B</v>
      </c>
      <c r="U175" s="20"/>
      <c r="AF175" s="5"/>
      <c r="AG175" s="5"/>
      <c r="AH175" s="5"/>
      <c r="AI175" s="5"/>
      <c r="AJ175" s="5"/>
      <c r="AK175" s="5"/>
    </row>
    <row r="176" spans="1:37" s="19" customFormat="1" ht="15.6" x14ac:dyDescent="0.25">
      <c r="A176" s="142"/>
      <c r="B176" s="54"/>
      <c r="C176" s="25" t="str">
        <f ca="1">IF(PORTADA!$F$51="A",CONCATENATE(L176," ",I176),"")</f>
        <v>c) 0</v>
      </c>
      <c r="D176" s="26"/>
      <c r="E176" s="15"/>
      <c r="F176" s="15"/>
      <c r="G176" s="62"/>
      <c r="H176" s="62"/>
      <c r="I176" s="34">
        <f>LOOKUP(G172,DATOS!A:A,DATOS!N:N)</f>
        <v>0</v>
      </c>
      <c r="J176" s="35"/>
      <c r="K176" s="34"/>
      <c r="L176" s="35" t="s">
        <v>55</v>
      </c>
      <c r="M176" s="20"/>
      <c r="N176" s="20"/>
      <c r="O176" s="20"/>
      <c r="P176" s="20"/>
      <c r="Q176" s="20"/>
      <c r="R176" s="20"/>
      <c r="S176" s="21" t="s">
        <v>2</v>
      </c>
      <c r="T176" s="20" t="str">
        <f>CONCATENATE(B176,S176)</f>
        <v>C</v>
      </c>
      <c r="U176" s="20"/>
      <c r="AF176" s="5"/>
      <c r="AG176" s="5"/>
      <c r="AH176" s="5"/>
      <c r="AI176" s="5"/>
      <c r="AJ176" s="5"/>
      <c r="AK176" s="5"/>
    </row>
    <row r="177" spans="1:37" s="19" customFormat="1" ht="15.6" x14ac:dyDescent="0.25">
      <c r="A177" s="142"/>
      <c r="B177" s="54"/>
      <c r="C177" s="25" t="str">
        <f ca="1">IF(PORTADA!$F$51="A",CONCATENATE(L177," ",I177),"")</f>
        <v>d) 0</v>
      </c>
      <c r="D177" s="26"/>
      <c r="E177" s="15"/>
      <c r="F177" s="15"/>
      <c r="G177" s="62"/>
      <c r="H177" s="62"/>
      <c r="I177" s="34">
        <f>LOOKUP(G172,DATOS!A:A,DATOS!O:O)</f>
        <v>0</v>
      </c>
      <c r="J177" s="35"/>
      <c r="K177" s="34"/>
      <c r="L177" s="35" t="s">
        <v>45</v>
      </c>
      <c r="M177" s="20"/>
      <c r="N177" s="20"/>
      <c r="O177" s="20"/>
      <c r="P177" s="20"/>
      <c r="Q177" s="20"/>
      <c r="R177" s="20"/>
      <c r="S177" s="21" t="s">
        <v>3</v>
      </c>
      <c r="T177" s="20" t="str">
        <f>CONCATENATE(B177,S177)</f>
        <v>D</v>
      </c>
      <c r="U177" s="20"/>
      <c r="AF177" s="5"/>
      <c r="AG177" s="5"/>
      <c r="AH177" s="5"/>
      <c r="AI177" s="5"/>
      <c r="AJ177" s="5"/>
      <c r="AK177" s="5"/>
    </row>
    <row r="178" spans="1:37" s="19" customFormat="1" ht="15.6" x14ac:dyDescent="0.25">
      <c r="A178" s="11"/>
      <c r="B178" s="52"/>
      <c r="C178" s="13"/>
      <c r="D178" s="14"/>
      <c r="E178" s="15"/>
      <c r="F178" s="15"/>
      <c r="G178" s="64">
        <v>1245</v>
      </c>
      <c r="H178" s="66">
        <f ca="1">LOOKUP(M179,REPARTO!A:A,REPARTO!C:C)</f>
        <v>811</v>
      </c>
      <c r="I178" s="34">
        <f>LOOKUP(G178,DATOS!A:A,DATOS!P:P)</f>
        <v>0</v>
      </c>
      <c r="J178" s="34"/>
      <c r="K178" s="34"/>
      <c r="L178" s="35"/>
      <c r="AF178" s="5"/>
      <c r="AG178" s="5"/>
      <c r="AH178" s="5"/>
      <c r="AI178" s="5"/>
      <c r="AJ178" s="5"/>
      <c r="AK178" s="5"/>
    </row>
    <row r="179" spans="1:37" s="19" customFormat="1" ht="31.2" x14ac:dyDescent="0.25">
      <c r="A179" s="11"/>
      <c r="B179" s="31"/>
      <c r="C179" s="23" t="str">
        <f ca="1">IF(PORTADA!$F$51="A",CONCATENATE(M179,".- ",I179),"")</f>
        <v>30.- ÁMBITO DE LA INSTRUCCIÓN TÁCTICA Y TÉCNICA - GENERALIDADES, INSTRUCCIÓN Y PREPARACIÓN DE LA MISIÓN.  (Ref: 5-1245)</v>
      </c>
      <c r="D179" s="24"/>
      <c r="E179" s="11"/>
      <c r="F179" s="11"/>
      <c r="G179" s="65"/>
      <c r="H179" s="62"/>
      <c r="I179" s="34" t="str">
        <f>LOOKUP(G178,DATOS!A:A,DATOS!G:G)</f>
        <v>ÁMBITO DE LA INSTRUCCIÓN TÁCTICA Y TÉCNICA - GENERALIDADES, INSTRUCCIÓN Y PREPARACIÓN DE LA MISIÓN.  (Ref: 5-1245)</v>
      </c>
      <c r="J179" s="34"/>
      <c r="K179" s="53"/>
      <c r="L179" s="35">
        <f>+M179</f>
        <v>30</v>
      </c>
      <c r="M179" s="22">
        <f>+M173+1</f>
        <v>30</v>
      </c>
      <c r="N179" s="20" t="s">
        <v>33</v>
      </c>
      <c r="O179" s="20" t="s">
        <v>34</v>
      </c>
      <c r="P179" s="20" t="s">
        <v>39</v>
      </c>
      <c r="Q179" s="20" t="s">
        <v>35</v>
      </c>
      <c r="R179" s="20" t="s">
        <v>36</v>
      </c>
      <c r="S179" s="20" t="s">
        <v>37</v>
      </c>
      <c r="T179" s="20" t="str">
        <f>CONCATENATE("X",I178)</f>
        <v>X0</v>
      </c>
      <c r="U179" s="20" t="s">
        <v>38</v>
      </c>
      <c r="AF179" s="5"/>
      <c r="AG179" s="5"/>
      <c r="AH179" s="5"/>
      <c r="AI179" s="5"/>
      <c r="AJ179" s="5"/>
      <c r="AK179" s="5"/>
    </row>
    <row r="180" spans="1:37" s="19" customFormat="1" ht="15.6" x14ac:dyDescent="0.25">
      <c r="A180" s="142">
        <f ca="1">IF($E$2="X",0,IF(M181&gt;2,I178,M181))</f>
        <v>0</v>
      </c>
      <c r="B180" s="54"/>
      <c r="C180" s="25" t="str">
        <f ca="1">IF(PORTADA!$F$51="A",CONCATENATE(L180," ",I180),"")</f>
        <v>a) 0</v>
      </c>
      <c r="D180" s="26"/>
      <c r="E180" s="15"/>
      <c r="F180" s="15"/>
      <c r="G180" s="62"/>
      <c r="H180" s="62"/>
      <c r="I180" s="34">
        <f>LOOKUP(G178,DATOS!A:A,DATOS!L:L)</f>
        <v>0</v>
      </c>
      <c r="J180" s="35"/>
      <c r="K180" s="34"/>
      <c r="L180" s="35" t="s">
        <v>57</v>
      </c>
      <c r="M180" s="20" t="s">
        <v>5</v>
      </c>
      <c r="N180" s="20">
        <f>IF(O180&gt;0,0,R180)</f>
        <v>0</v>
      </c>
      <c r="O180" s="20">
        <f>IF(R181&gt;0,1,0)</f>
        <v>0</v>
      </c>
      <c r="P180" s="20">
        <f>IF(O180=1,-1/COUNTA(S180:S183),0)</f>
        <v>0</v>
      </c>
      <c r="Q180" s="20">
        <f>COUNTA(B180:B183)</f>
        <v>0</v>
      </c>
      <c r="R180" s="20">
        <f>COUNTIF(T180:T183,T179)</f>
        <v>0</v>
      </c>
      <c r="S180" s="21" t="s">
        <v>0</v>
      </c>
      <c r="T180" s="20" t="str">
        <f>CONCATENATE(B180,S180)</f>
        <v>A</v>
      </c>
      <c r="U180" s="20">
        <f>IF(R180&gt;0,R180+Q180,Q180*3)</f>
        <v>0</v>
      </c>
      <c r="AF180" s="5"/>
      <c r="AG180" s="5"/>
      <c r="AH180" s="5"/>
      <c r="AI180" s="5"/>
      <c r="AJ180" s="5"/>
      <c r="AK180" s="5"/>
    </row>
    <row r="181" spans="1:37" s="19" customFormat="1" ht="15.6" x14ac:dyDescent="0.25">
      <c r="A181" s="142"/>
      <c r="B181" s="54"/>
      <c r="C181" s="25" t="str">
        <f ca="1">IF(PORTADA!$F$51="A",CONCATENATE(L181," ",I181),"")</f>
        <v>b) 0</v>
      </c>
      <c r="D181" s="26"/>
      <c r="E181" s="15"/>
      <c r="F181" s="15"/>
      <c r="G181" s="62"/>
      <c r="H181" s="62"/>
      <c r="I181" s="34">
        <f>LOOKUP(G178,DATOS!A:A,DATOS!M:M)</f>
        <v>0</v>
      </c>
      <c r="J181" s="35"/>
      <c r="K181" s="34"/>
      <c r="L181" s="35" t="s">
        <v>56</v>
      </c>
      <c r="M181" s="20">
        <f ca="1">IF(PORTADA!$F$51="A",U180,0)</f>
        <v>0</v>
      </c>
      <c r="N181" s="20"/>
      <c r="O181" s="20"/>
      <c r="P181" s="20"/>
      <c r="Q181" s="20"/>
      <c r="R181" s="20">
        <f>Q180-R180</f>
        <v>0</v>
      </c>
      <c r="S181" s="21" t="s">
        <v>1</v>
      </c>
      <c r="T181" s="20" t="str">
        <f>CONCATENATE(B181,S181)</f>
        <v>B</v>
      </c>
      <c r="U181" s="20"/>
      <c r="AF181" s="5"/>
      <c r="AG181" s="5"/>
      <c r="AH181" s="5"/>
      <c r="AI181" s="5"/>
      <c r="AJ181" s="5"/>
      <c r="AK181" s="5"/>
    </row>
    <row r="182" spans="1:37" s="19" customFormat="1" ht="15.6" x14ac:dyDescent="0.25">
      <c r="A182" s="142"/>
      <c r="B182" s="54"/>
      <c r="C182" s="25" t="str">
        <f ca="1">IF(PORTADA!$F$51="A",CONCATENATE(L182," ",I182),"")</f>
        <v>c) 0</v>
      </c>
      <c r="D182" s="26"/>
      <c r="E182" s="15"/>
      <c r="F182" s="15"/>
      <c r="G182" s="62"/>
      <c r="H182" s="62"/>
      <c r="I182" s="34">
        <f>LOOKUP(G178,DATOS!A:A,DATOS!N:N)</f>
        <v>0</v>
      </c>
      <c r="J182" s="35"/>
      <c r="K182" s="34"/>
      <c r="L182" s="35" t="s">
        <v>55</v>
      </c>
      <c r="M182" s="20"/>
      <c r="N182" s="20"/>
      <c r="O182" s="20"/>
      <c r="P182" s="20"/>
      <c r="Q182" s="20"/>
      <c r="R182" s="20"/>
      <c r="S182" s="21" t="s">
        <v>2</v>
      </c>
      <c r="T182" s="20" t="str">
        <f>CONCATENATE(B182,S182)</f>
        <v>C</v>
      </c>
      <c r="U182" s="20"/>
      <c r="AF182" s="5"/>
      <c r="AG182" s="5"/>
      <c r="AH182" s="5"/>
      <c r="AI182" s="5"/>
      <c r="AJ182" s="5"/>
      <c r="AK182" s="5"/>
    </row>
    <row r="183" spans="1:37" s="19" customFormat="1" ht="15.6" x14ac:dyDescent="0.25">
      <c r="A183" s="142"/>
      <c r="B183" s="54"/>
      <c r="C183" s="25" t="str">
        <f ca="1">IF(PORTADA!$F$51="A",CONCATENATE(L183," ",I183),"")</f>
        <v>d) 0</v>
      </c>
      <c r="D183" s="26"/>
      <c r="E183" s="15"/>
      <c r="F183" s="15"/>
      <c r="G183" s="62"/>
      <c r="H183" s="62"/>
      <c r="I183" s="34">
        <f>LOOKUP(G178,DATOS!A:A,DATOS!O:O)</f>
        <v>0</v>
      </c>
      <c r="J183" s="35"/>
      <c r="K183" s="34"/>
      <c r="L183" s="35" t="s">
        <v>45</v>
      </c>
      <c r="M183" s="20"/>
      <c r="N183" s="20"/>
      <c r="O183" s="20"/>
      <c r="P183" s="20"/>
      <c r="Q183" s="20"/>
      <c r="R183" s="20"/>
      <c r="S183" s="21" t="s">
        <v>3</v>
      </c>
      <c r="T183" s="20" t="str">
        <f>CONCATENATE(B183,S183)</f>
        <v>D</v>
      </c>
      <c r="U183" s="20"/>
      <c r="AF183" s="5"/>
      <c r="AG183" s="5"/>
      <c r="AH183" s="5"/>
      <c r="AI183" s="5"/>
      <c r="AJ183" s="5"/>
      <c r="AK183" s="5"/>
    </row>
    <row r="184" spans="1:37" s="19" customFormat="1" ht="15.6" x14ac:dyDescent="0.25">
      <c r="A184" s="11"/>
      <c r="B184" s="52"/>
      <c r="C184" s="13"/>
      <c r="D184" s="14"/>
      <c r="E184" s="15"/>
      <c r="F184" s="15"/>
      <c r="G184" s="64">
        <v>1190</v>
      </c>
      <c r="H184" s="66">
        <f ca="1">LOOKUP(M185,REPARTO!A:A,REPARTO!C:C)</f>
        <v>1608</v>
      </c>
      <c r="I184" s="34">
        <f>LOOKUP(G184,DATOS!A:A,DATOS!P:P)</f>
        <v>0</v>
      </c>
      <c r="J184" s="34"/>
      <c r="K184" s="34"/>
      <c r="L184" s="35"/>
      <c r="AF184" s="5"/>
      <c r="AG184" s="5"/>
      <c r="AH184" s="5"/>
      <c r="AI184" s="5"/>
      <c r="AJ184" s="5"/>
      <c r="AK184" s="5"/>
    </row>
    <row r="185" spans="1:37" s="19" customFormat="1" ht="31.2" x14ac:dyDescent="0.25">
      <c r="A185" s="11"/>
      <c r="B185" s="31"/>
      <c r="C185" s="23" t="str">
        <f ca="1">IF(PORTADA!$F$51="A",CONCATENATE(M185,".- ",I185),"")</f>
        <v>31.- ÁMBITO DE LA INSTRUCCIÓN TÁCTICA Y TÉCNICA - GENERALIDADES, INSTRUCCIÓN Y PREPARACIÓN DE LA MISIÓN.  (Ref: 5-1190)</v>
      </c>
      <c r="D185" s="24"/>
      <c r="E185" s="11"/>
      <c r="F185" s="11"/>
      <c r="G185" s="65"/>
      <c r="H185" s="62"/>
      <c r="I185" s="34" t="str">
        <f>LOOKUP(G184,DATOS!A:A,DATOS!G:G)</f>
        <v>ÁMBITO DE LA INSTRUCCIÓN TÁCTICA Y TÉCNICA - GENERALIDADES, INSTRUCCIÓN Y PREPARACIÓN DE LA MISIÓN.  (Ref: 5-1190)</v>
      </c>
      <c r="J185" s="34"/>
      <c r="K185" s="53"/>
      <c r="L185" s="35">
        <f>+M185</f>
        <v>31</v>
      </c>
      <c r="M185" s="22">
        <f>+M179+1</f>
        <v>31</v>
      </c>
      <c r="N185" s="20" t="s">
        <v>33</v>
      </c>
      <c r="O185" s="20" t="s">
        <v>34</v>
      </c>
      <c r="P185" s="20" t="s">
        <v>39</v>
      </c>
      <c r="Q185" s="20" t="s">
        <v>35</v>
      </c>
      <c r="R185" s="20" t="s">
        <v>36</v>
      </c>
      <c r="S185" s="20" t="s">
        <v>37</v>
      </c>
      <c r="T185" s="20" t="str">
        <f>CONCATENATE("X",I184)</f>
        <v>X0</v>
      </c>
      <c r="U185" s="20" t="s">
        <v>38</v>
      </c>
      <c r="AF185" s="5"/>
      <c r="AG185" s="5"/>
      <c r="AH185" s="5"/>
      <c r="AI185" s="5"/>
      <c r="AJ185" s="5"/>
      <c r="AK185" s="5"/>
    </row>
    <row r="186" spans="1:37" s="19" customFormat="1" ht="15.6" x14ac:dyDescent="0.25">
      <c r="A186" s="142">
        <f ca="1">IF($E$2="X",0,IF(M187&gt;2,I184,M187))</f>
        <v>0</v>
      </c>
      <c r="B186" s="54"/>
      <c r="C186" s="25" t="str">
        <f ca="1">IF(PORTADA!$F$51="A",CONCATENATE(L186," ",I186),"")</f>
        <v>a) 0</v>
      </c>
      <c r="D186" s="26"/>
      <c r="E186" s="15"/>
      <c r="F186" s="15"/>
      <c r="G186" s="62"/>
      <c r="H186" s="62"/>
      <c r="I186" s="34">
        <f>LOOKUP(G184,DATOS!A:A,DATOS!L:L)</f>
        <v>0</v>
      </c>
      <c r="J186" s="35"/>
      <c r="K186" s="34"/>
      <c r="L186" s="35" t="s">
        <v>57</v>
      </c>
      <c r="M186" s="20" t="s">
        <v>5</v>
      </c>
      <c r="N186" s="20">
        <f>IF(O186&gt;0,0,R186)</f>
        <v>0</v>
      </c>
      <c r="O186" s="20">
        <f>IF(R187&gt;0,1,0)</f>
        <v>0</v>
      </c>
      <c r="P186" s="20">
        <f>IF(O186=1,-1/COUNTA(S186:S189),0)</f>
        <v>0</v>
      </c>
      <c r="Q186" s="20">
        <f>COUNTA(B186:B189)</f>
        <v>0</v>
      </c>
      <c r="R186" s="20">
        <f>COUNTIF(T186:T189,T185)</f>
        <v>0</v>
      </c>
      <c r="S186" s="21" t="s">
        <v>0</v>
      </c>
      <c r="T186" s="20" t="str">
        <f>CONCATENATE(B186,S186)</f>
        <v>A</v>
      </c>
      <c r="U186" s="20">
        <f>IF(R186&gt;0,R186+Q186,Q186*3)</f>
        <v>0</v>
      </c>
      <c r="AF186" s="5"/>
      <c r="AG186" s="5"/>
      <c r="AH186" s="5"/>
      <c r="AI186" s="5"/>
      <c r="AJ186" s="5"/>
      <c r="AK186" s="5"/>
    </row>
    <row r="187" spans="1:37" s="19" customFormat="1" ht="15.6" x14ac:dyDescent="0.25">
      <c r="A187" s="142"/>
      <c r="B187" s="54"/>
      <c r="C187" s="25" t="str">
        <f ca="1">IF(PORTADA!$F$51="A",CONCATENATE(L187," ",I187),"")</f>
        <v>b) 0</v>
      </c>
      <c r="D187" s="26"/>
      <c r="E187" s="15"/>
      <c r="F187" s="15"/>
      <c r="G187" s="62"/>
      <c r="H187" s="62"/>
      <c r="I187" s="34">
        <f>LOOKUP(G184,DATOS!A:A,DATOS!M:M)</f>
        <v>0</v>
      </c>
      <c r="J187" s="35"/>
      <c r="K187" s="34"/>
      <c r="L187" s="35" t="s">
        <v>56</v>
      </c>
      <c r="M187" s="20">
        <f ca="1">IF(PORTADA!$F$51="A",U186,0)</f>
        <v>0</v>
      </c>
      <c r="N187" s="20"/>
      <c r="O187" s="20"/>
      <c r="P187" s="20"/>
      <c r="Q187" s="20"/>
      <c r="R187" s="20">
        <f>Q186-R186</f>
        <v>0</v>
      </c>
      <c r="S187" s="21" t="s">
        <v>1</v>
      </c>
      <c r="T187" s="20" t="str">
        <f>CONCATENATE(B187,S187)</f>
        <v>B</v>
      </c>
      <c r="U187" s="20"/>
      <c r="AF187" s="5"/>
      <c r="AG187" s="5"/>
      <c r="AH187" s="5"/>
      <c r="AI187" s="5"/>
      <c r="AJ187" s="5"/>
      <c r="AK187" s="5"/>
    </row>
    <row r="188" spans="1:37" s="19" customFormat="1" ht="15.6" x14ac:dyDescent="0.25">
      <c r="A188" s="142"/>
      <c r="B188" s="54"/>
      <c r="C188" s="25" t="str">
        <f ca="1">IF(PORTADA!$F$51="A",CONCATENATE(L188," ",I188),"")</f>
        <v>c) 0</v>
      </c>
      <c r="D188" s="26"/>
      <c r="E188" s="15"/>
      <c r="F188" s="15"/>
      <c r="G188" s="62"/>
      <c r="H188" s="62"/>
      <c r="I188" s="34">
        <f>LOOKUP(G184,DATOS!A:A,DATOS!N:N)</f>
        <v>0</v>
      </c>
      <c r="J188" s="35"/>
      <c r="K188" s="34"/>
      <c r="L188" s="35" t="s">
        <v>55</v>
      </c>
      <c r="M188" s="20"/>
      <c r="N188" s="20"/>
      <c r="O188" s="20"/>
      <c r="P188" s="20"/>
      <c r="Q188" s="20"/>
      <c r="R188" s="20"/>
      <c r="S188" s="21" t="s">
        <v>2</v>
      </c>
      <c r="T188" s="20" t="str">
        <f>CONCATENATE(B188,S188)</f>
        <v>C</v>
      </c>
      <c r="U188" s="20"/>
      <c r="AF188" s="5"/>
      <c r="AG188" s="5"/>
      <c r="AH188" s="5"/>
      <c r="AI188" s="5"/>
      <c r="AJ188" s="5"/>
      <c r="AK188" s="5"/>
    </row>
    <row r="189" spans="1:37" s="19" customFormat="1" ht="15.6" x14ac:dyDescent="0.25">
      <c r="A189" s="142"/>
      <c r="B189" s="54"/>
      <c r="C189" s="25" t="str">
        <f ca="1">IF(PORTADA!$F$51="A",CONCATENATE(L189," ",I189),"")</f>
        <v>d) 0</v>
      </c>
      <c r="D189" s="26"/>
      <c r="E189" s="15"/>
      <c r="F189" s="15"/>
      <c r="G189" s="62"/>
      <c r="H189" s="62"/>
      <c r="I189" s="34">
        <f>LOOKUP(G184,DATOS!A:A,DATOS!O:O)</f>
        <v>0</v>
      </c>
      <c r="J189" s="35"/>
      <c r="K189" s="34"/>
      <c r="L189" s="35" t="s">
        <v>45</v>
      </c>
      <c r="M189" s="20"/>
      <c r="N189" s="20"/>
      <c r="O189" s="20"/>
      <c r="P189" s="20"/>
      <c r="Q189" s="20"/>
      <c r="R189" s="20"/>
      <c r="S189" s="21" t="s">
        <v>3</v>
      </c>
      <c r="T189" s="20" t="str">
        <f>CONCATENATE(B189,S189)</f>
        <v>D</v>
      </c>
      <c r="U189" s="20"/>
      <c r="AF189" s="5"/>
      <c r="AG189" s="5"/>
      <c r="AH189" s="5"/>
      <c r="AI189" s="5"/>
      <c r="AJ189" s="5"/>
      <c r="AK189" s="5"/>
    </row>
    <row r="190" spans="1:37" s="19" customFormat="1" ht="15.6" x14ac:dyDescent="0.25">
      <c r="A190" s="11"/>
      <c r="B190" s="52"/>
      <c r="C190" s="13"/>
      <c r="D190" s="14"/>
      <c r="E190" s="15"/>
      <c r="F190" s="15"/>
      <c r="G190" s="64">
        <v>1718</v>
      </c>
      <c r="H190" s="66">
        <f ca="1">LOOKUP(M191,REPARTO!A:A,REPARTO!C:C)</f>
        <v>96</v>
      </c>
      <c r="I190" s="34">
        <f>LOOKUP(G190,DATOS!A:A,DATOS!P:P)</f>
        <v>0</v>
      </c>
      <c r="J190" s="34"/>
      <c r="K190" s="34"/>
      <c r="L190" s="35"/>
      <c r="AF190" s="5"/>
      <c r="AG190" s="5"/>
      <c r="AH190" s="5"/>
      <c r="AI190" s="5"/>
      <c r="AJ190" s="5"/>
      <c r="AK190" s="5"/>
    </row>
    <row r="191" spans="1:37" s="19" customFormat="1" ht="15.6" x14ac:dyDescent="0.25">
      <c r="A191" s="11"/>
      <c r="B191" s="31"/>
      <c r="C191" s="23" t="str">
        <f ca="1">IF(PORTADA!$F$51="A",CONCATENATE(M191,".- ",I191),"")</f>
        <v>32.- ÁMBITO DE LA INSTRUCCIÓN TÁCTICA Y TÉCNICA - LOGÍSTICA.  (Ref: 5-1718)</v>
      </c>
      <c r="D191" s="24"/>
      <c r="E191" s="11"/>
      <c r="F191" s="11"/>
      <c r="G191" s="65"/>
      <c r="H191" s="62"/>
      <c r="I191" s="34" t="str">
        <f>LOOKUP(G190,DATOS!A:A,DATOS!G:G)</f>
        <v>ÁMBITO DE LA INSTRUCCIÓN TÁCTICA Y TÉCNICA - LOGÍSTICA.  (Ref: 5-1718)</v>
      </c>
      <c r="J191" s="34"/>
      <c r="K191" s="53"/>
      <c r="L191" s="35">
        <f>+M191</f>
        <v>32</v>
      </c>
      <c r="M191" s="22">
        <f>+M185+1</f>
        <v>32</v>
      </c>
      <c r="N191" s="20" t="s">
        <v>33</v>
      </c>
      <c r="O191" s="20" t="s">
        <v>34</v>
      </c>
      <c r="P191" s="20" t="s">
        <v>39</v>
      </c>
      <c r="Q191" s="20" t="s">
        <v>35</v>
      </c>
      <c r="R191" s="20" t="s">
        <v>36</v>
      </c>
      <c r="S191" s="20" t="s">
        <v>37</v>
      </c>
      <c r="T191" s="20" t="str">
        <f>CONCATENATE("X",I190)</f>
        <v>X0</v>
      </c>
      <c r="U191" s="20" t="s">
        <v>38</v>
      </c>
      <c r="AF191" s="5"/>
      <c r="AG191" s="5"/>
      <c r="AH191" s="5"/>
      <c r="AI191" s="5"/>
      <c r="AJ191" s="5"/>
      <c r="AK191" s="5"/>
    </row>
    <row r="192" spans="1:37" s="19" customFormat="1" ht="15.6" x14ac:dyDescent="0.25">
      <c r="A192" s="142">
        <f ca="1">IF($E$2="X",0,IF(M193&gt;2,I190,M193))</f>
        <v>0</v>
      </c>
      <c r="B192" s="54"/>
      <c r="C192" s="25" t="str">
        <f ca="1">IF(PORTADA!$F$51="A",CONCATENATE(L192," ",I192),"")</f>
        <v>a) 0</v>
      </c>
      <c r="D192" s="26"/>
      <c r="E192" s="15"/>
      <c r="F192" s="15"/>
      <c r="G192" s="62"/>
      <c r="H192" s="62"/>
      <c r="I192" s="34">
        <f>LOOKUP(G190,DATOS!A:A,DATOS!L:L)</f>
        <v>0</v>
      </c>
      <c r="J192" s="35"/>
      <c r="K192" s="34"/>
      <c r="L192" s="35" t="s">
        <v>57</v>
      </c>
      <c r="M192" s="20" t="s">
        <v>5</v>
      </c>
      <c r="N192" s="20">
        <f>IF(O192&gt;0,0,R192)</f>
        <v>0</v>
      </c>
      <c r="O192" s="20">
        <f>IF(R193&gt;0,1,0)</f>
        <v>0</v>
      </c>
      <c r="P192" s="20">
        <f>IF(O192=1,-1/COUNTA(S192:S195),0)</f>
        <v>0</v>
      </c>
      <c r="Q192" s="20">
        <f>COUNTA(B192:B195)</f>
        <v>0</v>
      </c>
      <c r="R192" s="20">
        <f>COUNTIF(T192:T195,T191)</f>
        <v>0</v>
      </c>
      <c r="S192" s="21" t="s">
        <v>0</v>
      </c>
      <c r="T192" s="20" t="str">
        <f>CONCATENATE(B192,S192)</f>
        <v>A</v>
      </c>
      <c r="U192" s="20">
        <f>IF(R192&gt;0,R192+Q192,Q192*3)</f>
        <v>0</v>
      </c>
      <c r="AF192" s="5"/>
      <c r="AG192" s="5"/>
      <c r="AH192" s="5"/>
      <c r="AI192" s="5"/>
      <c r="AJ192" s="5"/>
      <c r="AK192" s="5"/>
    </row>
    <row r="193" spans="1:37" s="19" customFormat="1" ht="15.6" x14ac:dyDescent="0.25">
      <c r="A193" s="142"/>
      <c r="B193" s="54"/>
      <c r="C193" s="25" t="str">
        <f ca="1">IF(PORTADA!$F$51="A",CONCATENATE(L193," ",I193),"")</f>
        <v>b) 0</v>
      </c>
      <c r="D193" s="26"/>
      <c r="E193" s="15"/>
      <c r="F193" s="15"/>
      <c r="G193" s="62"/>
      <c r="H193" s="62"/>
      <c r="I193" s="34">
        <f>LOOKUP(G190,DATOS!A:A,DATOS!M:M)</f>
        <v>0</v>
      </c>
      <c r="J193" s="35"/>
      <c r="K193" s="34"/>
      <c r="L193" s="35" t="s">
        <v>56</v>
      </c>
      <c r="M193" s="20">
        <f ca="1">IF(PORTADA!$F$51="A",U192,0)</f>
        <v>0</v>
      </c>
      <c r="N193" s="20"/>
      <c r="O193" s="20"/>
      <c r="P193" s="20"/>
      <c r="Q193" s="20"/>
      <c r="R193" s="20">
        <f>Q192-R192</f>
        <v>0</v>
      </c>
      <c r="S193" s="21" t="s">
        <v>1</v>
      </c>
      <c r="T193" s="20" t="str">
        <f>CONCATENATE(B193,S193)</f>
        <v>B</v>
      </c>
      <c r="U193" s="20"/>
      <c r="AF193" s="5"/>
      <c r="AG193" s="5"/>
      <c r="AH193" s="5"/>
      <c r="AI193" s="5"/>
      <c r="AJ193" s="5"/>
      <c r="AK193" s="5"/>
    </row>
    <row r="194" spans="1:37" s="19" customFormat="1" ht="15.6" x14ac:dyDescent="0.25">
      <c r="A194" s="142"/>
      <c r="B194" s="54"/>
      <c r="C194" s="25" t="str">
        <f ca="1">IF(PORTADA!$F$51="A",CONCATENATE(L194," ",I194),"")</f>
        <v>c) 0</v>
      </c>
      <c r="D194" s="26"/>
      <c r="E194" s="15"/>
      <c r="F194" s="15"/>
      <c r="G194" s="62"/>
      <c r="H194" s="62"/>
      <c r="I194" s="34">
        <f>LOOKUP(G190,DATOS!A:A,DATOS!N:N)</f>
        <v>0</v>
      </c>
      <c r="J194" s="35"/>
      <c r="K194" s="34"/>
      <c r="L194" s="35" t="s">
        <v>55</v>
      </c>
      <c r="M194" s="20"/>
      <c r="N194" s="20"/>
      <c r="O194" s="20"/>
      <c r="P194" s="20"/>
      <c r="Q194" s="20"/>
      <c r="R194" s="20"/>
      <c r="S194" s="21" t="s">
        <v>2</v>
      </c>
      <c r="T194" s="20" t="str">
        <f>CONCATENATE(B194,S194)</f>
        <v>C</v>
      </c>
      <c r="U194" s="20"/>
      <c r="AF194" s="5"/>
      <c r="AG194" s="5"/>
      <c r="AH194" s="5"/>
      <c r="AI194" s="5"/>
      <c r="AJ194" s="5"/>
      <c r="AK194" s="5"/>
    </row>
    <row r="195" spans="1:37" s="19" customFormat="1" ht="15.6" x14ac:dyDescent="0.25">
      <c r="A195" s="142"/>
      <c r="B195" s="54"/>
      <c r="C195" s="25" t="str">
        <f ca="1">IF(PORTADA!$F$51="A",CONCATENATE(L195," ",I195),"")</f>
        <v>d) 0</v>
      </c>
      <c r="D195" s="26"/>
      <c r="E195" s="15"/>
      <c r="F195" s="15"/>
      <c r="G195" s="62"/>
      <c r="H195" s="62"/>
      <c r="I195" s="34">
        <f>LOOKUP(G190,DATOS!A:A,DATOS!O:O)</f>
        <v>0</v>
      </c>
      <c r="J195" s="35"/>
      <c r="K195" s="34"/>
      <c r="L195" s="35" t="s">
        <v>45</v>
      </c>
      <c r="M195" s="20"/>
      <c r="N195" s="20"/>
      <c r="O195" s="20"/>
      <c r="P195" s="20"/>
      <c r="Q195" s="20"/>
      <c r="R195" s="20"/>
      <c r="S195" s="21" t="s">
        <v>3</v>
      </c>
      <c r="T195" s="20" t="str">
        <f>CONCATENATE(B195,S195)</f>
        <v>D</v>
      </c>
      <c r="U195" s="20"/>
      <c r="AF195" s="5"/>
      <c r="AG195" s="5"/>
      <c r="AH195" s="5"/>
      <c r="AI195" s="5"/>
      <c r="AJ195" s="5"/>
      <c r="AK195" s="5"/>
    </row>
    <row r="196" spans="1:37" s="19" customFormat="1" ht="15.6" x14ac:dyDescent="0.25">
      <c r="A196" s="11"/>
      <c r="B196" s="52"/>
      <c r="C196" s="13"/>
      <c r="D196" s="14"/>
      <c r="E196" s="15"/>
      <c r="F196" s="15"/>
      <c r="G196" s="64">
        <v>780</v>
      </c>
      <c r="H196" s="66">
        <f ca="1">LOOKUP(M197,REPARTO!A:A,REPARTO!C:C)</f>
        <v>86</v>
      </c>
      <c r="I196" s="34">
        <f>LOOKUP(G196,DATOS!A:A,DATOS!P:P)</f>
        <v>0</v>
      </c>
      <c r="J196" s="34"/>
      <c r="K196" s="34"/>
      <c r="L196" s="35"/>
      <c r="AF196" s="5"/>
      <c r="AG196" s="5"/>
      <c r="AH196" s="5"/>
      <c r="AI196" s="5"/>
      <c r="AJ196" s="5"/>
      <c r="AK196" s="5"/>
    </row>
    <row r="197" spans="1:37" s="19" customFormat="1" ht="15.6" x14ac:dyDescent="0.25">
      <c r="A197" s="11"/>
      <c r="B197" s="31"/>
      <c r="C197" s="23" t="str">
        <f ca="1">IF(PORTADA!$F$51="A",CONCATENATE(M197,".- ",I197),"")</f>
        <v>33.- ÁMBITO DE LA FORMACIÓN MILITAR - RROO PARA LAS FUERZAS ARMADAS.  (Ref: 5-780)</v>
      </c>
      <c r="D197" s="24"/>
      <c r="E197" s="11"/>
      <c r="F197" s="11"/>
      <c r="G197" s="65"/>
      <c r="H197" s="62"/>
      <c r="I197" s="34" t="str">
        <f>LOOKUP(G196,DATOS!A:A,DATOS!G:G)</f>
        <v>ÁMBITO DE LA FORMACIÓN MILITAR - RROO PARA LAS FUERZAS ARMADAS.  (Ref: 5-780)</v>
      </c>
      <c r="J197" s="34"/>
      <c r="K197" s="53"/>
      <c r="L197" s="35">
        <f>+M197</f>
        <v>33</v>
      </c>
      <c r="M197" s="22">
        <f>+M191+1</f>
        <v>33</v>
      </c>
      <c r="N197" s="20" t="s">
        <v>33</v>
      </c>
      <c r="O197" s="20" t="s">
        <v>34</v>
      </c>
      <c r="P197" s="20" t="s">
        <v>39</v>
      </c>
      <c r="Q197" s="20" t="s">
        <v>35</v>
      </c>
      <c r="R197" s="20" t="s">
        <v>36</v>
      </c>
      <c r="S197" s="20" t="s">
        <v>37</v>
      </c>
      <c r="T197" s="20" t="str">
        <f>CONCATENATE("X",I196)</f>
        <v>X0</v>
      </c>
      <c r="U197" s="20" t="s">
        <v>38</v>
      </c>
      <c r="AF197" s="5"/>
      <c r="AG197" s="5"/>
      <c r="AH197" s="5"/>
      <c r="AI197" s="5"/>
      <c r="AJ197" s="5"/>
      <c r="AK197" s="5"/>
    </row>
    <row r="198" spans="1:37" s="19" customFormat="1" ht="15.6" x14ac:dyDescent="0.25">
      <c r="A198" s="142">
        <f ca="1">IF($E$2="X",0,IF(M199&gt;2,I196,M199))</f>
        <v>0</v>
      </c>
      <c r="B198" s="54"/>
      <c r="C198" s="25" t="str">
        <f ca="1">IF(PORTADA!$F$51="A",CONCATENATE(L198," ",I198),"")</f>
        <v>a) 0</v>
      </c>
      <c r="D198" s="26"/>
      <c r="E198" s="15"/>
      <c r="F198" s="15"/>
      <c r="G198" s="62"/>
      <c r="H198" s="62"/>
      <c r="I198" s="34">
        <f>LOOKUP(G196,DATOS!A:A,DATOS!L:L)</f>
        <v>0</v>
      </c>
      <c r="J198" s="35"/>
      <c r="K198" s="34"/>
      <c r="L198" s="35" t="s">
        <v>57</v>
      </c>
      <c r="M198" s="20" t="s">
        <v>5</v>
      </c>
      <c r="N198" s="20">
        <f>IF(O198&gt;0,0,R198)</f>
        <v>0</v>
      </c>
      <c r="O198" s="20">
        <f>IF(R199&gt;0,1,0)</f>
        <v>0</v>
      </c>
      <c r="P198" s="20">
        <f>IF(O198=1,-1/COUNTA(S198:S201),0)</f>
        <v>0</v>
      </c>
      <c r="Q198" s="20">
        <f>COUNTA(B198:B201)</f>
        <v>0</v>
      </c>
      <c r="R198" s="20">
        <f>COUNTIF(T198:T201,T197)</f>
        <v>0</v>
      </c>
      <c r="S198" s="21" t="s">
        <v>0</v>
      </c>
      <c r="T198" s="20" t="str">
        <f>CONCATENATE(B198,S198)</f>
        <v>A</v>
      </c>
      <c r="U198" s="20">
        <f>IF(R198&gt;0,R198+Q198,Q198*3)</f>
        <v>0</v>
      </c>
      <c r="AF198" s="5"/>
      <c r="AG198" s="5"/>
      <c r="AH198" s="5"/>
      <c r="AI198" s="5"/>
      <c r="AJ198" s="5"/>
      <c r="AK198" s="5"/>
    </row>
    <row r="199" spans="1:37" s="19" customFormat="1" ht="15.6" x14ac:dyDescent="0.25">
      <c r="A199" s="142"/>
      <c r="B199" s="54"/>
      <c r="C199" s="25" t="str">
        <f ca="1">IF(PORTADA!$F$51="A",CONCATENATE(L199," ",I199),"")</f>
        <v>b) 0</v>
      </c>
      <c r="D199" s="26"/>
      <c r="E199" s="15"/>
      <c r="F199" s="15"/>
      <c r="G199" s="62"/>
      <c r="H199" s="62"/>
      <c r="I199" s="34">
        <f>LOOKUP(G196,DATOS!A:A,DATOS!M:M)</f>
        <v>0</v>
      </c>
      <c r="J199" s="35"/>
      <c r="K199" s="34"/>
      <c r="L199" s="35" t="s">
        <v>56</v>
      </c>
      <c r="M199" s="20">
        <f ca="1">IF(PORTADA!$F$51="A",U198,0)</f>
        <v>0</v>
      </c>
      <c r="N199" s="20"/>
      <c r="O199" s="20"/>
      <c r="P199" s="20"/>
      <c r="Q199" s="20"/>
      <c r="R199" s="20">
        <f>Q198-R198</f>
        <v>0</v>
      </c>
      <c r="S199" s="21" t="s">
        <v>1</v>
      </c>
      <c r="T199" s="20" t="str">
        <f>CONCATENATE(B199,S199)</f>
        <v>B</v>
      </c>
      <c r="U199" s="20"/>
      <c r="AF199" s="5"/>
      <c r="AG199" s="5"/>
      <c r="AH199" s="5"/>
      <c r="AI199" s="5"/>
      <c r="AJ199" s="5"/>
      <c r="AK199" s="5"/>
    </row>
    <row r="200" spans="1:37" s="19" customFormat="1" ht="15.6" x14ac:dyDescent="0.25">
      <c r="A200" s="142"/>
      <c r="B200" s="54"/>
      <c r="C200" s="25" t="str">
        <f ca="1">IF(PORTADA!$F$51="A",CONCATENATE(L200," ",I200),"")</f>
        <v>c) 0</v>
      </c>
      <c r="D200" s="26"/>
      <c r="E200" s="15"/>
      <c r="F200" s="15"/>
      <c r="G200" s="62"/>
      <c r="H200" s="62"/>
      <c r="I200" s="34">
        <f>LOOKUP(G196,DATOS!A:A,DATOS!N:N)</f>
        <v>0</v>
      </c>
      <c r="J200" s="35"/>
      <c r="K200" s="34"/>
      <c r="L200" s="35" t="s">
        <v>55</v>
      </c>
      <c r="M200" s="20"/>
      <c r="N200" s="20"/>
      <c r="O200" s="20"/>
      <c r="P200" s="20"/>
      <c r="Q200" s="20"/>
      <c r="R200" s="20"/>
      <c r="S200" s="21" t="s">
        <v>2</v>
      </c>
      <c r="T200" s="20" t="str">
        <f>CONCATENATE(B200,S200)</f>
        <v>C</v>
      </c>
      <c r="U200" s="20"/>
      <c r="AF200" s="5"/>
      <c r="AG200" s="5"/>
      <c r="AH200" s="5"/>
      <c r="AI200" s="5"/>
      <c r="AJ200" s="5"/>
      <c r="AK200" s="5"/>
    </row>
    <row r="201" spans="1:37" s="19" customFormat="1" ht="15.6" x14ac:dyDescent="0.25">
      <c r="A201" s="142"/>
      <c r="B201" s="54"/>
      <c r="C201" s="25" t="str">
        <f ca="1">IF(PORTADA!$F$51="A",CONCATENATE(L201," ",I201),"")</f>
        <v>d) 0</v>
      </c>
      <c r="D201" s="26"/>
      <c r="E201" s="15"/>
      <c r="F201" s="15"/>
      <c r="G201" s="62"/>
      <c r="H201" s="62"/>
      <c r="I201" s="34">
        <f>LOOKUP(G196,DATOS!A:A,DATOS!O:O)</f>
        <v>0</v>
      </c>
      <c r="J201" s="35"/>
      <c r="K201" s="34"/>
      <c r="L201" s="35" t="s">
        <v>45</v>
      </c>
      <c r="M201" s="20"/>
      <c r="N201" s="20"/>
      <c r="O201" s="20"/>
      <c r="P201" s="20"/>
      <c r="Q201" s="20"/>
      <c r="R201" s="20"/>
      <c r="S201" s="21" t="s">
        <v>3</v>
      </c>
      <c r="T201" s="20" t="str">
        <f>CONCATENATE(B201,S201)</f>
        <v>D</v>
      </c>
      <c r="U201" s="20"/>
      <c r="AF201" s="5"/>
      <c r="AG201" s="5"/>
      <c r="AH201" s="5"/>
      <c r="AI201" s="5"/>
      <c r="AJ201" s="5"/>
      <c r="AK201" s="5"/>
    </row>
    <row r="202" spans="1:37" s="19" customFormat="1" ht="15.6" x14ac:dyDescent="0.25">
      <c r="A202" s="11"/>
      <c r="B202" s="52"/>
      <c r="C202" s="13"/>
      <c r="D202" s="14"/>
      <c r="E202" s="15"/>
      <c r="F202" s="15"/>
      <c r="G202" s="64">
        <v>1689</v>
      </c>
      <c r="H202" s="66">
        <f ca="1">LOOKUP(M203,REPARTO!A:A,REPARTO!C:C)</f>
        <v>350</v>
      </c>
      <c r="I202" s="34">
        <f>LOOKUP(G202,DATOS!A:A,DATOS!P:P)</f>
        <v>0</v>
      </c>
      <c r="J202" s="34"/>
      <c r="K202" s="34"/>
      <c r="L202" s="35"/>
      <c r="AF202" s="5"/>
      <c r="AG202" s="5"/>
      <c r="AH202" s="5"/>
      <c r="AI202" s="5"/>
      <c r="AJ202" s="5"/>
      <c r="AK202" s="5"/>
    </row>
    <row r="203" spans="1:37" s="19" customFormat="1" ht="15.6" x14ac:dyDescent="0.25">
      <c r="A203" s="11"/>
      <c r="B203" s="31"/>
      <c r="C203" s="23" t="str">
        <f ca="1">IF(PORTADA!$F$51="A",CONCATENATE(M203,".- ",I203),"")</f>
        <v>34.- ÁMBITO DE LA INSTRUCCIÓN TÁCTICA Y TÉCNICA - LOGÍSTICA.  (Ref: 5-1689)</v>
      </c>
      <c r="D203" s="24"/>
      <c r="E203" s="11"/>
      <c r="F203" s="11"/>
      <c r="G203" s="65"/>
      <c r="H203" s="62"/>
      <c r="I203" s="34" t="str">
        <f>LOOKUP(G202,DATOS!A:A,DATOS!G:G)</f>
        <v>ÁMBITO DE LA INSTRUCCIÓN TÁCTICA Y TÉCNICA - LOGÍSTICA.  (Ref: 5-1689)</v>
      </c>
      <c r="J203" s="34"/>
      <c r="K203" s="53"/>
      <c r="L203" s="35">
        <f>+M203</f>
        <v>34</v>
      </c>
      <c r="M203" s="22">
        <f>+M197+1</f>
        <v>34</v>
      </c>
      <c r="N203" s="20" t="s">
        <v>33</v>
      </c>
      <c r="O203" s="20" t="s">
        <v>34</v>
      </c>
      <c r="P203" s="20" t="s">
        <v>39</v>
      </c>
      <c r="Q203" s="20" t="s">
        <v>35</v>
      </c>
      <c r="R203" s="20" t="s">
        <v>36</v>
      </c>
      <c r="S203" s="20" t="s">
        <v>37</v>
      </c>
      <c r="T203" s="20" t="str">
        <f>CONCATENATE("X",I202)</f>
        <v>X0</v>
      </c>
      <c r="U203" s="20" t="s">
        <v>38</v>
      </c>
      <c r="AF203" s="5"/>
      <c r="AG203" s="5"/>
      <c r="AH203" s="5"/>
      <c r="AI203" s="5"/>
      <c r="AJ203" s="5"/>
      <c r="AK203" s="5"/>
    </row>
    <row r="204" spans="1:37" s="19" customFormat="1" ht="15.6" x14ac:dyDescent="0.25">
      <c r="A204" s="142">
        <f ca="1">IF($E$2="X",0,IF(M205&gt;2,I202,M205))</f>
        <v>0</v>
      </c>
      <c r="B204" s="54"/>
      <c r="C204" s="25" t="str">
        <f ca="1">IF(PORTADA!$F$51="A",CONCATENATE(L204," ",I204),"")</f>
        <v>a) 0</v>
      </c>
      <c r="D204" s="26"/>
      <c r="E204" s="15"/>
      <c r="F204" s="15"/>
      <c r="G204" s="62"/>
      <c r="H204" s="62"/>
      <c r="I204" s="34">
        <f>LOOKUP(G202,DATOS!A:A,DATOS!L:L)</f>
        <v>0</v>
      </c>
      <c r="J204" s="35"/>
      <c r="K204" s="34"/>
      <c r="L204" s="35" t="s">
        <v>57</v>
      </c>
      <c r="M204" s="20" t="s">
        <v>5</v>
      </c>
      <c r="N204" s="20">
        <f>IF(O204&gt;0,0,R204)</f>
        <v>0</v>
      </c>
      <c r="O204" s="20">
        <f>IF(R205&gt;0,1,0)</f>
        <v>0</v>
      </c>
      <c r="P204" s="20">
        <f>IF(O204=1,-1/COUNTA(S204:S207),0)</f>
        <v>0</v>
      </c>
      <c r="Q204" s="20">
        <f>COUNTA(B204:B207)</f>
        <v>0</v>
      </c>
      <c r="R204" s="20">
        <f>COUNTIF(T204:T207,T203)</f>
        <v>0</v>
      </c>
      <c r="S204" s="21" t="s">
        <v>0</v>
      </c>
      <c r="T204" s="20" t="str">
        <f>CONCATENATE(B204,S204)</f>
        <v>A</v>
      </c>
      <c r="U204" s="20">
        <f>IF(R204&gt;0,R204+Q204,Q204*3)</f>
        <v>0</v>
      </c>
      <c r="AF204" s="5"/>
      <c r="AG204" s="5"/>
      <c r="AH204" s="5"/>
      <c r="AI204" s="5"/>
      <c r="AJ204" s="5"/>
      <c r="AK204" s="5"/>
    </row>
    <row r="205" spans="1:37" s="19" customFormat="1" ht="15.6" x14ac:dyDescent="0.25">
      <c r="A205" s="142"/>
      <c r="B205" s="54"/>
      <c r="C205" s="25" t="str">
        <f ca="1">IF(PORTADA!$F$51="A",CONCATENATE(L205," ",I205),"")</f>
        <v>b) 0</v>
      </c>
      <c r="D205" s="26"/>
      <c r="E205" s="15"/>
      <c r="F205" s="15"/>
      <c r="G205" s="62"/>
      <c r="H205" s="62"/>
      <c r="I205" s="34">
        <f>LOOKUP(G202,DATOS!A:A,DATOS!M:M)</f>
        <v>0</v>
      </c>
      <c r="J205" s="35"/>
      <c r="K205" s="34"/>
      <c r="L205" s="35" t="s">
        <v>56</v>
      </c>
      <c r="M205" s="20">
        <f ca="1">IF(PORTADA!$F$51="A",U204,0)</f>
        <v>0</v>
      </c>
      <c r="N205" s="20"/>
      <c r="O205" s="20"/>
      <c r="P205" s="20"/>
      <c r="Q205" s="20"/>
      <c r="R205" s="20">
        <f>Q204-R204</f>
        <v>0</v>
      </c>
      <c r="S205" s="21" t="s">
        <v>1</v>
      </c>
      <c r="T205" s="20" t="str">
        <f>CONCATENATE(B205,S205)</f>
        <v>B</v>
      </c>
      <c r="U205" s="20"/>
      <c r="AF205" s="5"/>
      <c r="AG205" s="5"/>
      <c r="AH205" s="5"/>
      <c r="AI205" s="5"/>
      <c r="AJ205" s="5"/>
      <c r="AK205" s="5"/>
    </row>
    <row r="206" spans="1:37" s="19" customFormat="1" ht="15.6" x14ac:dyDescent="0.25">
      <c r="A206" s="142"/>
      <c r="B206" s="54"/>
      <c r="C206" s="25" t="str">
        <f ca="1">IF(PORTADA!$F$51="A",CONCATENATE(L206," ",I206),"")</f>
        <v>c) 0</v>
      </c>
      <c r="D206" s="26"/>
      <c r="E206" s="15"/>
      <c r="F206" s="15"/>
      <c r="G206" s="62"/>
      <c r="H206" s="62"/>
      <c r="I206" s="34">
        <f>LOOKUP(G202,DATOS!A:A,DATOS!N:N)</f>
        <v>0</v>
      </c>
      <c r="J206" s="35"/>
      <c r="K206" s="34"/>
      <c r="L206" s="35" t="s">
        <v>55</v>
      </c>
      <c r="M206" s="20"/>
      <c r="N206" s="20"/>
      <c r="O206" s="20"/>
      <c r="P206" s="20"/>
      <c r="Q206" s="20"/>
      <c r="R206" s="20"/>
      <c r="S206" s="21" t="s">
        <v>2</v>
      </c>
      <c r="T206" s="20" t="str">
        <f>CONCATENATE(B206,S206)</f>
        <v>C</v>
      </c>
      <c r="U206" s="20"/>
      <c r="AF206" s="5"/>
      <c r="AG206" s="5"/>
      <c r="AH206" s="5"/>
      <c r="AI206" s="5"/>
      <c r="AJ206" s="5"/>
      <c r="AK206" s="5"/>
    </row>
    <row r="207" spans="1:37" s="19" customFormat="1" ht="15.6" x14ac:dyDescent="0.25">
      <c r="A207" s="142"/>
      <c r="B207" s="54"/>
      <c r="C207" s="25" t="str">
        <f ca="1">IF(PORTADA!$F$51="A",CONCATENATE(L207," ",I207),"")</f>
        <v>d) 0</v>
      </c>
      <c r="D207" s="26"/>
      <c r="E207" s="15"/>
      <c r="F207" s="15"/>
      <c r="G207" s="62"/>
      <c r="H207" s="62"/>
      <c r="I207" s="34">
        <f>LOOKUP(G202,DATOS!A:A,DATOS!O:O)</f>
        <v>0</v>
      </c>
      <c r="J207" s="35"/>
      <c r="K207" s="34"/>
      <c r="L207" s="35" t="s">
        <v>45</v>
      </c>
      <c r="M207" s="20"/>
      <c r="N207" s="20"/>
      <c r="O207" s="20"/>
      <c r="P207" s="20"/>
      <c r="Q207" s="20"/>
      <c r="R207" s="20"/>
      <c r="S207" s="21" t="s">
        <v>3</v>
      </c>
      <c r="T207" s="20" t="str">
        <f>CONCATENATE(B207,S207)</f>
        <v>D</v>
      </c>
      <c r="U207" s="20"/>
      <c r="AF207" s="5"/>
      <c r="AG207" s="5"/>
      <c r="AH207" s="5"/>
      <c r="AI207" s="5"/>
      <c r="AJ207" s="5"/>
      <c r="AK207" s="5"/>
    </row>
    <row r="208" spans="1:37" s="19" customFormat="1" ht="15.6" x14ac:dyDescent="0.25">
      <c r="A208" s="11"/>
      <c r="B208" s="52"/>
      <c r="C208" s="13"/>
      <c r="D208" s="14"/>
      <c r="E208" s="15"/>
      <c r="F208" s="15"/>
      <c r="G208" s="64">
        <v>432</v>
      </c>
      <c r="H208" s="66">
        <f ca="1">LOOKUP(M209,REPARTO!A:A,REPARTO!C:C)</f>
        <v>974</v>
      </c>
      <c r="I208" s="34">
        <f>LOOKUP(G208,DATOS!A:A,DATOS!P:P)</f>
        <v>0</v>
      </c>
      <c r="J208" s="34"/>
      <c r="K208" s="34"/>
      <c r="L208" s="35"/>
      <c r="AF208" s="5"/>
      <c r="AG208" s="5"/>
      <c r="AH208" s="5"/>
      <c r="AI208" s="5"/>
      <c r="AJ208" s="5"/>
      <c r="AK208" s="5"/>
    </row>
    <row r="209" spans="1:37" s="19" customFormat="1" ht="15.6" x14ac:dyDescent="0.25">
      <c r="A209" s="11"/>
      <c r="B209" s="31"/>
      <c r="C209" s="23" t="str">
        <f ca="1">IF(PORTADA!$F$51="A",CONCATENATE(M209,".- ",I209),"")</f>
        <v>35.- GEOGRAFÍA E HISTORIA - LA EDAD ANTIGUA.  (Ref: 5-432)</v>
      </c>
      <c r="D209" s="24"/>
      <c r="E209" s="11"/>
      <c r="F209" s="11"/>
      <c r="G209" s="65"/>
      <c r="H209" s="62"/>
      <c r="I209" s="34" t="str">
        <f>LOOKUP(G208,DATOS!A:A,DATOS!G:G)</f>
        <v>GEOGRAFÍA E HISTORIA - LA EDAD ANTIGUA.  (Ref: 5-432)</v>
      </c>
      <c r="J209" s="34"/>
      <c r="K209" s="53"/>
      <c r="L209" s="35">
        <f>+M209</f>
        <v>35</v>
      </c>
      <c r="M209" s="22">
        <f>+M203+1</f>
        <v>35</v>
      </c>
      <c r="N209" s="20" t="s">
        <v>33</v>
      </c>
      <c r="O209" s="20" t="s">
        <v>34</v>
      </c>
      <c r="P209" s="20" t="s">
        <v>39</v>
      </c>
      <c r="Q209" s="20" t="s">
        <v>35</v>
      </c>
      <c r="R209" s="20" t="s">
        <v>36</v>
      </c>
      <c r="S209" s="20" t="s">
        <v>37</v>
      </c>
      <c r="T209" s="20" t="str">
        <f>CONCATENATE("X",I208)</f>
        <v>X0</v>
      </c>
      <c r="U209" s="20" t="s">
        <v>38</v>
      </c>
      <c r="AF209" s="5"/>
      <c r="AG209" s="5"/>
      <c r="AH209" s="5"/>
      <c r="AI209" s="5"/>
      <c r="AJ209" s="5"/>
      <c r="AK209" s="5"/>
    </row>
    <row r="210" spans="1:37" s="19" customFormat="1" ht="15.6" x14ac:dyDescent="0.25">
      <c r="A210" s="142">
        <f ca="1">IF($E$2="X",0,IF(M211&gt;2,I208,M211))</f>
        <v>0</v>
      </c>
      <c r="B210" s="54"/>
      <c r="C210" s="25" t="str">
        <f ca="1">IF(PORTADA!$F$51="A",CONCATENATE(L210," ",I210),"")</f>
        <v>a) 0</v>
      </c>
      <c r="D210" s="26"/>
      <c r="E210" s="15"/>
      <c r="F210" s="15"/>
      <c r="G210" s="62"/>
      <c r="H210" s="62"/>
      <c r="I210" s="34">
        <f>LOOKUP(G208,DATOS!A:A,DATOS!L:L)</f>
        <v>0</v>
      </c>
      <c r="J210" s="35"/>
      <c r="K210" s="34"/>
      <c r="L210" s="35" t="s">
        <v>57</v>
      </c>
      <c r="M210" s="20" t="s">
        <v>5</v>
      </c>
      <c r="N210" s="20">
        <f>IF(O210&gt;0,0,R210)</f>
        <v>0</v>
      </c>
      <c r="O210" s="20">
        <f>IF(R211&gt;0,1,0)</f>
        <v>0</v>
      </c>
      <c r="P210" s="20">
        <f>IF(O210=1,-1/COUNTA(S210:S213),0)</f>
        <v>0</v>
      </c>
      <c r="Q210" s="20">
        <f>COUNTA(B210:B213)</f>
        <v>0</v>
      </c>
      <c r="R210" s="20">
        <f>COUNTIF(T210:T213,T209)</f>
        <v>0</v>
      </c>
      <c r="S210" s="21" t="s">
        <v>0</v>
      </c>
      <c r="T210" s="20" t="str">
        <f>CONCATENATE(B210,S210)</f>
        <v>A</v>
      </c>
      <c r="U210" s="20">
        <f>IF(R210&gt;0,R210+Q210,Q210*3)</f>
        <v>0</v>
      </c>
      <c r="AF210" s="5"/>
      <c r="AG210" s="5"/>
      <c r="AH210" s="5"/>
      <c r="AI210" s="5"/>
      <c r="AJ210" s="5"/>
      <c r="AK210" s="5"/>
    </row>
    <row r="211" spans="1:37" s="19" customFormat="1" ht="15.6" x14ac:dyDescent="0.25">
      <c r="A211" s="142"/>
      <c r="B211" s="54"/>
      <c r="C211" s="25" t="str">
        <f ca="1">IF(PORTADA!$F$51="A",CONCATENATE(L211," ",I211),"")</f>
        <v>b) 0</v>
      </c>
      <c r="D211" s="26"/>
      <c r="E211" s="15"/>
      <c r="F211" s="15"/>
      <c r="G211" s="62"/>
      <c r="H211" s="62"/>
      <c r="I211" s="34">
        <f>LOOKUP(G208,DATOS!A:A,DATOS!M:M)</f>
        <v>0</v>
      </c>
      <c r="J211" s="35"/>
      <c r="K211" s="34"/>
      <c r="L211" s="35" t="s">
        <v>56</v>
      </c>
      <c r="M211" s="20">
        <f ca="1">IF(PORTADA!$F$51="A",U210,0)</f>
        <v>0</v>
      </c>
      <c r="N211" s="20"/>
      <c r="O211" s="20"/>
      <c r="P211" s="20"/>
      <c r="Q211" s="20"/>
      <c r="R211" s="20">
        <f>Q210-R210</f>
        <v>0</v>
      </c>
      <c r="S211" s="21" t="s">
        <v>1</v>
      </c>
      <c r="T211" s="20" t="str">
        <f>CONCATENATE(B211,S211)</f>
        <v>B</v>
      </c>
      <c r="U211" s="20"/>
      <c r="AF211" s="5"/>
      <c r="AG211" s="5"/>
      <c r="AH211" s="5"/>
      <c r="AI211" s="5"/>
      <c r="AJ211" s="5"/>
      <c r="AK211" s="5"/>
    </row>
    <row r="212" spans="1:37" s="19" customFormat="1" ht="15.6" x14ac:dyDescent="0.25">
      <c r="A212" s="142"/>
      <c r="B212" s="54"/>
      <c r="C212" s="25" t="str">
        <f ca="1">IF(PORTADA!$F$51="A",CONCATENATE(L212," ",I212),"")</f>
        <v>c) 0</v>
      </c>
      <c r="D212" s="26"/>
      <c r="E212" s="15"/>
      <c r="F212" s="15"/>
      <c r="G212" s="62"/>
      <c r="H212" s="62"/>
      <c r="I212" s="34">
        <f>LOOKUP(G208,DATOS!A:A,DATOS!N:N)</f>
        <v>0</v>
      </c>
      <c r="J212" s="35"/>
      <c r="K212" s="34"/>
      <c r="L212" s="35" t="s">
        <v>55</v>
      </c>
      <c r="M212" s="20"/>
      <c r="N212" s="20"/>
      <c r="O212" s="20"/>
      <c r="P212" s="20"/>
      <c r="Q212" s="20"/>
      <c r="R212" s="20"/>
      <c r="S212" s="21" t="s">
        <v>2</v>
      </c>
      <c r="T212" s="20" t="str">
        <f>CONCATENATE(B212,S212)</f>
        <v>C</v>
      </c>
      <c r="U212" s="20"/>
      <c r="AF212" s="5"/>
      <c r="AG212" s="5"/>
      <c r="AH212" s="5"/>
      <c r="AI212" s="5"/>
      <c r="AJ212" s="5"/>
      <c r="AK212" s="5"/>
    </row>
    <row r="213" spans="1:37" s="19" customFormat="1" ht="15.6" x14ac:dyDescent="0.25">
      <c r="A213" s="142"/>
      <c r="B213" s="54"/>
      <c r="C213" s="25" t="str">
        <f ca="1">IF(PORTADA!$F$51="A",CONCATENATE(L213," ",I213),"")</f>
        <v>d) 0</v>
      </c>
      <c r="D213" s="26"/>
      <c r="E213" s="15"/>
      <c r="F213" s="15"/>
      <c r="G213" s="62"/>
      <c r="H213" s="62"/>
      <c r="I213" s="34">
        <f>LOOKUP(G208,DATOS!A:A,DATOS!O:O)</f>
        <v>0</v>
      </c>
      <c r="J213" s="35"/>
      <c r="K213" s="34"/>
      <c r="L213" s="35" t="s">
        <v>45</v>
      </c>
      <c r="M213" s="20"/>
      <c r="N213" s="20"/>
      <c r="O213" s="20"/>
      <c r="P213" s="20"/>
      <c r="Q213" s="20"/>
      <c r="R213" s="20"/>
      <c r="S213" s="21" t="s">
        <v>3</v>
      </c>
      <c r="T213" s="20" t="str">
        <f>CONCATENATE(B213,S213)</f>
        <v>D</v>
      </c>
      <c r="U213" s="20"/>
      <c r="AF213" s="5"/>
      <c r="AG213" s="5"/>
      <c r="AH213" s="5"/>
      <c r="AI213" s="5"/>
      <c r="AJ213" s="5"/>
      <c r="AK213" s="5"/>
    </row>
    <row r="214" spans="1:37" s="19" customFormat="1" ht="15.6" x14ac:dyDescent="0.25">
      <c r="A214" s="11"/>
      <c r="B214" s="52"/>
      <c r="C214" s="13"/>
      <c r="D214" s="14"/>
      <c r="E214" s="15"/>
      <c r="F214" s="15"/>
      <c r="G214" s="64">
        <v>225</v>
      </c>
      <c r="H214" s="66">
        <f ca="1">LOOKUP(M215,REPARTO!A:A,REPARTO!C:C)</f>
        <v>888</v>
      </c>
      <c r="I214" s="34">
        <f>LOOKUP(G214,DATOS!A:A,DATOS!P:P)</f>
        <v>0</v>
      </c>
      <c r="J214" s="34"/>
      <c r="K214" s="34"/>
      <c r="L214" s="35"/>
      <c r="AF214" s="5"/>
      <c r="AG214" s="5"/>
      <c r="AH214" s="5"/>
      <c r="AI214" s="5"/>
      <c r="AJ214" s="5"/>
      <c r="AK214" s="5"/>
    </row>
    <row r="215" spans="1:37" s="19" customFormat="1" ht="15.6" x14ac:dyDescent="0.25">
      <c r="A215" s="11"/>
      <c r="B215" s="31"/>
      <c r="C215" s="23" t="str">
        <f ca="1">IF(PORTADA!$F$51="A",CONCATENATE(M215,".- ",I215),"")</f>
        <v>36.- GEOGRAFÍA E HISTORIA - LAS ACTIVIDADES ECONÓMICAS DE ESPAÑA.  (Ref: 5-225)</v>
      </c>
      <c r="D215" s="24"/>
      <c r="E215" s="11"/>
      <c r="F215" s="11"/>
      <c r="G215" s="65"/>
      <c r="H215" s="62"/>
      <c r="I215" s="34" t="str">
        <f>LOOKUP(G214,DATOS!A:A,DATOS!G:G)</f>
        <v>GEOGRAFÍA E HISTORIA - LAS ACTIVIDADES ECONÓMICAS DE ESPAÑA.  (Ref: 5-225)</v>
      </c>
      <c r="J215" s="34"/>
      <c r="K215" s="53"/>
      <c r="L215" s="35">
        <f>+M215</f>
        <v>36</v>
      </c>
      <c r="M215" s="22">
        <f>+M209+1</f>
        <v>36</v>
      </c>
      <c r="N215" s="20" t="s">
        <v>33</v>
      </c>
      <c r="O215" s="20" t="s">
        <v>34</v>
      </c>
      <c r="P215" s="20" t="s">
        <v>39</v>
      </c>
      <c r="Q215" s="20" t="s">
        <v>35</v>
      </c>
      <c r="R215" s="20" t="s">
        <v>36</v>
      </c>
      <c r="S215" s="20" t="s">
        <v>37</v>
      </c>
      <c r="T215" s="20" t="str">
        <f>CONCATENATE("X",I214)</f>
        <v>X0</v>
      </c>
      <c r="U215" s="20" t="s">
        <v>38</v>
      </c>
      <c r="AF215" s="5"/>
      <c r="AG215" s="5"/>
      <c r="AH215" s="5"/>
      <c r="AI215" s="5"/>
      <c r="AJ215" s="5"/>
      <c r="AK215" s="5"/>
    </row>
    <row r="216" spans="1:37" s="19" customFormat="1" ht="15.6" x14ac:dyDescent="0.25">
      <c r="A216" s="142">
        <f ca="1">IF($E$2="X",0,IF(M217&gt;2,I214,M217))</f>
        <v>0</v>
      </c>
      <c r="B216" s="54"/>
      <c r="C216" s="25" t="str">
        <f ca="1">IF(PORTADA!$F$51="A",CONCATENATE(L216," ",I216),"")</f>
        <v>a) 0</v>
      </c>
      <c r="D216" s="26"/>
      <c r="E216" s="15"/>
      <c r="F216" s="15"/>
      <c r="G216" s="62"/>
      <c r="H216" s="62"/>
      <c r="I216" s="34">
        <f>LOOKUP(G214,DATOS!A:A,DATOS!L:L)</f>
        <v>0</v>
      </c>
      <c r="J216" s="35"/>
      <c r="K216" s="34"/>
      <c r="L216" s="35" t="s">
        <v>57</v>
      </c>
      <c r="M216" s="20" t="s">
        <v>5</v>
      </c>
      <c r="N216" s="20">
        <f>IF(O216&gt;0,0,R216)</f>
        <v>0</v>
      </c>
      <c r="O216" s="20">
        <f>IF(R217&gt;0,1,0)</f>
        <v>0</v>
      </c>
      <c r="P216" s="20">
        <f>IF(O216=1,-1/COUNTA(S216:S219),0)</f>
        <v>0</v>
      </c>
      <c r="Q216" s="20">
        <f>COUNTA(B216:B219)</f>
        <v>0</v>
      </c>
      <c r="R216" s="20">
        <f>COUNTIF(T216:T219,T215)</f>
        <v>0</v>
      </c>
      <c r="S216" s="21" t="s">
        <v>0</v>
      </c>
      <c r="T216" s="20" t="str">
        <f>CONCATENATE(B216,S216)</f>
        <v>A</v>
      </c>
      <c r="U216" s="20">
        <f>IF(R216&gt;0,R216+Q216,Q216*3)</f>
        <v>0</v>
      </c>
      <c r="AF216" s="5"/>
      <c r="AG216" s="5"/>
      <c r="AH216" s="5"/>
      <c r="AI216" s="5"/>
      <c r="AJ216" s="5"/>
      <c r="AK216" s="5"/>
    </row>
    <row r="217" spans="1:37" s="19" customFormat="1" ht="15.6" x14ac:dyDescent="0.25">
      <c r="A217" s="142"/>
      <c r="B217" s="54"/>
      <c r="C217" s="25" t="str">
        <f ca="1">IF(PORTADA!$F$51="A",CONCATENATE(L217," ",I217),"")</f>
        <v>b) 0</v>
      </c>
      <c r="D217" s="26"/>
      <c r="E217" s="15"/>
      <c r="F217" s="15"/>
      <c r="G217" s="62"/>
      <c r="H217" s="62"/>
      <c r="I217" s="34">
        <f>LOOKUP(G214,DATOS!A:A,DATOS!M:M)</f>
        <v>0</v>
      </c>
      <c r="J217" s="35"/>
      <c r="K217" s="34"/>
      <c r="L217" s="35" t="s">
        <v>56</v>
      </c>
      <c r="M217" s="20">
        <f ca="1">IF(PORTADA!$F$51="A",U216,0)</f>
        <v>0</v>
      </c>
      <c r="N217" s="20"/>
      <c r="O217" s="20"/>
      <c r="P217" s="20"/>
      <c r="Q217" s="20"/>
      <c r="R217" s="20">
        <f>Q216-R216</f>
        <v>0</v>
      </c>
      <c r="S217" s="21" t="s">
        <v>1</v>
      </c>
      <c r="T217" s="20" t="str">
        <f>CONCATENATE(B217,S217)</f>
        <v>B</v>
      </c>
      <c r="U217" s="20"/>
      <c r="AF217" s="5"/>
      <c r="AG217" s="5"/>
      <c r="AH217" s="5"/>
      <c r="AI217" s="5"/>
      <c r="AJ217" s="5"/>
      <c r="AK217" s="5"/>
    </row>
    <row r="218" spans="1:37" s="19" customFormat="1" ht="15.6" x14ac:dyDescent="0.25">
      <c r="A218" s="142"/>
      <c r="B218" s="54"/>
      <c r="C218" s="25" t="str">
        <f ca="1">IF(PORTADA!$F$51="A",CONCATENATE(L218," ",I218),"")</f>
        <v>c) 0</v>
      </c>
      <c r="D218" s="26"/>
      <c r="E218" s="15"/>
      <c r="F218" s="15"/>
      <c r="G218" s="62"/>
      <c r="H218" s="62"/>
      <c r="I218" s="34">
        <f>LOOKUP(G214,DATOS!A:A,DATOS!N:N)</f>
        <v>0</v>
      </c>
      <c r="J218" s="35"/>
      <c r="K218" s="34"/>
      <c r="L218" s="35" t="s">
        <v>55</v>
      </c>
      <c r="M218" s="20"/>
      <c r="N218" s="20"/>
      <c r="O218" s="20"/>
      <c r="P218" s="20"/>
      <c r="Q218" s="20"/>
      <c r="R218" s="20"/>
      <c r="S218" s="21" t="s">
        <v>2</v>
      </c>
      <c r="T218" s="20" t="str">
        <f>CONCATENATE(B218,S218)</f>
        <v>C</v>
      </c>
      <c r="U218" s="20"/>
      <c r="AF218" s="5"/>
      <c r="AG218" s="5"/>
      <c r="AH218" s="5"/>
      <c r="AI218" s="5"/>
      <c r="AJ218" s="5"/>
      <c r="AK218" s="5"/>
    </row>
    <row r="219" spans="1:37" s="19" customFormat="1" ht="15.6" x14ac:dyDescent="0.25">
      <c r="A219" s="142"/>
      <c r="B219" s="54"/>
      <c r="C219" s="25" t="str">
        <f ca="1">IF(PORTADA!$F$51="A",CONCATENATE(L219," ",I219),"")</f>
        <v>d) 0</v>
      </c>
      <c r="D219" s="26"/>
      <c r="E219" s="15"/>
      <c r="F219" s="15"/>
      <c r="G219" s="62"/>
      <c r="H219" s="62"/>
      <c r="I219" s="34">
        <f>LOOKUP(G214,DATOS!A:A,DATOS!O:O)</f>
        <v>0</v>
      </c>
      <c r="J219" s="35"/>
      <c r="K219" s="34"/>
      <c r="L219" s="35" t="s">
        <v>45</v>
      </c>
      <c r="M219" s="20"/>
      <c r="N219" s="20"/>
      <c r="O219" s="20"/>
      <c r="P219" s="20"/>
      <c r="Q219" s="20"/>
      <c r="R219" s="20"/>
      <c r="S219" s="21" t="s">
        <v>3</v>
      </c>
      <c r="T219" s="20" t="str">
        <f>CONCATENATE(B219,S219)</f>
        <v>D</v>
      </c>
      <c r="U219" s="20"/>
      <c r="AF219" s="5"/>
      <c r="AG219" s="5"/>
      <c r="AH219" s="5"/>
      <c r="AI219" s="5"/>
      <c r="AJ219" s="5"/>
      <c r="AK219" s="5"/>
    </row>
    <row r="220" spans="1:37" s="19" customFormat="1" ht="15.6" x14ac:dyDescent="0.25">
      <c r="A220" s="11"/>
      <c r="B220" s="52"/>
      <c r="C220" s="13"/>
      <c r="D220" s="14"/>
      <c r="E220" s="15"/>
      <c r="F220" s="15"/>
      <c r="G220" s="64">
        <v>1263</v>
      </c>
      <c r="H220" s="66">
        <f ca="1">LOOKUP(M221,REPARTO!A:A,REPARTO!C:C)</f>
        <v>438</v>
      </c>
      <c r="I220" s="34">
        <f>LOOKUP(G220,DATOS!A:A,DATOS!P:P)</f>
        <v>0</v>
      </c>
      <c r="J220" s="34"/>
      <c r="K220" s="34"/>
      <c r="L220" s="35"/>
      <c r="AF220" s="5"/>
      <c r="AG220" s="5"/>
      <c r="AH220" s="5"/>
      <c r="AI220" s="5"/>
      <c r="AJ220" s="5"/>
      <c r="AK220" s="5"/>
    </row>
    <row r="221" spans="1:37" s="19" customFormat="1" ht="15.6" x14ac:dyDescent="0.25">
      <c r="A221" s="11"/>
      <c r="B221" s="31"/>
      <c r="C221" s="23" t="str">
        <f ca="1">IF(PORTADA!$F$51="A",CONCATENATE(M221,".- ",I221),"")</f>
        <v>37.- ÁMBITO DE LA INSTRUCCIÓN TÁCTICA Y TÉCNICA - TOPOGRAFÍA.  (Ref: 5-1263)</v>
      </c>
      <c r="D221" s="24"/>
      <c r="E221" s="11"/>
      <c r="F221" s="11"/>
      <c r="G221" s="65"/>
      <c r="H221" s="62"/>
      <c r="I221" s="34" t="str">
        <f>LOOKUP(G220,DATOS!A:A,DATOS!G:G)</f>
        <v>ÁMBITO DE LA INSTRUCCIÓN TÁCTICA Y TÉCNICA - TOPOGRAFÍA.  (Ref: 5-1263)</v>
      </c>
      <c r="J221" s="34"/>
      <c r="K221" s="53"/>
      <c r="L221" s="35">
        <f>+M221</f>
        <v>37</v>
      </c>
      <c r="M221" s="22">
        <f>+M215+1</f>
        <v>37</v>
      </c>
      <c r="N221" s="20" t="s">
        <v>33</v>
      </c>
      <c r="O221" s="20" t="s">
        <v>34</v>
      </c>
      <c r="P221" s="20" t="s">
        <v>39</v>
      </c>
      <c r="Q221" s="20" t="s">
        <v>35</v>
      </c>
      <c r="R221" s="20" t="s">
        <v>36</v>
      </c>
      <c r="S221" s="20" t="s">
        <v>37</v>
      </c>
      <c r="T221" s="20" t="str">
        <f>CONCATENATE("X",I220)</f>
        <v>X0</v>
      </c>
      <c r="U221" s="20" t="s">
        <v>38</v>
      </c>
      <c r="AF221" s="5"/>
      <c r="AG221" s="5"/>
      <c r="AH221" s="5"/>
      <c r="AI221" s="5"/>
      <c r="AJ221" s="5"/>
      <c r="AK221" s="5"/>
    </row>
    <row r="222" spans="1:37" s="19" customFormat="1" ht="15.6" x14ac:dyDescent="0.25">
      <c r="A222" s="142">
        <f ca="1">IF($E$2="X",0,IF(M223&gt;2,I220,M223))</f>
        <v>0</v>
      </c>
      <c r="B222" s="54"/>
      <c r="C222" s="25" t="str">
        <f ca="1">IF(PORTADA!$F$51="A",CONCATENATE(L222," ",I222),"")</f>
        <v>a) 0</v>
      </c>
      <c r="D222" s="26"/>
      <c r="E222" s="15"/>
      <c r="F222" s="15"/>
      <c r="G222" s="62"/>
      <c r="H222" s="62"/>
      <c r="I222" s="34">
        <f>LOOKUP(G220,DATOS!A:A,DATOS!L:L)</f>
        <v>0</v>
      </c>
      <c r="J222" s="35"/>
      <c r="K222" s="34"/>
      <c r="L222" s="35" t="s">
        <v>57</v>
      </c>
      <c r="M222" s="20" t="s">
        <v>5</v>
      </c>
      <c r="N222" s="20">
        <f>IF(O222&gt;0,0,R222)</f>
        <v>0</v>
      </c>
      <c r="O222" s="20">
        <f>IF(R223&gt;0,1,0)</f>
        <v>0</v>
      </c>
      <c r="P222" s="20">
        <f>IF(O222=1,-1/COUNTA(S222:S225),0)</f>
        <v>0</v>
      </c>
      <c r="Q222" s="20">
        <f>COUNTA(B222:B225)</f>
        <v>0</v>
      </c>
      <c r="R222" s="20">
        <f>COUNTIF(T222:T225,T221)</f>
        <v>0</v>
      </c>
      <c r="S222" s="21" t="s">
        <v>0</v>
      </c>
      <c r="T222" s="20" t="str">
        <f>CONCATENATE(B222,S222)</f>
        <v>A</v>
      </c>
      <c r="U222" s="20">
        <f>IF(R222&gt;0,R222+Q222,Q222*3)</f>
        <v>0</v>
      </c>
      <c r="AF222" s="5"/>
      <c r="AG222" s="5"/>
      <c r="AH222" s="5"/>
      <c r="AI222" s="5"/>
      <c r="AJ222" s="5"/>
      <c r="AK222" s="5"/>
    </row>
    <row r="223" spans="1:37" s="19" customFormat="1" ht="15.6" x14ac:dyDescent="0.25">
      <c r="A223" s="142"/>
      <c r="B223" s="54"/>
      <c r="C223" s="25" t="str">
        <f ca="1">IF(PORTADA!$F$51="A",CONCATENATE(L223," ",I223),"")</f>
        <v>b) 0</v>
      </c>
      <c r="D223" s="26"/>
      <c r="E223" s="15"/>
      <c r="F223" s="15"/>
      <c r="G223" s="62"/>
      <c r="H223" s="62"/>
      <c r="I223" s="34">
        <f>LOOKUP(G220,DATOS!A:A,DATOS!M:M)</f>
        <v>0</v>
      </c>
      <c r="J223" s="35"/>
      <c r="K223" s="34"/>
      <c r="L223" s="35" t="s">
        <v>56</v>
      </c>
      <c r="M223" s="20">
        <f ca="1">IF(PORTADA!$F$51="A",U222,0)</f>
        <v>0</v>
      </c>
      <c r="N223" s="20"/>
      <c r="O223" s="20"/>
      <c r="P223" s="20"/>
      <c r="Q223" s="20"/>
      <c r="R223" s="20">
        <f>Q222-R222</f>
        <v>0</v>
      </c>
      <c r="S223" s="21" t="s">
        <v>1</v>
      </c>
      <c r="T223" s="20" t="str">
        <f>CONCATENATE(B223,S223)</f>
        <v>B</v>
      </c>
      <c r="U223" s="20"/>
      <c r="AF223" s="5"/>
      <c r="AG223" s="5"/>
      <c r="AH223" s="5"/>
      <c r="AI223" s="5"/>
      <c r="AJ223" s="5"/>
      <c r="AK223" s="5"/>
    </row>
    <row r="224" spans="1:37" s="19" customFormat="1" ht="15.6" x14ac:dyDescent="0.25">
      <c r="A224" s="142"/>
      <c r="B224" s="54"/>
      <c r="C224" s="25" t="str">
        <f ca="1">IF(PORTADA!$F$51="A",CONCATENATE(L224," ",I224),"")</f>
        <v>c) 0</v>
      </c>
      <c r="D224" s="26"/>
      <c r="E224" s="15"/>
      <c r="F224" s="15"/>
      <c r="G224" s="62"/>
      <c r="H224" s="62"/>
      <c r="I224" s="34">
        <f>LOOKUP(G220,DATOS!A:A,DATOS!N:N)</f>
        <v>0</v>
      </c>
      <c r="J224" s="35"/>
      <c r="K224" s="34"/>
      <c r="L224" s="35" t="s">
        <v>55</v>
      </c>
      <c r="M224" s="20"/>
      <c r="N224" s="20"/>
      <c r="O224" s="20"/>
      <c r="P224" s="20"/>
      <c r="Q224" s="20"/>
      <c r="R224" s="20"/>
      <c r="S224" s="21" t="s">
        <v>2</v>
      </c>
      <c r="T224" s="20" t="str">
        <f>CONCATENATE(B224,S224)</f>
        <v>C</v>
      </c>
      <c r="U224" s="20"/>
      <c r="AF224" s="5"/>
      <c r="AG224" s="5"/>
      <c r="AH224" s="5"/>
      <c r="AI224" s="5"/>
      <c r="AJ224" s="5"/>
      <c r="AK224" s="5"/>
    </row>
    <row r="225" spans="1:37" s="19" customFormat="1" ht="15.6" x14ac:dyDescent="0.25">
      <c r="A225" s="142"/>
      <c r="B225" s="54"/>
      <c r="C225" s="25" t="str">
        <f ca="1">IF(PORTADA!$F$51="A",CONCATENATE(L225," ",I225),"")</f>
        <v>d) 0</v>
      </c>
      <c r="D225" s="26"/>
      <c r="E225" s="15"/>
      <c r="F225" s="15"/>
      <c r="G225" s="62"/>
      <c r="H225" s="62"/>
      <c r="I225" s="34">
        <f>LOOKUP(G220,DATOS!A:A,DATOS!O:O)</f>
        <v>0</v>
      </c>
      <c r="J225" s="35"/>
      <c r="K225" s="34"/>
      <c r="L225" s="35" t="s">
        <v>45</v>
      </c>
      <c r="M225" s="20"/>
      <c r="N225" s="20"/>
      <c r="O225" s="20"/>
      <c r="P225" s="20"/>
      <c r="Q225" s="20"/>
      <c r="R225" s="20"/>
      <c r="S225" s="21" t="s">
        <v>3</v>
      </c>
      <c r="T225" s="20" t="str">
        <f>CONCATENATE(B225,S225)</f>
        <v>D</v>
      </c>
      <c r="U225" s="20"/>
      <c r="AF225" s="5"/>
      <c r="AG225" s="5"/>
      <c r="AH225" s="5"/>
      <c r="AI225" s="5"/>
      <c r="AJ225" s="5"/>
      <c r="AK225" s="5"/>
    </row>
    <row r="226" spans="1:37" s="19" customFormat="1" ht="15.6" x14ac:dyDescent="0.25">
      <c r="A226" s="11"/>
      <c r="B226" s="52"/>
      <c r="C226" s="13"/>
      <c r="D226" s="14"/>
      <c r="E226" s="15"/>
      <c r="F226" s="15"/>
      <c r="G226" s="64">
        <v>614</v>
      </c>
      <c r="H226" s="66">
        <f ca="1">LOOKUP(M227,REPARTO!A:A,REPARTO!C:C)</f>
        <v>284</v>
      </c>
      <c r="I226" s="34">
        <f>LOOKUP(G226,DATOS!A:A,DATOS!P:P)</f>
        <v>0</v>
      </c>
      <c r="J226" s="34"/>
      <c r="K226" s="34"/>
      <c r="L226" s="35"/>
      <c r="AF226" s="5"/>
      <c r="AG226" s="5"/>
      <c r="AH226" s="5"/>
      <c r="AI226" s="5"/>
      <c r="AJ226" s="5"/>
      <c r="AK226" s="5"/>
    </row>
    <row r="227" spans="1:37" s="19" customFormat="1" ht="15.6" x14ac:dyDescent="0.25">
      <c r="A227" s="11"/>
      <c r="B227" s="31"/>
      <c r="C227" s="23" t="str">
        <f ca="1">IF(PORTADA!$F$51="A",CONCATENATE(M227,".- ",I227),"")</f>
        <v>38.- GEOGRAFÍA E HISTORIA - LA ESPAÑA COMTEMPORÁNEA.  (Ref: 5-614)</v>
      </c>
      <c r="D227" s="24"/>
      <c r="E227" s="11"/>
      <c r="F227" s="11"/>
      <c r="G227" s="65"/>
      <c r="H227" s="62"/>
      <c r="I227" s="34" t="str">
        <f>LOOKUP(G226,DATOS!A:A,DATOS!G:G)</f>
        <v>GEOGRAFÍA E HISTORIA - LA ESPAÑA COMTEMPORÁNEA.  (Ref: 5-614)</v>
      </c>
      <c r="J227" s="34"/>
      <c r="K227" s="53"/>
      <c r="L227" s="35">
        <f>+M227</f>
        <v>38</v>
      </c>
      <c r="M227" s="22">
        <f>+M221+1</f>
        <v>38</v>
      </c>
      <c r="N227" s="20" t="s">
        <v>33</v>
      </c>
      <c r="O227" s="20" t="s">
        <v>34</v>
      </c>
      <c r="P227" s="20" t="s">
        <v>39</v>
      </c>
      <c r="Q227" s="20" t="s">
        <v>35</v>
      </c>
      <c r="R227" s="20" t="s">
        <v>36</v>
      </c>
      <c r="S227" s="20" t="s">
        <v>37</v>
      </c>
      <c r="T227" s="20" t="str">
        <f>CONCATENATE("X",I226)</f>
        <v>X0</v>
      </c>
      <c r="U227" s="20" t="s">
        <v>38</v>
      </c>
      <c r="AF227" s="5"/>
      <c r="AG227" s="5"/>
      <c r="AH227" s="5"/>
      <c r="AI227" s="5"/>
      <c r="AJ227" s="5"/>
      <c r="AK227" s="5"/>
    </row>
    <row r="228" spans="1:37" s="19" customFormat="1" ht="15.6" x14ac:dyDescent="0.25">
      <c r="A228" s="142">
        <f ca="1">IF($E$2="X",0,IF(M229&gt;2,I226,M229))</f>
        <v>0</v>
      </c>
      <c r="B228" s="54"/>
      <c r="C228" s="25" t="str">
        <f ca="1">IF(PORTADA!$F$51="A",CONCATENATE(L228," ",I228),"")</f>
        <v>a) 0</v>
      </c>
      <c r="D228" s="26"/>
      <c r="E228" s="15"/>
      <c r="F228" s="15"/>
      <c r="G228" s="62"/>
      <c r="H228" s="62"/>
      <c r="I228" s="34">
        <f>LOOKUP(G226,DATOS!A:A,DATOS!L:L)</f>
        <v>0</v>
      </c>
      <c r="J228" s="35"/>
      <c r="K228" s="34"/>
      <c r="L228" s="35" t="s">
        <v>57</v>
      </c>
      <c r="M228" s="20" t="s">
        <v>5</v>
      </c>
      <c r="N228" s="20">
        <f>IF(O228&gt;0,0,R228)</f>
        <v>0</v>
      </c>
      <c r="O228" s="20">
        <f>IF(R229&gt;0,1,0)</f>
        <v>0</v>
      </c>
      <c r="P228" s="20">
        <f>IF(O228=1,-1/COUNTA(S228:S231),0)</f>
        <v>0</v>
      </c>
      <c r="Q228" s="20">
        <f>COUNTA(B228:B231)</f>
        <v>0</v>
      </c>
      <c r="R228" s="20">
        <f>COUNTIF(T228:T231,T227)</f>
        <v>0</v>
      </c>
      <c r="S228" s="21" t="s">
        <v>0</v>
      </c>
      <c r="T228" s="20" t="str">
        <f>CONCATENATE(B228,S228)</f>
        <v>A</v>
      </c>
      <c r="U228" s="20">
        <f>IF(R228&gt;0,R228+Q228,Q228*3)</f>
        <v>0</v>
      </c>
      <c r="AF228" s="5"/>
      <c r="AG228" s="5"/>
      <c r="AH228" s="5"/>
      <c r="AI228" s="5"/>
      <c r="AJ228" s="5"/>
      <c r="AK228" s="5"/>
    </row>
    <row r="229" spans="1:37" s="19" customFormat="1" ht="15.6" x14ac:dyDescent="0.25">
      <c r="A229" s="142"/>
      <c r="B229" s="54"/>
      <c r="C229" s="25" t="str">
        <f ca="1">IF(PORTADA!$F$51="A",CONCATENATE(L229," ",I229),"")</f>
        <v>b) 0</v>
      </c>
      <c r="D229" s="26"/>
      <c r="E229" s="15"/>
      <c r="F229" s="15"/>
      <c r="G229" s="62"/>
      <c r="H229" s="62"/>
      <c r="I229" s="34">
        <f>LOOKUP(G226,DATOS!A:A,DATOS!M:M)</f>
        <v>0</v>
      </c>
      <c r="J229" s="35"/>
      <c r="K229" s="34"/>
      <c r="L229" s="35" t="s">
        <v>56</v>
      </c>
      <c r="M229" s="20">
        <f ca="1">IF(PORTADA!$F$51="A",U228,0)</f>
        <v>0</v>
      </c>
      <c r="N229" s="20"/>
      <c r="O229" s="20"/>
      <c r="P229" s="20"/>
      <c r="Q229" s="20"/>
      <c r="R229" s="20">
        <f>Q228-R228</f>
        <v>0</v>
      </c>
      <c r="S229" s="21" t="s">
        <v>1</v>
      </c>
      <c r="T229" s="20" t="str">
        <f>CONCATENATE(B229,S229)</f>
        <v>B</v>
      </c>
      <c r="U229" s="20"/>
      <c r="AF229" s="5"/>
      <c r="AG229" s="5"/>
      <c r="AH229" s="5"/>
      <c r="AI229" s="5"/>
      <c r="AJ229" s="5"/>
      <c r="AK229" s="5"/>
    </row>
    <row r="230" spans="1:37" s="19" customFormat="1" ht="15.6" x14ac:dyDescent="0.25">
      <c r="A230" s="142"/>
      <c r="B230" s="54"/>
      <c r="C230" s="25" t="str">
        <f ca="1">IF(PORTADA!$F$51="A",CONCATENATE(L230," ",I230),"")</f>
        <v>c) 0</v>
      </c>
      <c r="D230" s="26"/>
      <c r="E230" s="15"/>
      <c r="F230" s="15"/>
      <c r="G230" s="62"/>
      <c r="H230" s="62"/>
      <c r="I230" s="34">
        <f>LOOKUP(G226,DATOS!A:A,DATOS!N:N)</f>
        <v>0</v>
      </c>
      <c r="J230" s="35"/>
      <c r="K230" s="34"/>
      <c r="L230" s="35" t="s">
        <v>55</v>
      </c>
      <c r="M230" s="20"/>
      <c r="N230" s="20"/>
      <c r="O230" s="20"/>
      <c r="P230" s="20"/>
      <c r="Q230" s="20"/>
      <c r="R230" s="20"/>
      <c r="S230" s="21" t="s">
        <v>2</v>
      </c>
      <c r="T230" s="20" t="str">
        <f>CONCATENATE(B230,S230)</f>
        <v>C</v>
      </c>
      <c r="U230" s="20"/>
      <c r="AF230" s="5"/>
      <c r="AG230" s="5"/>
      <c r="AH230" s="5"/>
      <c r="AI230" s="5"/>
      <c r="AJ230" s="5"/>
      <c r="AK230" s="5"/>
    </row>
    <row r="231" spans="1:37" s="19" customFormat="1" ht="15.6" x14ac:dyDescent="0.25">
      <c r="A231" s="142"/>
      <c r="B231" s="54"/>
      <c r="C231" s="25" t="str">
        <f ca="1">IF(PORTADA!$F$51="A",CONCATENATE(L231," ",I231),"")</f>
        <v>d) 0</v>
      </c>
      <c r="D231" s="26"/>
      <c r="E231" s="15"/>
      <c r="F231" s="15"/>
      <c r="G231" s="62"/>
      <c r="H231" s="62"/>
      <c r="I231" s="34">
        <f>LOOKUP(G226,DATOS!A:A,DATOS!O:O)</f>
        <v>0</v>
      </c>
      <c r="J231" s="35"/>
      <c r="K231" s="34"/>
      <c r="L231" s="35" t="s">
        <v>45</v>
      </c>
      <c r="M231" s="20"/>
      <c r="N231" s="20"/>
      <c r="O231" s="20"/>
      <c r="P231" s="20"/>
      <c r="Q231" s="20"/>
      <c r="R231" s="20"/>
      <c r="S231" s="21" t="s">
        <v>3</v>
      </c>
      <c r="T231" s="20" t="str">
        <f>CONCATENATE(B231,S231)</f>
        <v>D</v>
      </c>
      <c r="U231" s="20"/>
      <c r="AF231" s="5"/>
      <c r="AG231" s="5"/>
      <c r="AH231" s="5"/>
      <c r="AI231" s="5"/>
      <c r="AJ231" s="5"/>
      <c r="AK231" s="5"/>
    </row>
    <row r="232" spans="1:37" s="19" customFormat="1" ht="15.6" x14ac:dyDescent="0.25">
      <c r="A232" s="11"/>
      <c r="B232" s="52"/>
      <c r="C232" s="13"/>
      <c r="D232" s="14"/>
      <c r="E232" s="15"/>
      <c r="F232" s="15"/>
      <c r="G232" s="64">
        <v>1112</v>
      </c>
      <c r="H232" s="66">
        <f ca="1">LOOKUP(M233,REPARTO!A:A,REPARTO!C:C)</f>
        <v>762</v>
      </c>
      <c r="I232" s="34">
        <f>LOOKUP(G232,DATOS!A:A,DATOS!P:P)</f>
        <v>0</v>
      </c>
      <c r="J232" s="34"/>
      <c r="K232" s="34"/>
      <c r="L232" s="35"/>
      <c r="AF232" s="5"/>
      <c r="AG232" s="5"/>
      <c r="AH232" s="5"/>
      <c r="AI232" s="5"/>
      <c r="AJ232" s="5"/>
      <c r="AK232" s="5"/>
    </row>
    <row r="233" spans="1:37" s="19" customFormat="1" ht="15.6" x14ac:dyDescent="0.25">
      <c r="A233" s="11"/>
      <c r="B233" s="31"/>
      <c r="C233" s="23" t="str">
        <f ca="1">IF(PORTADA!$F$51="A",CONCATENATE(M233,".- ",I233),"")</f>
        <v>39.- ÁMBITO DE LA FORMACIÓN MILITAR - CÓDIGO PENAL MILITAR.  (Ref: 5-1112)</v>
      </c>
      <c r="D233" s="24"/>
      <c r="E233" s="11"/>
      <c r="F233" s="11"/>
      <c r="G233" s="65"/>
      <c r="H233" s="62"/>
      <c r="I233" s="34" t="str">
        <f>LOOKUP(G232,DATOS!A:A,DATOS!G:G)</f>
        <v>ÁMBITO DE LA FORMACIÓN MILITAR - CÓDIGO PENAL MILITAR.  (Ref: 5-1112)</v>
      </c>
      <c r="J233" s="34"/>
      <c r="K233" s="53"/>
      <c r="L233" s="35">
        <f>+M233</f>
        <v>39</v>
      </c>
      <c r="M233" s="22">
        <f>+M227+1</f>
        <v>39</v>
      </c>
      <c r="N233" s="20" t="s">
        <v>33</v>
      </c>
      <c r="O233" s="20" t="s">
        <v>34</v>
      </c>
      <c r="P233" s="20" t="s">
        <v>39</v>
      </c>
      <c r="Q233" s="20" t="s">
        <v>35</v>
      </c>
      <c r="R233" s="20" t="s">
        <v>36</v>
      </c>
      <c r="S233" s="20" t="s">
        <v>37</v>
      </c>
      <c r="T233" s="20" t="str">
        <f>CONCATENATE("X",I232)</f>
        <v>X0</v>
      </c>
      <c r="U233" s="20" t="s">
        <v>38</v>
      </c>
      <c r="AF233" s="5"/>
      <c r="AG233" s="5"/>
      <c r="AH233" s="5"/>
      <c r="AI233" s="5"/>
      <c r="AJ233" s="5"/>
      <c r="AK233" s="5"/>
    </row>
    <row r="234" spans="1:37" s="19" customFormat="1" ht="15.6" x14ac:dyDescent="0.25">
      <c r="A234" s="142">
        <f ca="1">IF($E$2="X",0,IF(M235&gt;2,I232,M235))</f>
        <v>0</v>
      </c>
      <c r="B234" s="54"/>
      <c r="C234" s="25" t="str">
        <f ca="1">IF(PORTADA!$F$51="A",CONCATENATE(L234," ",I234),"")</f>
        <v>a) 0</v>
      </c>
      <c r="D234" s="26"/>
      <c r="E234" s="15"/>
      <c r="F234" s="15"/>
      <c r="G234" s="62"/>
      <c r="H234" s="62"/>
      <c r="I234" s="34">
        <f>LOOKUP(G232,DATOS!A:A,DATOS!L:L)</f>
        <v>0</v>
      </c>
      <c r="J234" s="35"/>
      <c r="K234" s="34"/>
      <c r="L234" s="35" t="s">
        <v>57</v>
      </c>
      <c r="M234" s="20" t="s">
        <v>5</v>
      </c>
      <c r="N234" s="20">
        <f>IF(O234&gt;0,0,R234)</f>
        <v>0</v>
      </c>
      <c r="O234" s="20">
        <f>IF(R235&gt;0,1,0)</f>
        <v>0</v>
      </c>
      <c r="P234" s="20">
        <f>IF(O234=1,-1/COUNTA(S234:S237),0)</f>
        <v>0</v>
      </c>
      <c r="Q234" s="20">
        <f>COUNTA(B234:B237)</f>
        <v>0</v>
      </c>
      <c r="R234" s="20">
        <f>COUNTIF(T234:T237,T233)</f>
        <v>0</v>
      </c>
      <c r="S234" s="21" t="s">
        <v>0</v>
      </c>
      <c r="T234" s="20" t="str">
        <f>CONCATENATE(B234,S234)</f>
        <v>A</v>
      </c>
      <c r="U234" s="20">
        <f>IF(R234&gt;0,R234+Q234,Q234*3)</f>
        <v>0</v>
      </c>
      <c r="AF234" s="5"/>
      <c r="AG234" s="5"/>
      <c r="AH234" s="5"/>
      <c r="AI234" s="5"/>
      <c r="AJ234" s="5"/>
      <c r="AK234" s="5"/>
    </row>
    <row r="235" spans="1:37" s="19" customFormat="1" ht="15.6" x14ac:dyDescent="0.25">
      <c r="A235" s="142"/>
      <c r="B235" s="54"/>
      <c r="C235" s="25" t="str">
        <f ca="1">IF(PORTADA!$F$51="A",CONCATENATE(L235," ",I235),"")</f>
        <v>b) 0</v>
      </c>
      <c r="D235" s="26"/>
      <c r="E235" s="15"/>
      <c r="F235" s="15"/>
      <c r="G235" s="62"/>
      <c r="H235" s="62"/>
      <c r="I235" s="34">
        <f>LOOKUP(G232,DATOS!A:A,DATOS!M:M)</f>
        <v>0</v>
      </c>
      <c r="J235" s="35"/>
      <c r="K235" s="34"/>
      <c r="L235" s="35" t="s">
        <v>56</v>
      </c>
      <c r="M235" s="20">
        <f ca="1">IF(PORTADA!$F$51="A",U234,0)</f>
        <v>0</v>
      </c>
      <c r="N235" s="20"/>
      <c r="O235" s="20"/>
      <c r="P235" s="20"/>
      <c r="Q235" s="20"/>
      <c r="R235" s="20">
        <f>Q234-R234</f>
        <v>0</v>
      </c>
      <c r="S235" s="21" t="s">
        <v>1</v>
      </c>
      <c r="T235" s="20" t="str">
        <f>CONCATENATE(B235,S235)</f>
        <v>B</v>
      </c>
      <c r="U235" s="20"/>
      <c r="AF235" s="5"/>
      <c r="AG235" s="5"/>
      <c r="AH235" s="5"/>
      <c r="AI235" s="5"/>
      <c r="AJ235" s="5"/>
      <c r="AK235" s="5"/>
    </row>
    <row r="236" spans="1:37" s="19" customFormat="1" ht="15.6" x14ac:dyDescent="0.25">
      <c r="A236" s="142"/>
      <c r="B236" s="54"/>
      <c r="C236" s="25" t="str">
        <f ca="1">IF(PORTADA!$F$51="A",CONCATENATE(L236," ",I236),"")</f>
        <v>c) 0</v>
      </c>
      <c r="D236" s="26"/>
      <c r="E236" s="15"/>
      <c r="F236" s="15"/>
      <c r="G236" s="62"/>
      <c r="H236" s="62"/>
      <c r="I236" s="34">
        <f>LOOKUP(G232,DATOS!A:A,DATOS!N:N)</f>
        <v>0</v>
      </c>
      <c r="J236" s="35"/>
      <c r="K236" s="34"/>
      <c r="L236" s="35" t="s">
        <v>55</v>
      </c>
      <c r="M236" s="20"/>
      <c r="N236" s="20"/>
      <c r="O236" s="20"/>
      <c r="P236" s="20"/>
      <c r="Q236" s="20"/>
      <c r="R236" s="20"/>
      <c r="S236" s="21" t="s">
        <v>2</v>
      </c>
      <c r="T236" s="20" t="str">
        <f>CONCATENATE(B236,S236)</f>
        <v>C</v>
      </c>
      <c r="U236" s="20"/>
      <c r="AF236" s="5"/>
      <c r="AG236" s="5"/>
      <c r="AH236" s="5"/>
      <c r="AI236" s="5"/>
      <c r="AJ236" s="5"/>
      <c r="AK236" s="5"/>
    </row>
    <row r="237" spans="1:37" s="19" customFormat="1" ht="15.6" x14ac:dyDescent="0.25">
      <c r="A237" s="142"/>
      <c r="B237" s="54"/>
      <c r="C237" s="25" t="str">
        <f ca="1">IF(PORTADA!$F$51="A",CONCATENATE(L237," ",I237),"")</f>
        <v>d) 0</v>
      </c>
      <c r="D237" s="26"/>
      <c r="E237" s="15"/>
      <c r="F237" s="15"/>
      <c r="G237" s="62"/>
      <c r="H237" s="62"/>
      <c r="I237" s="34">
        <f>LOOKUP(G232,DATOS!A:A,DATOS!O:O)</f>
        <v>0</v>
      </c>
      <c r="J237" s="35"/>
      <c r="K237" s="34"/>
      <c r="L237" s="35" t="s">
        <v>45</v>
      </c>
      <c r="M237" s="20"/>
      <c r="N237" s="20"/>
      <c r="O237" s="20"/>
      <c r="P237" s="20"/>
      <c r="Q237" s="20"/>
      <c r="R237" s="20"/>
      <c r="S237" s="21" t="s">
        <v>3</v>
      </c>
      <c r="T237" s="20" t="str">
        <f>CONCATENATE(B237,S237)</f>
        <v>D</v>
      </c>
      <c r="U237" s="20"/>
      <c r="AF237" s="5"/>
      <c r="AG237" s="5"/>
      <c r="AH237" s="5"/>
      <c r="AI237" s="5"/>
      <c r="AJ237" s="5"/>
      <c r="AK237" s="5"/>
    </row>
    <row r="238" spans="1:37" s="19" customFormat="1" ht="15.6" x14ac:dyDescent="0.25">
      <c r="A238" s="11"/>
      <c r="B238" s="52"/>
      <c r="C238" s="13"/>
      <c r="D238" s="14"/>
      <c r="E238" s="15"/>
      <c r="F238" s="15"/>
      <c r="G238" s="64">
        <v>1416</v>
      </c>
      <c r="H238" s="66">
        <f ca="1">LOOKUP(M239,REPARTO!A:A,REPARTO!C:C)</f>
        <v>1483</v>
      </c>
      <c r="I238" s="34">
        <f>LOOKUP(G238,DATOS!A:A,DATOS!P:P)</f>
        <v>0</v>
      </c>
      <c r="J238" s="34"/>
      <c r="K238" s="34"/>
      <c r="L238" s="35"/>
      <c r="AF238" s="5"/>
      <c r="AG238" s="5"/>
      <c r="AH238" s="5"/>
      <c r="AI238" s="5"/>
      <c r="AJ238" s="5"/>
      <c r="AK238" s="5"/>
    </row>
    <row r="239" spans="1:37" s="19" customFormat="1" ht="15.6" x14ac:dyDescent="0.25">
      <c r="A239" s="11"/>
      <c r="B239" s="31"/>
      <c r="C239" s="23" t="str">
        <f ca="1">IF(PORTADA!$F$51="A",CONCATENATE(M239,".- ",I239),"")</f>
        <v>40.- ÁMBITO DE LA INSTRUCCIÓN TÁCTICA Y TÉCNICA - TRANSMISIONES.  (Ref: 5-1416)</v>
      </c>
      <c r="D239" s="24"/>
      <c r="E239" s="11"/>
      <c r="F239" s="11"/>
      <c r="G239" s="65"/>
      <c r="H239" s="62"/>
      <c r="I239" s="34" t="str">
        <f>LOOKUP(G238,DATOS!A:A,DATOS!G:G)</f>
        <v>ÁMBITO DE LA INSTRUCCIÓN TÁCTICA Y TÉCNICA - TRANSMISIONES.  (Ref: 5-1416)</v>
      </c>
      <c r="J239" s="34"/>
      <c r="K239" s="53"/>
      <c r="L239" s="35">
        <f>+M239</f>
        <v>40</v>
      </c>
      <c r="M239" s="22">
        <f>+M233+1</f>
        <v>40</v>
      </c>
      <c r="N239" s="20" t="s">
        <v>33</v>
      </c>
      <c r="O239" s="20" t="s">
        <v>34</v>
      </c>
      <c r="P239" s="20" t="s">
        <v>39</v>
      </c>
      <c r="Q239" s="20" t="s">
        <v>35</v>
      </c>
      <c r="R239" s="20" t="s">
        <v>36</v>
      </c>
      <c r="S239" s="20" t="s">
        <v>37</v>
      </c>
      <c r="T239" s="20" t="str">
        <f>CONCATENATE("X",I238)</f>
        <v>X0</v>
      </c>
      <c r="U239" s="20" t="s">
        <v>38</v>
      </c>
      <c r="AF239" s="5"/>
      <c r="AG239" s="5"/>
      <c r="AH239" s="5"/>
      <c r="AI239" s="5"/>
      <c r="AJ239" s="5"/>
      <c r="AK239" s="5"/>
    </row>
    <row r="240" spans="1:37" s="19" customFormat="1" ht="15.6" x14ac:dyDescent="0.25">
      <c r="A240" s="142">
        <f ca="1">IF($E$2="X",0,IF(M241&gt;2,I238,M241))</f>
        <v>0</v>
      </c>
      <c r="B240" s="54"/>
      <c r="C240" s="25" t="str">
        <f ca="1">IF(PORTADA!$F$51="A",CONCATENATE(L240," ",I240),"")</f>
        <v>a) 0</v>
      </c>
      <c r="D240" s="26"/>
      <c r="E240" s="15"/>
      <c r="F240" s="15"/>
      <c r="G240" s="62"/>
      <c r="H240" s="62"/>
      <c r="I240" s="34">
        <f>LOOKUP(G238,DATOS!A:A,DATOS!L:L)</f>
        <v>0</v>
      </c>
      <c r="J240" s="35"/>
      <c r="K240" s="34"/>
      <c r="L240" s="35" t="s">
        <v>57</v>
      </c>
      <c r="M240" s="20" t="s">
        <v>5</v>
      </c>
      <c r="N240" s="20">
        <f>IF(O240&gt;0,0,R240)</f>
        <v>0</v>
      </c>
      <c r="O240" s="20">
        <f>IF(R241&gt;0,1,0)</f>
        <v>0</v>
      </c>
      <c r="P240" s="20">
        <f>IF(O240=1,-1/COUNTA(S240:S243),0)</f>
        <v>0</v>
      </c>
      <c r="Q240" s="20">
        <f>COUNTA(B240:B243)</f>
        <v>0</v>
      </c>
      <c r="R240" s="20">
        <f>COUNTIF(T240:T243,T239)</f>
        <v>0</v>
      </c>
      <c r="S240" s="21" t="s">
        <v>0</v>
      </c>
      <c r="T240" s="20" t="str">
        <f>CONCATENATE(B240,S240)</f>
        <v>A</v>
      </c>
      <c r="U240" s="20">
        <f>IF(R240&gt;0,R240+Q240,Q240*3)</f>
        <v>0</v>
      </c>
      <c r="AF240" s="5"/>
      <c r="AG240" s="5"/>
      <c r="AH240" s="5"/>
      <c r="AI240" s="5"/>
      <c r="AJ240" s="5"/>
      <c r="AK240" s="5"/>
    </row>
    <row r="241" spans="1:37" s="19" customFormat="1" ht="15.6" x14ac:dyDescent="0.25">
      <c r="A241" s="142"/>
      <c r="B241" s="54"/>
      <c r="C241" s="25" t="str">
        <f ca="1">IF(PORTADA!$F$51="A",CONCATENATE(L241," ",I241),"")</f>
        <v>b) 0</v>
      </c>
      <c r="D241" s="26"/>
      <c r="E241" s="15"/>
      <c r="F241" s="15"/>
      <c r="G241" s="62"/>
      <c r="H241" s="62"/>
      <c r="I241" s="34">
        <f>LOOKUP(G238,DATOS!A:A,DATOS!M:M)</f>
        <v>0</v>
      </c>
      <c r="J241" s="35"/>
      <c r="K241" s="34"/>
      <c r="L241" s="35" t="s">
        <v>56</v>
      </c>
      <c r="M241" s="20">
        <f ca="1">IF(PORTADA!$F$51="A",U240,0)</f>
        <v>0</v>
      </c>
      <c r="N241" s="20"/>
      <c r="O241" s="20"/>
      <c r="P241" s="20"/>
      <c r="Q241" s="20"/>
      <c r="R241" s="20">
        <f>Q240-R240</f>
        <v>0</v>
      </c>
      <c r="S241" s="21" t="s">
        <v>1</v>
      </c>
      <c r="T241" s="20" t="str">
        <f>CONCATENATE(B241,S241)</f>
        <v>B</v>
      </c>
      <c r="U241" s="20"/>
      <c r="AF241" s="5"/>
      <c r="AG241" s="5"/>
      <c r="AH241" s="5"/>
      <c r="AI241" s="5"/>
      <c r="AJ241" s="5"/>
      <c r="AK241" s="5"/>
    </row>
    <row r="242" spans="1:37" s="19" customFormat="1" ht="15.6" x14ac:dyDescent="0.25">
      <c r="A242" s="142"/>
      <c r="B242" s="54"/>
      <c r="C242" s="25" t="str">
        <f ca="1">IF(PORTADA!$F$51="A",CONCATENATE(L242," ",I242),"")</f>
        <v>c) 0</v>
      </c>
      <c r="D242" s="26"/>
      <c r="E242" s="15"/>
      <c r="F242" s="15"/>
      <c r="G242" s="62"/>
      <c r="H242" s="62"/>
      <c r="I242" s="34">
        <f>LOOKUP(G238,DATOS!A:A,DATOS!N:N)</f>
        <v>0</v>
      </c>
      <c r="J242" s="35"/>
      <c r="K242" s="34"/>
      <c r="L242" s="35" t="s">
        <v>55</v>
      </c>
      <c r="M242" s="20"/>
      <c r="N242" s="20"/>
      <c r="O242" s="20"/>
      <c r="P242" s="20"/>
      <c r="Q242" s="20"/>
      <c r="R242" s="20"/>
      <c r="S242" s="21" t="s">
        <v>2</v>
      </c>
      <c r="T242" s="20" t="str">
        <f>CONCATENATE(B242,S242)</f>
        <v>C</v>
      </c>
      <c r="U242" s="20"/>
      <c r="AF242" s="5"/>
      <c r="AG242" s="5"/>
      <c r="AH242" s="5"/>
      <c r="AI242" s="5"/>
      <c r="AJ242" s="5"/>
      <c r="AK242" s="5"/>
    </row>
    <row r="243" spans="1:37" s="19" customFormat="1" ht="15.6" x14ac:dyDescent="0.25">
      <c r="A243" s="142"/>
      <c r="B243" s="54"/>
      <c r="C243" s="25" t="str">
        <f ca="1">IF(PORTADA!$F$51="A",CONCATENATE(L243," ",I243),"")</f>
        <v>d) 0</v>
      </c>
      <c r="D243" s="26"/>
      <c r="E243" s="15"/>
      <c r="F243" s="15"/>
      <c r="G243" s="62"/>
      <c r="H243" s="62"/>
      <c r="I243" s="34">
        <f>LOOKUP(G238,DATOS!A:A,DATOS!O:O)</f>
        <v>0</v>
      </c>
      <c r="J243" s="35"/>
      <c r="K243" s="34"/>
      <c r="L243" s="35" t="s">
        <v>45</v>
      </c>
      <c r="M243" s="20"/>
      <c r="N243" s="20"/>
      <c r="O243" s="20"/>
      <c r="P243" s="20"/>
      <c r="Q243" s="20"/>
      <c r="R243" s="20"/>
      <c r="S243" s="21" t="s">
        <v>3</v>
      </c>
      <c r="T243" s="20" t="str">
        <f>CONCATENATE(B243,S243)</f>
        <v>D</v>
      </c>
      <c r="U243" s="20"/>
      <c r="AF243" s="5"/>
      <c r="AG243" s="5"/>
      <c r="AH243" s="5"/>
      <c r="AI243" s="5"/>
      <c r="AJ243" s="5"/>
      <c r="AK243" s="5"/>
    </row>
    <row r="244" spans="1:37" s="19" customFormat="1" ht="15.6" x14ac:dyDescent="0.25">
      <c r="A244" s="11"/>
      <c r="B244" s="52"/>
      <c r="C244" s="13"/>
      <c r="D244" s="14"/>
      <c r="E244" s="15"/>
      <c r="F244" s="15"/>
      <c r="G244" s="64">
        <v>542</v>
      </c>
      <c r="H244" s="66">
        <f ca="1">LOOKUP(M245,REPARTO!A:A,REPARTO!C:C)</f>
        <v>1693</v>
      </c>
      <c r="I244" s="34">
        <f>LOOKUP(G244,DATOS!A:A,DATOS!P:P)</f>
        <v>0</v>
      </c>
      <c r="J244" s="34"/>
      <c r="K244" s="34"/>
      <c r="L244" s="35"/>
      <c r="AF244" s="5"/>
      <c r="AG244" s="5"/>
      <c r="AH244" s="5"/>
      <c r="AI244" s="5"/>
      <c r="AJ244" s="5"/>
      <c r="AK244" s="5"/>
    </row>
    <row r="245" spans="1:37" s="19" customFormat="1" ht="15.6" x14ac:dyDescent="0.25">
      <c r="A245" s="11"/>
      <c r="B245" s="31"/>
      <c r="C245" s="23" t="str">
        <f ca="1">IF(PORTADA!$F$51="A",CONCATENATE(M245,".- ",I245),"")</f>
        <v>41.- GEOGRAFÍA E HISTORIA - LA EDAD MEDIA.  (Ref: 5-542)</v>
      </c>
      <c r="D245" s="24"/>
      <c r="E245" s="11"/>
      <c r="F245" s="11"/>
      <c r="G245" s="65"/>
      <c r="H245" s="62"/>
      <c r="I245" s="34" t="str">
        <f>LOOKUP(G244,DATOS!A:A,DATOS!G:G)</f>
        <v>GEOGRAFÍA E HISTORIA - LA EDAD MEDIA.  (Ref: 5-542)</v>
      </c>
      <c r="J245" s="34"/>
      <c r="K245" s="53"/>
      <c r="L245" s="35">
        <f>+M245</f>
        <v>41</v>
      </c>
      <c r="M245" s="22">
        <f>+M239+1</f>
        <v>41</v>
      </c>
      <c r="N245" s="20" t="s">
        <v>33</v>
      </c>
      <c r="O245" s="20" t="s">
        <v>34</v>
      </c>
      <c r="P245" s="20" t="s">
        <v>39</v>
      </c>
      <c r="Q245" s="20" t="s">
        <v>35</v>
      </c>
      <c r="R245" s="20" t="s">
        <v>36</v>
      </c>
      <c r="S245" s="20" t="s">
        <v>37</v>
      </c>
      <c r="T245" s="20" t="str">
        <f>CONCATENATE("X",I244)</f>
        <v>X0</v>
      </c>
      <c r="U245" s="20" t="s">
        <v>38</v>
      </c>
      <c r="AF245" s="5"/>
      <c r="AG245" s="5"/>
      <c r="AH245" s="5"/>
      <c r="AI245" s="5"/>
      <c r="AJ245" s="5"/>
      <c r="AK245" s="5"/>
    </row>
    <row r="246" spans="1:37" s="19" customFormat="1" ht="15.6" x14ac:dyDescent="0.25">
      <c r="A246" s="142">
        <f ca="1">IF($E$2="X",0,IF(M247&gt;2,I244,M247))</f>
        <v>0</v>
      </c>
      <c r="B246" s="54"/>
      <c r="C246" s="25" t="str">
        <f ca="1">IF(PORTADA!$F$51="A",CONCATENATE(L246," ",I246),"")</f>
        <v>a) 0</v>
      </c>
      <c r="D246" s="26"/>
      <c r="E246" s="15"/>
      <c r="F246" s="15"/>
      <c r="G246" s="62"/>
      <c r="H246" s="62"/>
      <c r="I246" s="34">
        <f>LOOKUP(G244,DATOS!A:A,DATOS!L:L)</f>
        <v>0</v>
      </c>
      <c r="J246" s="35"/>
      <c r="K246" s="34"/>
      <c r="L246" s="35" t="s">
        <v>57</v>
      </c>
      <c r="M246" s="20" t="s">
        <v>5</v>
      </c>
      <c r="N246" s="20">
        <f>IF(O246&gt;0,0,R246)</f>
        <v>0</v>
      </c>
      <c r="O246" s="20">
        <f>IF(R247&gt;0,1,0)</f>
        <v>0</v>
      </c>
      <c r="P246" s="20">
        <f>IF(O246=1,-1/COUNTA(S246:S249),0)</f>
        <v>0</v>
      </c>
      <c r="Q246" s="20">
        <f>COUNTA(B246:B249)</f>
        <v>0</v>
      </c>
      <c r="R246" s="20">
        <f>COUNTIF(T246:T249,T245)</f>
        <v>0</v>
      </c>
      <c r="S246" s="21" t="s">
        <v>0</v>
      </c>
      <c r="T246" s="20" t="str">
        <f>CONCATENATE(B246,S246)</f>
        <v>A</v>
      </c>
      <c r="U246" s="20">
        <f>IF(R246&gt;0,R246+Q246,Q246*3)</f>
        <v>0</v>
      </c>
      <c r="AF246" s="5"/>
      <c r="AG246" s="5"/>
      <c r="AH246" s="5"/>
      <c r="AI246" s="5"/>
      <c r="AJ246" s="5"/>
      <c r="AK246" s="5"/>
    </row>
    <row r="247" spans="1:37" s="19" customFormat="1" ht="15.6" x14ac:dyDescent="0.25">
      <c r="A247" s="142"/>
      <c r="B247" s="54"/>
      <c r="C247" s="25" t="str">
        <f ca="1">IF(PORTADA!$F$51="A",CONCATENATE(L247," ",I247),"")</f>
        <v>b) 0</v>
      </c>
      <c r="D247" s="26"/>
      <c r="E247" s="15"/>
      <c r="F247" s="15"/>
      <c r="G247" s="62"/>
      <c r="H247" s="62"/>
      <c r="I247" s="34">
        <f>LOOKUP(G244,DATOS!A:A,DATOS!M:M)</f>
        <v>0</v>
      </c>
      <c r="J247" s="35"/>
      <c r="K247" s="34"/>
      <c r="L247" s="35" t="s">
        <v>56</v>
      </c>
      <c r="M247" s="20">
        <f ca="1">IF(PORTADA!$F$51="A",U246,0)</f>
        <v>0</v>
      </c>
      <c r="N247" s="20"/>
      <c r="O247" s="20"/>
      <c r="P247" s="20"/>
      <c r="Q247" s="20"/>
      <c r="R247" s="20">
        <f>Q246-R246</f>
        <v>0</v>
      </c>
      <c r="S247" s="21" t="s">
        <v>1</v>
      </c>
      <c r="T247" s="20" t="str">
        <f>CONCATENATE(B247,S247)</f>
        <v>B</v>
      </c>
      <c r="U247" s="20"/>
      <c r="AF247" s="5"/>
      <c r="AG247" s="5"/>
      <c r="AH247" s="5"/>
      <c r="AI247" s="5"/>
      <c r="AJ247" s="5"/>
      <c r="AK247" s="5"/>
    </row>
    <row r="248" spans="1:37" s="19" customFormat="1" ht="15.6" x14ac:dyDescent="0.25">
      <c r="A248" s="142"/>
      <c r="B248" s="54"/>
      <c r="C248" s="25" t="str">
        <f ca="1">IF(PORTADA!$F$51="A",CONCATENATE(L248," ",I248),"")</f>
        <v>c) 0</v>
      </c>
      <c r="D248" s="26"/>
      <c r="E248" s="15"/>
      <c r="F248" s="15"/>
      <c r="G248" s="62"/>
      <c r="H248" s="62"/>
      <c r="I248" s="34">
        <f>LOOKUP(G244,DATOS!A:A,DATOS!N:N)</f>
        <v>0</v>
      </c>
      <c r="J248" s="35"/>
      <c r="K248" s="34"/>
      <c r="L248" s="35" t="s">
        <v>55</v>
      </c>
      <c r="M248" s="20"/>
      <c r="N248" s="20"/>
      <c r="O248" s="20"/>
      <c r="P248" s="20"/>
      <c r="Q248" s="20"/>
      <c r="R248" s="20"/>
      <c r="S248" s="21" t="s">
        <v>2</v>
      </c>
      <c r="T248" s="20" t="str">
        <f>CONCATENATE(B248,S248)</f>
        <v>C</v>
      </c>
      <c r="U248" s="20"/>
      <c r="AF248" s="5"/>
      <c r="AG248" s="5"/>
      <c r="AH248" s="5"/>
      <c r="AI248" s="5"/>
      <c r="AJ248" s="5"/>
      <c r="AK248" s="5"/>
    </row>
    <row r="249" spans="1:37" s="19" customFormat="1" ht="15.6" x14ac:dyDescent="0.25">
      <c r="A249" s="142"/>
      <c r="B249" s="54"/>
      <c r="C249" s="25" t="str">
        <f ca="1">IF(PORTADA!$F$51="A",CONCATENATE(L249," ",I249),"")</f>
        <v>d) 0</v>
      </c>
      <c r="D249" s="26"/>
      <c r="E249" s="15"/>
      <c r="F249" s="15"/>
      <c r="G249" s="62"/>
      <c r="H249" s="62"/>
      <c r="I249" s="34">
        <f>LOOKUP(G244,DATOS!A:A,DATOS!O:O)</f>
        <v>0</v>
      </c>
      <c r="J249" s="35"/>
      <c r="K249" s="34"/>
      <c r="L249" s="35" t="s">
        <v>45</v>
      </c>
      <c r="M249" s="20"/>
      <c r="N249" s="20"/>
      <c r="O249" s="20"/>
      <c r="P249" s="20"/>
      <c r="Q249" s="20"/>
      <c r="R249" s="20"/>
      <c r="S249" s="21" t="s">
        <v>3</v>
      </c>
      <c r="T249" s="20" t="str">
        <f>CONCATENATE(B249,S249)</f>
        <v>D</v>
      </c>
      <c r="U249" s="20"/>
      <c r="AF249" s="5"/>
      <c r="AG249" s="5"/>
      <c r="AH249" s="5"/>
      <c r="AI249" s="5"/>
      <c r="AJ249" s="5"/>
      <c r="AK249" s="5"/>
    </row>
    <row r="250" spans="1:37" s="19" customFormat="1" ht="15.6" x14ac:dyDescent="0.25">
      <c r="A250" s="11"/>
      <c r="B250" s="52"/>
      <c r="C250" s="13"/>
      <c r="D250" s="14"/>
      <c r="E250" s="15"/>
      <c r="F250" s="15"/>
      <c r="G250" s="64">
        <v>738</v>
      </c>
      <c r="H250" s="66">
        <f ca="1">LOOKUP(M251,REPARTO!A:A,REPARTO!C:C)</f>
        <v>1252</v>
      </c>
      <c r="I250" s="34">
        <f>LOOKUP(G250,DATOS!A:A,DATOS!P:P)</f>
        <v>0</v>
      </c>
      <c r="J250" s="34"/>
      <c r="K250" s="34"/>
      <c r="L250" s="35"/>
      <c r="AF250" s="5"/>
      <c r="AG250" s="5"/>
      <c r="AH250" s="5"/>
      <c r="AI250" s="5"/>
      <c r="AJ250" s="5"/>
      <c r="AK250" s="5"/>
    </row>
    <row r="251" spans="1:37" s="19" customFormat="1" ht="15.6" x14ac:dyDescent="0.25">
      <c r="A251" s="11"/>
      <c r="B251" s="31"/>
      <c r="C251" s="23" t="str">
        <f ca="1">IF(PORTADA!$F$51="A",CONCATENATE(M251,".- ",I251),"")</f>
        <v>42.- ÁMBITO DE LA FORMACIÓN MILITAR - RROO PARA LAS FUERZAS ARMADAS.  (Ref: 5-738)</v>
      </c>
      <c r="D251" s="24"/>
      <c r="E251" s="11"/>
      <c r="F251" s="11"/>
      <c r="G251" s="65"/>
      <c r="H251" s="62"/>
      <c r="I251" s="34" t="str">
        <f>LOOKUP(G250,DATOS!A:A,DATOS!G:G)</f>
        <v>ÁMBITO DE LA FORMACIÓN MILITAR - RROO PARA LAS FUERZAS ARMADAS.  (Ref: 5-738)</v>
      </c>
      <c r="J251" s="34"/>
      <c r="K251" s="53"/>
      <c r="L251" s="35">
        <f>+M251</f>
        <v>42</v>
      </c>
      <c r="M251" s="22">
        <f>+M245+1</f>
        <v>42</v>
      </c>
      <c r="N251" s="20" t="s">
        <v>33</v>
      </c>
      <c r="O251" s="20" t="s">
        <v>34</v>
      </c>
      <c r="P251" s="20" t="s">
        <v>39</v>
      </c>
      <c r="Q251" s="20" t="s">
        <v>35</v>
      </c>
      <c r="R251" s="20" t="s">
        <v>36</v>
      </c>
      <c r="S251" s="20" t="s">
        <v>37</v>
      </c>
      <c r="T251" s="20" t="str">
        <f>CONCATENATE("X",I250)</f>
        <v>X0</v>
      </c>
      <c r="U251" s="20" t="s">
        <v>38</v>
      </c>
      <c r="AF251" s="5"/>
      <c r="AG251" s="5"/>
      <c r="AH251" s="5"/>
      <c r="AI251" s="5"/>
      <c r="AJ251" s="5"/>
      <c r="AK251" s="5"/>
    </row>
    <row r="252" spans="1:37" s="19" customFormat="1" ht="15.6" x14ac:dyDescent="0.25">
      <c r="A252" s="142">
        <f ca="1">IF($E$2="X",0,IF(M253&gt;2,I250,M253))</f>
        <v>0</v>
      </c>
      <c r="B252" s="54"/>
      <c r="C252" s="25" t="str">
        <f ca="1">IF(PORTADA!$F$51="A",CONCATENATE(L252," ",I252),"")</f>
        <v>a) 0</v>
      </c>
      <c r="D252" s="26"/>
      <c r="E252" s="15"/>
      <c r="F252" s="15"/>
      <c r="G252" s="62"/>
      <c r="H252" s="62"/>
      <c r="I252" s="34">
        <f>LOOKUP(G250,DATOS!A:A,DATOS!L:L)</f>
        <v>0</v>
      </c>
      <c r="J252" s="35"/>
      <c r="K252" s="34"/>
      <c r="L252" s="35" t="s">
        <v>57</v>
      </c>
      <c r="M252" s="20" t="s">
        <v>5</v>
      </c>
      <c r="N252" s="20">
        <f>IF(O252&gt;0,0,R252)</f>
        <v>0</v>
      </c>
      <c r="O252" s="20">
        <f>IF(R253&gt;0,1,0)</f>
        <v>0</v>
      </c>
      <c r="P252" s="20">
        <f>IF(O252=1,-1/COUNTA(S252:S255),0)</f>
        <v>0</v>
      </c>
      <c r="Q252" s="20">
        <f>COUNTA(B252:B255)</f>
        <v>0</v>
      </c>
      <c r="R252" s="20">
        <f>COUNTIF(T252:T255,T251)</f>
        <v>0</v>
      </c>
      <c r="S252" s="21" t="s">
        <v>0</v>
      </c>
      <c r="T252" s="20" t="str">
        <f>CONCATENATE(B252,S252)</f>
        <v>A</v>
      </c>
      <c r="U252" s="20">
        <f>IF(R252&gt;0,R252+Q252,Q252*3)</f>
        <v>0</v>
      </c>
      <c r="AF252" s="5"/>
      <c r="AG252" s="5"/>
      <c r="AH252" s="5"/>
      <c r="AI252" s="5"/>
      <c r="AJ252" s="5"/>
      <c r="AK252" s="5"/>
    </row>
    <row r="253" spans="1:37" s="19" customFormat="1" ht="15.6" x14ac:dyDescent="0.25">
      <c r="A253" s="142"/>
      <c r="B253" s="54"/>
      <c r="C253" s="25" t="str">
        <f ca="1">IF(PORTADA!$F$51="A",CONCATENATE(L253," ",I253),"")</f>
        <v>b) 0</v>
      </c>
      <c r="D253" s="26"/>
      <c r="E253" s="15"/>
      <c r="F253" s="15"/>
      <c r="G253" s="62"/>
      <c r="H253" s="62"/>
      <c r="I253" s="34">
        <f>LOOKUP(G250,DATOS!A:A,DATOS!M:M)</f>
        <v>0</v>
      </c>
      <c r="J253" s="35"/>
      <c r="K253" s="34"/>
      <c r="L253" s="35" t="s">
        <v>56</v>
      </c>
      <c r="M253" s="20">
        <f ca="1">IF(PORTADA!$F$51="A",U252,0)</f>
        <v>0</v>
      </c>
      <c r="N253" s="20"/>
      <c r="O253" s="20"/>
      <c r="P253" s="20"/>
      <c r="Q253" s="20"/>
      <c r="R253" s="20">
        <f>Q252-R252</f>
        <v>0</v>
      </c>
      <c r="S253" s="21" t="s">
        <v>1</v>
      </c>
      <c r="T253" s="20" t="str">
        <f>CONCATENATE(B253,S253)</f>
        <v>B</v>
      </c>
      <c r="U253" s="20"/>
      <c r="AF253" s="5"/>
      <c r="AG253" s="5"/>
      <c r="AH253" s="5"/>
      <c r="AI253" s="5"/>
      <c r="AJ253" s="5"/>
      <c r="AK253" s="5"/>
    </row>
    <row r="254" spans="1:37" s="19" customFormat="1" ht="15.6" x14ac:dyDescent="0.25">
      <c r="A254" s="142"/>
      <c r="B254" s="54"/>
      <c r="C254" s="25" t="str">
        <f ca="1">IF(PORTADA!$F$51="A",CONCATENATE(L254," ",I254),"")</f>
        <v>c) 0</v>
      </c>
      <c r="D254" s="26"/>
      <c r="E254" s="15"/>
      <c r="F254" s="15"/>
      <c r="G254" s="62"/>
      <c r="H254" s="62"/>
      <c r="I254" s="34">
        <f>LOOKUP(G250,DATOS!A:A,DATOS!N:N)</f>
        <v>0</v>
      </c>
      <c r="J254" s="35"/>
      <c r="K254" s="34"/>
      <c r="L254" s="35" t="s">
        <v>55</v>
      </c>
      <c r="M254" s="20"/>
      <c r="N254" s="20"/>
      <c r="O254" s="20"/>
      <c r="P254" s="20"/>
      <c r="Q254" s="20"/>
      <c r="R254" s="20"/>
      <c r="S254" s="21" t="s">
        <v>2</v>
      </c>
      <c r="T254" s="20" t="str">
        <f>CONCATENATE(B254,S254)</f>
        <v>C</v>
      </c>
      <c r="U254" s="20"/>
      <c r="AF254" s="5"/>
      <c r="AG254" s="5"/>
      <c r="AH254" s="5"/>
      <c r="AI254" s="5"/>
      <c r="AJ254" s="5"/>
      <c r="AK254" s="5"/>
    </row>
    <row r="255" spans="1:37" s="19" customFormat="1" ht="15.6" x14ac:dyDescent="0.25">
      <c r="A255" s="142"/>
      <c r="B255" s="54"/>
      <c r="C255" s="25" t="str">
        <f ca="1">IF(PORTADA!$F$51="A",CONCATENATE(L255," ",I255),"")</f>
        <v>d) 0</v>
      </c>
      <c r="D255" s="26"/>
      <c r="E255" s="15"/>
      <c r="F255" s="15"/>
      <c r="G255" s="62"/>
      <c r="H255" s="62"/>
      <c r="I255" s="34">
        <f>LOOKUP(G250,DATOS!A:A,DATOS!O:O)</f>
        <v>0</v>
      </c>
      <c r="J255" s="35"/>
      <c r="K255" s="34"/>
      <c r="L255" s="35" t="s">
        <v>45</v>
      </c>
      <c r="M255" s="20"/>
      <c r="N255" s="20"/>
      <c r="O255" s="20"/>
      <c r="P255" s="20"/>
      <c r="Q255" s="20"/>
      <c r="R255" s="20"/>
      <c r="S255" s="21" t="s">
        <v>3</v>
      </c>
      <c r="T255" s="20" t="str">
        <f>CONCATENATE(B255,S255)</f>
        <v>D</v>
      </c>
      <c r="U255" s="20"/>
      <c r="AF255" s="5"/>
      <c r="AG255" s="5"/>
      <c r="AH255" s="5"/>
      <c r="AI255" s="5"/>
      <c r="AJ255" s="5"/>
      <c r="AK255" s="5"/>
    </row>
    <row r="256" spans="1:37" s="19" customFormat="1" ht="15.6" x14ac:dyDescent="0.25">
      <c r="A256" s="11"/>
      <c r="B256" s="52"/>
      <c r="C256" s="13"/>
      <c r="D256" s="14"/>
      <c r="E256" s="15"/>
      <c r="F256" s="15"/>
      <c r="G256" s="64">
        <v>1704</v>
      </c>
      <c r="H256" s="66">
        <f ca="1">LOOKUP(M257,REPARTO!A:A,REPARTO!C:C)</f>
        <v>260</v>
      </c>
      <c r="I256" s="34">
        <f>LOOKUP(G256,DATOS!A:A,DATOS!P:P)</f>
        <v>0</v>
      </c>
      <c r="J256" s="34"/>
      <c r="K256" s="34"/>
      <c r="L256" s="35"/>
      <c r="AF256" s="5"/>
      <c r="AG256" s="5"/>
      <c r="AH256" s="5"/>
      <c r="AI256" s="5"/>
      <c r="AJ256" s="5"/>
      <c r="AK256" s="5"/>
    </row>
    <row r="257" spans="1:37" s="19" customFormat="1" ht="15.6" x14ac:dyDescent="0.25">
      <c r="A257" s="11"/>
      <c r="B257" s="31"/>
      <c r="C257" s="23" t="str">
        <f ca="1">IF(PORTADA!$F$51="A",CONCATENATE(M257,".- ",I257),"")</f>
        <v>43.- ÁMBITO DE LA INSTRUCCIÓN TÁCTICA Y TÉCNICA - LOGÍSTICA.  (Ref: 5-1704)</v>
      </c>
      <c r="D257" s="24"/>
      <c r="E257" s="11"/>
      <c r="F257" s="11"/>
      <c r="G257" s="65"/>
      <c r="H257" s="62"/>
      <c r="I257" s="34" t="str">
        <f>LOOKUP(G256,DATOS!A:A,DATOS!G:G)</f>
        <v>ÁMBITO DE LA INSTRUCCIÓN TÁCTICA Y TÉCNICA - LOGÍSTICA.  (Ref: 5-1704)</v>
      </c>
      <c r="J257" s="34"/>
      <c r="K257" s="53"/>
      <c r="L257" s="35">
        <f>+M257</f>
        <v>43</v>
      </c>
      <c r="M257" s="22">
        <f>+M251+1</f>
        <v>43</v>
      </c>
      <c r="N257" s="20" t="s">
        <v>33</v>
      </c>
      <c r="O257" s="20" t="s">
        <v>34</v>
      </c>
      <c r="P257" s="20" t="s">
        <v>39</v>
      </c>
      <c r="Q257" s="20" t="s">
        <v>35</v>
      </c>
      <c r="R257" s="20" t="s">
        <v>36</v>
      </c>
      <c r="S257" s="20" t="s">
        <v>37</v>
      </c>
      <c r="T257" s="20" t="str">
        <f>CONCATENATE("X",I256)</f>
        <v>X0</v>
      </c>
      <c r="U257" s="20" t="s">
        <v>38</v>
      </c>
      <c r="AF257" s="5"/>
      <c r="AG257" s="5"/>
      <c r="AH257" s="5"/>
      <c r="AI257" s="5"/>
      <c r="AJ257" s="5"/>
      <c r="AK257" s="5"/>
    </row>
    <row r="258" spans="1:37" s="19" customFormat="1" ht="15.6" x14ac:dyDescent="0.25">
      <c r="A258" s="142">
        <f ca="1">IF($E$2="X",0,IF(M259&gt;2,I256,M259))</f>
        <v>0</v>
      </c>
      <c r="B258" s="54"/>
      <c r="C258" s="25" t="str">
        <f ca="1">IF(PORTADA!$F$51="A",CONCATENATE(L258," ",I258),"")</f>
        <v>a) 0</v>
      </c>
      <c r="D258" s="26"/>
      <c r="E258" s="15"/>
      <c r="F258" s="15"/>
      <c r="G258" s="62"/>
      <c r="H258" s="62"/>
      <c r="I258" s="34">
        <f>LOOKUP(G256,DATOS!A:A,DATOS!L:L)</f>
        <v>0</v>
      </c>
      <c r="J258" s="35"/>
      <c r="K258" s="34"/>
      <c r="L258" s="35" t="s">
        <v>57</v>
      </c>
      <c r="M258" s="20" t="s">
        <v>5</v>
      </c>
      <c r="N258" s="20">
        <f>IF(O258&gt;0,0,R258)</f>
        <v>0</v>
      </c>
      <c r="O258" s="20">
        <f>IF(R259&gt;0,1,0)</f>
        <v>0</v>
      </c>
      <c r="P258" s="20">
        <f>IF(O258=1,-1/COUNTA(S258:S261),0)</f>
        <v>0</v>
      </c>
      <c r="Q258" s="20">
        <f>COUNTA(B258:B261)</f>
        <v>0</v>
      </c>
      <c r="R258" s="20">
        <f>COUNTIF(T258:T261,T257)</f>
        <v>0</v>
      </c>
      <c r="S258" s="21" t="s">
        <v>0</v>
      </c>
      <c r="T258" s="20" t="str">
        <f>CONCATENATE(B258,S258)</f>
        <v>A</v>
      </c>
      <c r="U258" s="20">
        <f>IF(R258&gt;0,R258+Q258,Q258*3)</f>
        <v>0</v>
      </c>
      <c r="AF258" s="5"/>
      <c r="AG258" s="5"/>
      <c r="AH258" s="5"/>
      <c r="AI258" s="5"/>
      <c r="AJ258" s="5"/>
      <c r="AK258" s="5"/>
    </row>
    <row r="259" spans="1:37" s="19" customFormat="1" ht="15.6" x14ac:dyDescent="0.25">
      <c r="A259" s="142"/>
      <c r="B259" s="54"/>
      <c r="C259" s="25" t="str">
        <f ca="1">IF(PORTADA!$F$51="A",CONCATENATE(L259," ",I259),"")</f>
        <v>b) 0</v>
      </c>
      <c r="D259" s="26"/>
      <c r="E259" s="15"/>
      <c r="F259" s="15"/>
      <c r="G259" s="62"/>
      <c r="H259" s="62"/>
      <c r="I259" s="34">
        <f>LOOKUP(G256,DATOS!A:A,DATOS!M:M)</f>
        <v>0</v>
      </c>
      <c r="J259" s="35"/>
      <c r="K259" s="34"/>
      <c r="L259" s="35" t="s">
        <v>56</v>
      </c>
      <c r="M259" s="20">
        <f ca="1">IF(PORTADA!$F$51="A",U258,0)</f>
        <v>0</v>
      </c>
      <c r="N259" s="20"/>
      <c r="O259" s="20"/>
      <c r="P259" s="20"/>
      <c r="Q259" s="20"/>
      <c r="R259" s="20">
        <f>Q258-R258</f>
        <v>0</v>
      </c>
      <c r="S259" s="21" t="s">
        <v>1</v>
      </c>
      <c r="T259" s="20" t="str">
        <f>CONCATENATE(B259,S259)</f>
        <v>B</v>
      </c>
      <c r="U259" s="20"/>
      <c r="AF259" s="5"/>
      <c r="AG259" s="5"/>
      <c r="AH259" s="5"/>
      <c r="AI259" s="5"/>
      <c r="AJ259" s="5"/>
      <c r="AK259" s="5"/>
    </row>
    <row r="260" spans="1:37" s="19" customFormat="1" ht="15.6" x14ac:dyDescent="0.25">
      <c r="A260" s="142"/>
      <c r="B260" s="54"/>
      <c r="C260" s="25" t="str">
        <f ca="1">IF(PORTADA!$F$51="A",CONCATENATE(L260," ",I260),"")</f>
        <v>c) 0</v>
      </c>
      <c r="D260" s="26"/>
      <c r="E260" s="15"/>
      <c r="F260" s="15"/>
      <c r="G260" s="62"/>
      <c r="H260" s="62"/>
      <c r="I260" s="34">
        <f>LOOKUP(G256,DATOS!A:A,DATOS!N:N)</f>
        <v>0</v>
      </c>
      <c r="J260" s="35"/>
      <c r="K260" s="34"/>
      <c r="L260" s="35" t="s">
        <v>55</v>
      </c>
      <c r="M260" s="20"/>
      <c r="N260" s="20"/>
      <c r="O260" s="20"/>
      <c r="P260" s="20"/>
      <c r="Q260" s="20"/>
      <c r="R260" s="20"/>
      <c r="S260" s="21" t="s">
        <v>2</v>
      </c>
      <c r="T260" s="20" t="str">
        <f>CONCATENATE(B260,S260)</f>
        <v>C</v>
      </c>
      <c r="U260" s="20"/>
      <c r="AF260" s="5"/>
      <c r="AG260" s="5"/>
      <c r="AH260" s="5"/>
      <c r="AI260" s="5"/>
      <c r="AJ260" s="5"/>
      <c r="AK260" s="5"/>
    </row>
    <row r="261" spans="1:37" s="19" customFormat="1" ht="15.6" x14ac:dyDescent="0.25">
      <c r="A261" s="142"/>
      <c r="B261" s="54"/>
      <c r="C261" s="25" t="str">
        <f ca="1">IF(PORTADA!$F$51="A",CONCATENATE(L261," ",I261),"")</f>
        <v>d) 0</v>
      </c>
      <c r="D261" s="26"/>
      <c r="E261" s="15"/>
      <c r="F261" s="15"/>
      <c r="G261" s="62"/>
      <c r="H261" s="62"/>
      <c r="I261" s="34">
        <f>LOOKUP(G256,DATOS!A:A,DATOS!O:O)</f>
        <v>0</v>
      </c>
      <c r="J261" s="35"/>
      <c r="K261" s="34"/>
      <c r="L261" s="35" t="s">
        <v>45</v>
      </c>
      <c r="M261" s="20"/>
      <c r="N261" s="20"/>
      <c r="O261" s="20"/>
      <c r="P261" s="20"/>
      <c r="Q261" s="20"/>
      <c r="R261" s="20"/>
      <c r="S261" s="21" t="s">
        <v>3</v>
      </c>
      <c r="T261" s="20" t="str">
        <f>CONCATENATE(B261,S261)</f>
        <v>D</v>
      </c>
      <c r="U261" s="20"/>
      <c r="AF261" s="5"/>
      <c r="AG261" s="5"/>
      <c r="AH261" s="5"/>
      <c r="AI261" s="5"/>
      <c r="AJ261" s="5"/>
      <c r="AK261" s="5"/>
    </row>
    <row r="262" spans="1:37" s="19" customFormat="1" ht="15.6" x14ac:dyDescent="0.25">
      <c r="A262" s="11"/>
      <c r="B262" s="52"/>
      <c r="C262" s="13"/>
      <c r="D262" s="14"/>
      <c r="E262" s="15"/>
      <c r="F262" s="15"/>
      <c r="G262" s="64">
        <v>693</v>
      </c>
      <c r="H262" s="66">
        <f ca="1">LOOKUP(M263,REPARTO!A:A,REPARTO!C:C)</f>
        <v>1376</v>
      </c>
      <c r="I262" s="34">
        <f>LOOKUP(G262,DATOS!A:A,DATOS!P:P)</f>
        <v>0</v>
      </c>
      <c r="J262" s="34"/>
      <c r="K262" s="34"/>
      <c r="L262" s="35"/>
      <c r="AF262" s="5"/>
      <c r="AG262" s="5"/>
      <c r="AH262" s="5"/>
      <c r="AI262" s="5"/>
      <c r="AJ262" s="5"/>
      <c r="AK262" s="5"/>
    </row>
    <row r="263" spans="1:37" s="19" customFormat="1" ht="15.6" x14ac:dyDescent="0.25">
      <c r="A263" s="11"/>
      <c r="B263" s="31"/>
      <c r="C263" s="23" t="str">
        <f ca="1">IF(PORTADA!$F$51="A",CONCATENATE(M263,".- ",I263),"")</f>
        <v>44.- ÁMBITO DE LA FORMACIÓN MILITAR - RROO PARA LAS FUERZAS ARMADAS.  (Ref: 5-693)</v>
      </c>
      <c r="D263" s="24"/>
      <c r="E263" s="11"/>
      <c r="F263" s="11"/>
      <c r="G263" s="65"/>
      <c r="H263" s="62"/>
      <c r="I263" s="34" t="str">
        <f>LOOKUP(G262,DATOS!A:A,DATOS!G:G)</f>
        <v>ÁMBITO DE LA FORMACIÓN MILITAR - RROO PARA LAS FUERZAS ARMADAS.  (Ref: 5-693)</v>
      </c>
      <c r="J263" s="34"/>
      <c r="K263" s="53"/>
      <c r="L263" s="35">
        <f>+M263</f>
        <v>44</v>
      </c>
      <c r="M263" s="22">
        <f>+M257+1</f>
        <v>44</v>
      </c>
      <c r="N263" s="20" t="s">
        <v>33</v>
      </c>
      <c r="O263" s="20" t="s">
        <v>34</v>
      </c>
      <c r="P263" s="20" t="s">
        <v>39</v>
      </c>
      <c r="Q263" s="20" t="s">
        <v>35</v>
      </c>
      <c r="R263" s="20" t="s">
        <v>36</v>
      </c>
      <c r="S263" s="20" t="s">
        <v>37</v>
      </c>
      <c r="T263" s="20" t="str">
        <f>CONCATENATE("X",I262)</f>
        <v>X0</v>
      </c>
      <c r="U263" s="20" t="s">
        <v>38</v>
      </c>
      <c r="AF263" s="5"/>
      <c r="AG263" s="5"/>
      <c r="AH263" s="5"/>
      <c r="AI263" s="5"/>
      <c r="AJ263" s="5"/>
      <c r="AK263" s="5"/>
    </row>
    <row r="264" spans="1:37" s="19" customFormat="1" ht="15.6" x14ac:dyDescent="0.25">
      <c r="A264" s="142">
        <f ca="1">IF($E$2="X",0,IF(M265&gt;2,I262,M265))</f>
        <v>0</v>
      </c>
      <c r="B264" s="54"/>
      <c r="C264" s="25" t="str">
        <f ca="1">IF(PORTADA!$F$51="A",CONCATENATE(L264," ",I264),"")</f>
        <v>a) 0</v>
      </c>
      <c r="D264" s="26"/>
      <c r="E264" s="15"/>
      <c r="F264" s="15"/>
      <c r="G264" s="62"/>
      <c r="H264" s="62"/>
      <c r="I264" s="34">
        <f>LOOKUP(G262,DATOS!A:A,DATOS!L:L)</f>
        <v>0</v>
      </c>
      <c r="J264" s="35"/>
      <c r="K264" s="34"/>
      <c r="L264" s="35" t="s">
        <v>57</v>
      </c>
      <c r="M264" s="20" t="s">
        <v>5</v>
      </c>
      <c r="N264" s="20">
        <f>IF(O264&gt;0,0,R264)</f>
        <v>0</v>
      </c>
      <c r="O264" s="20">
        <f>IF(R265&gt;0,1,0)</f>
        <v>0</v>
      </c>
      <c r="P264" s="20">
        <f>IF(O264=1,-1/COUNTA(S264:S267),0)</f>
        <v>0</v>
      </c>
      <c r="Q264" s="20">
        <f>COUNTA(B264:B267)</f>
        <v>0</v>
      </c>
      <c r="R264" s="20">
        <f>COUNTIF(T264:T267,T263)</f>
        <v>0</v>
      </c>
      <c r="S264" s="21" t="s">
        <v>0</v>
      </c>
      <c r="T264" s="20" t="str">
        <f>CONCATENATE(B264,S264)</f>
        <v>A</v>
      </c>
      <c r="U264" s="20">
        <f>IF(R264&gt;0,R264+Q264,Q264*3)</f>
        <v>0</v>
      </c>
      <c r="AF264" s="5"/>
      <c r="AG264" s="5"/>
      <c r="AH264" s="5"/>
      <c r="AI264" s="5"/>
      <c r="AJ264" s="5"/>
      <c r="AK264" s="5"/>
    </row>
    <row r="265" spans="1:37" s="19" customFormat="1" ht="15.6" x14ac:dyDescent="0.25">
      <c r="A265" s="142"/>
      <c r="B265" s="54"/>
      <c r="C265" s="25" t="str">
        <f ca="1">IF(PORTADA!$F$51="A",CONCATENATE(L265," ",I265),"")</f>
        <v>b) 0</v>
      </c>
      <c r="D265" s="26"/>
      <c r="E265" s="15"/>
      <c r="F265" s="15"/>
      <c r="G265" s="62"/>
      <c r="H265" s="62"/>
      <c r="I265" s="34">
        <f>LOOKUP(G262,DATOS!A:A,DATOS!M:M)</f>
        <v>0</v>
      </c>
      <c r="J265" s="35"/>
      <c r="K265" s="34"/>
      <c r="L265" s="35" t="s">
        <v>56</v>
      </c>
      <c r="M265" s="20">
        <f ca="1">IF(PORTADA!$F$51="A",U264,0)</f>
        <v>0</v>
      </c>
      <c r="N265" s="20"/>
      <c r="O265" s="20"/>
      <c r="P265" s="20"/>
      <c r="Q265" s="20"/>
      <c r="R265" s="20">
        <f>Q264-R264</f>
        <v>0</v>
      </c>
      <c r="S265" s="21" t="s">
        <v>1</v>
      </c>
      <c r="T265" s="20" t="str">
        <f>CONCATENATE(B265,S265)</f>
        <v>B</v>
      </c>
      <c r="U265" s="20"/>
      <c r="AF265" s="5"/>
      <c r="AG265" s="5"/>
      <c r="AH265" s="5"/>
      <c r="AI265" s="5"/>
      <c r="AJ265" s="5"/>
      <c r="AK265" s="5"/>
    </row>
    <row r="266" spans="1:37" s="19" customFormat="1" ht="15.6" x14ac:dyDescent="0.25">
      <c r="A266" s="142"/>
      <c r="B266" s="54"/>
      <c r="C266" s="25" t="str">
        <f ca="1">IF(PORTADA!$F$51="A",CONCATENATE(L266," ",I266),"")</f>
        <v>c) 0</v>
      </c>
      <c r="D266" s="26"/>
      <c r="E266" s="15"/>
      <c r="F266" s="15"/>
      <c r="G266" s="62"/>
      <c r="H266" s="62"/>
      <c r="I266" s="34">
        <f>LOOKUP(G262,DATOS!A:A,DATOS!N:N)</f>
        <v>0</v>
      </c>
      <c r="J266" s="35"/>
      <c r="K266" s="34"/>
      <c r="L266" s="35" t="s">
        <v>55</v>
      </c>
      <c r="M266" s="20"/>
      <c r="N266" s="20"/>
      <c r="O266" s="20"/>
      <c r="P266" s="20"/>
      <c r="Q266" s="20"/>
      <c r="R266" s="20"/>
      <c r="S266" s="21" t="s">
        <v>2</v>
      </c>
      <c r="T266" s="20" t="str">
        <f>CONCATENATE(B266,S266)</f>
        <v>C</v>
      </c>
      <c r="U266" s="20"/>
      <c r="AF266" s="5"/>
      <c r="AG266" s="5"/>
      <c r="AH266" s="5"/>
      <c r="AI266" s="5"/>
      <c r="AJ266" s="5"/>
      <c r="AK266" s="5"/>
    </row>
    <row r="267" spans="1:37" s="19" customFormat="1" ht="15.6" x14ac:dyDescent="0.25">
      <c r="A267" s="142"/>
      <c r="B267" s="54"/>
      <c r="C267" s="25" t="str">
        <f ca="1">IF(PORTADA!$F$51="A",CONCATENATE(L267," ",I267),"")</f>
        <v>d) 0</v>
      </c>
      <c r="D267" s="26"/>
      <c r="E267" s="15"/>
      <c r="F267" s="15"/>
      <c r="G267" s="62"/>
      <c r="H267" s="62"/>
      <c r="I267" s="34">
        <f>LOOKUP(G262,DATOS!A:A,DATOS!O:O)</f>
        <v>0</v>
      </c>
      <c r="J267" s="35"/>
      <c r="K267" s="34"/>
      <c r="L267" s="35" t="s">
        <v>45</v>
      </c>
      <c r="M267" s="20"/>
      <c r="N267" s="20"/>
      <c r="O267" s="20"/>
      <c r="P267" s="20"/>
      <c r="Q267" s="20"/>
      <c r="R267" s="20"/>
      <c r="S267" s="21" t="s">
        <v>3</v>
      </c>
      <c r="T267" s="20" t="str">
        <f>CONCATENATE(B267,S267)</f>
        <v>D</v>
      </c>
      <c r="U267" s="20"/>
      <c r="AF267" s="5"/>
      <c r="AG267" s="5"/>
      <c r="AH267" s="5"/>
      <c r="AI267" s="5"/>
      <c r="AJ267" s="5"/>
      <c r="AK267" s="5"/>
    </row>
    <row r="268" spans="1:37" s="19" customFormat="1" ht="15.6" x14ac:dyDescent="0.25">
      <c r="A268" s="11"/>
      <c r="B268" s="52"/>
      <c r="C268" s="13"/>
      <c r="D268" s="14"/>
      <c r="E268" s="15"/>
      <c r="F268" s="15"/>
      <c r="G268" s="64">
        <v>652</v>
      </c>
      <c r="H268" s="66">
        <f ca="1">LOOKUP(M269,REPARTO!A:A,REPARTO!C:C)</f>
        <v>244</v>
      </c>
      <c r="I268" s="34">
        <f>LOOKUP(G268,DATOS!A:A,DATOS!P:P)</f>
        <v>0</v>
      </c>
      <c r="J268" s="34"/>
      <c r="K268" s="34"/>
      <c r="L268" s="35"/>
      <c r="AF268" s="5"/>
      <c r="AG268" s="5"/>
      <c r="AH268" s="5"/>
      <c r="AI268" s="5"/>
      <c r="AJ268" s="5"/>
      <c r="AK268" s="5"/>
    </row>
    <row r="269" spans="1:37" s="19" customFormat="1" ht="15.6" x14ac:dyDescent="0.25">
      <c r="A269" s="11"/>
      <c r="B269" s="31"/>
      <c r="C269" s="23" t="str">
        <f ca="1">IF(PORTADA!$F$51="A",CONCATENATE(M269,".- ",I269),"")</f>
        <v>45.- GEOGRAFÍA E HISTORIA - ESPAÑA EN EL SIGLO XX.  (Ref: 5-652)</v>
      </c>
      <c r="D269" s="24"/>
      <c r="E269" s="11"/>
      <c r="F269" s="11"/>
      <c r="G269" s="65"/>
      <c r="H269" s="62"/>
      <c r="I269" s="34" t="str">
        <f>LOOKUP(G268,DATOS!A:A,DATOS!G:G)</f>
        <v>GEOGRAFÍA E HISTORIA - ESPAÑA EN EL SIGLO XX.  (Ref: 5-652)</v>
      </c>
      <c r="J269" s="34"/>
      <c r="K269" s="53"/>
      <c r="L269" s="35">
        <f>+M269</f>
        <v>45</v>
      </c>
      <c r="M269" s="22">
        <f>+M263+1</f>
        <v>45</v>
      </c>
      <c r="N269" s="20" t="s">
        <v>33</v>
      </c>
      <c r="O269" s="20" t="s">
        <v>34</v>
      </c>
      <c r="P269" s="20" t="s">
        <v>39</v>
      </c>
      <c r="Q269" s="20" t="s">
        <v>35</v>
      </c>
      <c r="R269" s="20" t="s">
        <v>36</v>
      </c>
      <c r="S269" s="20" t="s">
        <v>37</v>
      </c>
      <c r="T269" s="20" t="str">
        <f>CONCATENATE("X",I268)</f>
        <v>X0</v>
      </c>
      <c r="U269" s="20" t="s">
        <v>38</v>
      </c>
      <c r="AF269" s="5"/>
      <c r="AG269" s="5"/>
      <c r="AH269" s="5"/>
      <c r="AI269" s="5"/>
      <c r="AJ269" s="5"/>
      <c r="AK269" s="5"/>
    </row>
    <row r="270" spans="1:37" s="19" customFormat="1" ht="15.6" x14ac:dyDescent="0.25">
      <c r="A270" s="142">
        <f ca="1">IF($E$2="X",0,IF(M271&gt;2,I268,M271))</f>
        <v>0</v>
      </c>
      <c r="B270" s="54"/>
      <c r="C270" s="25" t="str">
        <f ca="1">IF(PORTADA!$F$51="A",CONCATENATE(L270," ",I270),"")</f>
        <v>a) 0</v>
      </c>
      <c r="D270" s="26"/>
      <c r="E270" s="15"/>
      <c r="F270" s="15"/>
      <c r="G270" s="62"/>
      <c r="H270" s="62"/>
      <c r="I270" s="34">
        <f>LOOKUP(G268,DATOS!A:A,DATOS!L:L)</f>
        <v>0</v>
      </c>
      <c r="J270" s="35"/>
      <c r="K270" s="34"/>
      <c r="L270" s="35" t="s">
        <v>57</v>
      </c>
      <c r="M270" s="20" t="s">
        <v>5</v>
      </c>
      <c r="N270" s="20">
        <f>IF(O270&gt;0,0,R270)</f>
        <v>0</v>
      </c>
      <c r="O270" s="20">
        <f>IF(R271&gt;0,1,0)</f>
        <v>0</v>
      </c>
      <c r="P270" s="20">
        <f>IF(O270=1,-1/COUNTA(S270:S273),0)</f>
        <v>0</v>
      </c>
      <c r="Q270" s="20">
        <f>COUNTA(B270:B273)</f>
        <v>0</v>
      </c>
      <c r="R270" s="20">
        <f>COUNTIF(T270:T273,T269)</f>
        <v>0</v>
      </c>
      <c r="S270" s="21" t="s">
        <v>0</v>
      </c>
      <c r="T270" s="20" t="str">
        <f>CONCATENATE(B270,S270)</f>
        <v>A</v>
      </c>
      <c r="U270" s="20">
        <f>IF(R270&gt;0,R270+Q270,Q270*3)</f>
        <v>0</v>
      </c>
      <c r="AF270" s="5"/>
      <c r="AG270" s="5"/>
      <c r="AH270" s="5"/>
      <c r="AI270" s="5"/>
      <c r="AJ270" s="5"/>
      <c r="AK270" s="5"/>
    </row>
    <row r="271" spans="1:37" s="19" customFormat="1" ht="15.6" x14ac:dyDescent="0.25">
      <c r="A271" s="142"/>
      <c r="B271" s="54"/>
      <c r="C271" s="25" t="str">
        <f ca="1">IF(PORTADA!$F$51="A",CONCATENATE(L271," ",I271),"")</f>
        <v>b) 0</v>
      </c>
      <c r="D271" s="26"/>
      <c r="E271" s="15"/>
      <c r="F271" s="15"/>
      <c r="G271" s="62"/>
      <c r="H271" s="62"/>
      <c r="I271" s="34">
        <f>LOOKUP(G268,DATOS!A:A,DATOS!M:M)</f>
        <v>0</v>
      </c>
      <c r="J271" s="35"/>
      <c r="K271" s="34"/>
      <c r="L271" s="35" t="s">
        <v>56</v>
      </c>
      <c r="M271" s="20">
        <f ca="1">IF(PORTADA!$F$51="A",U270,0)</f>
        <v>0</v>
      </c>
      <c r="N271" s="20"/>
      <c r="O271" s="20"/>
      <c r="P271" s="20"/>
      <c r="Q271" s="20"/>
      <c r="R271" s="20">
        <f>Q270-R270</f>
        <v>0</v>
      </c>
      <c r="S271" s="21" t="s">
        <v>1</v>
      </c>
      <c r="T271" s="20" t="str">
        <f>CONCATENATE(B271,S271)</f>
        <v>B</v>
      </c>
      <c r="U271" s="20"/>
      <c r="AF271" s="5"/>
      <c r="AG271" s="5"/>
      <c r="AH271" s="5"/>
      <c r="AI271" s="5"/>
      <c r="AJ271" s="5"/>
      <c r="AK271" s="5"/>
    </row>
    <row r="272" spans="1:37" s="19" customFormat="1" ht="15.6" x14ac:dyDescent="0.25">
      <c r="A272" s="142"/>
      <c r="B272" s="54"/>
      <c r="C272" s="25" t="str">
        <f ca="1">IF(PORTADA!$F$51="A",CONCATENATE(L272," ",I272),"")</f>
        <v>c) 0</v>
      </c>
      <c r="D272" s="26"/>
      <c r="E272" s="15"/>
      <c r="F272" s="15"/>
      <c r="G272" s="62"/>
      <c r="H272" s="62"/>
      <c r="I272" s="34">
        <f>LOOKUP(G268,DATOS!A:A,DATOS!N:N)</f>
        <v>0</v>
      </c>
      <c r="J272" s="35"/>
      <c r="K272" s="34"/>
      <c r="L272" s="35" t="s">
        <v>55</v>
      </c>
      <c r="M272" s="20"/>
      <c r="N272" s="20"/>
      <c r="O272" s="20"/>
      <c r="P272" s="20"/>
      <c r="Q272" s="20"/>
      <c r="R272" s="20"/>
      <c r="S272" s="21" t="s">
        <v>2</v>
      </c>
      <c r="T272" s="20" t="str">
        <f>CONCATENATE(B272,S272)</f>
        <v>C</v>
      </c>
      <c r="U272" s="20"/>
      <c r="AF272" s="5"/>
      <c r="AG272" s="5"/>
      <c r="AH272" s="5"/>
      <c r="AI272" s="5"/>
      <c r="AJ272" s="5"/>
      <c r="AK272" s="5"/>
    </row>
    <row r="273" spans="1:37" s="19" customFormat="1" ht="15.6" x14ac:dyDescent="0.25">
      <c r="A273" s="142"/>
      <c r="B273" s="54"/>
      <c r="C273" s="25" t="str">
        <f ca="1">IF(PORTADA!$F$51="A",CONCATENATE(L273," ",I273),"")</f>
        <v>d) 0</v>
      </c>
      <c r="D273" s="26"/>
      <c r="E273" s="15"/>
      <c r="F273" s="15"/>
      <c r="G273" s="62"/>
      <c r="H273" s="62"/>
      <c r="I273" s="34">
        <f>LOOKUP(G268,DATOS!A:A,DATOS!O:O)</f>
        <v>0</v>
      </c>
      <c r="J273" s="35"/>
      <c r="K273" s="34"/>
      <c r="L273" s="35" t="s">
        <v>45</v>
      </c>
      <c r="M273" s="20"/>
      <c r="N273" s="20"/>
      <c r="O273" s="20"/>
      <c r="P273" s="20"/>
      <c r="Q273" s="20"/>
      <c r="R273" s="20"/>
      <c r="S273" s="21" t="s">
        <v>3</v>
      </c>
      <c r="T273" s="20" t="str">
        <f>CONCATENATE(B273,S273)</f>
        <v>D</v>
      </c>
      <c r="U273" s="20"/>
      <c r="AF273" s="5"/>
      <c r="AG273" s="5"/>
      <c r="AH273" s="5"/>
      <c r="AI273" s="5"/>
      <c r="AJ273" s="5"/>
      <c r="AK273" s="5"/>
    </row>
    <row r="274" spans="1:37" s="19" customFormat="1" ht="15.6" x14ac:dyDescent="0.25">
      <c r="A274" s="11"/>
      <c r="B274" s="52"/>
      <c r="C274" s="13"/>
      <c r="D274" s="14"/>
      <c r="E274" s="15"/>
      <c r="F274" s="15"/>
      <c r="G274" s="64">
        <v>905</v>
      </c>
      <c r="H274" s="66">
        <f ca="1">LOOKUP(M275,REPARTO!A:A,REPARTO!C:C)</f>
        <v>1003</v>
      </c>
      <c r="I274" s="34">
        <f>LOOKUP(G274,DATOS!A:A,DATOS!P:P)</f>
        <v>0</v>
      </c>
      <c r="J274" s="34"/>
      <c r="K274" s="34"/>
      <c r="L274" s="35"/>
      <c r="AF274" s="5"/>
      <c r="AG274" s="5"/>
      <c r="AH274" s="5"/>
      <c r="AI274" s="5"/>
      <c r="AJ274" s="5"/>
      <c r="AK274" s="5"/>
    </row>
    <row r="275" spans="1:37" s="19" customFormat="1" ht="15.6" x14ac:dyDescent="0.25">
      <c r="A275" s="11"/>
      <c r="B275" s="31"/>
      <c r="C275" s="23" t="str">
        <f ca="1">IF(PORTADA!$F$51="A",CONCATENATE(M275,".- ",I275),"")</f>
        <v>46.- ÁMBITO DE LA FORMACIÓN MILITAR - RÉGIMEN DISCIPLINARIO.  (Ref: 5-905)</v>
      </c>
      <c r="D275" s="24"/>
      <c r="E275" s="11"/>
      <c r="F275" s="11"/>
      <c r="G275" s="65"/>
      <c r="H275" s="62"/>
      <c r="I275" s="34" t="str">
        <f>LOOKUP(G274,DATOS!A:A,DATOS!G:G)</f>
        <v>ÁMBITO DE LA FORMACIÓN MILITAR - RÉGIMEN DISCIPLINARIO.  (Ref: 5-905)</v>
      </c>
      <c r="J275" s="34"/>
      <c r="K275" s="53"/>
      <c r="L275" s="35">
        <f>+M275</f>
        <v>46</v>
      </c>
      <c r="M275" s="22">
        <f>+M269+1</f>
        <v>46</v>
      </c>
      <c r="N275" s="20" t="s">
        <v>33</v>
      </c>
      <c r="O275" s="20" t="s">
        <v>34</v>
      </c>
      <c r="P275" s="20" t="s">
        <v>39</v>
      </c>
      <c r="Q275" s="20" t="s">
        <v>35</v>
      </c>
      <c r="R275" s="20" t="s">
        <v>36</v>
      </c>
      <c r="S275" s="20" t="s">
        <v>37</v>
      </c>
      <c r="T275" s="20" t="str">
        <f>CONCATENATE("X",I274)</f>
        <v>X0</v>
      </c>
      <c r="U275" s="20" t="s">
        <v>38</v>
      </c>
      <c r="AF275" s="5"/>
      <c r="AG275" s="5"/>
      <c r="AH275" s="5"/>
      <c r="AI275" s="5"/>
      <c r="AJ275" s="5"/>
      <c r="AK275" s="5"/>
    </row>
    <row r="276" spans="1:37" s="19" customFormat="1" ht="15.6" x14ac:dyDescent="0.25">
      <c r="A276" s="142">
        <f ca="1">IF($E$2="X",0,IF(M277&gt;2,I274,M277))</f>
        <v>0</v>
      </c>
      <c r="B276" s="54"/>
      <c r="C276" s="25" t="str">
        <f ca="1">IF(PORTADA!$F$51="A",CONCATENATE(L276," ",I276),"")</f>
        <v>a) 0</v>
      </c>
      <c r="D276" s="26"/>
      <c r="E276" s="15"/>
      <c r="F276" s="15"/>
      <c r="G276" s="62"/>
      <c r="H276" s="62"/>
      <c r="I276" s="34">
        <f>LOOKUP(G274,DATOS!A:A,DATOS!L:L)</f>
        <v>0</v>
      </c>
      <c r="J276" s="35"/>
      <c r="K276" s="34"/>
      <c r="L276" s="35" t="s">
        <v>57</v>
      </c>
      <c r="M276" s="20" t="s">
        <v>5</v>
      </c>
      <c r="N276" s="20">
        <f>IF(O276&gt;0,0,R276)</f>
        <v>0</v>
      </c>
      <c r="O276" s="20">
        <f>IF(R277&gt;0,1,0)</f>
        <v>0</v>
      </c>
      <c r="P276" s="20">
        <f>IF(O276=1,-1/COUNTA(S276:S279),0)</f>
        <v>0</v>
      </c>
      <c r="Q276" s="20">
        <f>COUNTA(B276:B279)</f>
        <v>0</v>
      </c>
      <c r="R276" s="20">
        <f>COUNTIF(T276:T279,T275)</f>
        <v>0</v>
      </c>
      <c r="S276" s="21" t="s">
        <v>0</v>
      </c>
      <c r="T276" s="20" t="str">
        <f>CONCATENATE(B276,S276)</f>
        <v>A</v>
      </c>
      <c r="U276" s="20">
        <f>IF(R276&gt;0,R276+Q276,Q276*3)</f>
        <v>0</v>
      </c>
      <c r="AF276" s="5"/>
      <c r="AG276" s="5"/>
      <c r="AH276" s="5"/>
      <c r="AI276" s="5"/>
      <c r="AJ276" s="5"/>
      <c r="AK276" s="5"/>
    </row>
    <row r="277" spans="1:37" s="19" customFormat="1" ht="15.6" x14ac:dyDescent="0.25">
      <c r="A277" s="142"/>
      <c r="B277" s="54"/>
      <c r="C277" s="25" t="str">
        <f ca="1">IF(PORTADA!$F$51="A",CONCATENATE(L277," ",I277),"")</f>
        <v>b) 0</v>
      </c>
      <c r="D277" s="26"/>
      <c r="E277" s="15"/>
      <c r="F277" s="15"/>
      <c r="G277" s="62"/>
      <c r="H277" s="62"/>
      <c r="I277" s="34">
        <f>LOOKUP(G274,DATOS!A:A,DATOS!M:M)</f>
        <v>0</v>
      </c>
      <c r="J277" s="35"/>
      <c r="K277" s="34"/>
      <c r="L277" s="35" t="s">
        <v>56</v>
      </c>
      <c r="M277" s="20">
        <f ca="1">IF(PORTADA!$F$51="A",U276,0)</f>
        <v>0</v>
      </c>
      <c r="N277" s="20"/>
      <c r="O277" s="20"/>
      <c r="P277" s="20"/>
      <c r="Q277" s="20"/>
      <c r="R277" s="20">
        <f>Q276-R276</f>
        <v>0</v>
      </c>
      <c r="S277" s="21" t="s">
        <v>1</v>
      </c>
      <c r="T277" s="20" t="str">
        <f>CONCATENATE(B277,S277)</f>
        <v>B</v>
      </c>
      <c r="U277" s="20"/>
      <c r="AF277" s="5"/>
      <c r="AG277" s="5"/>
      <c r="AH277" s="5"/>
      <c r="AI277" s="5"/>
      <c r="AJ277" s="5"/>
      <c r="AK277" s="5"/>
    </row>
    <row r="278" spans="1:37" s="19" customFormat="1" ht="15.6" x14ac:dyDescent="0.25">
      <c r="A278" s="142"/>
      <c r="B278" s="54"/>
      <c r="C278" s="25" t="str">
        <f ca="1">IF(PORTADA!$F$51="A",CONCATENATE(L278," ",I278),"")</f>
        <v>c) 0</v>
      </c>
      <c r="D278" s="26"/>
      <c r="E278" s="15"/>
      <c r="F278" s="15"/>
      <c r="G278" s="62"/>
      <c r="H278" s="62"/>
      <c r="I278" s="34">
        <f>LOOKUP(G274,DATOS!A:A,DATOS!N:N)</f>
        <v>0</v>
      </c>
      <c r="J278" s="35"/>
      <c r="K278" s="34"/>
      <c r="L278" s="35" t="s">
        <v>55</v>
      </c>
      <c r="M278" s="20"/>
      <c r="N278" s="20"/>
      <c r="O278" s="20"/>
      <c r="P278" s="20"/>
      <c r="Q278" s="20"/>
      <c r="R278" s="20"/>
      <c r="S278" s="21" t="s">
        <v>2</v>
      </c>
      <c r="T278" s="20" t="str">
        <f>CONCATENATE(B278,S278)</f>
        <v>C</v>
      </c>
      <c r="U278" s="20"/>
      <c r="AF278" s="5"/>
      <c r="AG278" s="5"/>
      <c r="AH278" s="5"/>
      <c r="AI278" s="5"/>
      <c r="AJ278" s="5"/>
      <c r="AK278" s="5"/>
    </row>
    <row r="279" spans="1:37" s="19" customFormat="1" ht="15.6" x14ac:dyDescent="0.25">
      <c r="A279" s="142"/>
      <c r="B279" s="54"/>
      <c r="C279" s="25" t="str">
        <f ca="1">IF(PORTADA!$F$51="A",CONCATENATE(L279," ",I279),"")</f>
        <v>d) 0</v>
      </c>
      <c r="D279" s="26"/>
      <c r="E279" s="15"/>
      <c r="F279" s="15"/>
      <c r="G279" s="62"/>
      <c r="H279" s="62"/>
      <c r="I279" s="34">
        <f>LOOKUP(G274,DATOS!A:A,DATOS!O:O)</f>
        <v>0</v>
      </c>
      <c r="J279" s="35"/>
      <c r="K279" s="34"/>
      <c r="L279" s="35" t="s">
        <v>45</v>
      </c>
      <c r="M279" s="20"/>
      <c r="N279" s="20"/>
      <c r="O279" s="20"/>
      <c r="P279" s="20"/>
      <c r="Q279" s="20"/>
      <c r="R279" s="20"/>
      <c r="S279" s="21" t="s">
        <v>3</v>
      </c>
      <c r="T279" s="20" t="str">
        <f>CONCATENATE(B279,S279)</f>
        <v>D</v>
      </c>
      <c r="U279" s="20"/>
      <c r="AF279" s="5"/>
      <c r="AG279" s="5"/>
      <c r="AH279" s="5"/>
      <c r="AI279" s="5"/>
      <c r="AJ279" s="5"/>
      <c r="AK279" s="5"/>
    </row>
    <row r="280" spans="1:37" s="19" customFormat="1" ht="15.6" x14ac:dyDescent="0.25">
      <c r="A280" s="11"/>
      <c r="B280" s="52"/>
      <c r="C280" s="13"/>
      <c r="D280" s="14"/>
      <c r="E280" s="15"/>
      <c r="F280" s="15"/>
      <c r="G280" s="64">
        <v>1101</v>
      </c>
      <c r="H280" s="66">
        <f ca="1">LOOKUP(M281,REPARTO!A:A,REPARTO!C:C)</f>
        <v>1005</v>
      </c>
      <c r="I280" s="34">
        <f>LOOKUP(G280,DATOS!A:A,DATOS!P:P)</f>
        <v>0</v>
      </c>
      <c r="J280" s="34"/>
      <c r="K280" s="34"/>
      <c r="L280" s="35"/>
      <c r="AF280" s="5"/>
      <c r="AG280" s="5"/>
      <c r="AH280" s="5"/>
      <c r="AI280" s="5"/>
      <c r="AJ280" s="5"/>
      <c r="AK280" s="5"/>
    </row>
    <row r="281" spans="1:37" s="19" customFormat="1" ht="15.6" x14ac:dyDescent="0.25">
      <c r="A281" s="11"/>
      <c r="B281" s="31"/>
      <c r="C281" s="23" t="str">
        <f ca="1">IF(PORTADA!$F$51="A",CONCATENATE(M281,".- ",I281),"")</f>
        <v>47.- ÁMBITO DE LA FORMACIÓN MILITAR - CÓDIGO PENAL MILITAR.  (Ref: 5-1101)</v>
      </c>
      <c r="D281" s="24"/>
      <c r="E281" s="11"/>
      <c r="F281" s="11"/>
      <c r="G281" s="65"/>
      <c r="H281" s="62"/>
      <c r="I281" s="34" t="str">
        <f>LOOKUP(G280,DATOS!A:A,DATOS!G:G)</f>
        <v>ÁMBITO DE LA FORMACIÓN MILITAR - CÓDIGO PENAL MILITAR.  (Ref: 5-1101)</v>
      </c>
      <c r="J281" s="34"/>
      <c r="K281" s="53"/>
      <c r="L281" s="35">
        <f>+M281</f>
        <v>47</v>
      </c>
      <c r="M281" s="22">
        <f>+M275+1</f>
        <v>47</v>
      </c>
      <c r="N281" s="20" t="s">
        <v>33</v>
      </c>
      <c r="O281" s="20" t="s">
        <v>34</v>
      </c>
      <c r="P281" s="20" t="s">
        <v>39</v>
      </c>
      <c r="Q281" s="20" t="s">
        <v>35</v>
      </c>
      <c r="R281" s="20" t="s">
        <v>36</v>
      </c>
      <c r="S281" s="20" t="s">
        <v>37</v>
      </c>
      <c r="T281" s="20" t="str">
        <f>CONCATENATE("X",I280)</f>
        <v>X0</v>
      </c>
      <c r="U281" s="20" t="s">
        <v>38</v>
      </c>
      <c r="AF281" s="5"/>
      <c r="AG281" s="5"/>
      <c r="AH281" s="5"/>
      <c r="AI281" s="5"/>
      <c r="AJ281" s="5"/>
      <c r="AK281" s="5"/>
    </row>
    <row r="282" spans="1:37" s="19" customFormat="1" ht="15.6" x14ac:dyDescent="0.25">
      <c r="A282" s="142">
        <f ca="1">IF($E$2="X",0,IF(M283&gt;2,I280,M283))</f>
        <v>0</v>
      </c>
      <c r="B282" s="54"/>
      <c r="C282" s="25" t="str">
        <f ca="1">IF(PORTADA!$F$51="A",CONCATENATE(L282," ",I282),"")</f>
        <v>a) 0</v>
      </c>
      <c r="D282" s="26"/>
      <c r="E282" s="15"/>
      <c r="F282" s="15"/>
      <c r="G282" s="62"/>
      <c r="H282" s="62"/>
      <c r="I282" s="34">
        <f>LOOKUP(G280,DATOS!A:A,DATOS!L:L)</f>
        <v>0</v>
      </c>
      <c r="J282" s="35"/>
      <c r="K282" s="34"/>
      <c r="L282" s="35" t="s">
        <v>57</v>
      </c>
      <c r="M282" s="20" t="s">
        <v>5</v>
      </c>
      <c r="N282" s="20">
        <f>IF(O282&gt;0,0,R282)</f>
        <v>0</v>
      </c>
      <c r="O282" s="20">
        <f>IF(R283&gt;0,1,0)</f>
        <v>0</v>
      </c>
      <c r="P282" s="20">
        <f>IF(O282=1,-1/COUNTA(S282:S285),0)</f>
        <v>0</v>
      </c>
      <c r="Q282" s="20">
        <f>COUNTA(B282:B285)</f>
        <v>0</v>
      </c>
      <c r="R282" s="20">
        <f>COUNTIF(T282:T285,T281)</f>
        <v>0</v>
      </c>
      <c r="S282" s="21" t="s">
        <v>0</v>
      </c>
      <c r="T282" s="20" t="str">
        <f>CONCATENATE(B282,S282)</f>
        <v>A</v>
      </c>
      <c r="U282" s="20">
        <f>IF(R282&gt;0,R282+Q282,Q282*3)</f>
        <v>0</v>
      </c>
      <c r="AF282" s="5"/>
      <c r="AG282" s="5"/>
      <c r="AH282" s="5"/>
      <c r="AI282" s="5"/>
      <c r="AJ282" s="5"/>
      <c r="AK282" s="5"/>
    </row>
    <row r="283" spans="1:37" s="19" customFormat="1" ht="15.6" x14ac:dyDescent="0.25">
      <c r="A283" s="142"/>
      <c r="B283" s="54"/>
      <c r="C283" s="25" t="str">
        <f ca="1">IF(PORTADA!$F$51="A",CONCATENATE(L283," ",I283),"")</f>
        <v>b) 0</v>
      </c>
      <c r="D283" s="26"/>
      <c r="E283" s="15"/>
      <c r="F283" s="15"/>
      <c r="G283" s="62"/>
      <c r="H283" s="62"/>
      <c r="I283" s="34">
        <f>LOOKUP(G280,DATOS!A:A,DATOS!M:M)</f>
        <v>0</v>
      </c>
      <c r="J283" s="35"/>
      <c r="K283" s="34"/>
      <c r="L283" s="35" t="s">
        <v>56</v>
      </c>
      <c r="M283" s="20">
        <f ca="1">IF(PORTADA!$F$51="A",U282,0)</f>
        <v>0</v>
      </c>
      <c r="N283" s="20"/>
      <c r="O283" s="20"/>
      <c r="P283" s="20"/>
      <c r="Q283" s="20"/>
      <c r="R283" s="20">
        <f>Q282-R282</f>
        <v>0</v>
      </c>
      <c r="S283" s="21" t="s">
        <v>1</v>
      </c>
      <c r="T283" s="20" t="str">
        <f>CONCATENATE(B283,S283)</f>
        <v>B</v>
      </c>
      <c r="U283" s="20"/>
      <c r="AF283" s="5"/>
      <c r="AG283" s="5"/>
      <c r="AH283" s="5"/>
      <c r="AI283" s="5"/>
      <c r="AJ283" s="5"/>
      <c r="AK283" s="5"/>
    </row>
    <row r="284" spans="1:37" s="19" customFormat="1" ht="15.6" x14ac:dyDescent="0.25">
      <c r="A284" s="142"/>
      <c r="B284" s="54"/>
      <c r="C284" s="25" t="str">
        <f ca="1">IF(PORTADA!$F$51="A",CONCATENATE(L284," ",I284),"")</f>
        <v>c) 0</v>
      </c>
      <c r="D284" s="26"/>
      <c r="E284" s="15"/>
      <c r="F284" s="15"/>
      <c r="G284" s="62"/>
      <c r="H284" s="62"/>
      <c r="I284" s="34">
        <f>LOOKUP(G280,DATOS!A:A,DATOS!N:N)</f>
        <v>0</v>
      </c>
      <c r="J284" s="35"/>
      <c r="K284" s="34"/>
      <c r="L284" s="35" t="s">
        <v>55</v>
      </c>
      <c r="M284" s="20"/>
      <c r="N284" s="20"/>
      <c r="O284" s="20"/>
      <c r="P284" s="20"/>
      <c r="Q284" s="20"/>
      <c r="R284" s="20"/>
      <c r="S284" s="21" t="s">
        <v>2</v>
      </c>
      <c r="T284" s="20" t="str">
        <f>CONCATENATE(B284,S284)</f>
        <v>C</v>
      </c>
      <c r="U284" s="20"/>
      <c r="AF284" s="5"/>
      <c r="AG284" s="5"/>
      <c r="AH284" s="5"/>
      <c r="AI284" s="5"/>
      <c r="AJ284" s="5"/>
      <c r="AK284" s="5"/>
    </row>
    <row r="285" spans="1:37" s="19" customFormat="1" ht="15.6" x14ac:dyDescent="0.25">
      <c r="A285" s="142"/>
      <c r="B285" s="54"/>
      <c r="C285" s="25" t="str">
        <f ca="1">IF(PORTADA!$F$51="A",CONCATENATE(L285," ",I285),"")</f>
        <v>d) 0</v>
      </c>
      <c r="D285" s="26"/>
      <c r="E285" s="15"/>
      <c r="F285" s="15"/>
      <c r="G285" s="62"/>
      <c r="H285" s="62"/>
      <c r="I285" s="34">
        <f>LOOKUP(G280,DATOS!A:A,DATOS!O:O)</f>
        <v>0</v>
      </c>
      <c r="J285" s="35"/>
      <c r="K285" s="34"/>
      <c r="L285" s="35" t="s">
        <v>45</v>
      </c>
      <c r="M285" s="20"/>
      <c r="N285" s="20"/>
      <c r="O285" s="20"/>
      <c r="P285" s="20"/>
      <c r="Q285" s="20"/>
      <c r="R285" s="20"/>
      <c r="S285" s="21" t="s">
        <v>3</v>
      </c>
      <c r="T285" s="20" t="str">
        <f>CONCATENATE(B285,S285)</f>
        <v>D</v>
      </c>
      <c r="U285" s="20"/>
      <c r="AF285" s="5"/>
      <c r="AG285" s="5"/>
      <c r="AH285" s="5"/>
      <c r="AI285" s="5"/>
      <c r="AJ285" s="5"/>
      <c r="AK285" s="5"/>
    </row>
    <row r="286" spans="1:37" s="19" customFormat="1" ht="15.6" x14ac:dyDescent="0.25">
      <c r="A286" s="11"/>
      <c r="B286" s="52"/>
      <c r="C286" s="13"/>
      <c r="D286" s="14"/>
      <c r="E286" s="15"/>
      <c r="F286" s="15"/>
      <c r="G286" s="64">
        <v>1156</v>
      </c>
      <c r="H286" s="66">
        <f ca="1">LOOKUP(M287,REPARTO!A:A,REPARTO!C:C)</f>
        <v>85</v>
      </c>
      <c r="I286" s="34">
        <f>LOOKUP(G286,DATOS!A:A,DATOS!P:P)</f>
        <v>0</v>
      </c>
      <c r="J286" s="34"/>
      <c r="K286" s="34"/>
      <c r="L286" s="35"/>
      <c r="AF286" s="5"/>
      <c r="AG286" s="5"/>
      <c r="AH286" s="5"/>
      <c r="AI286" s="5"/>
      <c r="AJ286" s="5"/>
      <c r="AK286" s="5"/>
    </row>
    <row r="287" spans="1:37" s="19" customFormat="1" ht="31.2" x14ac:dyDescent="0.25">
      <c r="A287" s="11"/>
      <c r="B287" s="31"/>
      <c r="C287" s="23" t="str">
        <f ca="1">IF(PORTADA!$F$51="A",CONCATENATE(M287,".- ",I287),"")</f>
        <v>48.- ÁMBITO DE LA INSTRUCCIÓN TÁCTICA Y TÉCNICA - GENERALIDADES, INSTRUCCIÓN Y PREPARACIÓN DE LA MISIÓN.  (Ref: 5-1156)</v>
      </c>
      <c r="D287" s="24"/>
      <c r="E287" s="11"/>
      <c r="F287" s="11"/>
      <c r="G287" s="65"/>
      <c r="H287" s="62"/>
      <c r="I287" s="34" t="str">
        <f>LOOKUP(G286,DATOS!A:A,DATOS!G:G)</f>
        <v>ÁMBITO DE LA INSTRUCCIÓN TÁCTICA Y TÉCNICA - GENERALIDADES, INSTRUCCIÓN Y PREPARACIÓN DE LA MISIÓN.  (Ref: 5-1156)</v>
      </c>
      <c r="J287" s="34"/>
      <c r="K287" s="53"/>
      <c r="L287" s="35">
        <f>+M287</f>
        <v>48</v>
      </c>
      <c r="M287" s="22">
        <f>+M281+1</f>
        <v>48</v>
      </c>
      <c r="N287" s="20" t="s">
        <v>33</v>
      </c>
      <c r="O287" s="20" t="s">
        <v>34</v>
      </c>
      <c r="P287" s="20" t="s">
        <v>39</v>
      </c>
      <c r="Q287" s="20" t="s">
        <v>35</v>
      </c>
      <c r="R287" s="20" t="s">
        <v>36</v>
      </c>
      <c r="S287" s="20" t="s">
        <v>37</v>
      </c>
      <c r="T287" s="20" t="str">
        <f>CONCATENATE("X",I286)</f>
        <v>X0</v>
      </c>
      <c r="U287" s="20" t="s">
        <v>38</v>
      </c>
      <c r="AF287" s="5"/>
      <c r="AG287" s="5"/>
      <c r="AH287" s="5"/>
      <c r="AI287" s="5"/>
      <c r="AJ287" s="5"/>
      <c r="AK287" s="5"/>
    </row>
    <row r="288" spans="1:37" s="19" customFormat="1" ht="15.6" x14ac:dyDescent="0.25">
      <c r="A288" s="142">
        <f ca="1">IF($E$2="X",0,IF(M289&gt;2,I286,M289))</f>
        <v>0</v>
      </c>
      <c r="B288" s="54"/>
      <c r="C288" s="25" t="str">
        <f ca="1">IF(PORTADA!$F$51="A",CONCATENATE(L288," ",I288),"")</f>
        <v>a) 0</v>
      </c>
      <c r="D288" s="26"/>
      <c r="E288" s="15"/>
      <c r="F288" s="15"/>
      <c r="G288" s="62"/>
      <c r="H288" s="62"/>
      <c r="I288" s="34">
        <f>LOOKUP(G286,DATOS!A:A,DATOS!L:L)</f>
        <v>0</v>
      </c>
      <c r="J288" s="35"/>
      <c r="K288" s="34"/>
      <c r="L288" s="35" t="s">
        <v>57</v>
      </c>
      <c r="M288" s="20" t="s">
        <v>5</v>
      </c>
      <c r="N288" s="20">
        <f>IF(O288&gt;0,0,R288)</f>
        <v>0</v>
      </c>
      <c r="O288" s="20">
        <f>IF(R289&gt;0,1,0)</f>
        <v>0</v>
      </c>
      <c r="P288" s="20">
        <f>IF(O288=1,-1/COUNTA(S288:S291),0)</f>
        <v>0</v>
      </c>
      <c r="Q288" s="20">
        <f>COUNTA(B288:B291)</f>
        <v>0</v>
      </c>
      <c r="R288" s="20">
        <f>COUNTIF(T288:T291,T287)</f>
        <v>0</v>
      </c>
      <c r="S288" s="21" t="s">
        <v>0</v>
      </c>
      <c r="T288" s="20" t="str">
        <f>CONCATENATE(B288,S288)</f>
        <v>A</v>
      </c>
      <c r="U288" s="20">
        <f>IF(R288&gt;0,R288+Q288,Q288*3)</f>
        <v>0</v>
      </c>
      <c r="AF288" s="5"/>
      <c r="AG288" s="5"/>
      <c r="AH288" s="5"/>
      <c r="AI288" s="5"/>
      <c r="AJ288" s="5"/>
      <c r="AK288" s="5"/>
    </row>
    <row r="289" spans="1:37" s="19" customFormat="1" ht="15.6" x14ac:dyDescent="0.25">
      <c r="A289" s="142"/>
      <c r="B289" s="54"/>
      <c r="C289" s="25" t="str">
        <f ca="1">IF(PORTADA!$F$51="A",CONCATENATE(L289," ",I289),"")</f>
        <v>b) 0</v>
      </c>
      <c r="D289" s="26"/>
      <c r="E289" s="15"/>
      <c r="F289" s="15"/>
      <c r="G289" s="62"/>
      <c r="H289" s="62"/>
      <c r="I289" s="34">
        <f>LOOKUP(G286,DATOS!A:A,DATOS!M:M)</f>
        <v>0</v>
      </c>
      <c r="J289" s="35"/>
      <c r="K289" s="34"/>
      <c r="L289" s="35" t="s">
        <v>56</v>
      </c>
      <c r="M289" s="20">
        <f ca="1">IF(PORTADA!$F$51="A",U288,0)</f>
        <v>0</v>
      </c>
      <c r="N289" s="20"/>
      <c r="O289" s="20"/>
      <c r="P289" s="20"/>
      <c r="Q289" s="20"/>
      <c r="R289" s="20">
        <f>Q288-R288</f>
        <v>0</v>
      </c>
      <c r="S289" s="21" t="s">
        <v>1</v>
      </c>
      <c r="T289" s="20" t="str">
        <f>CONCATENATE(B289,S289)</f>
        <v>B</v>
      </c>
      <c r="U289" s="20"/>
      <c r="AF289" s="5"/>
      <c r="AG289" s="5"/>
      <c r="AH289" s="5"/>
      <c r="AI289" s="5"/>
      <c r="AJ289" s="5"/>
      <c r="AK289" s="5"/>
    </row>
    <row r="290" spans="1:37" s="19" customFormat="1" ht="15.6" x14ac:dyDescent="0.25">
      <c r="A290" s="142"/>
      <c r="B290" s="54"/>
      <c r="C290" s="25" t="str">
        <f ca="1">IF(PORTADA!$F$51="A",CONCATENATE(L290," ",I290),"")</f>
        <v>c) 0</v>
      </c>
      <c r="D290" s="26"/>
      <c r="E290" s="15"/>
      <c r="F290" s="15"/>
      <c r="G290" s="62"/>
      <c r="H290" s="62"/>
      <c r="I290" s="34">
        <f>LOOKUP(G286,DATOS!A:A,DATOS!N:N)</f>
        <v>0</v>
      </c>
      <c r="J290" s="35"/>
      <c r="K290" s="34"/>
      <c r="L290" s="35" t="s">
        <v>55</v>
      </c>
      <c r="M290" s="20"/>
      <c r="N290" s="20"/>
      <c r="O290" s="20"/>
      <c r="P290" s="20"/>
      <c r="Q290" s="20"/>
      <c r="R290" s="20"/>
      <c r="S290" s="21" t="s">
        <v>2</v>
      </c>
      <c r="T290" s="20" t="str">
        <f>CONCATENATE(B290,S290)</f>
        <v>C</v>
      </c>
      <c r="U290" s="20"/>
      <c r="AF290" s="5"/>
      <c r="AG290" s="5"/>
      <c r="AH290" s="5"/>
      <c r="AI290" s="5"/>
      <c r="AJ290" s="5"/>
      <c r="AK290" s="5"/>
    </row>
    <row r="291" spans="1:37" s="19" customFormat="1" ht="15.6" x14ac:dyDescent="0.25">
      <c r="A291" s="142"/>
      <c r="B291" s="54"/>
      <c r="C291" s="25" t="str">
        <f ca="1">IF(PORTADA!$F$51="A",CONCATENATE(L291," ",I291),"")</f>
        <v>d) 0</v>
      </c>
      <c r="D291" s="26"/>
      <c r="E291" s="15"/>
      <c r="F291" s="15"/>
      <c r="G291" s="62"/>
      <c r="H291" s="62"/>
      <c r="I291" s="34">
        <f>LOOKUP(G286,DATOS!A:A,DATOS!O:O)</f>
        <v>0</v>
      </c>
      <c r="J291" s="35"/>
      <c r="K291" s="34"/>
      <c r="L291" s="35" t="s">
        <v>45</v>
      </c>
      <c r="M291" s="20"/>
      <c r="N291" s="20"/>
      <c r="O291" s="20"/>
      <c r="P291" s="20"/>
      <c r="Q291" s="20"/>
      <c r="R291" s="20"/>
      <c r="S291" s="21" t="s">
        <v>3</v>
      </c>
      <c r="T291" s="20" t="str">
        <f>CONCATENATE(B291,S291)</f>
        <v>D</v>
      </c>
      <c r="U291" s="20"/>
      <c r="AF291" s="5"/>
      <c r="AG291" s="5"/>
      <c r="AH291" s="5"/>
      <c r="AI291" s="5"/>
      <c r="AJ291" s="5"/>
      <c r="AK291" s="5"/>
    </row>
    <row r="292" spans="1:37" s="19" customFormat="1" ht="15.6" x14ac:dyDescent="0.25">
      <c r="A292" s="11"/>
      <c r="B292" s="52"/>
      <c r="C292" s="13"/>
      <c r="D292" s="14"/>
      <c r="E292" s="15"/>
      <c r="F292" s="15"/>
      <c r="G292" s="64">
        <v>60</v>
      </c>
      <c r="H292" s="66">
        <f ca="1">LOOKUP(M293,REPARTO!A:A,REPARTO!C:C)</f>
        <v>81</v>
      </c>
      <c r="I292" s="34">
        <f>LOOKUP(G292,DATOS!A:A,DATOS!P:P)</f>
        <v>0</v>
      </c>
      <c r="J292" s="34"/>
      <c r="K292" s="34"/>
      <c r="L292" s="35"/>
      <c r="AF292" s="5"/>
      <c r="AG292" s="5"/>
      <c r="AH292" s="5"/>
      <c r="AI292" s="5"/>
      <c r="AJ292" s="5"/>
      <c r="AK292" s="5"/>
    </row>
    <row r="293" spans="1:37" s="19" customFormat="1" ht="15.6" x14ac:dyDescent="0.25">
      <c r="A293" s="11"/>
      <c r="B293" s="31"/>
      <c r="C293" s="23" t="str">
        <f ca="1">IF(PORTADA!$F$51="A",CONCATENATE(M293,".- ",I293),"")</f>
        <v>49.- GEOGRAFÍA E HISTORIA - EL MEDIO FÍSICO EN ESPAÑA.  (Ref: 5-60)</v>
      </c>
      <c r="D293" s="24"/>
      <c r="E293" s="11"/>
      <c r="F293" s="11"/>
      <c r="G293" s="65"/>
      <c r="H293" s="62"/>
      <c r="I293" s="34" t="str">
        <f>LOOKUP(G292,DATOS!A:A,DATOS!G:G)</f>
        <v>GEOGRAFÍA E HISTORIA - EL MEDIO FÍSICO EN ESPAÑA.  (Ref: 5-60)</v>
      </c>
      <c r="J293" s="34"/>
      <c r="K293" s="53"/>
      <c r="L293" s="35">
        <f>+M293</f>
        <v>49</v>
      </c>
      <c r="M293" s="22">
        <f>+M287+1</f>
        <v>49</v>
      </c>
      <c r="N293" s="20" t="s">
        <v>33</v>
      </c>
      <c r="O293" s="20" t="s">
        <v>34</v>
      </c>
      <c r="P293" s="20" t="s">
        <v>39</v>
      </c>
      <c r="Q293" s="20" t="s">
        <v>35</v>
      </c>
      <c r="R293" s="20" t="s">
        <v>36</v>
      </c>
      <c r="S293" s="20" t="s">
        <v>37</v>
      </c>
      <c r="T293" s="20" t="str">
        <f>CONCATENATE("X",I292)</f>
        <v>X0</v>
      </c>
      <c r="U293" s="20" t="s">
        <v>38</v>
      </c>
      <c r="AF293" s="5"/>
      <c r="AG293" s="5"/>
      <c r="AH293" s="5"/>
      <c r="AI293" s="5"/>
      <c r="AJ293" s="5"/>
      <c r="AK293" s="5"/>
    </row>
    <row r="294" spans="1:37" s="19" customFormat="1" ht="15.6" x14ac:dyDescent="0.25">
      <c r="A294" s="142">
        <f ca="1">IF($E$2="X",0,IF(M295&gt;2,I292,M295))</f>
        <v>0</v>
      </c>
      <c r="B294" s="54"/>
      <c r="C294" s="25" t="str">
        <f ca="1">IF(PORTADA!$F$51="A",CONCATENATE(L294," ",I294),"")</f>
        <v>a) 0</v>
      </c>
      <c r="D294" s="26"/>
      <c r="E294" s="15"/>
      <c r="F294" s="15"/>
      <c r="G294" s="62"/>
      <c r="H294" s="62"/>
      <c r="I294" s="34">
        <f>LOOKUP(G292,DATOS!A:A,DATOS!L:L)</f>
        <v>0</v>
      </c>
      <c r="J294" s="35"/>
      <c r="K294" s="34"/>
      <c r="L294" s="35" t="s">
        <v>57</v>
      </c>
      <c r="M294" s="20" t="s">
        <v>5</v>
      </c>
      <c r="N294" s="20">
        <f>IF(O294&gt;0,0,R294)</f>
        <v>0</v>
      </c>
      <c r="O294" s="20">
        <f>IF(R295&gt;0,1,0)</f>
        <v>0</v>
      </c>
      <c r="P294" s="20">
        <f>IF(O294=1,-1/COUNTA(S294:S297),0)</f>
        <v>0</v>
      </c>
      <c r="Q294" s="20">
        <f>COUNTA(B294:B297)</f>
        <v>0</v>
      </c>
      <c r="R294" s="20">
        <f>COUNTIF(T294:T297,T293)</f>
        <v>0</v>
      </c>
      <c r="S294" s="21" t="s">
        <v>0</v>
      </c>
      <c r="T294" s="20" t="str">
        <f>CONCATENATE(B294,S294)</f>
        <v>A</v>
      </c>
      <c r="U294" s="20">
        <f>IF(R294&gt;0,R294+Q294,Q294*3)</f>
        <v>0</v>
      </c>
      <c r="AF294" s="5"/>
      <c r="AG294" s="5"/>
      <c r="AH294" s="5"/>
      <c r="AI294" s="5"/>
      <c r="AJ294" s="5"/>
      <c r="AK294" s="5"/>
    </row>
    <row r="295" spans="1:37" s="19" customFormat="1" ht="15.6" x14ac:dyDescent="0.25">
      <c r="A295" s="142"/>
      <c r="B295" s="54"/>
      <c r="C295" s="25" t="str">
        <f ca="1">IF(PORTADA!$F$51="A",CONCATENATE(L295," ",I295),"")</f>
        <v>b) 0</v>
      </c>
      <c r="D295" s="26"/>
      <c r="E295" s="15"/>
      <c r="F295" s="15"/>
      <c r="G295" s="62"/>
      <c r="H295" s="62"/>
      <c r="I295" s="34">
        <f>LOOKUP(G292,DATOS!A:A,DATOS!M:M)</f>
        <v>0</v>
      </c>
      <c r="J295" s="35"/>
      <c r="K295" s="34"/>
      <c r="L295" s="35" t="s">
        <v>56</v>
      </c>
      <c r="M295" s="20">
        <f ca="1">IF(PORTADA!$F$51="A",U294,0)</f>
        <v>0</v>
      </c>
      <c r="N295" s="20"/>
      <c r="O295" s="20"/>
      <c r="P295" s="20"/>
      <c r="Q295" s="20"/>
      <c r="R295" s="20">
        <f>Q294-R294</f>
        <v>0</v>
      </c>
      <c r="S295" s="21" t="s">
        <v>1</v>
      </c>
      <c r="T295" s="20" t="str">
        <f>CONCATENATE(B295,S295)</f>
        <v>B</v>
      </c>
      <c r="U295" s="20"/>
      <c r="AF295" s="5"/>
      <c r="AG295" s="5"/>
      <c r="AH295" s="5"/>
      <c r="AI295" s="5"/>
      <c r="AJ295" s="5"/>
      <c r="AK295" s="5"/>
    </row>
    <row r="296" spans="1:37" s="19" customFormat="1" ht="15.6" x14ac:dyDescent="0.25">
      <c r="A296" s="142"/>
      <c r="B296" s="54"/>
      <c r="C296" s="25" t="str">
        <f ca="1">IF(PORTADA!$F$51="A",CONCATENATE(L296," ",I296),"")</f>
        <v>c) 0</v>
      </c>
      <c r="D296" s="26"/>
      <c r="E296" s="15"/>
      <c r="F296" s="15"/>
      <c r="G296" s="62"/>
      <c r="H296" s="62"/>
      <c r="I296" s="34">
        <f>LOOKUP(G292,DATOS!A:A,DATOS!N:N)</f>
        <v>0</v>
      </c>
      <c r="J296" s="35"/>
      <c r="K296" s="34"/>
      <c r="L296" s="35" t="s">
        <v>55</v>
      </c>
      <c r="M296" s="20"/>
      <c r="N296" s="20"/>
      <c r="O296" s="20"/>
      <c r="P296" s="20"/>
      <c r="Q296" s="20"/>
      <c r="R296" s="20"/>
      <c r="S296" s="21" t="s">
        <v>2</v>
      </c>
      <c r="T296" s="20" t="str">
        <f>CONCATENATE(B296,S296)</f>
        <v>C</v>
      </c>
      <c r="U296" s="20"/>
      <c r="AF296" s="5"/>
      <c r="AG296" s="5"/>
      <c r="AH296" s="5"/>
      <c r="AI296" s="5"/>
      <c r="AJ296" s="5"/>
      <c r="AK296" s="5"/>
    </row>
    <row r="297" spans="1:37" s="19" customFormat="1" ht="15.6" x14ac:dyDescent="0.25">
      <c r="A297" s="142"/>
      <c r="B297" s="54"/>
      <c r="C297" s="25" t="str">
        <f ca="1">IF(PORTADA!$F$51="A",CONCATENATE(L297," ",I297),"")</f>
        <v>d) 0</v>
      </c>
      <c r="D297" s="26"/>
      <c r="E297" s="15"/>
      <c r="F297" s="15"/>
      <c r="G297" s="62"/>
      <c r="H297" s="62"/>
      <c r="I297" s="34">
        <f>LOOKUP(G292,DATOS!A:A,DATOS!O:O)</f>
        <v>0</v>
      </c>
      <c r="J297" s="35"/>
      <c r="K297" s="34"/>
      <c r="L297" s="35" t="s">
        <v>45</v>
      </c>
      <c r="M297" s="20"/>
      <c r="N297" s="20"/>
      <c r="O297" s="20"/>
      <c r="P297" s="20"/>
      <c r="Q297" s="20"/>
      <c r="R297" s="20"/>
      <c r="S297" s="21" t="s">
        <v>3</v>
      </c>
      <c r="T297" s="20" t="str">
        <f>CONCATENATE(B297,S297)</f>
        <v>D</v>
      </c>
      <c r="U297" s="20"/>
      <c r="AF297" s="5"/>
      <c r="AG297" s="5"/>
      <c r="AH297" s="5"/>
      <c r="AI297" s="5"/>
      <c r="AJ297" s="5"/>
      <c r="AK297" s="5"/>
    </row>
    <row r="298" spans="1:37" s="19" customFormat="1" ht="15.6" x14ac:dyDescent="0.25">
      <c r="A298" s="11"/>
      <c r="B298" s="52"/>
      <c r="C298" s="13"/>
      <c r="D298" s="14"/>
      <c r="E298" s="15"/>
      <c r="F298" s="15"/>
      <c r="G298" s="64">
        <v>1358</v>
      </c>
      <c r="H298" s="66">
        <f ca="1">LOOKUP(M299,REPARTO!A:A,REPARTO!C:C)</f>
        <v>1577</v>
      </c>
      <c r="I298" s="34">
        <f>LOOKUP(G298,DATOS!A:A,DATOS!P:P)</f>
        <v>0</v>
      </c>
      <c r="J298" s="34"/>
      <c r="K298" s="34"/>
      <c r="L298" s="35"/>
      <c r="AF298" s="5"/>
      <c r="AG298" s="5"/>
      <c r="AH298" s="5"/>
      <c r="AI298" s="5"/>
      <c r="AJ298" s="5"/>
      <c r="AK298" s="5"/>
    </row>
    <row r="299" spans="1:37" s="19" customFormat="1" ht="15.6" x14ac:dyDescent="0.25">
      <c r="A299" s="11"/>
      <c r="B299" s="31"/>
      <c r="C299" s="23" t="str">
        <f ca="1">IF(PORTADA!$F$51="A",CONCATENATE(M299,".- ",I299),"")</f>
        <v>50.- ÁMBITO DE LA INSTRUCCIÓN TÁCTICA Y TÉCNICA - TRANSMISIONES.  (Ref: 5-1358)</v>
      </c>
      <c r="D299" s="24"/>
      <c r="E299" s="11"/>
      <c r="F299" s="11"/>
      <c r="G299" s="65"/>
      <c r="H299" s="62"/>
      <c r="I299" s="34" t="str">
        <f>LOOKUP(G298,DATOS!A:A,DATOS!G:G)</f>
        <v>ÁMBITO DE LA INSTRUCCIÓN TÁCTICA Y TÉCNICA - TRANSMISIONES.  (Ref: 5-1358)</v>
      </c>
      <c r="J299" s="34"/>
      <c r="K299" s="53"/>
      <c r="L299" s="35">
        <f>+M299</f>
        <v>50</v>
      </c>
      <c r="M299" s="22">
        <f>+M293+1</f>
        <v>50</v>
      </c>
      <c r="N299" s="20" t="s">
        <v>33</v>
      </c>
      <c r="O299" s="20" t="s">
        <v>34</v>
      </c>
      <c r="P299" s="20" t="s">
        <v>39</v>
      </c>
      <c r="Q299" s="20" t="s">
        <v>35</v>
      </c>
      <c r="R299" s="20" t="s">
        <v>36</v>
      </c>
      <c r="S299" s="20" t="s">
        <v>37</v>
      </c>
      <c r="T299" s="20" t="str">
        <f>CONCATENATE("X",I298)</f>
        <v>X0</v>
      </c>
      <c r="U299" s="20" t="s">
        <v>38</v>
      </c>
      <c r="AF299" s="5"/>
      <c r="AG299" s="5"/>
      <c r="AH299" s="5"/>
      <c r="AI299" s="5"/>
      <c r="AJ299" s="5"/>
      <c r="AK299" s="5"/>
    </row>
    <row r="300" spans="1:37" s="19" customFormat="1" ht="15.6" x14ac:dyDescent="0.25">
      <c r="A300" s="142">
        <f ca="1">IF($E$2="X",0,IF(M301&gt;2,I298,M301))</f>
        <v>0</v>
      </c>
      <c r="B300" s="54"/>
      <c r="C300" s="25" t="str">
        <f ca="1">IF(PORTADA!$F$51="A",CONCATENATE(L300," ",I300),"")</f>
        <v>a) 0</v>
      </c>
      <c r="D300" s="26"/>
      <c r="E300" s="15"/>
      <c r="F300" s="15"/>
      <c r="G300" s="62"/>
      <c r="H300" s="62"/>
      <c r="I300" s="34">
        <f>LOOKUP(G298,DATOS!A:A,DATOS!L:L)</f>
        <v>0</v>
      </c>
      <c r="J300" s="35"/>
      <c r="K300" s="34"/>
      <c r="L300" s="35" t="s">
        <v>57</v>
      </c>
      <c r="M300" s="20" t="s">
        <v>5</v>
      </c>
      <c r="N300" s="20">
        <f>IF(O300&gt;0,0,R300)</f>
        <v>0</v>
      </c>
      <c r="O300" s="20">
        <f>IF(R301&gt;0,1,0)</f>
        <v>0</v>
      </c>
      <c r="P300" s="20">
        <f>IF(O300=1,-1/COUNTA(S300:S303),0)</f>
        <v>0</v>
      </c>
      <c r="Q300" s="20">
        <f>COUNTA(B300:B303)</f>
        <v>0</v>
      </c>
      <c r="R300" s="20">
        <f>COUNTIF(T300:T303,T299)</f>
        <v>0</v>
      </c>
      <c r="S300" s="21" t="s">
        <v>0</v>
      </c>
      <c r="T300" s="20" t="str">
        <f>CONCATENATE(B300,S300)</f>
        <v>A</v>
      </c>
      <c r="U300" s="20">
        <f>IF(R300&gt;0,R300+Q300,Q300*3)</f>
        <v>0</v>
      </c>
      <c r="AF300" s="5"/>
      <c r="AG300" s="5"/>
      <c r="AH300" s="5"/>
      <c r="AI300" s="5"/>
      <c r="AJ300" s="5"/>
      <c r="AK300" s="5"/>
    </row>
    <row r="301" spans="1:37" s="19" customFormat="1" ht="15.6" x14ac:dyDescent="0.25">
      <c r="A301" s="142"/>
      <c r="B301" s="54"/>
      <c r="C301" s="25" t="str">
        <f ca="1">IF(PORTADA!$F$51="A",CONCATENATE(L301," ",I301),"")</f>
        <v>b) 0</v>
      </c>
      <c r="D301" s="26"/>
      <c r="E301" s="15"/>
      <c r="F301" s="15"/>
      <c r="G301" s="62"/>
      <c r="H301" s="62"/>
      <c r="I301" s="34">
        <f>LOOKUP(G298,DATOS!A:A,DATOS!M:M)</f>
        <v>0</v>
      </c>
      <c r="J301" s="35"/>
      <c r="K301" s="34"/>
      <c r="L301" s="35" t="s">
        <v>56</v>
      </c>
      <c r="M301" s="20">
        <f ca="1">IF(PORTADA!$F$51="A",U300,0)</f>
        <v>0</v>
      </c>
      <c r="N301" s="20"/>
      <c r="O301" s="20"/>
      <c r="P301" s="20"/>
      <c r="Q301" s="20"/>
      <c r="R301" s="20">
        <f>Q300-R300</f>
        <v>0</v>
      </c>
      <c r="S301" s="21" t="s">
        <v>1</v>
      </c>
      <c r="T301" s="20" t="str">
        <f>CONCATENATE(B301,S301)</f>
        <v>B</v>
      </c>
      <c r="U301" s="20"/>
      <c r="AF301" s="5"/>
      <c r="AG301" s="5"/>
      <c r="AH301" s="5"/>
      <c r="AI301" s="5"/>
      <c r="AJ301" s="5"/>
      <c r="AK301" s="5"/>
    </row>
    <row r="302" spans="1:37" s="19" customFormat="1" ht="15.6" x14ac:dyDescent="0.25">
      <c r="A302" s="142"/>
      <c r="B302" s="54"/>
      <c r="C302" s="25" t="str">
        <f ca="1">IF(PORTADA!$F$51="A",CONCATENATE(L302," ",I302),"")</f>
        <v>c) 0</v>
      </c>
      <c r="D302" s="26"/>
      <c r="E302" s="15"/>
      <c r="F302" s="15"/>
      <c r="G302" s="62"/>
      <c r="H302" s="62"/>
      <c r="I302" s="34">
        <f>LOOKUP(G298,DATOS!A:A,DATOS!N:N)</f>
        <v>0</v>
      </c>
      <c r="J302" s="35"/>
      <c r="K302" s="34"/>
      <c r="L302" s="35" t="s">
        <v>55</v>
      </c>
      <c r="M302" s="20"/>
      <c r="N302" s="20"/>
      <c r="O302" s="20"/>
      <c r="P302" s="20"/>
      <c r="Q302" s="20"/>
      <c r="R302" s="20"/>
      <c r="S302" s="21" t="s">
        <v>2</v>
      </c>
      <c r="T302" s="20" t="str">
        <f>CONCATENATE(B302,S302)</f>
        <v>C</v>
      </c>
      <c r="U302" s="20"/>
      <c r="AF302" s="5"/>
      <c r="AG302" s="5"/>
      <c r="AH302" s="5"/>
      <c r="AI302" s="5"/>
      <c r="AJ302" s="5"/>
      <c r="AK302" s="5"/>
    </row>
    <row r="303" spans="1:37" s="19" customFormat="1" ht="15.6" x14ac:dyDescent="0.25">
      <c r="A303" s="142"/>
      <c r="B303" s="54"/>
      <c r="C303" s="25" t="str">
        <f ca="1">IF(PORTADA!$F$51="A",CONCATENATE(L303," ",I303),"")</f>
        <v>d) 0</v>
      </c>
      <c r="D303" s="26"/>
      <c r="E303" s="15"/>
      <c r="F303" s="15"/>
      <c r="G303" s="62"/>
      <c r="H303" s="62"/>
      <c r="I303" s="34">
        <f>LOOKUP(G298,DATOS!A:A,DATOS!O:O)</f>
        <v>0</v>
      </c>
      <c r="J303" s="35"/>
      <c r="K303" s="34"/>
      <c r="L303" s="35" t="s">
        <v>45</v>
      </c>
      <c r="M303" s="20"/>
      <c r="N303" s="20"/>
      <c r="O303" s="20"/>
      <c r="P303" s="20"/>
      <c r="Q303" s="20"/>
      <c r="R303" s="20"/>
      <c r="S303" s="21" t="s">
        <v>3</v>
      </c>
      <c r="T303" s="20" t="str">
        <f>CONCATENATE(B303,S303)</f>
        <v>D</v>
      </c>
      <c r="U303" s="20"/>
      <c r="AF303" s="5"/>
      <c r="AG303" s="5"/>
      <c r="AH303" s="5"/>
      <c r="AI303" s="5"/>
      <c r="AJ303" s="5"/>
      <c r="AK303" s="5"/>
    </row>
    <row r="304" spans="1:37" s="19" customFormat="1" ht="15.6" x14ac:dyDescent="0.25">
      <c r="A304" s="11"/>
      <c r="B304" s="52"/>
      <c r="C304" s="13"/>
      <c r="D304" s="14"/>
      <c r="E304" s="15"/>
      <c r="F304" s="15"/>
      <c r="G304" s="64">
        <v>1828</v>
      </c>
      <c r="H304" s="66">
        <f ca="1">LOOKUP(M305,REPARTO!A:A,REPARTO!C:C)</f>
        <v>1328</v>
      </c>
      <c r="I304" s="34">
        <f>LOOKUP(G304,DATOS!A:A,DATOS!P:P)</f>
        <v>0</v>
      </c>
      <c r="J304" s="34"/>
      <c r="K304" s="34"/>
      <c r="L304" s="35"/>
      <c r="AF304" s="5"/>
      <c r="AG304" s="5"/>
      <c r="AH304" s="5"/>
      <c r="AI304" s="5"/>
      <c r="AJ304" s="5"/>
      <c r="AK304" s="5"/>
    </row>
    <row r="305" spans="1:37" s="19" customFormat="1" ht="31.2" x14ac:dyDescent="0.25">
      <c r="A305" s="11"/>
      <c r="B305" s="31"/>
      <c r="C305" s="23" t="str">
        <f ca="1">IF(PORTADA!$F$51="A",CONCATENATE(M305,".- ",I305),"")</f>
        <v>51.- ÁMBITO DE LA SEGURIDAD MILITAR Y RÉGIMEN INTERIOR - MANDO Y RÉGIMEN INTERIOR.  (Ref: 5-1828)</v>
      </c>
      <c r="D305" s="24"/>
      <c r="E305" s="11"/>
      <c r="F305" s="11"/>
      <c r="G305" s="65"/>
      <c r="H305" s="62"/>
      <c r="I305" s="34" t="str">
        <f>LOOKUP(G304,DATOS!A:A,DATOS!G:G)</f>
        <v>ÁMBITO DE LA SEGURIDAD MILITAR Y RÉGIMEN INTERIOR - MANDO Y RÉGIMEN INTERIOR.  (Ref: 5-1828)</v>
      </c>
      <c r="J305" s="34"/>
      <c r="K305" s="53"/>
      <c r="L305" s="35">
        <f>+M305</f>
        <v>51</v>
      </c>
      <c r="M305" s="22">
        <f>+M299+1</f>
        <v>51</v>
      </c>
      <c r="N305" s="20" t="s">
        <v>33</v>
      </c>
      <c r="O305" s="20" t="s">
        <v>34</v>
      </c>
      <c r="P305" s="20" t="s">
        <v>39</v>
      </c>
      <c r="Q305" s="20" t="s">
        <v>35</v>
      </c>
      <c r="R305" s="20" t="s">
        <v>36</v>
      </c>
      <c r="S305" s="20" t="s">
        <v>37</v>
      </c>
      <c r="T305" s="20" t="str">
        <f>CONCATENATE("X",I304)</f>
        <v>X0</v>
      </c>
      <c r="U305" s="20" t="s">
        <v>38</v>
      </c>
      <c r="AF305" s="5"/>
      <c r="AG305" s="5"/>
      <c r="AH305" s="5"/>
      <c r="AI305" s="5"/>
      <c r="AJ305" s="5"/>
      <c r="AK305" s="5"/>
    </row>
    <row r="306" spans="1:37" s="19" customFormat="1" ht="15.6" x14ac:dyDescent="0.25">
      <c r="A306" s="142">
        <f ca="1">IF($E$2="X",0,IF(M307&gt;2,I304,M307))</f>
        <v>0</v>
      </c>
      <c r="B306" s="54"/>
      <c r="C306" s="25" t="str">
        <f ca="1">IF(PORTADA!$F$51="A",CONCATENATE(L306," ",I306),"")</f>
        <v>a) 0</v>
      </c>
      <c r="D306" s="26"/>
      <c r="E306" s="15"/>
      <c r="F306" s="15"/>
      <c r="G306" s="62"/>
      <c r="H306" s="62"/>
      <c r="I306" s="34">
        <f>LOOKUP(G304,DATOS!A:A,DATOS!L:L)</f>
        <v>0</v>
      </c>
      <c r="J306" s="35"/>
      <c r="K306" s="34"/>
      <c r="L306" s="35" t="s">
        <v>57</v>
      </c>
      <c r="M306" s="20" t="s">
        <v>5</v>
      </c>
      <c r="N306" s="20">
        <f>IF(O306&gt;0,0,R306)</f>
        <v>0</v>
      </c>
      <c r="O306" s="20">
        <f>IF(R307&gt;0,1,0)</f>
        <v>0</v>
      </c>
      <c r="P306" s="20">
        <f>IF(O306=1,-1/COUNTA(S306:S309),0)</f>
        <v>0</v>
      </c>
      <c r="Q306" s="20">
        <f>COUNTA(B306:B309)</f>
        <v>0</v>
      </c>
      <c r="R306" s="20">
        <f>COUNTIF(T306:T309,T305)</f>
        <v>0</v>
      </c>
      <c r="S306" s="21" t="s">
        <v>0</v>
      </c>
      <c r="T306" s="20" t="str">
        <f>CONCATENATE(B306,S306)</f>
        <v>A</v>
      </c>
      <c r="U306" s="20">
        <f>IF(R306&gt;0,R306+Q306,Q306*3)</f>
        <v>0</v>
      </c>
      <c r="AF306" s="5"/>
      <c r="AG306" s="5"/>
      <c r="AH306" s="5"/>
      <c r="AI306" s="5"/>
      <c r="AJ306" s="5"/>
      <c r="AK306" s="5"/>
    </row>
    <row r="307" spans="1:37" s="19" customFormat="1" ht="15.6" x14ac:dyDescent="0.25">
      <c r="A307" s="142"/>
      <c r="B307" s="54"/>
      <c r="C307" s="25" t="str">
        <f ca="1">IF(PORTADA!$F$51="A",CONCATENATE(L307," ",I307),"")</f>
        <v>b) 0</v>
      </c>
      <c r="D307" s="26"/>
      <c r="E307" s="15"/>
      <c r="F307" s="15"/>
      <c r="G307" s="62"/>
      <c r="H307" s="62"/>
      <c r="I307" s="34">
        <f>LOOKUP(G304,DATOS!A:A,DATOS!M:M)</f>
        <v>0</v>
      </c>
      <c r="J307" s="35"/>
      <c r="K307" s="34"/>
      <c r="L307" s="35" t="s">
        <v>56</v>
      </c>
      <c r="M307" s="20">
        <f ca="1">IF(PORTADA!$F$51="A",U306,0)</f>
        <v>0</v>
      </c>
      <c r="N307" s="20"/>
      <c r="O307" s="20"/>
      <c r="P307" s="20"/>
      <c r="Q307" s="20"/>
      <c r="R307" s="20">
        <f>Q306-R306</f>
        <v>0</v>
      </c>
      <c r="S307" s="21" t="s">
        <v>1</v>
      </c>
      <c r="T307" s="20" t="str">
        <f>CONCATENATE(B307,S307)</f>
        <v>B</v>
      </c>
      <c r="U307" s="20"/>
      <c r="AF307" s="5"/>
      <c r="AG307" s="5"/>
      <c r="AH307" s="5"/>
      <c r="AI307" s="5"/>
      <c r="AJ307" s="5"/>
      <c r="AK307" s="5"/>
    </row>
    <row r="308" spans="1:37" s="19" customFormat="1" ht="15.6" x14ac:dyDescent="0.25">
      <c r="A308" s="142"/>
      <c r="B308" s="54"/>
      <c r="C308" s="25" t="str">
        <f ca="1">IF(PORTADA!$F$51="A",CONCATENATE(L308," ",I308),"")</f>
        <v>c) 0</v>
      </c>
      <c r="D308" s="26"/>
      <c r="E308" s="15"/>
      <c r="F308" s="15"/>
      <c r="G308" s="62"/>
      <c r="H308" s="62"/>
      <c r="I308" s="34">
        <f>LOOKUP(G304,DATOS!A:A,DATOS!N:N)</f>
        <v>0</v>
      </c>
      <c r="J308" s="35"/>
      <c r="K308" s="34"/>
      <c r="L308" s="35" t="s">
        <v>55</v>
      </c>
      <c r="M308" s="20"/>
      <c r="N308" s="20"/>
      <c r="O308" s="20"/>
      <c r="P308" s="20"/>
      <c r="Q308" s="20"/>
      <c r="R308" s="20"/>
      <c r="S308" s="21" t="s">
        <v>2</v>
      </c>
      <c r="T308" s="20" t="str">
        <f>CONCATENATE(B308,S308)</f>
        <v>C</v>
      </c>
      <c r="U308" s="20"/>
      <c r="AF308" s="5"/>
      <c r="AG308" s="5"/>
      <c r="AH308" s="5"/>
      <c r="AI308" s="5"/>
      <c r="AJ308" s="5"/>
      <c r="AK308" s="5"/>
    </row>
    <row r="309" spans="1:37" s="19" customFormat="1" ht="15.6" x14ac:dyDescent="0.25">
      <c r="A309" s="142"/>
      <c r="B309" s="54"/>
      <c r="C309" s="25" t="str">
        <f ca="1">IF(PORTADA!$F$51="A",CONCATENATE(L309," ",I309),"")</f>
        <v>d) 0</v>
      </c>
      <c r="D309" s="26"/>
      <c r="E309" s="15"/>
      <c r="F309" s="15"/>
      <c r="G309" s="62"/>
      <c r="H309" s="62"/>
      <c r="I309" s="34">
        <f>LOOKUP(G304,DATOS!A:A,DATOS!O:O)</f>
        <v>0</v>
      </c>
      <c r="J309" s="35"/>
      <c r="K309" s="34"/>
      <c r="L309" s="35" t="s">
        <v>45</v>
      </c>
      <c r="M309" s="20"/>
      <c r="N309" s="20"/>
      <c r="O309" s="20"/>
      <c r="P309" s="20"/>
      <c r="Q309" s="20"/>
      <c r="R309" s="20"/>
      <c r="S309" s="21" t="s">
        <v>3</v>
      </c>
      <c r="T309" s="20" t="str">
        <f>CONCATENATE(B309,S309)</f>
        <v>D</v>
      </c>
      <c r="U309" s="20"/>
      <c r="AF309" s="5"/>
      <c r="AG309" s="5"/>
      <c r="AH309" s="5"/>
      <c r="AI309" s="5"/>
      <c r="AJ309" s="5"/>
      <c r="AK309" s="5"/>
    </row>
    <row r="310" spans="1:37" s="19" customFormat="1" ht="15.6" x14ac:dyDescent="0.25">
      <c r="A310" s="11"/>
      <c r="B310" s="52"/>
      <c r="C310" s="13"/>
      <c r="D310" s="14"/>
      <c r="E310" s="15"/>
      <c r="F310" s="15"/>
      <c r="G310" s="64">
        <v>155</v>
      </c>
      <c r="H310" s="66">
        <f ca="1">LOOKUP(M311,REPARTO!A:A,REPARTO!C:C)</f>
        <v>1268</v>
      </c>
      <c r="I310" s="34">
        <f>LOOKUP(G310,DATOS!A:A,DATOS!P:P)</f>
        <v>0</v>
      </c>
      <c r="J310" s="34"/>
      <c r="K310" s="34"/>
      <c r="L310" s="35"/>
      <c r="AF310" s="5"/>
      <c r="AG310" s="5"/>
      <c r="AH310" s="5"/>
      <c r="AI310" s="5"/>
      <c r="AJ310" s="5"/>
      <c r="AK310" s="5"/>
    </row>
    <row r="311" spans="1:37" s="19" customFormat="1" ht="15.6" x14ac:dyDescent="0.25">
      <c r="A311" s="11"/>
      <c r="B311" s="31"/>
      <c r="C311" s="23" t="str">
        <f ca="1">IF(PORTADA!$F$51="A",CONCATENATE(M311,".- ",I311),"")</f>
        <v>52.- GEOGRAFÍA E HISTORIA - EL ESPACIO URBANO Y RURAL.  (Ref: 5-155)</v>
      </c>
      <c r="D311" s="24"/>
      <c r="E311" s="11"/>
      <c r="F311" s="11"/>
      <c r="G311" s="65"/>
      <c r="H311" s="62"/>
      <c r="I311" s="34" t="str">
        <f>LOOKUP(G310,DATOS!A:A,DATOS!G:G)</f>
        <v>GEOGRAFÍA E HISTORIA - EL ESPACIO URBANO Y RURAL.  (Ref: 5-155)</v>
      </c>
      <c r="J311" s="34"/>
      <c r="K311" s="53"/>
      <c r="L311" s="35">
        <f>+M311</f>
        <v>52</v>
      </c>
      <c r="M311" s="22">
        <f>+M305+1</f>
        <v>52</v>
      </c>
      <c r="N311" s="20" t="s">
        <v>33</v>
      </c>
      <c r="O311" s="20" t="s">
        <v>34</v>
      </c>
      <c r="P311" s="20" t="s">
        <v>39</v>
      </c>
      <c r="Q311" s="20" t="s">
        <v>35</v>
      </c>
      <c r="R311" s="20" t="s">
        <v>36</v>
      </c>
      <c r="S311" s="20" t="s">
        <v>37</v>
      </c>
      <c r="T311" s="20" t="str">
        <f>CONCATENATE("X",I310)</f>
        <v>X0</v>
      </c>
      <c r="U311" s="20" t="s">
        <v>38</v>
      </c>
      <c r="AF311" s="5"/>
      <c r="AG311" s="5"/>
      <c r="AH311" s="5"/>
      <c r="AI311" s="5"/>
      <c r="AJ311" s="5"/>
      <c r="AK311" s="5"/>
    </row>
    <row r="312" spans="1:37" s="19" customFormat="1" ht="15.6" x14ac:dyDescent="0.25">
      <c r="A312" s="142">
        <f ca="1">IF($E$2="X",0,IF(M313&gt;2,I310,M313))</f>
        <v>0</v>
      </c>
      <c r="B312" s="54"/>
      <c r="C312" s="25" t="str">
        <f ca="1">IF(PORTADA!$F$51="A",CONCATENATE(L312," ",I312),"")</f>
        <v>a) 0</v>
      </c>
      <c r="D312" s="26"/>
      <c r="E312" s="15"/>
      <c r="F312" s="15"/>
      <c r="G312" s="62"/>
      <c r="H312" s="62"/>
      <c r="I312" s="34">
        <f>LOOKUP(G310,DATOS!A:A,DATOS!L:L)</f>
        <v>0</v>
      </c>
      <c r="J312" s="35"/>
      <c r="K312" s="34"/>
      <c r="L312" s="35" t="s">
        <v>57</v>
      </c>
      <c r="M312" s="20" t="s">
        <v>5</v>
      </c>
      <c r="N312" s="20">
        <f>IF(O312&gt;0,0,R312)</f>
        <v>0</v>
      </c>
      <c r="O312" s="20">
        <f>IF(R313&gt;0,1,0)</f>
        <v>0</v>
      </c>
      <c r="P312" s="20">
        <f>IF(O312=1,-1/COUNTA(S312:S315),0)</f>
        <v>0</v>
      </c>
      <c r="Q312" s="20">
        <f>COUNTA(B312:B315)</f>
        <v>0</v>
      </c>
      <c r="R312" s="20">
        <f>COUNTIF(T312:T315,T311)</f>
        <v>0</v>
      </c>
      <c r="S312" s="21" t="s">
        <v>0</v>
      </c>
      <c r="T312" s="20" t="str">
        <f>CONCATENATE(B312,S312)</f>
        <v>A</v>
      </c>
      <c r="U312" s="20">
        <f>IF(R312&gt;0,R312+Q312,Q312*3)</f>
        <v>0</v>
      </c>
      <c r="AF312" s="5"/>
      <c r="AG312" s="5"/>
      <c r="AH312" s="5"/>
      <c r="AI312" s="5"/>
      <c r="AJ312" s="5"/>
      <c r="AK312" s="5"/>
    </row>
    <row r="313" spans="1:37" s="19" customFormat="1" ht="15.6" x14ac:dyDescent="0.25">
      <c r="A313" s="142"/>
      <c r="B313" s="54"/>
      <c r="C313" s="25" t="str">
        <f ca="1">IF(PORTADA!$F$51="A",CONCATENATE(L313," ",I313),"")</f>
        <v>b) 0</v>
      </c>
      <c r="D313" s="26"/>
      <c r="E313" s="15"/>
      <c r="F313" s="15"/>
      <c r="G313" s="62"/>
      <c r="H313" s="62"/>
      <c r="I313" s="34">
        <f>LOOKUP(G310,DATOS!A:A,DATOS!M:M)</f>
        <v>0</v>
      </c>
      <c r="J313" s="35"/>
      <c r="K313" s="34"/>
      <c r="L313" s="35" t="s">
        <v>56</v>
      </c>
      <c r="M313" s="20">
        <f ca="1">IF(PORTADA!$F$51="A",U312,0)</f>
        <v>0</v>
      </c>
      <c r="N313" s="20"/>
      <c r="O313" s="20"/>
      <c r="P313" s="20"/>
      <c r="Q313" s="20"/>
      <c r="R313" s="20">
        <f>Q312-R312</f>
        <v>0</v>
      </c>
      <c r="S313" s="21" t="s">
        <v>1</v>
      </c>
      <c r="T313" s="20" t="str">
        <f>CONCATENATE(B313,S313)</f>
        <v>B</v>
      </c>
      <c r="U313" s="20"/>
      <c r="AF313" s="5"/>
      <c r="AG313" s="5"/>
      <c r="AH313" s="5"/>
      <c r="AI313" s="5"/>
      <c r="AJ313" s="5"/>
      <c r="AK313" s="5"/>
    </row>
    <row r="314" spans="1:37" s="19" customFormat="1" ht="15.6" x14ac:dyDescent="0.25">
      <c r="A314" s="142"/>
      <c r="B314" s="54"/>
      <c r="C314" s="25" t="str">
        <f ca="1">IF(PORTADA!$F$51="A",CONCATENATE(L314," ",I314),"")</f>
        <v>c) 0</v>
      </c>
      <c r="D314" s="26"/>
      <c r="E314" s="15"/>
      <c r="F314" s="15"/>
      <c r="G314" s="62"/>
      <c r="H314" s="62"/>
      <c r="I314" s="34">
        <f>LOOKUP(G310,DATOS!A:A,DATOS!N:N)</f>
        <v>0</v>
      </c>
      <c r="J314" s="35"/>
      <c r="K314" s="34"/>
      <c r="L314" s="35" t="s">
        <v>55</v>
      </c>
      <c r="M314" s="20"/>
      <c r="N314" s="20"/>
      <c r="O314" s="20"/>
      <c r="P314" s="20"/>
      <c r="Q314" s="20"/>
      <c r="R314" s="20"/>
      <c r="S314" s="21" t="s">
        <v>2</v>
      </c>
      <c r="T314" s="20" t="str">
        <f>CONCATENATE(B314,S314)</f>
        <v>C</v>
      </c>
      <c r="U314" s="20"/>
      <c r="AF314" s="5"/>
      <c r="AG314" s="5"/>
      <c r="AH314" s="5"/>
      <c r="AI314" s="5"/>
      <c r="AJ314" s="5"/>
      <c r="AK314" s="5"/>
    </row>
    <row r="315" spans="1:37" s="19" customFormat="1" ht="15.6" x14ac:dyDescent="0.25">
      <c r="A315" s="142"/>
      <c r="B315" s="54"/>
      <c r="C315" s="25" t="str">
        <f ca="1">IF(PORTADA!$F$51="A",CONCATENATE(L315," ",I315),"")</f>
        <v>d) 0</v>
      </c>
      <c r="D315" s="26"/>
      <c r="E315" s="15"/>
      <c r="F315" s="15"/>
      <c r="G315" s="62"/>
      <c r="H315" s="62"/>
      <c r="I315" s="34">
        <f>LOOKUP(G310,DATOS!A:A,DATOS!O:O)</f>
        <v>0</v>
      </c>
      <c r="J315" s="35"/>
      <c r="K315" s="34"/>
      <c r="L315" s="35" t="s">
        <v>45</v>
      </c>
      <c r="M315" s="20"/>
      <c r="N315" s="20"/>
      <c r="O315" s="20"/>
      <c r="P315" s="20"/>
      <c r="Q315" s="20"/>
      <c r="R315" s="20"/>
      <c r="S315" s="21" t="s">
        <v>3</v>
      </c>
      <c r="T315" s="20" t="str">
        <f>CONCATENATE(B315,S315)</f>
        <v>D</v>
      </c>
      <c r="U315" s="20"/>
      <c r="AF315" s="5"/>
      <c r="AG315" s="5"/>
      <c r="AH315" s="5"/>
      <c r="AI315" s="5"/>
      <c r="AJ315" s="5"/>
      <c r="AK315" s="5"/>
    </row>
    <row r="316" spans="1:37" s="19" customFormat="1" ht="15.6" x14ac:dyDescent="0.25">
      <c r="A316" s="11"/>
      <c r="B316" s="52"/>
      <c r="C316" s="13"/>
      <c r="D316" s="14"/>
      <c r="E316" s="15"/>
      <c r="F316" s="15"/>
      <c r="G316" s="64">
        <v>558</v>
      </c>
      <c r="H316" s="66">
        <f ca="1">LOOKUP(M317,REPARTO!A:A,REPARTO!C:C)</f>
        <v>891</v>
      </c>
      <c r="I316" s="34">
        <f>LOOKUP(G316,DATOS!A:A,DATOS!P:P)</f>
        <v>0</v>
      </c>
      <c r="J316" s="34"/>
      <c r="K316" s="34"/>
      <c r="L316" s="35"/>
      <c r="AF316" s="5"/>
      <c r="AG316" s="5"/>
      <c r="AH316" s="5"/>
      <c r="AI316" s="5"/>
      <c r="AJ316" s="5"/>
      <c r="AK316" s="5"/>
    </row>
    <row r="317" spans="1:37" s="19" customFormat="1" ht="15.6" x14ac:dyDescent="0.25">
      <c r="A317" s="11"/>
      <c r="B317" s="31"/>
      <c r="C317" s="23" t="str">
        <f ca="1">IF(PORTADA!$F$51="A",CONCATENATE(M317,".- ",I317),"")</f>
        <v>53.- GEOGRAFÍA E HISTORIA - LA EDAD MODERNA.  (Ref: 5-558)</v>
      </c>
      <c r="D317" s="24"/>
      <c r="E317" s="11"/>
      <c r="F317" s="11"/>
      <c r="G317" s="65"/>
      <c r="H317" s="62"/>
      <c r="I317" s="34" t="str">
        <f>LOOKUP(G316,DATOS!A:A,DATOS!G:G)</f>
        <v>GEOGRAFÍA E HISTORIA - LA EDAD MODERNA.  (Ref: 5-558)</v>
      </c>
      <c r="J317" s="34"/>
      <c r="K317" s="53"/>
      <c r="L317" s="35">
        <f>+M317</f>
        <v>53</v>
      </c>
      <c r="M317" s="22">
        <f>+M311+1</f>
        <v>53</v>
      </c>
      <c r="N317" s="20" t="s">
        <v>33</v>
      </c>
      <c r="O317" s="20" t="s">
        <v>34</v>
      </c>
      <c r="P317" s="20" t="s">
        <v>39</v>
      </c>
      <c r="Q317" s="20" t="s">
        <v>35</v>
      </c>
      <c r="R317" s="20" t="s">
        <v>36</v>
      </c>
      <c r="S317" s="20" t="s">
        <v>37</v>
      </c>
      <c r="T317" s="20" t="str">
        <f>CONCATENATE("X",I316)</f>
        <v>X0</v>
      </c>
      <c r="U317" s="20" t="s">
        <v>38</v>
      </c>
      <c r="AF317" s="5"/>
      <c r="AG317" s="5"/>
      <c r="AH317" s="5"/>
      <c r="AI317" s="5"/>
      <c r="AJ317" s="5"/>
      <c r="AK317" s="5"/>
    </row>
    <row r="318" spans="1:37" s="19" customFormat="1" ht="15.6" x14ac:dyDescent="0.25">
      <c r="A318" s="142">
        <f ca="1">IF($E$2="X",0,IF(M319&gt;2,I316,M319))</f>
        <v>0</v>
      </c>
      <c r="B318" s="54"/>
      <c r="C318" s="25" t="str">
        <f ca="1">IF(PORTADA!$F$51="A",CONCATENATE(L318," ",I318),"")</f>
        <v>a) 0</v>
      </c>
      <c r="D318" s="26"/>
      <c r="E318" s="15"/>
      <c r="F318" s="15"/>
      <c r="G318" s="62"/>
      <c r="H318" s="62"/>
      <c r="I318" s="34">
        <f>LOOKUP(G316,DATOS!A:A,DATOS!L:L)</f>
        <v>0</v>
      </c>
      <c r="J318" s="35"/>
      <c r="K318" s="34"/>
      <c r="L318" s="35" t="s">
        <v>57</v>
      </c>
      <c r="M318" s="20" t="s">
        <v>5</v>
      </c>
      <c r="N318" s="20">
        <f>IF(O318&gt;0,0,R318)</f>
        <v>0</v>
      </c>
      <c r="O318" s="20">
        <f>IF(R319&gt;0,1,0)</f>
        <v>0</v>
      </c>
      <c r="P318" s="20">
        <f>IF(O318=1,-1/COUNTA(S318:S321),0)</f>
        <v>0</v>
      </c>
      <c r="Q318" s="20">
        <f>COUNTA(B318:B321)</f>
        <v>0</v>
      </c>
      <c r="R318" s="20">
        <f>COUNTIF(T318:T321,T317)</f>
        <v>0</v>
      </c>
      <c r="S318" s="21" t="s">
        <v>0</v>
      </c>
      <c r="T318" s="20" t="str">
        <f>CONCATENATE(B318,S318)</f>
        <v>A</v>
      </c>
      <c r="U318" s="20">
        <f>IF(R318&gt;0,R318+Q318,Q318*3)</f>
        <v>0</v>
      </c>
      <c r="AF318" s="5"/>
      <c r="AG318" s="5"/>
      <c r="AH318" s="5"/>
      <c r="AI318" s="5"/>
      <c r="AJ318" s="5"/>
      <c r="AK318" s="5"/>
    </row>
    <row r="319" spans="1:37" s="19" customFormat="1" ht="15.6" x14ac:dyDescent="0.25">
      <c r="A319" s="142"/>
      <c r="B319" s="54"/>
      <c r="C319" s="25" t="str">
        <f ca="1">IF(PORTADA!$F$51="A",CONCATENATE(L319," ",I319),"")</f>
        <v>b) 0</v>
      </c>
      <c r="D319" s="26"/>
      <c r="E319" s="15"/>
      <c r="F319" s="15"/>
      <c r="G319" s="62"/>
      <c r="H319" s="62"/>
      <c r="I319" s="34">
        <f>LOOKUP(G316,DATOS!A:A,DATOS!M:M)</f>
        <v>0</v>
      </c>
      <c r="J319" s="35"/>
      <c r="K319" s="34"/>
      <c r="L319" s="35" t="s">
        <v>56</v>
      </c>
      <c r="M319" s="20">
        <f ca="1">IF(PORTADA!$F$51="A",U318,0)</f>
        <v>0</v>
      </c>
      <c r="N319" s="20"/>
      <c r="O319" s="20"/>
      <c r="P319" s="20"/>
      <c r="Q319" s="20"/>
      <c r="R319" s="20">
        <f>Q318-R318</f>
        <v>0</v>
      </c>
      <c r="S319" s="21" t="s">
        <v>1</v>
      </c>
      <c r="T319" s="20" t="str">
        <f>CONCATENATE(B319,S319)</f>
        <v>B</v>
      </c>
      <c r="U319" s="20"/>
      <c r="AF319" s="5"/>
      <c r="AG319" s="5"/>
      <c r="AH319" s="5"/>
      <c r="AI319" s="5"/>
      <c r="AJ319" s="5"/>
      <c r="AK319" s="5"/>
    </row>
    <row r="320" spans="1:37" s="19" customFormat="1" ht="15.6" x14ac:dyDescent="0.25">
      <c r="A320" s="142"/>
      <c r="B320" s="54"/>
      <c r="C320" s="25" t="str">
        <f ca="1">IF(PORTADA!$F$51="A",CONCATENATE(L320," ",I320),"")</f>
        <v>c) 0</v>
      </c>
      <c r="D320" s="26"/>
      <c r="E320" s="15"/>
      <c r="F320" s="15"/>
      <c r="G320" s="62"/>
      <c r="H320" s="62"/>
      <c r="I320" s="34">
        <f>LOOKUP(G316,DATOS!A:A,DATOS!N:N)</f>
        <v>0</v>
      </c>
      <c r="J320" s="35"/>
      <c r="K320" s="34"/>
      <c r="L320" s="35" t="s">
        <v>55</v>
      </c>
      <c r="M320" s="20"/>
      <c r="N320" s="20"/>
      <c r="O320" s="20"/>
      <c r="P320" s="20"/>
      <c r="Q320" s="20"/>
      <c r="R320" s="20"/>
      <c r="S320" s="21" t="s">
        <v>2</v>
      </c>
      <c r="T320" s="20" t="str">
        <f>CONCATENATE(B320,S320)</f>
        <v>C</v>
      </c>
      <c r="U320" s="20"/>
      <c r="AF320" s="5"/>
      <c r="AG320" s="5"/>
      <c r="AH320" s="5"/>
      <c r="AI320" s="5"/>
      <c r="AJ320" s="5"/>
      <c r="AK320" s="5"/>
    </row>
    <row r="321" spans="1:37" s="19" customFormat="1" ht="15.6" x14ac:dyDescent="0.25">
      <c r="A321" s="142"/>
      <c r="B321" s="54"/>
      <c r="C321" s="25" t="str">
        <f ca="1">IF(PORTADA!$F$51="A",CONCATENATE(L321," ",I321),"")</f>
        <v>d) 0</v>
      </c>
      <c r="D321" s="26"/>
      <c r="E321" s="15"/>
      <c r="F321" s="15"/>
      <c r="G321" s="62"/>
      <c r="H321" s="62"/>
      <c r="I321" s="34">
        <f>LOOKUP(G316,DATOS!A:A,DATOS!O:O)</f>
        <v>0</v>
      </c>
      <c r="J321" s="35"/>
      <c r="K321" s="34"/>
      <c r="L321" s="35" t="s">
        <v>45</v>
      </c>
      <c r="M321" s="20"/>
      <c r="N321" s="20"/>
      <c r="O321" s="20"/>
      <c r="P321" s="20"/>
      <c r="Q321" s="20"/>
      <c r="R321" s="20"/>
      <c r="S321" s="21" t="s">
        <v>3</v>
      </c>
      <c r="T321" s="20" t="str">
        <f>CONCATENATE(B321,S321)</f>
        <v>D</v>
      </c>
      <c r="U321" s="20"/>
      <c r="AF321" s="5"/>
      <c r="AG321" s="5"/>
      <c r="AH321" s="5"/>
      <c r="AI321" s="5"/>
      <c r="AJ321" s="5"/>
      <c r="AK321" s="5"/>
    </row>
    <row r="322" spans="1:37" s="19" customFormat="1" ht="15.6" x14ac:dyDescent="0.25">
      <c r="A322" s="11"/>
      <c r="B322" s="52"/>
      <c r="C322" s="13"/>
      <c r="D322" s="14"/>
      <c r="E322" s="15"/>
      <c r="F322" s="15"/>
      <c r="G322" s="64">
        <v>1052</v>
      </c>
      <c r="H322" s="66">
        <f ca="1">LOOKUP(M323,REPARTO!A:A,REPARTO!C:C)</f>
        <v>1641</v>
      </c>
      <c r="I322" s="34">
        <f>LOOKUP(G322,DATOS!A:A,DATOS!P:P)</f>
        <v>0</v>
      </c>
      <c r="J322" s="34"/>
      <c r="K322" s="34"/>
      <c r="L322" s="35"/>
      <c r="AF322" s="5"/>
      <c r="AG322" s="5"/>
      <c r="AH322" s="5"/>
      <c r="AI322" s="5"/>
      <c r="AJ322" s="5"/>
      <c r="AK322" s="5"/>
    </row>
    <row r="323" spans="1:37" s="19" customFormat="1" ht="15.6" x14ac:dyDescent="0.25">
      <c r="A323" s="11"/>
      <c r="B323" s="31"/>
      <c r="C323" s="23" t="str">
        <f ca="1">IF(PORTADA!$F$51="A",CONCATENATE(M323,".- ",I323),"")</f>
        <v>54.- ÁMBITO DE LA FORMACIÓN MILITAR - CÓDIGO PENAL MILITAR.  (Ref: 5-1052)</v>
      </c>
      <c r="D323" s="24"/>
      <c r="E323" s="11"/>
      <c r="F323" s="11"/>
      <c r="G323" s="65"/>
      <c r="H323" s="62"/>
      <c r="I323" s="34" t="str">
        <f>LOOKUP(G322,DATOS!A:A,DATOS!G:G)</f>
        <v>ÁMBITO DE LA FORMACIÓN MILITAR - CÓDIGO PENAL MILITAR.  (Ref: 5-1052)</v>
      </c>
      <c r="J323" s="34"/>
      <c r="K323" s="53"/>
      <c r="L323" s="35">
        <f>+M323</f>
        <v>54</v>
      </c>
      <c r="M323" s="22">
        <f>+M317+1</f>
        <v>54</v>
      </c>
      <c r="N323" s="20" t="s">
        <v>33</v>
      </c>
      <c r="O323" s="20" t="s">
        <v>34</v>
      </c>
      <c r="P323" s="20" t="s">
        <v>39</v>
      </c>
      <c r="Q323" s="20" t="s">
        <v>35</v>
      </c>
      <c r="R323" s="20" t="s">
        <v>36</v>
      </c>
      <c r="S323" s="20" t="s">
        <v>37</v>
      </c>
      <c r="T323" s="20" t="str">
        <f>CONCATENATE("X",I322)</f>
        <v>X0</v>
      </c>
      <c r="U323" s="20" t="s">
        <v>38</v>
      </c>
      <c r="AF323" s="5"/>
      <c r="AG323" s="5"/>
      <c r="AH323" s="5"/>
      <c r="AI323" s="5"/>
      <c r="AJ323" s="5"/>
      <c r="AK323" s="5"/>
    </row>
    <row r="324" spans="1:37" s="19" customFormat="1" ht="15.6" x14ac:dyDescent="0.25">
      <c r="A324" s="142">
        <f ca="1">IF($E$2="X",0,IF(M325&gt;2,I322,M325))</f>
        <v>0</v>
      </c>
      <c r="B324" s="54"/>
      <c r="C324" s="25" t="str">
        <f ca="1">IF(PORTADA!$F$51="A",CONCATENATE(L324," ",I324),"")</f>
        <v>a) 0</v>
      </c>
      <c r="D324" s="26"/>
      <c r="E324" s="15"/>
      <c r="F324" s="15"/>
      <c r="G324" s="62"/>
      <c r="H324" s="62"/>
      <c r="I324" s="34">
        <f>LOOKUP(G322,DATOS!A:A,DATOS!L:L)</f>
        <v>0</v>
      </c>
      <c r="J324" s="35"/>
      <c r="K324" s="34"/>
      <c r="L324" s="35" t="s">
        <v>57</v>
      </c>
      <c r="M324" s="20" t="s">
        <v>5</v>
      </c>
      <c r="N324" s="20">
        <f>IF(O324&gt;0,0,R324)</f>
        <v>0</v>
      </c>
      <c r="O324" s="20">
        <f>IF(R325&gt;0,1,0)</f>
        <v>0</v>
      </c>
      <c r="P324" s="20">
        <f>IF(O324=1,-1/COUNTA(S324:S327),0)</f>
        <v>0</v>
      </c>
      <c r="Q324" s="20">
        <f>COUNTA(B324:B327)</f>
        <v>0</v>
      </c>
      <c r="R324" s="20">
        <f>COUNTIF(T324:T327,T323)</f>
        <v>0</v>
      </c>
      <c r="S324" s="21" t="s">
        <v>0</v>
      </c>
      <c r="T324" s="20" t="str">
        <f>CONCATENATE(B324,S324)</f>
        <v>A</v>
      </c>
      <c r="U324" s="20">
        <f>IF(R324&gt;0,R324+Q324,Q324*3)</f>
        <v>0</v>
      </c>
      <c r="AF324" s="5"/>
      <c r="AG324" s="5"/>
      <c r="AH324" s="5"/>
      <c r="AI324" s="5"/>
      <c r="AJ324" s="5"/>
      <c r="AK324" s="5"/>
    </row>
    <row r="325" spans="1:37" s="19" customFormat="1" ht="15.6" x14ac:dyDescent="0.25">
      <c r="A325" s="142"/>
      <c r="B325" s="54"/>
      <c r="C325" s="25" t="str">
        <f ca="1">IF(PORTADA!$F$51="A",CONCATENATE(L325," ",I325),"")</f>
        <v>b) 0</v>
      </c>
      <c r="D325" s="26"/>
      <c r="E325" s="15"/>
      <c r="F325" s="15"/>
      <c r="G325" s="62"/>
      <c r="H325" s="62"/>
      <c r="I325" s="34">
        <f>LOOKUP(G322,DATOS!A:A,DATOS!M:M)</f>
        <v>0</v>
      </c>
      <c r="J325" s="35"/>
      <c r="K325" s="34"/>
      <c r="L325" s="35" t="s">
        <v>56</v>
      </c>
      <c r="M325" s="20">
        <f ca="1">IF(PORTADA!$F$51="A",U324,0)</f>
        <v>0</v>
      </c>
      <c r="N325" s="20"/>
      <c r="O325" s="20"/>
      <c r="P325" s="20"/>
      <c r="Q325" s="20"/>
      <c r="R325" s="20">
        <f>Q324-R324</f>
        <v>0</v>
      </c>
      <c r="S325" s="21" t="s">
        <v>1</v>
      </c>
      <c r="T325" s="20" t="str">
        <f>CONCATENATE(B325,S325)</f>
        <v>B</v>
      </c>
      <c r="U325" s="20"/>
      <c r="AF325" s="5"/>
      <c r="AG325" s="5"/>
      <c r="AH325" s="5"/>
      <c r="AI325" s="5"/>
      <c r="AJ325" s="5"/>
      <c r="AK325" s="5"/>
    </row>
    <row r="326" spans="1:37" s="19" customFormat="1" ht="15.6" x14ac:dyDescent="0.25">
      <c r="A326" s="142"/>
      <c r="B326" s="54"/>
      <c r="C326" s="25" t="str">
        <f ca="1">IF(PORTADA!$F$51="A",CONCATENATE(L326," ",I326),"")</f>
        <v>c) 0</v>
      </c>
      <c r="D326" s="26"/>
      <c r="E326" s="15"/>
      <c r="F326" s="15"/>
      <c r="G326" s="62"/>
      <c r="H326" s="62"/>
      <c r="I326" s="34">
        <f>LOOKUP(G322,DATOS!A:A,DATOS!N:N)</f>
        <v>0</v>
      </c>
      <c r="J326" s="35"/>
      <c r="K326" s="34"/>
      <c r="L326" s="35" t="s">
        <v>55</v>
      </c>
      <c r="M326" s="20"/>
      <c r="N326" s="20"/>
      <c r="O326" s="20"/>
      <c r="P326" s="20"/>
      <c r="Q326" s="20"/>
      <c r="R326" s="20"/>
      <c r="S326" s="21" t="s">
        <v>2</v>
      </c>
      <c r="T326" s="20" t="str">
        <f>CONCATENATE(B326,S326)</f>
        <v>C</v>
      </c>
      <c r="U326" s="20"/>
      <c r="AF326" s="5"/>
      <c r="AG326" s="5"/>
      <c r="AH326" s="5"/>
      <c r="AI326" s="5"/>
      <c r="AJ326" s="5"/>
      <c r="AK326" s="5"/>
    </row>
    <row r="327" spans="1:37" s="19" customFormat="1" ht="15.6" x14ac:dyDescent="0.25">
      <c r="A327" s="142"/>
      <c r="B327" s="54"/>
      <c r="C327" s="25" t="str">
        <f ca="1">IF(PORTADA!$F$51="A",CONCATENATE(L327," ",I327),"")</f>
        <v>d) 0</v>
      </c>
      <c r="D327" s="26"/>
      <c r="E327" s="15"/>
      <c r="F327" s="15"/>
      <c r="G327" s="62"/>
      <c r="H327" s="62"/>
      <c r="I327" s="34">
        <f>LOOKUP(G322,DATOS!A:A,DATOS!O:O)</f>
        <v>0</v>
      </c>
      <c r="J327" s="35"/>
      <c r="K327" s="34"/>
      <c r="L327" s="35" t="s">
        <v>45</v>
      </c>
      <c r="M327" s="20"/>
      <c r="N327" s="20"/>
      <c r="O327" s="20"/>
      <c r="P327" s="20"/>
      <c r="Q327" s="20"/>
      <c r="R327" s="20"/>
      <c r="S327" s="21" t="s">
        <v>3</v>
      </c>
      <c r="T327" s="20" t="str">
        <f>CONCATENATE(B327,S327)</f>
        <v>D</v>
      </c>
      <c r="U327" s="20"/>
      <c r="AF327" s="5"/>
      <c r="AG327" s="5"/>
      <c r="AH327" s="5"/>
      <c r="AI327" s="5"/>
      <c r="AJ327" s="5"/>
      <c r="AK327" s="5"/>
    </row>
    <row r="328" spans="1:37" s="19" customFormat="1" ht="15.6" x14ac:dyDescent="0.25">
      <c r="A328" s="11"/>
      <c r="B328" s="52"/>
      <c r="C328" s="13"/>
      <c r="D328" s="14"/>
      <c r="E328" s="15"/>
      <c r="F328" s="15"/>
      <c r="G328" s="64">
        <v>1740</v>
      </c>
      <c r="H328" s="66">
        <f ca="1">LOOKUP(M329,REPARTO!A:A,REPARTO!C:C)</f>
        <v>65</v>
      </c>
      <c r="I328" s="34">
        <f>LOOKUP(G328,DATOS!A:A,DATOS!P:P)</f>
        <v>0</v>
      </c>
      <c r="J328" s="34"/>
      <c r="K328" s="34"/>
      <c r="L328" s="35"/>
      <c r="AF328" s="5"/>
      <c r="AG328" s="5"/>
      <c r="AH328" s="5"/>
      <c r="AI328" s="5"/>
      <c r="AJ328" s="5"/>
      <c r="AK328" s="5"/>
    </row>
    <row r="329" spans="1:37" s="19" customFormat="1" ht="15.6" x14ac:dyDescent="0.25">
      <c r="A329" s="11"/>
      <c r="B329" s="31"/>
      <c r="C329" s="23" t="str">
        <f ca="1">IF(PORTADA!$F$51="A",CONCATENATE(M329,".- ",I329),"")</f>
        <v>55.- ÁMBITO DE LA INSTRUCCIÓN TÁCTICA Y TÉCNICA - PROTECCIÓN Y SEGURIDAD.  (Ref: 5-1740)</v>
      </c>
      <c r="D329" s="24"/>
      <c r="E329" s="11"/>
      <c r="F329" s="11"/>
      <c r="G329" s="65"/>
      <c r="H329" s="62"/>
      <c r="I329" s="34" t="str">
        <f>LOOKUP(G328,DATOS!A:A,DATOS!G:G)</f>
        <v>ÁMBITO DE LA INSTRUCCIÓN TÁCTICA Y TÉCNICA - PROTECCIÓN Y SEGURIDAD.  (Ref: 5-1740)</v>
      </c>
      <c r="J329" s="34"/>
      <c r="K329" s="53"/>
      <c r="L329" s="35">
        <f>+M329</f>
        <v>55</v>
      </c>
      <c r="M329" s="22">
        <f>+M323+1</f>
        <v>55</v>
      </c>
      <c r="N329" s="20" t="s">
        <v>33</v>
      </c>
      <c r="O329" s="20" t="s">
        <v>34</v>
      </c>
      <c r="P329" s="20" t="s">
        <v>39</v>
      </c>
      <c r="Q329" s="20" t="s">
        <v>35</v>
      </c>
      <c r="R329" s="20" t="s">
        <v>36</v>
      </c>
      <c r="S329" s="20" t="s">
        <v>37</v>
      </c>
      <c r="T329" s="20" t="str">
        <f>CONCATENATE("X",I328)</f>
        <v>X0</v>
      </c>
      <c r="U329" s="20" t="s">
        <v>38</v>
      </c>
      <c r="AF329" s="5"/>
      <c r="AG329" s="5"/>
      <c r="AH329" s="5"/>
      <c r="AI329" s="5"/>
      <c r="AJ329" s="5"/>
      <c r="AK329" s="5"/>
    </row>
    <row r="330" spans="1:37" s="19" customFormat="1" ht="15.6" x14ac:dyDescent="0.25">
      <c r="A330" s="142">
        <f ca="1">IF($E$2="X",0,IF(M331&gt;2,I328,M331))</f>
        <v>0</v>
      </c>
      <c r="B330" s="54"/>
      <c r="C330" s="25" t="str">
        <f ca="1">IF(PORTADA!$F$51="A",CONCATENATE(L330," ",I330),"")</f>
        <v>a) 0</v>
      </c>
      <c r="D330" s="26"/>
      <c r="E330" s="15"/>
      <c r="F330" s="15"/>
      <c r="G330" s="62"/>
      <c r="H330" s="62"/>
      <c r="I330" s="34">
        <f>LOOKUP(G328,DATOS!A:A,DATOS!L:L)</f>
        <v>0</v>
      </c>
      <c r="J330" s="35"/>
      <c r="K330" s="34"/>
      <c r="L330" s="35" t="s">
        <v>57</v>
      </c>
      <c r="M330" s="20" t="s">
        <v>5</v>
      </c>
      <c r="N330" s="20">
        <f>IF(O330&gt;0,0,R330)</f>
        <v>0</v>
      </c>
      <c r="O330" s="20">
        <f>IF(R331&gt;0,1,0)</f>
        <v>0</v>
      </c>
      <c r="P330" s="20">
        <f>IF(O330=1,-1/COUNTA(S330:S333),0)</f>
        <v>0</v>
      </c>
      <c r="Q330" s="20">
        <f>COUNTA(B330:B333)</f>
        <v>0</v>
      </c>
      <c r="R330" s="20">
        <f>COUNTIF(T330:T333,T329)</f>
        <v>0</v>
      </c>
      <c r="S330" s="21" t="s">
        <v>0</v>
      </c>
      <c r="T330" s="20" t="str">
        <f>CONCATENATE(B330,S330)</f>
        <v>A</v>
      </c>
      <c r="U330" s="20">
        <f>IF(R330&gt;0,R330+Q330,Q330*3)</f>
        <v>0</v>
      </c>
      <c r="AF330" s="5"/>
      <c r="AG330" s="5"/>
      <c r="AH330" s="5"/>
      <c r="AI330" s="5"/>
      <c r="AJ330" s="5"/>
      <c r="AK330" s="5"/>
    </row>
    <row r="331" spans="1:37" s="19" customFormat="1" ht="15.6" x14ac:dyDescent="0.25">
      <c r="A331" s="142"/>
      <c r="B331" s="54"/>
      <c r="C331" s="25" t="str">
        <f ca="1">IF(PORTADA!$F$51="A",CONCATENATE(L331," ",I331),"")</f>
        <v>b) 0</v>
      </c>
      <c r="D331" s="26"/>
      <c r="E331" s="15"/>
      <c r="F331" s="15"/>
      <c r="G331" s="62"/>
      <c r="H331" s="62"/>
      <c r="I331" s="34">
        <f>LOOKUP(G328,DATOS!A:A,DATOS!M:M)</f>
        <v>0</v>
      </c>
      <c r="J331" s="35"/>
      <c r="K331" s="34"/>
      <c r="L331" s="35" t="s">
        <v>56</v>
      </c>
      <c r="M331" s="20">
        <f ca="1">IF(PORTADA!$F$51="A",U330,0)</f>
        <v>0</v>
      </c>
      <c r="N331" s="20"/>
      <c r="O331" s="20"/>
      <c r="P331" s="20"/>
      <c r="Q331" s="20"/>
      <c r="R331" s="20">
        <f>Q330-R330</f>
        <v>0</v>
      </c>
      <c r="S331" s="21" t="s">
        <v>1</v>
      </c>
      <c r="T331" s="20" t="str">
        <f>CONCATENATE(B331,S331)</f>
        <v>B</v>
      </c>
      <c r="U331" s="20"/>
      <c r="AF331" s="5"/>
      <c r="AG331" s="5"/>
      <c r="AH331" s="5"/>
      <c r="AI331" s="5"/>
      <c r="AJ331" s="5"/>
      <c r="AK331" s="5"/>
    </row>
    <row r="332" spans="1:37" s="19" customFormat="1" ht="15.6" x14ac:dyDescent="0.25">
      <c r="A332" s="142"/>
      <c r="B332" s="54"/>
      <c r="C332" s="25" t="str">
        <f ca="1">IF(PORTADA!$F$51="A",CONCATENATE(L332," ",I332),"")</f>
        <v>c) 0</v>
      </c>
      <c r="D332" s="26"/>
      <c r="E332" s="15"/>
      <c r="F332" s="15"/>
      <c r="G332" s="62"/>
      <c r="H332" s="62"/>
      <c r="I332" s="34">
        <f>LOOKUP(G328,DATOS!A:A,DATOS!N:N)</f>
        <v>0</v>
      </c>
      <c r="J332" s="35"/>
      <c r="K332" s="34"/>
      <c r="L332" s="35" t="s">
        <v>55</v>
      </c>
      <c r="M332" s="20"/>
      <c r="N332" s="20"/>
      <c r="O332" s="20"/>
      <c r="P332" s="20"/>
      <c r="Q332" s="20"/>
      <c r="R332" s="20"/>
      <c r="S332" s="21" t="s">
        <v>2</v>
      </c>
      <c r="T332" s="20" t="str">
        <f>CONCATENATE(B332,S332)</f>
        <v>C</v>
      </c>
      <c r="U332" s="20"/>
      <c r="AF332" s="5"/>
      <c r="AG332" s="5"/>
      <c r="AH332" s="5"/>
      <c r="AI332" s="5"/>
      <c r="AJ332" s="5"/>
      <c r="AK332" s="5"/>
    </row>
    <row r="333" spans="1:37" s="19" customFormat="1" ht="15.6" x14ac:dyDescent="0.25">
      <c r="A333" s="142"/>
      <c r="B333" s="54"/>
      <c r="C333" s="25" t="str">
        <f ca="1">IF(PORTADA!$F$51="A",CONCATENATE(L333," ",I333),"")</f>
        <v>d) 0</v>
      </c>
      <c r="D333" s="26"/>
      <c r="E333" s="15"/>
      <c r="F333" s="15"/>
      <c r="G333" s="62"/>
      <c r="H333" s="62"/>
      <c r="I333" s="34">
        <f>LOOKUP(G328,DATOS!A:A,DATOS!O:O)</f>
        <v>0</v>
      </c>
      <c r="J333" s="35"/>
      <c r="K333" s="34"/>
      <c r="L333" s="35" t="s">
        <v>45</v>
      </c>
      <c r="M333" s="20"/>
      <c r="N333" s="20"/>
      <c r="O333" s="20"/>
      <c r="P333" s="20"/>
      <c r="Q333" s="20"/>
      <c r="R333" s="20"/>
      <c r="S333" s="21" t="s">
        <v>3</v>
      </c>
      <c r="T333" s="20" t="str">
        <f>CONCATENATE(B333,S333)</f>
        <v>D</v>
      </c>
      <c r="U333" s="20"/>
      <c r="AF333" s="5"/>
      <c r="AG333" s="5"/>
      <c r="AH333" s="5"/>
      <c r="AI333" s="5"/>
      <c r="AJ333" s="5"/>
      <c r="AK333" s="5"/>
    </row>
    <row r="334" spans="1:37" s="19" customFormat="1" ht="15.6" x14ac:dyDescent="0.25">
      <c r="A334" s="11"/>
      <c r="B334" s="52"/>
      <c r="C334" s="13"/>
      <c r="D334" s="14"/>
      <c r="E334" s="15"/>
      <c r="F334" s="15"/>
      <c r="G334" s="64">
        <v>763</v>
      </c>
      <c r="H334" s="66">
        <f ca="1">LOOKUP(M335,REPARTO!A:A,REPARTO!C:C)</f>
        <v>341</v>
      </c>
      <c r="I334" s="34">
        <f>LOOKUP(G334,DATOS!A:A,DATOS!P:P)</f>
        <v>0</v>
      </c>
      <c r="J334" s="34"/>
      <c r="K334" s="34"/>
      <c r="L334" s="35"/>
      <c r="AF334" s="5"/>
      <c r="AG334" s="5"/>
      <c r="AH334" s="5"/>
      <c r="AI334" s="5"/>
      <c r="AJ334" s="5"/>
      <c r="AK334" s="5"/>
    </row>
    <row r="335" spans="1:37" s="19" customFormat="1" ht="15.6" x14ac:dyDescent="0.25">
      <c r="A335" s="11"/>
      <c r="B335" s="31"/>
      <c r="C335" s="23" t="str">
        <f ca="1">IF(PORTADA!$F$51="A",CONCATENATE(M335,".- ",I335),"")</f>
        <v>56.- ÁMBITO DE LA FORMACIÓN MILITAR - RROO PARA LAS FUERZAS ARMADAS.  (Ref: 5-763)</v>
      </c>
      <c r="D335" s="24"/>
      <c r="E335" s="11"/>
      <c r="F335" s="11"/>
      <c r="G335" s="65"/>
      <c r="H335" s="62"/>
      <c r="I335" s="34" t="str">
        <f>LOOKUP(G334,DATOS!A:A,DATOS!G:G)</f>
        <v>ÁMBITO DE LA FORMACIÓN MILITAR - RROO PARA LAS FUERZAS ARMADAS.  (Ref: 5-763)</v>
      </c>
      <c r="J335" s="34"/>
      <c r="K335" s="53"/>
      <c r="L335" s="35">
        <f>+M335</f>
        <v>56</v>
      </c>
      <c r="M335" s="22">
        <f>+M329+1</f>
        <v>56</v>
      </c>
      <c r="N335" s="20" t="s">
        <v>33</v>
      </c>
      <c r="O335" s="20" t="s">
        <v>34</v>
      </c>
      <c r="P335" s="20" t="s">
        <v>39</v>
      </c>
      <c r="Q335" s="20" t="s">
        <v>35</v>
      </c>
      <c r="R335" s="20" t="s">
        <v>36</v>
      </c>
      <c r="S335" s="20" t="s">
        <v>37</v>
      </c>
      <c r="T335" s="20" t="str">
        <f>CONCATENATE("X",I334)</f>
        <v>X0</v>
      </c>
      <c r="U335" s="20" t="s">
        <v>38</v>
      </c>
      <c r="AF335" s="5"/>
      <c r="AG335" s="5"/>
      <c r="AH335" s="5"/>
      <c r="AI335" s="5"/>
      <c r="AJ335" s="5"/>
      <c r="AK335" s="5"/>
    </row>
    <row r="336" spans="1:37" s="19" customFormat="1" ht="15.6" x14ac:dyDescent="0.25">
      <c r="A336" s="142">
        <f ca="1">IF($E$2="X",0,IF(M337&gt;2,I334,M337))</f>
        <v>0</v>
      </c>
      <c r="B336" s="54"/>
      <c r="C336" s="25" t="str">
        <f ca="1">IF(PORTADA!$F$51="A",CONCATENATE(L336," ",I336),"")</f>
        <v>a) 0</v>
      </c>
      <c r="D336" s="26"/>
      <c r="E336" s="15"/>
      <c r="F336" s="15"/>
      <c r="G336" s="62"/>
      <c r="H336" s="62"/>
      <c r="I336" s="34">
        <f>LOOKUP(G334,DATOS!A:A,DATOS!L:L)</f>
        <v>0</v>
      </c>
      <c r="J336" s="35"/>
      <c r="K336" s="34"/>
      <c r="L336" s="35" t="s">
        <v>57</v>
      </c>
      <c r="M336" s="20" t="s">
        <v>5</v>
      </c>
      <c r="N336" s="20">
        <f>IF(O336&gt;0,0,R336)</f>
        <v>0</v>
      </c>
      <c r="O336" s="20">
        <f>IF(R337&gt;0,1,0)</f>
        <v>0</v>
      </c>
      <c r="P336" s="20">
        <f>IF(O336=1,-1/COUNTA(S336:S339),0)</f>
        <v>0</v>
      </c>
      <c r="Q336" s="20">
        <f>COUNTA(B336:B339)</f>
        <v>0</v>
      </c>
      <c r="R336" s="20">
        <f>COUNTIF(T336:T339,T335)</f>
        <v>0</v>
      </c>
      <c r="S336" s="21" t="s">
        <v>0</v>
      </c>
      <c r="T336" s="20" t="str">
        <f>CONCATENATE(B336,S336)</f>
        <v>A</v>
      </c>
      <c r="U336" s="20">
        <f>IF(R336&gt;0,R336+Q336,Q336*3)</f>
        <v>0</v>
      </c>
      <c r="AF336" s="5"/>
      <c r="AG336" s="5"/>
      <c r="AH336" s="5"/>
      <c r="AI336" s="5"/>
      <c r="AJ336" s="5"/>
      <c r="AK336" s="5"/>
    </row>
    <row r="337" spans="1:37" s="19" customFormat="1" ht="15.6" x14ac:dyDescent="0.25">
      <c r="A337" s="142"/>
      <c r="B337" s="54"/>
      <c r="C337" s="25" t="str">
        <f ca="1">IF(PORTADA!$F$51="A",CONCATENATE(L337," ",I337),"")</f>
        <v>b) 0</v>
      </c>
      <c r="D337" s="26"/>
      <c r="E337" s="15"/>
      <c r="F337" s="15"/>
      <c r="G337" s="62"/>
      <c r="H337" s="62"/>
      <c r="I337" s="34">
        <f>LOOKUP(G334,DATOS!A:A,DATOS!M:M)</f>
        <v>0</v>
      </c>
      <c r="J337" s="35"/>
      <c r="K337" s="34"/>
      <c r="L337" s="35" t="s">
        <v>56</v>
      </c>
      <c r="M337" s="20">
        <f ca="1">IF(PORTADA!$F$51="A",U336,0)</f>
        <v>0</v>
      </c>
      <c r="N337" s="20"/>
      <c r="O337" s="20"/>
      <c r="P337" s="20"/>
      <c r="Q337" s="20"/>
      <c r="R337" s="20">
        <f>Q336-R336</f>
        <v>0</v>
      </c>
      <c r="S337" s="21" t="s">
        <v>1</v>
      </c>
      <c r="T337" s="20" t="str">
        <f>CONCATENATE(B337,S337)</f>
        <v>B</v>
      </c>
      <c r="U337" s="20"/>
      <c r="AF337" s="5"/>
      <c r="AG337" s="5"/>
      <c r="AH337" s="5"/>
      <c r="AI337" s="5"/>
      <c r="AJ337" s="5"/>
      <c r="AK337" s="5"/>
    </row>
    <row r="338" spans="1:37" s="19" customFormat="1" ht="15.6" x14ac:dyDescent="0.25">
      <c r="A338" s="142"/>
      <c r="B338" s="54"/>
      <c r="C338" s="25" t="str">
        <f ca="1">IF(PORTADA!$F$51="A",CONCATENATE(L338," ",I338),"")</f>
        <v>c) 0</v>
      </c>
      <c r="D338" s="26"/>
      <c r="E338" s="15"/>
      <c r="F338" s="15"/>
      <c r="G338" s="62"/>
      <c r="H338" s="62"/>
      <c r="I338" s="34">
        <f>LOOKUP(G334,DATOS!A:A,DATOS!N:N)</f>
        <v>0</v>
      </c>
      <c r="J338" s="35"/>
      <c r="K338" s="34"/>
      <c r="L338" s="35" t="s">
        <v>55</v>
      </c>
      <c r="M338" s="20"/>
      <c r="N338" s="20"/>
      <c r="O338" s="20"/>
      <c r="P338" s="20"/>
      <c r="Q338" s="20"/>
      <c r="R338" s="20"/>
      <c r="S338" s="21" t="s">
        <v>2</v>
      </c>
      <c r="T338" s="20" t="str">
        <f>CONCATENATE(B338,S338)</f>
        <v>C</v>
      </c>
      <c r="U338" s="20"/>
      <c r="AF338" s="5"/>
      <c r="AG338" s="5"/>
      <c r="AH338" s="5"/>
      <c r="AI338" s="5"/>
      <c r="AJ338" s="5"/>
      <c r="AK338" s="5"/>
    </row>
    <row r="339" spans="1:37" s="19" customFormat="1" ht="15.6" x14ac:dyDescent="0.25">
      <c r="A339" s="142"/>
      <c r="B339" s="54"/>
      <c r="C339" s="25" t="str">
        <f ca="1">IF(PORTADA!$F$51="A",CONCATENATE(L339," ",I339),"")</f>
        <v>d) 0</v>
      </c>
      <c r="D339" s="26"/>
      <c r="E339" s="15"/>
      <c r="F339" s="15"/>
      <c r="G339" s="62"/>
      <c r="H339" s="62"/>
      <c r="I339" s="34">
        <f>LOOKUP(G334,DATOS!A:A,DATOS!O:O)</f>
        <v>0</v>
      </c>
      <c r="J339" s="35"/>
      <c r="K339" s="34"/>
      <c r="L339" s="35" t="s">
        <v>45</v>
      </c>
      <c r="M339" s="20"/>
      <c r="N339" s="20"/>
      <c r="O339" s="20"/>
      <c r="P339" s="20"/>
      <c r="Q339" s="20"/>
      <c r="R339" s="20"/>
      <c r="S339" s="21" t="s">
        <v>3</v>
      </c>
      <c r="T339" s="20" t="str">
        <f>CONCATENATE(B339,S339)</f>
        <v>D</v>
      </c>
      <c r="U339" s="20"/>
      <c r="AF339" s="5"/>
      <c r="AG339" s="5"/>
      <c r="AH339" s="5"/>
      <c r="AI339" s="5"/>
      <c r="AJ339" s="5"/>
      <c r="AK339" s="5"/>
    </row>
    <row r="340" spans="1:37" s="19" customFormat="1" ht="15.6" x14ac:dyDescent="0.25">
      <c r="A340" s="11"/>
      <c r="B340" s="52"/>
      <c r="C340" s="13"/>
      <c r="D340" s="14"/>
      <c r="E340" s="15"/>
      <c r="F340" s="15"/>
      <c r="G340" s="64">
        <v>49</v>
      </c>
      <c r="H340" s="66">
        <f ca="1">LOOKUP(M341,REPARTO!A:A,REPARTO!C:C)</f>
        <v>878</v>
      </c>
      <c r="I340" s="34">
        <f>LOOKUP(G340,DATOS!A:A,DATOS!P:P)</f>
        <v>0</v>
      </c>
      <c r="J340" s="34"/>
      <c r="K340" s="34"/>
      <c r="L340" s="35"/>
      <c r="AF340" s="5"/>
      <c r="AG340" s="5"/>
      <c r="AH340" s="5"/>
      <c r="AI340" s="5"/>
      <c r="AJ340" s="5"/>
      <c r="AK340" s="5"/>
    </row>
    <row r="341" spans="1:37" s="19" customFormat="1" ht="15.6" x14ac:dyDescent="0.25">
      <c r="A341" s="11"/>
      <c r="B341" s="31"/>
      <c r="C341" s="23" t="str">
        <f ca="1">IF(PORTADA!$F$51="A",CONCATENATE(M341,".- ",I341),"")</f>
        <v>57.- GEOGRAFÍA E HISTORIA - EL MEDIO FÍSICO EN ESPAÑA.  (Ref: 5-49)</v>
      </c>
      <c r="D341" s="24"/>
      <c r="E341" s="11"/>
      <c r="F341" s="11"/>
      <c r="G341" s="65"/>
      <c r="H341" s="62"/>
      <c r="I341" s="34" t="str">
        <f>LOOKUP(G340,DATOS!A:A,DATOS!G:G)</f>
        <v>GEOGRAFÍA E HISTORIA - EL MEDIO FÍSICO EN ESPAÑA.  (Ref: 5-49)</v>
      </c>
      <c r="J341" s="34"/>
      <c r="K341" s="53"/>
      <c r="L341" s="35">
        <f>+M341</f>
        <v>57</v>
      </c>
      <c r="M341" s="22">
        <f>+M335+1</f>
        <v>57</v>
      </c>
      <c r="N341" s="20" t="s">
        <v>33</v>
      </c>
      <c r="O341" s="20" t="s">
        <v>34</v>
      </c>
      <c r="P341" s="20" t="s">
        <v>39</v>
      </c>
      <c r="Q341" s="20" t="s">
        <v>35</v>
      </c>
      <c r="R341" s="20" t="s">
        <v>36</v>
      </c>
      <c r="S341" s="20" t="s">
        <v>37</v>
      </c>
      <c r="T341" s="20" t="str">
        <f>CONCATENATE("X",I340)</f>
        <v>X0</v>
      </c>
      <c r="U341" s="20" t="s">
        <v>38</v>
      </c>
      <c r="AF341" s="5"/>
      <c r="AG341" s="5"/>
      <c r="AH341" s="5"/>
      <c r="AI341" s="5"/>
      <c r="AJ341" s="5"/>
      <c r="AK341" s="5"/>
    </row>
    <row r="342" spans="1:37" s="19" customFormat="1" ht="15.6" x14ac:dyDescent="0.25">
      <c r="A342" s="142">
        <f ca="1">IF($E$2="X",0,IF(M343&gt;2,I340,M343))</f>
        <v>0</v>
      </c>
      <c r="B342" s="54"/>
      <c r="C342" s="25" t="str">
        <f ca="1">IF(PORTADA!$F$51="A",CONCATENATE(L342," ",I342),"")</f>
        <v>a) 0</v>
      </c>
      <c r="D342" s="26"/>
      <c r="E342" s="15"/>
      <c r="F342" s="15"/>
      <c r="G342" s="62"/>
      <c r="H342" s="62"/>
      <c r="I342" s="34">
        <f>LOOKUP(G340,DATOS!A:A,DATOS!L:L)</f>
        <v>0</v>
      </c>
      <c r="J342" s="35"/>
      <c r="K342" s="34"/>
      <c r="L342" s="35" t="s">
        <v>57</v>
      </c>
      <c r="M342" s="20" t="s">
        <v>5</v>
      </c>
      <c r="N342" s="20">
        <f>IF(O342&gt;0,0,R342)</f>
        <v>0</v>
      </c>
      <c r="O342" s="20">
        <f>IF(R343&gt;0,1,0)</f>
        <v>0</v>
      </c>
      <c r="P342" s="20">
        <f>IF(O342=1,-1/COUNTA(S342:S345),0)</f>
        <v>0</v>
      </c>
      <c r="Q342" s="20">
        <f>COUNTA(B342:B345)</f>
        <v>0</v>
      </c>
      <c r="R342" s="20">
        <f>COUNTIF(T342:T345,T341)</f>
        <v>0</v>
      </c>
      <c r="S342" s="21" t="s">
        <v>0</v>
      </c>
      <c r="T342" s="20" t="str">
        <f>CONCATENATE(B342,S342)</f>
        <v>A</v>
      </c>
      <c r="U342" s="20">
        <f>IF(R342&gt;0,R342+Q342,Q342*3)</f>
        <v>0</v>
      </c>
      <c r="AF342" s="5"/>
      <c r="AG342" s="5"/>
      <c r="AH342" s="5"/>
      <c r="AI342" s="5"/>
      <c r="AJ342" s="5"/>
      <c r="AK342" s="5"/>
    </row>
    <row r="343" spans="1:37" s="19" customFormat="1" ht="15.6" x14ac:dyDescent="0.25">
      <c r="A343" s="142"/>
      <c r="B343" s="54"/>
      <c r="C343" s="25" t="str">
        <f ca="1">IF(PORTADA!$F$51="A",CONCATENATE(L343," ",I343),"")</f>
        <v>b) 0</v>
      </c>
      <c r="D343" s="26"/>
      <c r="E343" s="15"/>
      <c r="F343" s="15"/>
      <c r="G343" s="62"/>
      <c r="H343" s="62"/>
      <c r="I343" s="34">
        <f>LOOKUP(G340,DATOS!A:A,DATOS!M:M)</f>
        <v>0</v>
      </c>
      <c r="J343" s="35"/>
      <c r="K343" s="34"/>
      <c r="L343" s="35" t="s">
        <v>56</v>
      </c>
      <c r="M343" s="20">
        <f ca="1">IF(PORTADA!$F$51="A",U342,0)</f>
        <v>0</v>
      </c>
      <c r="N343" s="20"/>
      <c r="O343" s="20"/>
      <c r="P343" s="20"/>
      <c r="Q343" s="20"/>
      <c r="R343" s="20">
        <f>Q342-R342</f>
        <v>0</v>
      </c>
      <c r="S343" s="21" t="s">
        <v>1</v>
      </c>
      <c r="T343" s="20" t="str">
        <f>CONCATENATE(B343,S343)</f>
        <v>B</v>
      </c>
      <c r="U343" s="20"/>
      <c r="AF343" s="5"/>
      <c r="AG343" s="5"/>
      <c r="AH343" s="5"/>
      <c r="AI343" s="5"/>
      <c r="AJ343" s="5"/>
      <c r="AK343" s="5"/>
    </row>
    <row r="344" spans="1:37" s="19" customFormat="1" ht="15.6" x14ac:dyDescent="0.25">
      <c r="A344" s="142"/>
      <c r="B344" s="54"/>
      <c r="C344" s="25" t="str">
        <f ca="1">IF(PORTADA!$F$51="A",CONCATENATE(L344," ",I344),"")</f>
        <v>c) 0</v>
      </c>
      <c r="D344" s="26"/>
      <c r="E344" s="15"/>
      <c r="F344" s="15"/>
      <c r="G344" s="62"/>
      <c r="H344" s="62"/>
      <c r="I344" s="34">
        <f>LOOKUP(G340,DATOS!A:A,DATOS!N:N)</f>
        <v>0</v>
      </c>
      <c r="J344" s="35"/>
      <c r="K344" s="34"/>
      <c r="L344" s="35" t="s">
        <v>55</v>
      </c>
      <c r="M344" s="20"/>
      <c r="N344" s="20"/>
      <c r="O344" s="20"/>
      <c r="P344" s="20"/>
      <c r="Q344" s="20"/>
      <c r="R344" s="20"/>
      <c r="S344" s="21" t="s">
        <v>2</v>
      </c>
      <c r="T344" s="20" t="str">
        <f>CONCATENATE(B344,S344)</f>
        <v>C</v>
      </c>
      <c r="U344" s="20"/>
      <c r="AF344" s="5"/>
      <c r="AG344" s="5"/>
      <c r="AH344" s="5"/>
      <c r="AI344" s="5"/>
      <c r="AJ344" s="5"/>
      <c r="AK344" s="5"/>
    </row>
    <row r="345" spans="1:37" s="19" customFormat="1" ht="15.6" x14ac:dyDescent="0.25">
      <c r="A345" s="142"/>
      <c r="B345" s="54"/>
      <c r="C345" s="25" t="str">
        <f ca="1">IF(PORTADA!$F$51="A",CONCATENATE(L345," ",I345),"")</f>
        <v>d) 0</v>
      </c>
      <c r="D345" s="26"/>
      <c r="E345" s="15"/>
      <c r="F345" s="15"/>
      <c r="G345" s="62"/>
      <c r="H345" s="62"/>
      <c r="I345" s="34">
        <f>LOOKUP(G340,DATOS!A:A,DATOS!O:O)</f>
        <v>0</v>
      </c>
      <c r="J345" s="35"/>
      <c r="K345" s="34"/>
      <c r="L345" s="35" t="s">
        <v>45</v>
      </c>
      <c r="M345" s="20"/>
      <c r="N345" s="20"/>
      <c r="O345" s="20"/>
      <c r="P345" s="20"/>
      <c r="Q345" s="20"/>
      <c r="R345" s="20"/>
      <c r="S345" s="21" t="s">
        <v>3</v>
      </c>
      <c r="T345" s="20" t="str">
        <f>CONCATENATE(B345,S345)</f>
        <v>D</v>
      </c>
      <c r="U345" s="20"/>
      <c r="AF345" s="5"/>
      <c r="AG345" s="5"/>
      <c r="AH345" s="5"/>
      <c r="AI345" s="5"/>
      <c r="AJ345" s="5"/>
      <c r="AK345" s="5"/>
    </row>
    <row r="346" spans="1:37" s="19" customFormat="1" ht="15.6" x14ac:dyDescent="0.25">
      <c r="A346" s="11"/>
      <c r="B346" s="52"/>
      <c r="C346" s="13"/>
      <c r="D346" s="14"/>
      <c r="E346" s="15"/>
      <c r="F346" s="15"/>
      <c r="G346" s="64">
        <v>435</v>
      </c>
      <c r="H346" s="66">
        <f ca="1">LOOKUP(M347,REPARTO!A:A,REPARTO!C:C)</f>
        <v>1273</v>
      </c>
      <c r="I346" s="34">
        <f>LOOKUP(G346,DATOS!A:A,DATOS!P:P)</f>
        <v>0</v>
      </c>
      <c r="J346" s="34"/>
      <c r="K346" s="34"/>
      <c r="L346" s="35"/>
      <c r="AF346" s="5"/>
      <c r="AG346" s="5"/>
      <c r="AH346" s="5"/>
      <c r="AI346" s="5"/>
      <c r="AJ346" s="5"/>
      <c r="AK346" s="5"/>
    </row>
    <row r="347" spans="1:37" s="19" customFormat="1" ht="15.6" x14ac:dyDescent="0.25">
      <c r="A347" s="11"/>
      <c r="B347" s="31"/>
      <c r="C347" s="23" t="str">
        <f ca="1">IF(PORTADA!$F$51="A",CONCATENATE(M347,".- ",I347),"")</f>
        <v>58.- GEOGRAFÍA E HISTORIA - LA EDAD ANTIGUA.  (Ref: 5-435)</v>
      </c>
      <c r="D347" s="24"/>
      <c r="E347" s="11"/>
      <c r="F347" s="11"/>
      <c r="G347" s="65"/>
      <c r="H347" s="62"/>
      <c r="I347" s="34" t="str">
        <f>LOOKUP(G346,DATOS!A:A,DATOS!G:G)</f>
        <v>GEOGRAFÍA E HISTORIA - LA EDAD ANTIGUA.  (Ref: 5-435)</v>
      </c>
      <c r="J347" s="34"/>
      <c r="K347" s="53"/>
      <c r="L347" s="35">
        <f>+M347</f>
        <v>58</v>
      </c>
      <c r="M347" s="22">
        <f>+M341+1</f>
        <v>58</v>
      </c>
      <c r="N347" s="20" t="s">
        <v>33</v>
      </c>
      <c r="O347" s="20" t="s">
        <v>34</v>
      </c>
      <c r="P347" s="20" t="s">
        <v>39</v>
      </c>
      <c r="Q347" s="20" t="s">
        <v>35</v>
      </c>
      <c r="R347" s="20" t="s">
        <v>36</v>
      </c>
      <c r="S347" s="20" t="s">
        <v>37</v>
      </c>
      <c r="T347" s="20" t="str">
        <f>CONCATENATE("X",I346)</f>
        <v>X0</v>
      </c>
      <c r="U347" s="20" t="s">
        <v>38</v>
      </c>
      <c r="AF347" s="5"/>
      <c r="AG347" s="5"/>
      <c r="AH347" s="5"/>
      <c r="AI347" s="5"/>
      <c r="AJ347" s="5"/>
      <c r="AK347" s="5"/>
    </row>
    <row r="348" spans="1:37" s="19" customFormat="1" ht="15.6" x14ac:dyDescent="0.25">
      <c r="A348" s="142">
        <f ca="1">IF($E$2="X",0,IF(M349&gt;2,I346,M349))</f>
        <v>0</v>
      </c>
      <c r="B348" s="54"/>
      <c r="C348" s="25" t="str">
        <f ca="1">IF(PORTADA!$F$51="A",CONCATENATE(L348," ",I348),"")</f>
        <v>a) 0</v>
      </c>
      <c r="D348" s="26"/>
      <c r="E348" s="15"/>
      <c r="F348" s="15"/>
      <c r="G348" s="62"/>
      <c r="H348" s="62"/>
      <c r="I348" s="34">
        <f>LOOKUP(G346,DATOS!A:A,DATOS!L:L)</f>
        <v>0</v>
      </c>
      <c r="J348" s="35"/>
      <c r="K348" s="34"/>
      <c r="L348" s="35" t="s">
        <v>57</v>
      </c>
      <c r="M348" s="20" t="s">
        <v>5</v>
      </c>
      <c r="N348" s="20">
        <f>IF(O348&gt;0,0,R348)</f>
        <v>0</v>
      </c>
      <c r="O348" s="20">
        <f>IF(R349&gt;0,1,0)</f>
        <v>0</v>
      </c>
      <c r="P348" s="20">
        <f>IF(O348=1,-1/COUNTA(S348:S351),0)</f>
        <v>0</v>
      </c>
      <c r="Q348" s="20">
        <f>COUNTA(B348:B351)</f>
        <v>0</v>
      </c>
      <c r="R348" s="20">
        <f>COUNTIF(T348:T351,T347)</f>
        <v>0</v>
      </c>
      <c r="S348" s="21" t="s">
        <v>0</v>
      </c>
      <c r="T348" s="20" t="str">
        <f>CONCATENATE(B348,S348)</f>
        <v>A</v>
      </c>
      <c r="U348" s="20">
        <f>IF(R348&gt;0,R348+Q348,Q348*3)</f>
        <v>0</v>
      </c>
      <c r="AF348" s="5"/>
      <c r="AG348" s="5"/>
      <c r="AH348" s="5"/>
      <c r="AI348" s="5"/>
      <c r="AJ348" s="5"/>
      <c r="AK348" s="5"/>
    </row>
    <row r="349" spans="1:37" s="19" customFormat="1" ht="15.6" x14ac:dyDescent="0.25">
      <c r="A349" s="142"/>
      <c r="B349" s="54"/>
      <c r="C349" s="25" t="str">
        <f ca="1">IF(PORTADA!$F$51="A",CONCATENATE(L349," ",I349),"")</f>
        <v>b) 0</v>
      </c>
      <c r="D349" s="26"/>
      <c r="E349" s="15"/>
      <c r="F349" s="15"/>
      <c r="G349" s="62"/>
      <c r="H349" s="62"/>
      <c r="I349" s="34">
        <f>LOOKUP(G346,DATOS!A:A,DATOS!M:M)</f>
        <v>0</v>
      </c>
      <c r="J349" s="35"/>
      <c r="K349" s="34"/>
      <c r="L349" s="35" t="s">
        <v>56</v>
      </c>
      <c r="M349" s="20">
        <f ca="1">IF(PORTADA!$F$51="A",U348,0)</f>
        <v>0</v>
      </c>
      <c r="N349" s="20"/>
      <c r="O349" s="20"/>
      <c r="P349" s="20"/>
      <c r="Q349" s="20"/>
      <c r="R349" s="20">
        <f>Q348-R348</f>
        <v>0</v>
      </c>
      <c r="S349" s="21" t="s">
        <v>1</v>
      </c>
      <c r="T349" s="20" t="str">
        <f>CONCATENATE(B349,S349)</f>
        <v>B</v>
      </c>
      <c r="U349" s="20"/>
      <c r="AF349" s="5"/>
      <c r="AG349" s="5"/>
      <c r="AH349" s="5"/>
      <c r="AI349" s="5"/>
      <c r="AJ349" s="5"/>
      <c r="AK349" s="5"/>
    </row>
    <row r="350" spans="1:37" s="19" customFormat="1" ht="15.6" x14ac:dyDescent="0.25">
      <c r="A350" s="142"/>
      <c r="B350" s="54"/>
      <c r="C350" s="25" t="str">
        <f ca="1">IF(PORTADA!$F$51="A",CONCATENATE(L350," ",I350),"")</f>
        <v>c) 0</v>
      </c>
      <c r="D350" s="26"/>
      <c r="E350" s="15"/>
      <c r="F350" s="15"/>
      <c r="G350" s="62"/>
      <c r="H350" s="62"/>
      <c r="I350" s="34">
        <f>LOOKUP(G346,DATOS!A:A,DATOS!N:N)</f>
        <v>0</v>
      </c>
      <c r="J350" s="35"/>
      <c r="K350" s="34"/>
      <c r="L350" s="35" t="s">
        <v>55</v>
      </c>
      <c r="M350" s="20"/>
      <c r="N350" s="20"/>
      <c r="O350" s="20"/>
      <c r="P350" s="20"/>
      <c r="Q350" s="20"/>
      <c r="R350" s="20"/>
      <c r="S350" s="21" t="s">
        <v>2</v>
      </c>
      <c r="T350" s="20" t="str">
        <f>CONCATENATE(B350,S350)</f>
        <v>C</v>
      </c>
      <c r="U350" s="20"/>
      <c r="AF350" s="5"/>
      <c r="AG350" s="5"/>
      <c r="AH350" s="5"/>
      <c r="AI350" s="5"/>
      <c r="AJ350" s="5"/>
      <c r="AK350" s="5"/>
    </row>
    <row r="351" spans="1:37" s="19" customFormat="1" ht="15.6" x14ac:dyDescent="0.25">
      <c r="A351" s="142"/>
      <c r="B351" s="54"/>
      <c r="C351" s="25" t="str">
        <f ca="1">IF(PORTADA!$F$51="A",CONCATENATE(L351," ",I351),"")</f>
        <v>d) 0</v>
      </c>
      <c r="D351" s="26"/>
      <c r="E351" s="15"/>
      <c r="F351" s="15"/>
      <c r="G351" s="62"/>
      <c r="H351" s="62"/>
      <c r="I351" s="34">
        <f>LOOKUP(G346,DATOS!A:A,DATOS!O:O)</f>
        <v>0</v>
      </c>
      <c r="J351" s="35"/>
      <c r="K351" s="34"/>
      <c r="L351" s="35" t="s">
        <v>45</v>
      </c>
      <c r="M351" s="20"/>
      <c r="N351" s="20"/>
      <c r="O351" s="20"/>
      <c r="P351" s="20"/>
      <c r="Q351" s="20"/>
      <c r="R351" s="20"/>
      <c r="S351" s="21" t="s">
        <v>3</v>
      </c>
      <c r="T351" s="20" t="str">
        <f>CONCATENATE(B351,S351)</f>
        <v>D</v>
      </c>
      <c r="U351" s="20"/>
      <c r="AF351" s="5"/>
      <c r="AG351" s="5"/>
      <c r="AH351" s="5"/>
      <c r="AI351" s="5"/>
      <c r="AJ351" s="5"/>
      <c r="AK351" s="5"/>
    </row>
    <row r="352" spans="1:37" s="19" customFormat="1" ht="15.6" x14ac:dyDescent="0.25">
      <c r="A352" s="11"/>
      <c r="B352" s="52"/>
      <c r="C352" s="13"/>
      <c r="D352" s="14"/>
      <c r="E352" s="15"/>
      <c r="F352" s="15"/>
      <c r="G352" s="64">
        <v>1307</v>
      </c>
      <c r="H352" s="66">
        <f ca="1">LOOKUP(M353,REPARTO!A:A,REPARTO!C:C)</f>
        <v>495</v>
      </c>
      <c r="I352" s="34">
        <f>LOOKUP(G352,DATOS!A:A,DATOS!P:P)</f>
        <v>0</v>
      </c>
      <c r="J352" s="34"/>
      <c r="K352" s="34"/>
      <c r="L352" s="35"/>
      <c r="AF352" s="5"/>
      <c r="AG352" s="5"/>
      <c r="AH352" s="5"/>
      <c r="AI352" s="5"/>
      <c r="AJ352" s="5"/>
      <c r="AK352" s="5"/>
    </row>
    <row r="353" spans="1:37" s="19" customFormat="1" ht="15.6" x14ac:dyDescent="0.25">
      <c r="A353" s="11"/>
      <c r="B353" s="31"/>
      <c r="C353" s="23" t="str">
        <f ca="1">IF(PORTADA!$F$51="A",CONCATENATE(M353,".- ",I353),"")</f>
        <v>59.- ÁMBITO DE LA INSTRUCCIÓN TÁCTICA Y TÉCNICA - TRANSMISIONES.  (Ref: 5-1307)</v>
      </c>
      <c r="D353" s="24"/>
      <c r="E353" s="11"/>
      <c r="F353" s="11"/>
      <c r="G353" s="65"/>
      <c r="H353" s="62"/>
      <c r="I353" s="34" t="str">
        <f>LOOKUP(G352,DATOS!A:A,DATOS!G:G)</f>
        <v>ÁMBITO DE LA INSTRUCCIÓN TÁCTICA Y TÉCNICA - TRANSMISIONES.  (Ref: 5-1307)</v>
      </c>
      <c r="J353" s="34"/>
      <c r="K353" s="53"/>
      <c r="L353" s="35">
        <f>+M353</f>
        <v>59</v>
      </c>
      <c r="M353" s="22">
        <f>+M347+1</f>
        <v>59</v>
      </c>
      <c r="N353" s="20" t="s">
        <v>33</v>
      </c>
      <c r="O353" s="20" t="s">
        <v>34</v>
      </c>
      <c r="P353" s="20" t="s">
        <v>39</v>
      </c>
      <c r="Q353" s="20" t="s">
        <v>35</v>
      </c>
      <c r="R353" s="20" t="s">
        <v>36</v>
      </c>
      <c r="S353" s="20" t="s">
        <v>37</v>
      </c>
      <c r="T353" s="20" t="str">
        <f>CONCATENATE("X",I352)</f>
        <v>X0</v>
      </c>
      <c r="U353" s="20" t="s">
        <v>38</v>
      </c>
      <c r="AF353" s="5"/>
      <c r="AG353" s="5"/>
      <c r="AH353" s="5"/>
      <c r="AI353" s="5"/>
      <c r="AJ353" s="5"/>
      <c r="AK353" s="5"/>
    </row>
    <row r="354" spans="1:37" s="19" customFormat="1" ht="15.6" x14ac:dyDescent="0.25">
      <c r="A354" s="142">
        <f ca="1">IF($E$2="X",0,IF(M355&gt;2,I352,M355))</f>
        <v>0</v>
      </c>
      <c r="B354" s="54"/>
      <c r="C354" s="25" t="str">
        <f ca="1">IF(PORTADA!$F$51="A",CONCATENATE(L354," ",I354),"")</f>
        <v>a) 0</v>
      </c>
      <c r="D354" s="26"/>
      <c r="E354" s="15"/>
      <c r="F354" s="15"/>
      <c r="G354" s="62"/>
      <c r="H354" s="62"/>
      <c r="I354" s="34">
        <f>LOOKUP(G352,DATOS!A:A,DATOS!L:L)</f>
        <v>0</v>
      </c>
      <c r="J354" s="35"/>
      <c r="K354" s="34"/>
      <c r="L354" s="35" t="s">
        <v>57</v>
      </c>
      <c r="M354" s="20" t="s">
        <v>5</v>
      </c>
      <c r="N354" s="20">
        <f>IF(O354&gt;0,0,R354)</f>
        <v>0</v>
      </c>
      <c r="O354" s="20">
        <f>IF(R355&gt;0,1,0)</f>
        <v>0</v>
      </c>
      <c r="P354" s="20">
        <f>IF(O354=1,-1/COUNTA(S354:S357),0)</f>
        <v>0</v>
      </c>
      <c r="Q354" s="20">
        <f>COUNTA(B354:B357)</f>
        <v>0</v>
      </c>
      <c r="R354" s="20">
        <f>COUNTIF(T354:T357,T353)</f>
        <v>0</v>
      </c>
      <c r="S354" s="21" t="s">
        <v>0</v>
      </c>
      <c r="T354" s="20" t="str">
        <f>CONCATENATE(B354,S354)</f>
        <v>A</v>
      </c>
      <c r="U354" s="20">
        <f>IF(R354&gt;0,R354+Q354,Q354*3)</f>
        <v>0</v>
      </c>
      <c r="AF354" s="5"/>
      <c r="AG354" s="5"/>
      <c r="AH354" s="5"/>
      <c r="AI354" s="5"/>
      <c r="AJ354" s="5"/>
      <c r="AK354" s="5"/>
    </row>
    <row r="355" spans="1:37" s="19" customFormat="1" ht="15.6" x14ac:dyDescent="0.25">
      <c r="A355" s="142"/>
      <c r="B355" s="54"/>
      <c r="C355" s="25" t="str">
        <f ca="1">IF(PORTADA!$F$51="A",CONCATENATE(L355," ",I355),"")</f>
        <v>b) 0</v>
      </c>
      <c r="D355" s="26"/>
      <c r="E355" s="15"/>
      <c r="F355" s="15"/>
      <c r="G355" s="62"/>
      <c r="H355" s="62"/>
      <c r="I355" s="34">
        <f>LOOKUP(G352,DATOS!A:A,DATOS!M:M)</f>
        <v>0</v>
      </c>
      <c r="J355" s="35"/>
      <c r="K355" s="34"/>
      <c r="L355" s="35" t="s">
        <v>56</v>
      </c>
      <c r="M355" s="20">
        <f ca="1">IF(PORTADA!$F$51="A",U354,0)</f>
        <v>0</v>
      </c>
      <c r="N355" s="20"/>
      <c r="O355" s="20"/>
      <c r="P355" s="20"/>
      <c r="Q355" s="20"/>
      <c r="R355" s="20">
        <f>Q354-R354</f>
        <v>0</v>
      </c>
      <c r="S355" s="21" t="s">
        <v>1</v>
      </c>
      <c r="T355" s="20" t="str">
        <f>CONCATENATE(B355,S355)</f>
        <v>B</v>
      </c>
      <c r="U355" s="20"/>
      <c r="AF355" s="5"/>
      <c r="AG355" s="5"/>
      <c r="AH355" s="5"/>
      <c r="AI355" s="5"/>
      <c r="AJ355" s="5"/>
      <c r="AK355" s="5"/>
    </row>
    <row r="356" spans="1:37" s="19" customFormat="1" ht="15.6" x14ac:dyDescent="0.25">
      <c r="A356" s="142"/>
      <c r="B356" s="54"/>
      <c r="C356" s="25" t="str">
        <f ca="1">IF(PORTADA!$F$51="A",CONCATENATE(L356," ",I356),"")</f>
        <v>c) 0</v>
      </c>
      <c r="D356" s="26"/>
      <c r="E356" s="15"/>
      <c r="F356" s="15"/>
      <c r="G356" s="62"/>
      <c r="H356" s="62"/>
      <c r="I356" s="34">
        <f>LOOKUP(G352,DATOS!A:A,DATOS!N:N)</f>
        <v>0</v>
      </c>
      <c r="J356" s="35"/>
      <c r="K356" s="34"/>
      <c r="L356" s="35" t="s">
        <v>55</v>
      </c>
      <c r="M356" s="20"/>
      <c r="N356" s="20"/>
      <c r="O356" s="20"/>
      <c r="P356" s="20"/>
      <c r="Q356" s="20"/>
      <c r="R356" s="20"/>
      <c r="S356" s="21" t="s">
        <v>2</v>
      </c>
      <c r="T356" s="20" t="str">
        <f>CONCATENATE(B356,S356)</f>
        <v>C</v>
      </c>
      <c r="U356" s="20"/>
      <c r="AF356" s="5"/>
      <c r="AG356" s="5"/>
      <c r="AH356" s="5"/>
      <c r="AI356" s="5"/>
      <c r="AJ356" s="5"/>
      <c r="AK356" s="5"/>
    </row>
    <row r="357" spans="1:37" s="19" customFormat="1" ht="15.6" x14ac:dyDescent="0.25">
      <c r="A357" s="142"/>
      <c r="B357" s="54"/>
      <c r="C357" s="25" t="str">
        <f ca="1">IF(PORTADA!$F$51="A",CONCATENATE(L357," ",I357),"")</f>
        <v>d) 0</v>
      </c>
      <c r="D357" s="26"/>
      <c r="E357" s="15"/>
      <c r="F357" s="15"/>
      <c r="G357" s="62"/>
      <c r="H357" s="62"/>
      <c r="I357" s="34">
        <f>LOOKUP(G352,DATOS!A:A,DATOS!O:O)</f>
        <v>0</v>
      </c>
      <c r="J357" s="35"/>
      <c r="K357" s="34"/>
      <c r="L357" s="35" t="s">
        <v>45</v>
      </c>
      <c r="M357" s="20"/>
      <c r="N357" s="20"/>
      <c r="O357" s="20"/>
      <c r="P357" s="20"/>
      <c r="Q357" s="20"/>
      <c r="R357" s="20"/>
      <c r="S357" s="21" t="s">
        <v>3</v>
      </c>
      <c r="T357" s="20" t="str">
        <f>CONCATENATE(B357,S357)</f>
        <v>D</v>
      </c>
      <c r="U357" s="20"/>
      <c r="AF357" s="5"/>
      <c r="AG357" s="5"/>
      <c r="AH357" s="5"/>
      <c r="AI357" s="5"/>
      <c r="AJ357" s="5"/>
      <c r="AK357" s="5"/>
    </row>
    <row r="358" spans="1:37" s="19" customFormat="1" ht="15.6" x14ac:dyDescent="0.25">
      <c r="A358" s="11"/>
      <c r="B358" s="52"/>
      <c r="C358" s="13"/>
      <c r="D358" s="14"/>
      <c r="E358" s="15"/>
      <c r="F358" s="15"/>
      <c r="G358" s="64">
        <v>998</v>
      </c>
      <c r="H358" s="66">
        <f ca="1">LOOKUP(M359,REPARTO!A:A,REPARTO!C:C)</f>
        <v>727</v>
      </c>
      <c r="I358" s="34">
        <f>LOOKUP(G358,DATOS!A:A,DATOS!P:P)</f>
        <v>0</v>
      </c>
      <c r="J358" s="34"/>
      <c r="K358" s="34"/>
      <c r="L358" s="35"/>
      <c r="AF358" s="5"/>
      <c r="AG358" s="5"/>
      <c r="AH358" s="5"/>
      <c r="AI358" s="5"/>
      <c r="AJ358" s="5"/>
      <c r="AK358" s="5"/>
    </row>
    <row r="359" spans="1:37" s="19" customFormat="1" ht="15.6" x14ac:dyDescent="0.25">
      <c r="A359" s="11"/>
      <c r="B359" s="31"/>
      <c r="C359" s="23" t="str">
        <f ca="1">IF(PORTADA!$F$51="A",CONCATENATE(M359,".- ",I359),"")</f>
        <v>60.- ÁMBITO DE LA FORMACIÓN MILITAR - RÉGIMEN DISCIPLINARIO.  (Ref: 5-998)</v>
      </c>
      <c r="D359" s="24"/>
      <c r="E359" s="11"/>
      <c r="F359" s="11"/>
      <c r="G359" s="65"/>
      <c r="H359" s="62"/>
      <c r="I359" s="34" t="str">
        <f>LOOKUP(G358,DATOS!A:A,DATOS!G:G)</f>
        <v>ÁMBITO DE LA FORMACIÓN MILITAR - RÉGIMEN DISCIPLINARIO.  (Ref: 5-998)</v>
      </c>
      <c r="J359" s="34"/>
      <c r="K359" s="53"/>
      <c r="L359" s="35">
        <f>+M359</f>
        <v>60</v>
      </c>
      <c r="M359" s="22">
        <f>+M353+1</f>
        <v>60</v>
      </c>
      <c r="N359" s="20" t="s">
        <v>33</v>
      </c>
      <c r="O359" s="20" t="s">
        <v>34</v>
      </c>
      <c r="P359" s="20" t="s">
        <v>39</v>
      </c>
      <c r="Q359" s="20" t="s">
        <v>35</v>
      </c>
      <c r="R359" s="20" t="s">
        <v>36</v>
      </c>
      <c r="S359" s="20" t="s">
        <v>37</v>
      </c>
      <c r="T359" s="20" t="str">
        <f>CONCATENATE("X",I358)</f>
        <v>X0</v>
      </c>
      <c r="U359" s="20" t="s">
        <v>38</v>
      </c>
      <c r="AF359" s="5"/>
      <c r="AG359" s="5"/>
      <c r="AH359" s="5"/>
      <c r="AI359" s="5"/>
      <c r="AJ359" s="5"/>
      <c r="AK359" s="5"/>
    </row>
    <row r="360" spans="1:37" s="19" customFormat="1" ht="15.6" x14ac:dyDescent="0.25">
      <c r="A360" s="142">
        <f ca="1">IF($E$2="X",0,IF(M361&gt;2,I358,M361))</f>
        <v>0</v>
      </c>
      <c r="B360" s="54"/>
      <c r="C360" s="25" t="str">
        <f ca="1">IF(PORTADA!$F$51="A",CONCATENATE(L360," ",I360),"")</f>
        <v>a) 0</v>
      </c>
      <c r="D360" s="26"/>
      <c r="E360" s="15"/>
      <c r="F360" s="15"/>
      <c r="G360" s="62"/>
      <c r="H360" s="62"/>
      <c r="I360" s="34">
        <f>LOOKUP(G358,DATOS!A:A,DATOS!L:L)</f>
        <v>0</v>
      </c>
      <c r="J360" s="35"/>
      <c r="K360" s="34"/>
      <c r="L360" s="35" t="s">
        <v>57</v>
      </c>
      <c r="M360" s="20" t="s">
        <v>5</v>
      </c>
      <c r="N360" s="20">
        <f>IF(O360&gt;0,0,R360)</f>
        <v>0</v>
      </c>
      <c r="O360" s="20">
        <f>IF(R361&gt;0,1,0)</f>
        <v>0</v>
      </c>
      <c r="P360" s="20">
        <f>IF(O360=1,-1/COUNTA(S360:S363),0)</f>
        <v>0</v>
      </c>
      <c r="Q360" s="20">
        <f>COUNTA(B360:B363)</f>
        <v>0</v>
      </c>
      <c r="R360" s="20">
        <f>COUNTIF(T360:T363,T359)</f>
        <v>0</v>
      </c>
      <c r="S360" s="21" t="s">
        <v>0</v>
      </c>
      <c r="T360" s="20" t="str">
        <f>CONCATENATE(B360,S360)</f>
        <v>A</v>
      </c>
      <c r="U360" s="20">
        <f>IF(R360&gt;0,R360+Q360,Q360*3)</f>
        <v>0</v>
      </c>
      <c r="AF360" s="5"/>
      <c r="AG360" s="5"/>
      <c r="AH360" s="5"/>
      <c r="AI360" s="5"/>
      <c r="AJ360" s="5"/>
      <c r="AK360" s="5"/>
    </row>
    <row r="361" spans="1:37" s="19" customFormat="1" ht="15.6" x14ac:dyDescent="0.25">
      <c r="A361" s="142"/>
      <c r="B361" s="54"/>
      <c r="C361" s="25" t="str">
        <f ca="1">IF(PORTADA!$F$51="A",CONCATENATE(L361," ",I361),"")</f>
        <v>b) 0</v>
      </c>
      <c r="D361" s="26"/>
      <c r="E361" s="15"/>
      <c r="F361" s="15"/>
      <c r="G361" s="62"/>
      <c r="H361" s="62"/>
      <c r="I361" s="34">
        <f>LOOKUP(G358,DATOS!A:A,DATOS!M:M)</f>
        <v>0</v>
      </c>
      <c r="J361" s="35"/>
      <c r="K361" s="34"/>
      <c r="L361" s="35" t="s">
        <v>56</v>
      </c>
      <c r="M361" s="20">
        <f ca="1">IF(PORTADA!$F$51="A",U360,0)</f>
        <v>0</v>
      </c>
      <c r="N361" s="20"/>
      <c r="O361" s="20"/>
      <c r="P361" s="20"/>
      <c r="Q361" s="20"/>
      <c r="R361" s="20">
        <f>Q360-R360</f>
        <v>0</v>
      </c>
      <c r="S361" s="21" t="s">
        <v>1</v>
      </c>
      <c r="T361" s="20" t="str">
        <f>CONCATENATE(B361,S361)</f>
        <v>B</v>
      </c>
      <c r="U361" s="20"/>
      <c r="AF361" s="5"/>
      <c r="AG361" s="5"/>
      <c r="AH361" s="5"/>
      <c r="AI361" s="5"/>
      <c r="AJ361" s="5"/>
      <c r="AK361" s="5"/>
    </row>
    <row r="362" spans="1:37" s="19" customFormat="1" ht="15.6" x14ac:dyDescent="0.25">
      <c r="A362" s="142"/>
      <c r="B362" s="54"/>
      <c r="C362" s="25" t="str">
        <f ca="1">IF(PORTADA!$F$51="A",CONCATENATE(L362," ",I362),"")</f>
        <v>c) 0</v>
      </c>
      <c r="D362" s="26"/>
      <c r="E362" s="15"/>
      <c r="F362" s="15"/>
      <c r="G362" s="62"/>
      <c r="H362" s="62"/>
      <c r="I362" s="34">
        <f>LOOKUP(G358,DATOS!A:A,DATOS!N:N)</f>
        <v>0</v>
      </c>
      <c r="J362" s="35"/>
      <c r="K362" s="34"/>
      <c r="L362" s="35" t="s">
        <v>55</v>
      </c>
      <c r="M362" s="20"/>
      <c r="N362" s="20"/>
      <c r="O362" s="20"/>
      <c r="P362" s="20"/>
      <c r="Q362" s="20"/>
      <c r="R362" s="20"/>
      <c r="S362" s="21" t="s">
        <v>2</v>
      </c>
      <c r="T362" s="20" t="str">
        <f>CONCATENATE(B362,S362)</f>
        <v>C</v>
      </c>
      <c r="U362" s="20"/>
      <c r="AF362" s="5"/>
      <c r="AG362" s="5"/>
      <c r="AH362" s="5"/>
      <c r="AI362" s="5"/>
      <c r="AJ362" s="5"/>
      <c r="AK362" s="5"/>
    </row>
    <row r="363" spans="1:37" s="19" customFormat="1" ht="15.6" x14ac:dyDescent="0.25">
      <c r="A363" s="142"/>
      <c r="B363" s="54"/>
      <c r="C363" s="25" t="str">
        <f ca="1">IF(PORTADA!$F$51="A",CONCATENATE(L363," ",I363),"")</f>
        <v>d) 0</v>
      </c>
      <c r="D363" s="26"/>
      <c r="E363" s="15"/>
      <c r="F363" s="15"/>
      <c r="G363" s="62"/>
      <c r="H363" s="62"/>
      <c r="I363" s="34">
        <f>LOOKUP(G358,DATOS!A:A,DATOS!O:O)</f>
        <v>0</v>
      </c>
      <c r="J363" s="35"/>
      <c r="K363" s="34"/>
      <c r="L363" s="35" t="s">
        <v>45</v>
      </c>
      <c r="M363" s="20"/>
      <c r="N363" s="20"/>
      <c r="O363" s="20"/>
      <c r="P363" s="20"/>
      <c r="Q363" s="20"/>
      <c r="R363" s="20"/>
      <c r="S363" s="21" t="s">
        <v>3</v>
      </c>
      <c r="T363" s="20" t="str">
        <f>CONCATENATE(B363,S363)</f>
        <v>D</v>
      </c>
      <c r="U363" s="20"/>
      <c r="AF363" s="5"/>
      <c r="AG363" s="5"/>
      <c r="AH363" s="5"/>
      <c r="AI363" s="5"/>
      <c r="AJ363" s="5"/>
      <c r="AK363" s="5"/>
    </row>
    <row r="364" spans="1:37" s="19" customFormat="1" ht="15.6" x14ac:dyDescent="0.25">
      <c r="A364" s="11"/>
      <c r="B364" s="52"/>
      <c r="C364" s="13"/>
      <c r="D364" s="14"/>
      <c r="E364" s="15"/>
      <c r="F364" s="15"/>
      <c r="G364" s="64">
        <v>1198</v>
      </c>
      <c r="H364" s="66">
        <f ca="1">LOOKUP(M365,REPARTO!A:A,REPARTO!C:C)</f>
        <v>1235</v>
      </c>
      <c r="I364" s="34">
        <f>LOOKUP(G364,DATOS!A:A,DATOS!P:P)</f>
        <v>0</v>
      </c>
      <c r="J364" s="34"/>
      <c r="K364" s="34"/>
      <c r="L364" s="35"/>
      <c r="AF364" s="5"/>
      <c r="AG364" s="5"/>
      <c r="AH364" s="5"/>
      <c r="AI364" s="5"/>
      <c r="AJ364" s="5"/>
      <c r="AK364" s="5"/>
    </row>
    <row r="365" spans="1:37" s="19" customFormat="1" ht="31.2" x14ac:dyDescent="0.25">
      <c r="A365" s="11"/>
      <c r="B365" s="31"/>
      <c r="C365" s="23" t="str">
        <f ca="1">IF(PORTADA!$F$51="A",CONCATENATE(M365,".- ",I365),"")</f>
        <v>61.- ÁMBITO DE LA INSTRUCCIÓN TÁCTICA Y TÉCNICA - GENERALIDADES, INSTRUCCIÓN Y PREPARACIÓN DE LA MISIÓN.  (Ref: 5-1198)</v>
      </c>
      <c r="D365" s="24"/>
      <c r="E365" s="11"/>
      <c r="F365" s="11"/>
      <c r="G365" s="65"/>
      <c r="H365" s="62"/>
      <c r="I365" s="34" t="str">
        <f>LOOKUP(G364,DATOS!A:A,DATOS!G:G)</f>
        <v>ÁMBITO DE LA INSTRUCCIÓN TÁCTICA Y TÉCNICA - GENERALIDADES, INSTRUCCIÓN Y PREPARACIÓN DE LA MISIÓN.  (Ref: 5-1198)</v>
      </c>
      <c r="J365" s="34"/>
      <c r="K365" s="53"/>
      <c r="L365" s="35">
        <f>+M365</f>
        <v>61</v>
      </c>
      <c r="M365" s="22">
        <f>+M359+1</f>
        <v>61</v>
      </c>
      <c r="N365" s="20" t="s">
        <v>33</v>
      </c>
      <c r="O365" s="20" t="s">
        <v>34</v>
      </c>
      <c r="P365" s="20" t="s">
        <v>39</v>
      </c>
      <c r="Q365" s="20" t="s">
        <v>35</v>
      </c>
      <c r="R365" s="20" t="s">
        <v>36</v>
      </c>
      <c r="S365" s="20" t="s">
        <v>37</v>
      </c>
      <c r="T365" s="20" t="str">
        <f>CONCATENATE("X",I364)</f>
        <v>X0</v>
      </c>
      <c r="U365" s="20" t="s">
        <v>38</v>
      </c>
      <c r="AF365" s="5"/>
      <c r="AG365" s="5"/>
      <c r="AH365" s="5"/>
      <c r="AI365" s="5"/>
      <c r="AJ365" s="5"/>
      <c r="AK365" s="5"/>
    </row>
    <row r="366" spans="1:37" s="19" customFormat="1" ht="15.6" x14ac:dyDescent="0.25">
      <c r="A366" s="142">
        <f ca="1">IF($E$2="X",0,IF(M367&gt;2,I364,M367))</f>
        <v>0</v>
      </c>
      <c r="B366" s="54"/>
      <c r="C366" s="25" t="str">
        <f ca="1">IF(PORTADA!$F$51="A",CONCATENATE(L366," ",I366),"")</f>
        <v>a) 0</v>
      </c>
      <c r="D366" s="26"/>
      <c r="E366" s="15"/>
      <c r="F366" s="15"/>
      <c r="G366" s="62"/>
      <c r="H366" s="62"/>
      <c r="I366" s="34">
        <f>LOOKUP(G364,DATOS!A:A,DATOS!L:L)</f>
        <v>0</v>
      </c>
      <c r="J366" s="35"/>
      <c r="K366" s="34"/>
      <c r="L366" s="35" t="s">
        <v>57</v>
      </c>
      <c r="M366" s="20" t="s">
        <v>5</v>
      </c>
      <c r="N366" s="20">
        <f>IF(O366&gt;0,0,R366)</f>
        <v>0</v>
      </c>
      <c r="O366" s="20">
        <f>IF(R367&gt;0,1,0)</f>
        <v>0</v>
      </c>
      <c r="P366" s="20">
        <f>IF(O366=1,-1/COUNTA(S366:S369),0)</f>
        <v>0</v>
      </c>
      <c r="Q366" s="20">
        <f>COUNTA(B366:B369)</f>
        <v>0</v>
      </c>
      <c r="R366" s="20">
        <f>COUNTIF(T366:T369,T365)</f>
        <v>0</v>
      </c>
      <c r="S366" s="21" t="s">
        <v>0</v>
      </c>
      <c r="T366" s="20" t="str">
        <f>CONCATENATE(B366,S366)</f>
        <v>A</v>
      </c>
      <c r="U366" s="20">
        <f>IF(R366&gt;0,R366+Q366,Q366*3)</f>
        <v>0</v>
      </c>
      <c r="AF366" s="5"/>
      <c r="AG366" s="5"/>
      <c r="AH366" s="5"/>
      <c r="AI366" s="5"/>
      <c r="AJ366" s="5"/>
      <c r="AK366" s="5"/>
    </row>
    <row r="367" spans="1:37" s="19" customFormat="1" ht="15.6" x14ac:dyDescent="0.25">
      <c r="A367" s="142"/>
      <c r="B367" s="54"/>
      <c r="C367" s="25" t="str">
        <f ca="1">IF(PORTADA!$F$51="A",CONCATENATE(L367," ",I367),"")</f>
        <v>b) 0</v>
      </c>
      <c r="D367" s="26"/>
      <c r="E367" s="15"/>
      <c r="F367" s="15"/>
      <c r="G367" s="62"/>
      <c r="H367" s="62"/>
      <c r="I367" s="34">
        <f>LOOKUP(G364,DATOS!A:A,DATOS!M:M)</f>
        <v>0</v>
      </c>
      <c r="J367" s="35"/>
      <c r="K367" s="34"/>
      <c r="L367" s="35" t="s">
        <v>56</v>
      </c>
      <c r="M367" s="20">
        <f ca="1">IF(PORTADA!$F$51="A",U366,0)</f>
        <v>0</v>
      </c>
      <c r="N367" s="20"/>
      <c r="O367" s="20"/>
      <c r="P367" s="20"/>
      <c r="Q367" s="20"/>
      <c r="R367" s="20">
        <f>Q366-R366</f>
        <v>0</v>
      </c>
      <c r="S367" s="21" t="s">
        <v>1</v>
      </c>
      <c r="T367" s="20" t="str">
        <f>CONCATENATE(B367,S367)</f>
        <v>B</v>
      </c>
      <c r="U367" s="20"/>
      <c r="AF367" s="5"/>
      <c r="AG367" s="5"/>
      <c r="AH367" s="5"/>
      <c r="AI367" s="5"/>
      <c r="AJ367" s="5"/>
      <c r="AK367" s="5"/>
    </row>
    <row r="368" spans="1:37" s="19" customFormat="1" ht="15.6" x14ac:dyDescent="0.25">
      <c r="A368" s="142"/>
      <c r="B368" s="54"/>
      <c r="C368" s="25" t="str">
        <f ca="1">IF(PORTADA!$F$51="A",CONCATENATE(L368," ",I368),"")</f>
        <v>c) 0</v>
      </c>
      <c r="D368" s="26"/>
      <c r="E368" s="15"/>
      <c r="F368" s="15"/>
      <c r="G368" s="62"/>
      <c r="H368" s="62"/>
      <c r="I368" s="34">
        <f>LOOKUP(G364,DATOS!A:A,DATOS!N:N)</f>
        <v>0</v>
      </c>
      <c r="J368" s="35"/>
      <c r="K368" s="34"/>
      <c r="L368" s="35" t="s">
        <v>55</v>
      </c>
      <c r="M368" s="20"/>
      <c r="N368" s="20"/>
      <c r="O368" s="20"/>
      <c r="P368" s="20"/>
      <c r="Q368" s="20"/>
      <c r="R368" s="20"/>
      <c r="S368" s="21" t="s">
        <v>2</v>
      </c>
      <c r="T368" s="20" t="str">
        <f>CONCATENATE(B368,S368)</f>
        <v>C</v>
      </c>
      <c r="U368" s="20"/>
      <c r="AF368" s="5"/>
      <c r="AG368" s="5"/>
      <c r="AH368" s="5"/>
      <c r="AI368" s="5"/>
      <c r="AJ368" s="5"/>
      <c r="AK368" s="5"/>
    </row>
    <row r="369" spans="1:37" s="19" customFormat="1" ht="15.6" x14ac:dyDescent="0.25">
      <c r="A369" s="142"/>
      <c r="B369" s="54"/>
      <c r="C369" s="25" t="str">
        <f ca="1">IF(PORTADA!$F$51="A",CONCATENATE(L369," ",I369),"")</f>
        <v>d) 0</v>
      </c>
      <c r="D369" s="26"/>
      <c r="E369" s="15"/>
      <c r="F369" s="15"/>
      <c r="G369" s="62"/>
      <c r="H369" s="62"/>
      <c r="I369" s="34">
        <f>LOOKUP(G364,DATOS!A:A,DATOS!O:O)</f>
        <v>0</v>
      </c>
      <c r="J369" s="35"/>
      <c r="K369" s="34"/>
      <c r="L369" s="35" t="s">
        <v>45</v>
      </c>
      <c r="M369" s="20"/>
      <c r="N369" s="20"/>
      <c r="O369" s="20"/>
      <c r="P369" s="20"/>
      <c r="Q369" s="20"/>
      <c r="R369" s="20"/>
      <c r="S369" s="21" t="s">
        <v>3</v>
      </c>
      <c r="T369" s="20" t="str">
        <f>CONCATENATE(B369,S369)</f>
        <v>D</v>
      </c>
      <c r="U369" s="20"/>
      <c r="AF369" s="5"/>
      <c r="AG369" s="5"/>
      <c r="AH369" s="5"/>
      <c r="AI369" s="5"/>
      <c r="AJ369" s="5"/>
      <c r="AK369" s="5"/>
    </row>
    <row r="370" spans="1:37" s="19" customFormat="1" ht="15.6" x14ac:dyDescent="0.25">
      <c r="A370" s="11"/>
      <c r="B370" s="52"/>
      <c r="C370" s="13"/>
      <c r="D370" s="14"/>
      <c r="E370" s="15"/>
      <c r="F370" s="15"/>
      <c r="G370" s="64">
        <v>1498</v>
      </c>
      <c r="H370" s="66">
        <f ca="1">LOOKUP(M371,REPARTO!A:A,REPARTO!C:C)</f>
        <v>1154</v>
      </c>
      <c r="I370" s="34">
        <f>LOOKUP(G370,DATOS!A:A,DATOS!P:P)</f>
        <v>0</v>
      </c>
      <c r="J370" s="34"/>
      <c r="K370" s="34"/>
      <c r="L370" s="35"/>
      <c r="AF370" s="5"/>
      <c r="AG370" s="5"/>
      <c r="AH370" s="5"/>
      <c r="AI370" s="5"/>
      <c r="AJ370" s="5"/>
      <c r="AK370" s="5"/>
    </row>
    <row r="371" spans="1:37" s="19" customFormat="1" ht="15.6" x14ac:dyDescent="0.25">
      <c r="A371" s="11"/>
      <c r="B371" s="31"/>
      <c r="C371" s="23" t="str">
        <f ca="1">IF(PORTADA!$F$51="A",CONCATENATE(M371,".- ",I371),"")</f>
        <v>62.- ÁMBITO DE LA INSTRUCCIÓN TÁCTICA Y TÉCNICA - INSTRUCCIÓN NBQ.  (Ref: 5-1498)</v>
      </c>
      <c r="D371" s="24"/>
      <c r="E371" s="11"/>
      <c r="F371" s="11"/>
      <c r="G371" s="65"/>
      <c r="H371" s="62"/>
      <c r="I371" s="34" t="str">
        <f>LOOKUP(G370,DATOS!A:A,DATOS!G:G)</f>
        <v>ÁMBITO DE LA INSTRUCCIÓN TÁCTICA Y TÉCNICA - INSTRUCCIÓN NBQ.  (Ref: 5-1498)</v>
      </c>
      <c r="J371" s="34"/>
      <c r="K371" s="53"/>
      <c r="L371" s="35">
        <f>+M371</f>
        <v>62</v>
      </c>
      <c r="M371" s="22">
        <f>+M365+1</f>
        <v>62</v>
      </c>
      <c r="N371" s="20" t="s">
        <v>33</v>
      </c>
      <c r="O371" s="20" t="s">
        <v>34</v>
      </c>
      <c r="P371" s="20" t="s">
        <v>39</v>
      </c>
      <c r="Q371" s="20" t="s">
        <v>35</v>
      </c>
      <c r="R371" s="20" t="s">
        <v>36</v>
      </c>
      <c r="S371" s="20" t="s">
        <v>37</v>
      </c>
      <c r="T371" s="20" t="str">
        <f>CONCATENATE("X",I370)</f>
        <v>X0</v>
      </c>
      <c r="U371" s="20" t="s">
        <v>38</v>
      </c>
      <c r="AF371" s="5"/>
      <c r="AG371" s="5"/>
      <c r="AH371" s="5"/>
      <c r="AI371" s="5"/>
      <c r="AJ371" s="5"/>
      <c r="AK371" s="5"/>
    </row>
    <row r="372" spans="1:37" s="19" customFormat="1" ht="15.6" x14ac:dyDescent="0.25">
      <c r="A372" s="142">
        <f ca="1">IF($E$2="X",0,IF(M373&gt;2,I370,M373))</f>
        <v>0</v>
      </c>
      <c r="B372" s="54"/>
      <c r="C372" s="25" t="str">
        <f ca="1">IF(PORTADA!$F$51="A",CONCATENATE(L372," ",I372),"")</f>
        <v>a) 0</v>
      </c>
      <c r="D372" s="26"/>
      <c r="E372" s="15"/>
      <c r="F372" s="15"/>
      <c r="G372" s="62"/>
      <c r="H372" s="62"/>
      <c r="I372" s="34">
        <f>LOOKUP(G370,DATOS!A:A,DATOS!L:L)</f>
        <v>0</v>
      </c>
      <c r="J372" s="35"/>
      <c r="K372" s="34"/>
      <c r="L372" s="35" t="s">
        <v>57</v>
      </c>
      <c r="M372" s="20" t="s">
        <v>5</v>
      </c>
      <c r="N372" s="20">
        <f>IF(O372&gt;0,0,R372)</f>
        <v>0</v>
      </c>
      <c r="O372" s="20">
        <f>IF(R373&gt;0,1,0)</f>
        <v>0</v>
      </c>
      <c r="P372" s="20">
        <f>IF(O372=1,-1/COUNTA(S372:S375),0)</f>
        <v>0</v>
      </c>
      <c r="Q372" s="20">
        <f>COUNTA(B372:B375)</f>
        <v>0</v>
      </c>
      <c r="R372" s="20">
        <f>COUNTIF(T372:T375,T371)</f>
        <v>0</v>
      </c>
      <c r="S372" s="21" t="s">
        <v>0</v>
      </c>
      <c r="T372" s="20" t="str">
        <f>CONCATENATE(B372,S372)</f>
        <v>A</v>
      </c>
      <c r="U372" s="20">
        <f>IF(R372&gt;0,R372+Q372,Q372*3)</f>
        <v>0</v>
      </c>
      <c r="AF372" s="5"/>
      <c r="AG372" s="5"/>
      <c r="AH372" s="5"/>
      <c r="AI372" s="5"/>
      <c r="AJ372" s="5"/>
      <c r="AK372" s="5"/>
    </row>
    <row r="373" spans="1:37" s="19" customFormat="1" ht="15.6" x14ac:dyDescent="0.25">
      <c r="A373" s="142"/>
      <c r="B373" s="54"/>
      <c r="C373" s="25" t="str">
        <f ca="1">IF(PORTADA!$F$51="A",CONCATENATE(L373," ",I373),"")</f>
        <v>b) 0</v>
      </c>
      <c r="D373" s="26"/>
      <c r="E373" s="15"/>
      <c r="F373" s="15"/>
      <c r="G373" s="62"/>
      <c r="H373" s="62"/>
      <c r="I373" s="34">
        <f>LOOKUP(G370,DATOS!A:A,DATOS!M:M)</f>
        <v>0</v>
      </c>
      <c r="J373" s="35"/>
      <c r="K373" s="34"/>
      <c r="L373" s="35" t="s">
        <v>56</v>
      </c>
      <c r="M373" s="20">
        <f ca="1">IF(PORTADA!$F$51="A",U372,0)</f>
        <v>0</v>
      </c>
      <c r="N373" s="20"/>
      <c r="O373" s="20"/>
      <c r="P373" s="20"/>
      <c r="Q373" s="20"/>
      <c r="R373" s="20">
        <f>Q372-R372</f>
        <v>0</v>
      </c>
      <c r="S373" s="21" t="s">
        <v>1</v>
      </c>
      <c r="T373" s="20" t="str">
        <f>CONCATENATE(B373,S373)</f>
        <v>B</v>
      </c>
      <c r="U373" s="20"/>
      <c r="AF373" s="5"/>
      <c r="AG373" s="5"/>
      <c r="AH373" s="5"/>
      <c r="AI373" s="5"/>
      <c r="AJ373" s="5"/>
      <c r="AK373" s="5"/>
    </row>
    <row r="374" spans="1:37" s="19" customFormat="1" ht="15.6" x14ac:dyDescent="0.25">
      <c r="A374" s="142"/>
      <c r="B374" s="54"/>
      <c r="C374" s="25" t="str">
        <f ca="1">IF(PORTADA!$F$51="A",CONCATENATE(L374," ",I374),"")</f>
        <v>c) 0</v>
      </c>
      <c r="D374" s="26"/>
      <c r="E374" s="15"/>
      <c r="F374" s="15"/>
      <c r="G374" s="62"/>
      <c r="H374" s="62"/>
      <c r="I374" s="34">
        <f>LOOKUP(G370,DATOS!A:A,DATOS!N:N)</f>
        <v>0</v>
      </c>
      <c r="J374" s="35"/>
      <c r="K374" s="34"/>
      <c r="L374" s="35" t="s">
        <v>55</v>
      </c>
      <c r="M374" s="20"/>
      <c r="N374" s="20"/>
      <c r="O374" s="20"/>
      <c r="P374" s="20"/>
      <c r="Q374" s="20"/>
      <c r="R374" s="20"/>
      <c r="S374" s="21" t="s">
        <v>2</v>
      </c>
      <c r="T374" s="20" t="str">
        <f>CONCATENATE(B374,S374)</f>
        <v>C</v>
      </c>
      <c r="U374" s="20"/>
      <c r="AF374" s="5"/>
      <c r="AG374" s="5"/>
      <c r="AH374" s="5"/>
      <c r="AI374" s="5"/>
      <c r="AJ374" s="5"/>
      <c r="AK374" s="5"/>
    </row>
    <row r="375" spans="1:37" s="19" customFormat="1" ht="15.6" x14ac:dyDescent="0.25">
      <c r="A375" s="142"/>
      <c r="B375" s="54"/>
      <c r="C375" s="25" t="str">
        <f ca="1">IF(PORTADA!$F$51="A",CONCATENATE(L375," ",I375),"")</f>
        <v>d) 0</v>
      </c>
      <c r="D375" s="26"/>
      <c r="E375" s="15"/>
      <c r="F375" s="15"/>
      <c r="G375" s="62"/>
      <c r="H375" s="62"/>
      <c r="I375" s="34">
        <f>LOOKUP(G370,DATOS!A:A,DATOS!O:O)</f>
        <v>0</v>
      </c>
      <c r="J375" s="35"/>
      <c r="K375" s="34"/>
      <c r="L375" s="35" t="s">
        <v>45</v>
      </c>
      <c r="M375" s="20"/>
      <c r="N375" s="20"/>
      <c r="O375" s="20"/>
      <c r="P375" s="20"/>
      <c r="Q375" s="20"/>
      <c r="R375" s="20"/>
      <c r="S375" s="21" t="s">
        <v>3</v>
      </c>
      <c r="T375" s="20" t="str">
        <f>CONCATENATE(B375,S375)</f>
        <v>D</v>
      </c>
      <c r="U375" s="20"/>
      <c r="AF375" s="5"/>
      <c r="AG375" s="5"/>
      <c r="AH375" s="5"/>
      <c r="AI375" s="5"/>
      <c r="AJ375" s="5"/>
      <c r="AK375" s="5"/>
    </row>
    <row r="376" spans="1:37" s="19" customFormat="1" ht="15.6" x14ac:dyDescent="0.25">
      <c r="A376" s="11"/>
      <c r="B376" s="52"/>
      <c r="C376" s="13"/>
      <c r="D376" s="14"/>
      <c r="E376" s="15"/>
      <c r="F376" s="15"/>
      <c r="G376" s="64">
        <v>1784</v>
      </c>
      <c r="H376" s="66">
        <f ca="1">LOOKUP(M377,REPARTO!A:A,REPARTO!C:C)</f>
        <v>897</v>
      </c>
      <c r="I376" s="34">
        <f>LOOKUP(G376,DATOS!A:A,DATOS!P:P)</f>
        <v>0</v>
      </c>
      <c r="J376" s="34"/>
      <c r="K376" s="34"/>
      <c r="L376" s="35"/>
      <c r="AF376" s="5"/>
      <c r="AG376" s="5"/>
      <c r="AH376" s="5"/>
      <c r="AI376" s="5"/>
      <c r="AJ376" s="5"/>
      <c r="AK376" s="5"/>
    </row>
    <row r="377" spans="1:37" s="19" customFormat="1" ht="15.6" x14ac:dyDescent="0.25">
      <c r="A377" s="11"/>
      <c r="B377" s="31"/>
      <c r="C377" s="23" t="str">
        <f ca="1">IF(PORTADA!$F$51="A",CONCATENATE(M377,".- ",I377),"")</f>
        <v>63.- ÁMBITO DE LA SEGURIDAD MILITAR Y RÉGIMEN INTERIOR - SEGURIDAD EN LAS FAS.  (Ref: 5-1784)</v>
      </c>
      <c r="D377" s="24"/>
      <c r="E377" s="11"/>
      <c r="F377" s="11"/>
      <c r="G377" s="65"/>
      <c r="H377" s="62"/>
      <c r="I377" s="34" t="str">
        <f>LOOKUP(G376,DATOS!A:A,DATOS!G:G)</f>
        <v>ÁMBITO DE LA SEGURIDAD MILITAR Y RÉGIMEN INTERIOR - SEGURIDAD EN LAS FAS.  (Ref: 5-1784)</v>
      </c>
      <c r="J377" s="34"/>
      <c r="K377" s="53"/>
      <c r="L377" s="35">
        <f>+M377</f>
        <v>63</v>
      </c>
      <c r="M377" s="22">
        <f>+M371+1</f>
        <v>63</v>
      </c>
      <c r="N377" s="20" t="s">
        <v>33</v>
      </c>
      <c r="O377" s="20" t="s">
        <v>34</v>
      </c>
      <c r="P377" s="20" t="s">
        <v>39</v>
      </c>
      <c r="Q377" s="20" t="s">
        <v>35</v>
      </c>
      <c r="R377" s="20" t="s">
        <v>36</v>
      </c>
      <c r="S377" s="20" t="s">
        <v>37</v>
      </c>
      <c r="T377" s="20" t="str">
        <f>CONCATENATE("X",I376)</f>
        <v>X0</v>
      </c>
      <c r="U377" s="20" t="s">
        <v>38</v>
      </c>
      <c r="AF377" s="5"/>
      <c r="AG377" s="5"/>
      <c r="AH377" s="5"/>
      <c r="AI377" s="5"/>
      <c r="AJ377" s="5"/>
      <c r="AK377" s="5"/>
    </row>
    <row r="378" spans="1:37" s="19" customFormat="1" ht="15.6" x14ac:dyDescent="0.25">
      <c r="A378" s="142">
        <f ca="1">IF($E$2="X",0,IF(M379&gt;2,I376,M379))</f>
        <v>0</v>
      </c>
      <c r="B378" s="54"/>
      <c r="C378" s="25" t="str">
        <f ca="1">IF(PORTADA!$F$51="A",CONCATENATE(L378," ",I378),"")</f>
        <v>a) 0</v>
      </c>
      <c r="D378" s="26"/>
      <c r="E378" s="15"/>
      <c r="F378" s="15"/>
      <c r="G378" s="62"/>
      <c r="H378" s="62"/>
      <c r="I378" s="34">
        <f>LOOKUP(G376,DATOS!A:A,DATOS!L:L)</f>
        <v>0</v>
      </c>
      <c r="J378" s="35"/>
      <c r="K378" s="34"/>
      <c r="L378" s="35" t="s">
        <v>57</v>
      </c>
      <c r="M378" s="20" t="s">
        <v>5</v>
      </c>
      <c r="N378" s="20">
        <f>IF(O378&gt;0,0,R378)</f>
        <v>0</v>
      </c>
      <c r="O378" s="20">
        <f>IF(R379&gt;0,1,0)</f>
        <v>0</v>
      </c>
      <c r="P378" s="20">
        <f>IF(O378=1,-1/COUNTA(S378:S381),0)</f>
        <v>0</v>
      </c>
      <c r="Q378" s="20">
        <f>COUNTA(B378:B381)</f>
        <v>0</v>
      </c>
      <c r="R378" s="20">
        <f>COUNTIF(T378:T381,T377)</f>
        <v>0</v>
      </c>
      <c r="S378" s="21" t="s">
        <v>0</v>
      </c>
      <c r="T378" s="20" t="str">
        <f>CONCATENATE(B378,S378)</f>
        <v>A</v>
      </c>
      <c r="U378" s="20">
        <f>IF(R378&gt;0,R378+Q378,Q378*3)</f>
        <v>0</v>
      </c>
      <c r="AF378" s="5"/>
      <c r="AG378" s="5"/>
      <c r="AH378" s="5"/>
      <c r="AI378" s="5"/>
      <c r="AJ378" s="5"/>
      <c r="AK378" s="5"/>
    </row>
    <row r="379" spans="1:37" s="19" customFormat="1" ht="15.6" x14ac:dyDescent="0.25">
      <c r="A379" s="142"/>
      <c r="B379" s="54"/>
      <c r="C379" s="25" t="str">
        <f ca="1">IF(PORTADA!$F$51="A",CONCATENATE(L379," ",I379),"")</f>
        <v>b) 0</v>
      </c>
      <c r="D379" s="26"/>
      <c r="E379" s="15"/>
      <c r="F379" s="15"/>
      <c r="G379" s="62"/>
      <c r="H379" s="62"/>
      <c r="I379" s="34">
        <f>LOOKUP(G376,DATOS!A:A,DATOS!M:M)</f>
        <v>0</v>
      </c>
      <c r="J379" s="35"/>
      <c r="K379" s="34"/>
      <c r="L379" s="35" t="s">
        <v>56</v>
      </c>
      <c r="M379" s="20">
        <f ca="1">IF(PORTADA!$F$51="A",U378,0)</f>
        <v>0</v>
      </c>
      <c r="N379" s="20"/>
      <c r="O379" s="20"/>
      <c r="P379" s="20"/>
      <c r="Q379" s="20"/>
      <c r="R379" s="20">
        <f>Q378-R378</f>
        <v>0</v>
      </c>
      <c r="S379" s="21" t="s">
        <v>1</v>
      </c>
      <c r="T379" s="20" t="str">
        <f>CONCATENATE(B379,S379)</f>
        <v>B</v>
      </c>
      <c r="U379" s="20"/>
      <c r="AF379" s="5"/>
      <c r="AG379" s="5"/>
      <c r="AH379" s="5"/>
      <c r="AI379" s="5"/>
      <c r="AJ379" s="5"/>
      <c r="AK379" s="5"/>
    </row>
    <row r="380" spans="1:37" s="19" customFormat="1" ht="15.6" x14ac:dyDescent="0.25">
      <c r="A380" s="142"/>
      <c r="B380" s="54"/>
      <c r="C380" s="25" t="str">
        <f ca="1">IF(PORTADA!$F$51="A",CONCATENATE(L380," ",I380),"")</f>
        <v>c) 0</v>
      </c>
      <c r="D380" s="26"/>
      <c r="E380" s="15"/>
      <c r="F380" s="15"/>
      <c r="G380" s="62"/>
      <c r="H380" s="62"/>
      <c r="I380" s="34">
        <f>LOOKUP(G376,DATOS!A:A,DATOS!N:N)</f>
        <v>0</v>
      </c>
      <c r="J380" s="35"/>
      <c r="K380" s="34"/>
      <c r="L380" s="35" t="s">
        <v>55</v>
      </c>
      <c r="M380" s="20"/>
      <c r="N380" s="20"/>
      <c r="O380" s="20"/>
      <c r="P380" s="20"/>
      <c r="Q380" s="20"/>
      <c r="R380" s="20"/>
      <c r="S380" s="21" t="s">
        <v>2</v>
      </c>
      <c r="T380" s="20" t="str">
        <f>CONCATENATE(B380,S380)</f>
        <v>C</v>
      </c>
      <c r="U380" s="20"/>
      <c r="AF380" s="5"/>
      <c r="AG380" s="5"/>
      <c r="AH380" s="5"/>
      <c r="AI380" s="5"/>
      <c r="AJ380" s="5"/>
      <c r="AK380" s="5"/>
    </row>
    <row r="381" spans="1:37" s="19" customFormat="1" ht="15.6" x14ac:dyDescent="0.25">
      <c r="A381" s="142"/>
      <c r="B381" s="54"/>
      <c r="C381" s="25" t="str">
        <f ca="1">IF(PORTADA!$F$51="A",CONCATENATE(L381," ",I381),"")</f>
        <v>d) 0</v>
      </c>
      <c r="D381" s="26"/>
      <c r="E381" s="15"/>
      <c r="F381" s="15"/>
      <c r="G381" s="62"/>
      <c r="H381" s="62"/>
      <c r="I381" s="34">
        <f>LOOKUP(G376,DATOS!A:A,DATOS!O:O)</f>
        <v>0</v>
      </c>
      <c r="J381" s="35"/>
      <c r="K381" s="34"/>
      <c r="L381" s="35" t="s">
        <v>45</v>
      </c>
      <c r="M381" s="20"/>
      <c r="N381" s="20"/>
      <c r="O381" s="20"/>
      <c r="P381" s="20"/>
      <c r="Q381" s="20"/>
      <c r="R381" s="20"/>
      <c r="S381" s="21" t="s">
        <v>3</v>
      </c>
      <c r="T381" s="20" t="str">
        <f>CONCATENATE(B381,S381)</f>
        <v>D</v>
      </c>
      <c r="U381" s="20"/>
      <c r="AF381" s="5"/>
      <c r="AG381" s="5"/>
      <c r="AH381" s="5"/>
      <c r="AI381" s="5"/>
      <c r="AJ381" s="5"/>
      <c r="AK381" s="5"/>
    </row>
    <row r="382" spans="1:37" s="19" customFormat="1" ht="15.6" x14ac:dyDescent="0.25">
      <c r="A382" s="11"/>
      <c r="B382" s="52"/>
      <c r="C382" s="13"/>
      <c r="D382" s="14"/>
      <c r="E382" s="15"/>
      <c r="F382" s="15"/>
      <c r="G382" s="64">
        <v>891</v>
      </c>
      <c r="H382" s="66">
        <f ca="1">LOOKUP(M383,REPARTO!A:A,REPARTO!C:C)</f>
        <v>1365</v>
      </c>
      <c r="I382" s="34">
        <f>LOOKUP(G382,DATOS!A:A,DATOS!P:P)</f>
        <v>0</v>
      </c>
      <c r="J382" s="34"/>
      <c r="K382" s="34"/>
      <c r="L382" s="35"/>
      <c r="AF382" s="5"/>
      <c r="AG382" s="5"/>
      <c r="AH382" s="5"/>
      <c r="AI382" s="5"/>
      <c r="AJ382" s="5"/>
      <c r="AK382" s="5"/>
    </row>
    <row r="383" spans="1:37" s="19" customFormat="1" ht="15.6" x14ac:dyDescent="0.25">
      <c r="A383" s="11"/>
      <c r="B383" s="31"/>
      <c r="C383" s="23" t="str">
        <f ca="1">IF(PORTADA!$F$51="A",CONCATENATE(M383,".- ",I383),"")</f>
        <v>64.- ÁMBITO DE LA FORMACIÓN MILITAR - RÉGIMEN DISCIPLINARIO.  (Ref: 5-891)</v>
      </c>
      <c r="D383" s="24"/>
      <c r="E383" s="11"/>
      <c r="F383" s="11"/>
      <c r="G383" s="65"/>
      <c r="H383" s="62"/>
      <c r="I383" s="34" t="str">
        <f>LOOKUP(G382,DATOS!A:A,DATOS!G:G)</f>
        <v>ÁMBITO DE LA FORMACIÓN MILITAR - RÉGIMEN DISCIPLINARIO.  (Ref: 5-891)</v>
      </c>
      <c r="J383" s="34"/>
      <c r="K383" s="53"/>
      <c r="L383" s="35">
        <f>+M383</f>
        <v>64</v>
      </c>
      <c r="M383" s="22">
        <f>+M377+1</f>
        <v>64</v>
      </c>
      <c r="N383" s="20" t="s">
        <v>33</v>
      </c>
      <c r="O383" s="20" t="s">
        <v>34</v>
      </c>
      <c r="P383" s="20" t="s">
        <v>39</v>
      </c>
      <c r="Q383" s="20" t="s">
        <v>35</v>
      </c>
      <c r="R383" s="20" t="s">
        <v>36</v>
      </c>
      <c r="S383" s="20" t="s">
        <v>37</v>
      </c>
      <c r="T383" s="20" t="str">
        <f>CONCATENATE("X",I382)</f>
        <v>X0</v>
      </c>
      <c r="U383" s="20" t="s">
        <v>38</v>
      </c>
      <c r="AF383" s="5"/>
      <c r="AG383" s="5"/>
      <c r="AH383" s="5"/>
      <c r="AI383" s="5"/>
      <c r="AJ383" s="5"/>
      <c r="AK383" s="5"/>
    </row>
    <row r="384" spans="1:37" s="19" customFormat="1" ht="15.6" x14ac:dyDescent="0.25">
      <c r="A384" s="142">
        <f ca="1">IF($E$2="X",0,IF(M385&gt;2,I382,M385))</f>
        <v>0</v>
      </c>
      <c r="B384" s="54"/>
      <c r="C384" s="25" t="str">
        <f ca="1">IF(PORTADA!$F$51="A",CONCATENATE(L384," ",I384),"")</f>
        <v>a) 0</v>
      </c>
      <c r="D384" s="26"/>
      <c r="E384" s="15"/>
      <c r="F384" s="15"/>
      <c r="G384" s="62"/>
      <c r="H384" s="62"/>
      <c r="I384" s="34">
        <f>LOOKUP(G382,DATOS!A:A,DATOS!L:L)</f>
        <v>0</v>
      </c>
      <c r="J384" s="35"/>
      <c r="K384" s="34"/>
      <c r="L384" s="35" t="s">
        <v>57</v>
      </c>
      <c r="M384" s="20" t="s">
        <v>5</v>
      </c>
      <c r="N384" s="20">
        <f>IF(O384&gt;0,0,R384)</f>
        <v>0</v>
      </c>
      <c r="O384" s="20">
        <f>IF(R385&gt;0,1,0)</f>
        <v>0</v>
      </c>
      <c r="P384" s="20">
        <f>IF(O384=1,-1/COUNTA(S384:S387),0)</f>
        <v>0</v>
      </c>
      <c r="Q384" s="20">
        <f>COUNTA(B384:B387)</f>
        <v>0</v>
      </c>
      <c r="R384" s="20">
        <f>COUNTIF(T384:T387,T383)</f>
        <v>0</v>
      </c>
      <c r="S384" s="21" t="s">
        <v>0</v>
      </c>
      <c r="T384" s="20" t="str">
        <f>CONCATENATE(B384,S384)</f>
        <v>A</v>
      </c>
      <c r="U384" s="20">
        <f>IF(R384&gt;0,R384+Q384,Q384*3)</f>
        <v>0</v>
      </c>
      <c r="AF384" s="5"/>
      <c r="AG384" s="5"/>
      <c r="AH384" s="5"/>
      <c r="AI384" s="5"/>
      <c r="AJ384" s="5"/>
      <c r="AK384" s="5"/>
    </row>
    <row r="385" spans="1:37" s="19" customFormat="1" ht="15.6" x14ac:dyDescent="0.25">
      <c r="A385" s="142"/>
      <c r="B385" s="54"/>
      <c r="C385" s="25" t="str">
        <f ca="1">IF(PORTADA!$F$51="A",CONCATENATE(L385," ",I385),"")</f>
        <v>b) 0</v>
      </c>
      <c r="D385" s="26"/>
      <c r="E385" s="15"/>
      <c r="F385" s="15"/>
      <c r="G385" s="62"/>
      <c r="H385" s="62"/>
      <c r="I385" s="34">
        <f>LOOKUP(G382,DATOS!A:A,DATOS!M:M)</f>
        <v>0</v>
      </c>
      <c r="J385" s="35"/>
      <c r="K385" s="34"/>
      <c r="L385" s="35" t="s">
        <v>56</v>
      </c>
      <c r="M385" s="20">
        <f ca="1">IF(PORTADA!$F$51="A",U384,0)</f>
        <v>0</v>
      </c>
      <c r="N385" s="20"/>
      <c r="O385" s="20"/>
      <c r="P385" s="20"/>
      <c r="Q385" s="20"/>
      <c r="R385" s="20">
        <f>Q384-R384</f>
        <v>0</v>
      </c>
      <c r="S385" s="21" t="s">
        <v>1</v>
      </c>
      <c r="T385" s="20" t="str">
        <f>CONCATENATE(B385,S385)</f>
        <v>B</v>
      </c>
      <c r="U385" s="20"/>
      <c r="AF385" s="5"/>
      <c r="AG385" s="5"/>
      <c r="AH385" s="5"/>
      <c r="AI385" s="5"/>
      <c r="AJ385" s="5"/>
      <c r="AK385" s="5"/>
    </row>
    <row r="386" spans="1:37" s="19" customFormat="1" ht="15.6" x14ac:dyDescent="0.25">
      <c r="A386" s="142"/>
      <c r="B386" s="54"/>
      <c r="C386" s="25" t="str">
        <f ca="1">IF(PORTADA!$F$51="A",CONCATENATE(L386," ",I386),"")</f>
        <v>c) 0</v>
      </c>
      <c r="D386" s="26"/>
      <c r="E386" s="15"/>
      <c r="F386" s="15"/>
      <c r="G386" s="62"/>
      <c r="H386" s="62"/>
      <c r="I386" s="34">
        <f>LOOKUP(G382,DATOS!A:A,DATOS!N:N)</f>
        <v>0</v>
      </c>
      <c r="J386" s="35"/>
      <c r="K386" s="34"/>
      <c r="L386" s="35" t="s">
        <v>55</v>
      </c>
      <c r="M386" s="20"/>
      <c r="N386" s="20"/>
      <c r="O386" s="20"/>
      <c r="P386" s="20"/>
      <c r="Q386" s="20"/>
      <c r="R386" s="20"/>
      <c r="S386" s="21" t="s">
        <v>2</v>
      </c>
      <c r="T386" s="20" t="str">
        <f>CONCATENATE(B386,S386)</f>
        <v>C</v>
      </c>
      <c r="U386" s="20"/>
      <c r="AF386" s="5"/>
      <c r="AG386" s="5"/>
      <c r="AH386" s="5"/>
      <c r="AI386" s="5"/>
      <c r="AJ386" s="5"/>
      <c r="AK386" s="5"/>
    </row>
    <row r="387" spans="1:37" s="19" customFormat="1" ht="15.6" x14ac:dyDescent="0.25">
      <c r="A387" s="142"/>
      <c r="B387" s="54"/>
      <c r="C387" s="25" t="str">
        <f ca="1">IF(PORTADA!$F$51="A",CONCATENATE(L387," ",I387),"")</f>
        <v>d) 0</v>
      </c>
      <c r="D387" s="26"/>
      <c r="E387" s="15"/>
      <c r="F387" s="15"/>
      <c r="G387" s="62"/>
      <c r="H387" s="62"/>
      <c r="I387" s="34">
        <f>LOOKUP(G382,DATOS!A:A,DATOS!O:O)</f>
        <v>0</v>
      </c>
      <c r="J387" s="35"/>
      <c r="K387" s="34"/>
      <c r="L387" s="35" t="s">
        <v>45</v>
      </c>
      <c r="M387" s="20"/>
      <c r="N387" s="20"/>
      <c r="O387" s="20"/>
      <c r="P387" s="20"/>
      <c r="Q387" s="20"/>
      <c r="R387" s="20"/>
      <c r="S387" s="21" t="s">
        <v>3</v>
      </c>
      <c r="T387" s="20" t="str">
        <f>CONCATENATE(B387,S387)</f>
        <v>D</v>
      </c>
      <c r="U387" s="20"/>
      <c r="AF387" s="5"/>
      <c r="AG387" s="5"/>
      <c r="AH387" s="5"/>
      <c r="AI387" s="5"/>
      <c r="AJ387" s="5"/>
      <c r="AK387" s="5"/>
    </row>
    <row r="388" spans="1:37" s="19" customFormat="1" ht="15.6" x14ac:dyDescent="0.25">
      <c r="A388" s="11"/>
      <c r="B388" s="52"/>
      <c r="C388" s="13"/>
      <c r="D388" s="14"/>
      <c r="E388" s="15"/>
      <c r="F388" s="15"/>
      <c r="G388" s="64">
        <v>203</v>
      </c>
      <c r="H388" s="66">
        <f ca="1">LOOKUP(M389,REPARTO!A:A,REPARTO!C:C)</f>
        <v>98</v>
      </c>
      <c r="I388" s="34">
        <f>LOOKUP(G388,DATOS!A:A,DATOS!P:P)</f>
        <v>0</v>
      </c>
      <c r="J388" s="34"/>
      <c r="K388" s="34"/>
      <c r="L388" s="35"/>
      <c r="AF388" s="5"/>
      <c r="AG388" s="5"/>
      <c r="AH388" s="5"/>
      <c r="AI388" s="5"/>
      <c r="AJ388" s="5"/>
      <c r="AK388" s="5"/>
    </row>
    <row r="389" spans="1:37" s="19" customFormat="1" ht="15.6" x14ac:dyDescent="0.25">
      <c r="A389" s="11"/>
      <c r="B389" s="31"/>
      <c r="C389" s="23" t="str">
        <f ca="1">IF(PORTADA!$F$51="A",CONCATENATE(M389,".- ",I389),"")</f>
        <v>65.- GEOGRAFÍA E HISTORIA - LAS ACTIVIDADES ECONÓMICAS DE ESPAÑA.  (Ref: 5-203)</v>
      </c>
      <c r="D389" s="24"/>
      <c r="E389" s="11"/>
      <c r="F389" s="11"/>
      <c r="G389" s="65"/>
      <c r="H389" s="62"/>
      <c r="I389" s="34" t="str">
        <f>LOOKUP(G388,DATOS!A:A,DATOS!G:G)</f>
        <v>GEOGRAFÍA E HISTORIA - LAS ACTIVIDADES ECONÓMICAS DE ESPAÑA.  (Ref: 5-203)</v>
      </c>
      <c r="J389" s="34"/>
      <c r="K389" s="53"/>
      <c r="L389" s="35">
        <f>+M389</f>
        <v>65</v>
      </c>
      <c r="M389" s="22">
        <f>+M383+1</f>
        <v>65</v>
      </c>
      <c r="N389" s="20" t="s">
        <v>33</v>
      </c>
      <c r="O389" s="20" t="s">
        <v>34</v>
      </c>
      <c r="P389" s="20" t="s">
        <v>39</v>
      </c>
      <c r="Q389" s="20" t="s">
        <v>35</v>
      </c>
      <c r="R389" s="20" t="s">
        <v>36</v>
      </c>
      <c r="S389" s="20" t="s">
        <v>37</v>
      </c>
      <c r="T389" s="20" t="str">
        <f>CONCATENATE("X",I388)</f>
        <v>X0</v>
      </c>
      <c r="U389" s="20" t="s">
        <v>38</v>
      </c>
      <c r="AF389" s="5"/>
      <c r="AG389" s="5"/>
      <c r="AH389" s="5"/>
      <c r="AI389" s="5"/>
      <c r="AJ389" s="5"/>
      <c r="AK389" s="5"/>
    </row>
    <row r="390" spans="1:37" s="19" customFormat="1" ht="15.6" x14ac:dyDescent="0.25">
      <c r="A390" s="142">
        <f ca="1">IF($E$2="X",0,IF(M391&gt;2,I388,M391))</f>
        <v>0</v>
      </c>
      <c r="B390" s="54"/>
      <c r="C390" s="25" t="str">
        <f ca="1">IF(PORTADA!$F$51="A",CONCATENATE(L390," ",I390),"")</f>
        <v>a) 0</v>
      </c>
      <c r="D390" s="26"/>
      <c r="E390" s="15"/>
      <c r="F390" s="15"/>
      <c r="G390" s="62"/>
      <c r="H390" s="62"/>
      <c r="I390" s="34">
        <f>LOOKUP(G388,DATOS!A:A,DATOS!L:L)</f>
        <v>0</v>
      </c>
      <c r="J390" s="35"/>
      <c r="K390" s="34"/>
      <c r="L390" s="35" t="s">
        <v>57</v>
      </c>
      <c r="M390" s="20" t="s">
        <v>5</v>
      </c>
      <c r="N390" s="20">
        <f>IF(O390&gt;0,0,R390)</f>
        <v>0</v>
      </c>
      <c r="O390" s="20">
        <f>IF(R391&gt;0,1,0)</f>
        <v>0</v>
      </c>
      <c r="P390" s="20">
        <f>IF(O390=1,-1/COUNTA(S390:S393),0)</f>
        <v>0</v>
      </c>
      <c r="Q390" s="20">
        <f>COUNTA(B390:B393)</f>
        <v>0</v>
      </c>
      <c r="R390" s="20">
        <f>COUNTIF(T390:T393,T389)</f>
        <v>0</v>
      </c>
      <c r="S390" s="21" t="s">
        <v>0</v>
      </c>
      <c r="T390" s="20" t="str">
        <f>CONCATENATE(B390,S390)</f>
        <v>A</v>
      </c>
      <c r="U390" s="20">
        <f>IF(R390&gt;0,R390+Q390,Q390*3)</f>
        <v>0</v>
      </c>
      <c r="AF390" s="5"/>
      <c r="AG390" s="5"/>
      <c r="AH390" s="5"/>
      <c r="AI390" s="5"/>
      <c r="AJ390" s="5"/>
      <c r="AK390" s="5"/>
    </row>
    <row r="391" spans="1:37" s="19" customFormat="1" ht="15.6" x14ac:dyDescent="0.25">
      <c r="A391" s="142"/>
      <c r="B391" s="54"/>
      <c r="C391" s="25" t="str">
        <f ca="1">IF(PORTADA!$F$51="A",CONCATENATE(L391," ",I391),"")</f>
        <v>b) 0</v>
      </c>
      <c r="D391" s="26"/>
      <c r="E391" s="15"/>
      <c r="F391" s="15"/>
      <c r="G391" s="62"/>
      <c r="H391" s="62"/>
      <c r="I391" s="34">
        <f>LOOKUP(G388,DATOS!A:A,DATOS!M:M)</f>
        <v>0</v>
      </c>
      <c r="J391" s="35"/>
      <c r="K391" s="34"/>
      <c r="L391" s="35" t="s">
        <v>56</v>
      </c>
      <c r="M391" s="20">
        <f ca="1">IF(PORTADA!$F$51="A",U390,0)</f>
        <v>0</v>
      </c>
      <c r="N391" s="20"/>
      <c r="O391" s="20"/>
      <c r="P391" s="20"/>
      <c r="Q391" s="20"/>
      <c r="R391" s="20">
        <f>Q390-R390</f>
        <v>0</v>
      </c>
      <c r="S391" s="21" t="s">
        <v>1</v>
      </c>
      <c r="T391" s="20" t="str">
        <f>CONCATENATE(B391,S391)</f>
        <v>B</v>
      </c>
      <c r="U391" s="20"/>
      <c r="AF391" s="5"/>
      <c r="AG391" s="5"/>
      <c r="AH391" s="5"/>
      <c r="AI391" s="5"/>
      <c r="AJ391" s="5"/>
      <c r="AK391" s="5"/>
    </row>
    <row r="392" spans="1:37" s="19" customFormat="1" ht="15.6" x14ac:dyDescent="0.25">
      <c r="A392" s="142"/>
      <c r="B392" s="54"/>
      <c r="C392" s="25" t="str">
        <f ca="1">IF(PORTADA!$F$51="A",CONCATENATE(L392," ",I392),"")</f>
        <v>c) 0</v>
      </c>
      <c r="D392" s="26"/>
      <c r="E392" s="15"/>
      <c r="F392" s="15"/>
      <c r="G392" s="62"/>
      <c r="H392" s="62"/>
      <c r="I392" s="34">
        <f>LOOKUP(G388,DATOS!A:A,DATOS!N:N)</f>
        <v>0</v>
      </c>
      <c r="J392" s="35"/>
      <c r="K392" s="34"/>
      <c r="L392" s="35" t="s">
        <v>55</v>
      </c>
      <c r="M392" s="20"/>
      <c r="N392" s="20"/>
      <c r="O392" s="20"/>
      <c r="P392" s="20"/>
      <c r="Q392" s="20"/>
      <c r="R392" s="20"/>
      <c r="S392" s="21" t="s">
        <v>2</v>
      </c>
      <c r="T392" s="20" t="str">
        <f>CONCATENATE(B392,S392)</f>
        <v>C</v>
      </c>
      <c r="U392" s="20"/>
      <c r="AF392" s="5"/>
      <c r="AG392" s="5"/>
      <c r="AH392" s="5"/>
      <c r="AI392" s="5"/>
      <c r="AJ392" s="5"/>
      <c r="AK392" s="5"/>
    </row>
    <row r="393" spans="1:37" s="19" customFormat="1" ht="15.6" x14ac:dyDescent="0.25">
      <c r="A393" s="142"/>
      <c r="B393" s="54"/>
      <c r="C393" s="25" t="str">
        <f ca="1">IF(PORTADA!$F$51="A",CONCATENATE(L393," ",I393),"")</f>
        <v>d) 0</v>
      </c>
      <c r="D393" s="26"/>
      <c r="E393" s="15"/>
      <c r="F393" s="15"/>
      <c r="G393" s="62"/>
      <c r="H393" s="62"/>
      <c r="I393" s="34">
        <f>LOOKUP(G388,DATOS!A:A,DATOS!O:O)</f>
        <v>0</v>
      </c>
      <c r="J393" s="35"/>
      <c r="K393" s="34"/>
      <c r="L393" s="35" t="s">
        <v>45</v>
      </c>
      <c r="M393" s="20"/>
      <c r="N393" s="20"/>
      <c r="O393" s="20"/>
      <c r="P393" s="20"/>
      <c r="Q393" s="20"/>
      <c r="R393" s="20"/>
      <c r="S393" s="21" t="s">
        <v>3</v>
      </c>
      <c r="T393" s="20" t="str">
        <f>CONCATENATE(B393,S393)</f>
        <v>D</v>
      </c>
      <c r="U393" s="20"/>
      <c r="AF393" s="5"/>
      <c r="AG393" s="5"/>
      <c r="AH393" s="5"/>
      <c r="AI393" s="5"/>
      <c r="AJ393" s="5"/>
      <c r="AK393" s="5"/>
    </row>
    <row r="394" spans="1:37" s="19" customFormat="1" ht="15.6" x14ac:dyDescent="0.25">
      <c r="A394" s="11"/>
      <c r="B394" s="52"/>
      <c r="C394" s="13"/>
      <c r="D394" s="14"/>
      <c r="E394" s="15"/>
      <c r="F394" s="15"/>
      <c r="G394" s="64">
        <v>489</v>
      </c>
      <c r="H394" s="66">
        <f ca="1">LOOKUP(M395,REPARTO!A:A,REPARTO!C:C)</f>
        <v>1601</v>
      </c>
      <c r="I394" s="34">
        <f>LOOKUP(G394,DATOS!A:A,DATOS!P:P)</f>
        <v>0</v>
      </c>
      <c r="J394" s="34"/>
      <c r="K394" s="34"/>
      <c r="L394" s="35"/>
      <c r="AF394" s="5"/>
      <c r="AG394" s="5"/>
      <c r="AH394" s="5"/>
      <c r="AI394" s="5"/>
      <c r="AJ394" s="5"/>
      <c r="AK394" s="5"/>
    </row>
    <row r="395" spans="1:37" s="19" customFormat="1" ht="15.6" x14ac:dyDescent="0.25">
      <c r="A395" s="11"/>
      <c r="B395" s="31"/>
      <c r="C395" s="23" t="str">
        <f ca="1">IF(PORTADA!$F$51="A",CONCATENATE(M395,".- ",I395),"")</f>
        <v>66.- GEOGRAFÍA E HISTORIA - LA EDAD MEDIA.  (Ref: 5-489)</v>
      </c>
      <c r="D395" s="24"/>
      <c r="E395" s="11"/>
      <c r="F395" s="11"/>
      <c r="G395" s="65"/>
      <c r="H395" s="62"/>
      <c r="I395" s="34" t="str">
        <f>LOOKUP(G394,DATOS!A:A,DATOS!G:G)</f>
        <v>GEOGRAFÍA E HISTORIA - LA EDAD MEDIA.  (Ref: 5-489)</v>
      </c>
      <c r="J395" s="34"/>
      <c r="K395" s="53"/>
      <c r="L395" s="35">
        <f>+M395</f>
        <v>66</v>
      </c>
      <c r="M395" s="22">
        <f>+M389+1</f>
        <v>66</v>
      </c>
      <c r="N395" s="20" t="s">
        <v>33</v>
      </c>
      <c r="O395" s="20" t="s">
        <v>34</v>
      </c>
      <c r="P395" s="20" t="s">
        <v>39</v>
      </c>
      <c r="Q395" s="20" t="s">
        <v>35</v>
      </c>
      <c r="R395" s="20" t="s">
        <v>36</v>
      </c>
      <c r="S395" s="20" t="s">
        <v>37</v>
      </c>
      <c r="T395" s="20" t="str">
        <f>CONCATENATE("X",I394)</f>
        <v>X0</v>
      </c>
      <c r="U395" s="20" t="s">
        <v>38</v>
      </c>
      <c r="AF395" s="5"/>
      <c r="AG395" s="5"/>
      <c r="AH395" s="5"/>
      <c r="AI395" s="5"/>
      <c r="AJ395" s="5"/>
      <c r="AK395" s="5"/>
    </row>
    <row r="396" spans="1:37" s="19" customFormat="1" ht="15.6" x14ac:dyDescent="0.25">
      <c r="A396" s="142">
        <f ca="1">IF($E$2="X",0,IF(M397&gt;2,I394,M397))</f>
        <v>0</v>
      </c>
      <c r="B396" s="54"/>
      <c r="C396" s="25" t="str">
        <f ca="1">IF(PORTADA!$F$51="A",CONCATENATE(L396," ",I396),"")</f>
        <v>a) 0</v>
      </c>
      <c r="D396" s="26"/>
      <c r="E396" s="15"/>
      <c r="F396" s="15"/>
      <c r="G396" s="62"/>
      <c r="H396" s="62"/>
      <c r="I396" s="34">
        <f>LOOKUP(G394,DATOS!A:A,DATOS!L:L)</f>
        <v>0</v>
      </c>
      <c r="J396" s="35"/>
      <c r="K396" s="34"/>
      <c r="L396" s="35" t="s">
        <v>57</v>
      </c>
      <c r="M396" s="20" t="s">
        <v>5</v>
      </c>
      <c r="N396" s="20">
        <f>IF(O396&gt;0,0,R396)</f>
        <v>0</v>
      </c>
      <c r="O396" s="20">
        <f>IF(R397&gt;0,1,0)</f>
        <v>0</v>
      </c>
      <c r="P396" s="20">
        <f>IF(O396=1,-1/COUNTA(S396:S399),0)</f>
        <v>0</v>
      </c>
      <c r="Q396" s="20">
        <f>COUNTA(B396:B399)</f>
        <v>0</v>
      </c>
      <c r="R396" s="20">
        <f>COUNTIF(T396:T399,T395)</f>
        <v>0</v>
      </c>
      <c r="S396" s="21" t="s">
        <v>0</v>
      </c>
      <c r="T396" s="20" t="str">
        <f>CONCATENATE(B396,S396)</f>
        <v>A</v>
      </c>
      <c r="U396" s="20">
        <f>IF(R396&gt;0,R396+Q396,Q396*3)</f>
        <v>0</v>
      </c>
      <c r="AF396" s="5"/>
      <c r="AG396" s="5"/>
      <c r="AH396" s="5"/>
      <c r="AI396" s="5"/>
      <c r="AJ396" s="5"/>
      <c r="AK396" s="5"/>
    </row>
    <row r="397" spans="1:37" s="19" customFormat="1" ht="15.6" x14ac:dyDescent="0.25">
      <c r="A397" s="142"/>
      <c r="B397" s="54"/>
      <c r="C397" s="25" t="str">
        <f ca="1">IF(PORTADA!$F$51="A",CONCATENATE(L397," ",I397),"")</f>
        <v>b) 0</v>
      </c>
      <c r="D397" s="26"/>
      <c r="E397" s="15"/>
      <c r="F397" s="15"/>
      <c r="G397" s="62"/>
      <c r="H397" s="62"/>
      <c r="I397" s="34">
        <f>LOOKUP(G394,DATOS!A:A,DATOS!M:M)</f>
        <v>0</v>
      </c>
      <c r="J397" s="35"/>
      <c r="K397" s="34"/>
      <c r="L397" s="35" t="s">
        <v>56</v>
      </c>
      <c r="M397" s="20">
        <f ca="1">IF(PORTADA!$F$51="A",U396,0)</f>
        <v>0</v>
      </c>
      <c r="N397" s="20"/>
      <c r="O397" s="20"/>
      <c r="P397" s="20"/>
      <c r="Q397" s="20"/>
      <c r="R397" s="20">
        <f>Q396-R396</f>
        <v>0</v>
      </c>
      <c r="S397" s="21" t="s">
        <v>1</v>
      </c>
      <c r="T397" s="20" t="str">
        <f>CONCATENATE(B397,S397)</f>
        <v>B</v>
      </c>
      <c r="U397" s="20"/>
      <c r="AF397" s="5"/>
      <c r="AG397" s="5"/>
      <c r="AH397" s="5"/>
      <c r="AI397" s="5"/>
      <c r="AJ397" s="5"/>
      <c r="AK397" s="5"/>
    </row>
    <row r="398" spans="1:37" s="19" customFormat="1" ht="15.6" x14ac:dyDescent="0.25">
      <c r="A398" s="142"/>
      <c r="B398" s="54"/>
      <c r="C398" s="25" t="str">
        <f ca="1">IF(PORTADA!$F$51="A",CONCATENATE(L398," ",I398),"")</f>
        <v>c) 0</v>
      </c>
      <c r="D398" s="26"/>
      <c r="E398" s="15"/>
      <c r="F398" s="15"/>
      <c r="G398" s="62"/>
      <c r="H398" s="62"/>
      <c r="I398" s="34">
        <f>LOOKUP(G394,DATOS!A:A,DATOS!N:N)</f>
        <v>0</v>
      </c>
      <c r="J398" s="35"/>
      <c r="K398" s="34"/>
      <c r="L398" s="35" t="s">
        <v>55</v>
      </c>
      <c r="M398" s="20"/>
      <c r="N398" s="20"/>
      <c r="O398" s="20"/>
      <c r="P398" s="20"/>
      <c r="Q398" s="20"/>
      <c r="R398" s="20"/>
      <c r="S398" s="21" t="s">
        <v>2</v>
      </c>
      <c r="T398" s="20" t="str">
        <f>CONCATENATE(B398,S398)</f>
        <v>C</v>
      </c>
      <c r="U398" s="20"/>
      <c r="AF398" s="5"/>
      <c r="AG398" s="5"/>
      <c r="AH398" s="5"/>
      <c r="AI398" s="5"/>
      <c r="AJ398" s="5"/>
      <c r="AK398" s="5"/>
    </row>
    <row r="399" spans="1:37" s="19" customFormat="1" ht="15.6" x14ac:dyDescent="0.25">
      <c r="A399" s="142"/>
      <c r="B399" s="54"/>
      <c r="C399" s="25" t="str">
        <f ca="1">IF(PORTADA!$F$51="A",CONCATENATE(L399," ",I399),"")</f>
        <v>d) 0</v>
      </c>
      <c r="D399" s="26"/>
      <c r="E399" s="15"/>
      <c r="F399" s="15"/>
      <c r="G399" s="62"/>
      <c r="H399" s="62"/>
      <c r="I399" s="34">
        <f>LOOKUP(G394,DATOS!A:A,DATOS!O:O)</f>
        <v>0</v>
      </c>
      <c r="J399" s="35"/>
      <c r="K399" s="34"/>
      <c r="L399" s="35" t="s">
        <v>45</v>
      </c>
      <c r="M399" s="20"/>
      <c r="N399" s="20"/>
      <c r="O399" s="20"/>
      <c r="P399" s="20"/>
      <c r="Q399" s="20"/>
      <c r="R399" s="20"/>
      <c r="S399" s="21" t="s">
        <v>3</v>
      </c>
      <c r="T399" s="20" t="str">
        <f>CONCATENATE(B399,S399)</f>
        <v>D</v>
      </c>
      <c r="U399" s="20"/>
      <c r="AF399" s="5"/>
      <c r="AG399" s="5"/>
      <c r="AH399" s="5"/>
      <c r="AI399" s="5"/>
      <c r="AJ399" s="5"/>
      <c r="AK399" s="5"/>
    </row>
    <row r="400" spans="1:37" s="19" customFormat="1" ht="15.6" x14ac:dyDescent="0.25">
      <c r="A400" s="11"/>
      <c r="B400" s="52"/>
      <c r="C400" s="13"/>
      <c r="D400" s="14"/>
      <c r="E400" s="15"/>
      <c r="F400" s="15"/>
      <c r="G400" s="64">
        <v>1091</v>
      </c>
      <c r="H400" s="66">
        <f ca="1">LOOKUP(M401,REPARTO!A:A,REPARTO!C:C)</f>
        <v>1458</v>
      </c>
      <c r="I400" s="34">
        <f>LOOKUP(G400,DATOS!A:A,DATOS!P:P)</f>
        <v>0</v>
      </c>
      <c r="J400" s="34"/>
      <c r="K400" s="34"/>
      <c r="L400" s="35"/>
      <c r="AF400" s="5"/>
      <c r="AG400" s="5"/>
      <c r="AH400" s="5"/>
      <c r="AI400" s="5"/>
      <c r="AJ400" s="5"/>
      <c r="AK400" s="5"/>
    </row>
    <row r="401" spans="1:37" s="19" customFormat="1" ht="15.6" x14ac:dyDescent="0.25">
      <c r="A401" s="11"/>
      <c r="B401" s="31"/>
      <c r="C401" s="23" t="str">
        <f ca="1">IF(PORTADA!$F$51="A",CONCATENATE(M401,".- ",I401),"")</f>
        <v>67.- ÁMBITO DE LA FORMACIÓN MILITAR - CÓDIGO PENAL MILITAR.  (Ref: 5-1091)</v>
      </c>
      <c r="D401" s="24"/>
      <c r="E401" s="11"/>
      <c r="F401" s="11"/>
      <c r="G401" s="65"/>
      <c r="H401" s="62"/>
      <c r="I401" s="34" t="str">
        <f>LOOKUP(G400,DATOS!A:A,DATOS!G:G)</f>
        <v>ÁMBITO DE LA FORMACIÓN MILITAR - CÓDIGO PENAL MILITAR.  (Ref: 5-1091)</v>
      </c>
      <c r="J401" s="34"/>
      <c r="K401" s="53"/>
      <c r="L401" s="35">
        <f>+M401</f>
        <v>67</v>
      </c>
      <c r="M401" s="22">
        <f>+M395+1</f>
        <v>67</v>
      </c>
      <c r="N401" s="20" t="s">
        <v>33</v>
      </c>
      <c r="O401" s="20" t="s">
        <v>34</v>
      </c>
      <c r="P401" s="20" t="s">
        <v>39</v>
      </c>
      <c r="Q401" s="20" t="s">
        <v>35</v>
      </c>
      <c r="R401" s="20" t="s">
        <v>36</v>
      </c>
      <c r="S401" s="20" t="s">
        <v>37</v>
      </c>
      <c r="T401" s="20" t="str">
        <f>CONCATENATE("X",I400)</f>
        <v>X0</v>
      </c>
      <c r="U401" s="20" t="s">
        <v>38</v>
      </c>
      <c r="AF401" s="5"/>
      <c r="AG401" s="5"/>
      <c r="AH401" s="5"/>
      <c r="AI401" s="5"/>
      <c r="AJ401" s="5"/>
      <c r="AK401" s="5"/>
    </row>
    <row r="402" spans="1:37" s="19" customFormat="1" ht="15.6" x14ac:dyDescent="0.25">
      <c r="A402" s="142">
        <f ca="1">IF($E$2="X",0,IF(M403&gt;2,I400,M403))</f>
        <v>0</v>
      </c>
      <c r="B402" s="54"/>
      <c r="C402" s="25" t="str">
        <f ca="1">IF(PORTADA!$F$51="A",CONCATENATE(L402," ",I402),"")</f>
        <v>a) 0</v>
      </c>
      <c r="D402" s="26"/>
      <c r="E402" s="15"/>
      <c r="F402" s="15"/>
      <c r="G402" s="62"/>
      <c r="H402" s="62"/>
      <c r="I402" s="34">
        <f>LOOKUP(G400,DATOS!A:A,DATOS!L:L)</f>
        <v>0</v>
      </c>
      <c r="J402" s="35"/>
      <c r="K402" s="34"/>
      <c r="L402" s="35" t="s">
        <v>57</v>
      </c>
      <c r="M402" s="20" t="s">
        <v>5</v>
      </c>
      <c r="N402" s="20">
        <f>IF(O402&gt;0,0,R402)</f>
        <v>0</v>
      </c>
      <c r="O402" s="20">
        <f>IF(R403&gt;0,1,0)</f>
        <v>0</v>
      </c>
      <c r="P402" s="20">
        <f>IF(O402=1,-1/COUNTA(S402:S405),0)</f>
        <v>0</v>
      </c>
      <c r="Q402" s="20">
        <f>COUNTA(B402:B405)</f>
        <v>0</v>
      </c>
      <c r="R402" s="20">
        <f>COUNTIF(T402:T405,T401)</f>
        <v>0</v>
      </c>
      <c r="S402" s="21" t="s">
        <v>0</v>
      </c>
      <c r="T402" s="20" t="str">
        <f>CONCATENATE(B402,S402)</f>
        <v>A</v>
      </c>
      <c r="U402" s="20">
        <f>IF(R402&gt;0,R402+Q402,Q402*3)</f>
        <v>0</v>
      </c>
      <c r="AF402" s="5"/>
      <c r="AG402" s="5"/>
      <c r="AH402" s="5"/>
      <c r="AI402" s="5"/>
      <c r="AJ402" s="5"/>
      <c r="AK402" s="5"/>
    </row>
    <row r="403" spans="1:37" s="19" customFormat="1" ht="15.6" x14ac:dyDescent="0.25">
      <c r="A403" s="142"/>
      <c r="B403" s="54"/>
      <c r="C403" s="25" t="str">
        <f ca="1">IF(PORTADA!$F$51="A",CONCATENATE(L403," ",I403),"")</f>
        <v>b) 0</v>
      </c>
      <c r="D403" s="26"/>
      <c r="E403" s="15"/>
      <c r="F403" s="15"/>
      <c r="G403" s="62"/>
      <c r="H403" s="62"/>
      <c r="I403" s="34">
        <f>LOOKUP(G400,DATOS!A:A,DATOS!M:M)</f>
        <v>0</v>
      </c>
      <c r="J403" s="35"/>
      <c r="K403" s="34"/>
      <c r="L403" s="35" t="s">
        <v>56</v>
      </c>
      <c r="M403" s="20">
        <f ca="1">IF(PORTADA!$F$51="A",U402,0)</f>
        <v>0</v>
      </c>
      <c r="N403" s="20"/>
      <c r="O403" s="20"/>
      <c r="P403" s="20"/>
      <c r="Q403" s="20"/>
      <c r="R403" s="20">
        <f>Q402-R402</f>
        <v>0</v>
      </c>
      <c r="S403" s="21" t="s">
        <v>1</v>
      </c>
      <c r="T403" s="20" t="str">
        <f>CONCATENATE(B403,S403)</f>
        <v>B</v>
      </c>
      <c r="U403" s="20"/>
      <c r="AF403" s="5"/>
      <c r="AG403" s="5"/>
      <c r="AH403" s="5"/>
      <c r="AI403" s="5"/>
      <c r="AJ403" s="5"/>
      <c r="AK403" s="5"/>
    </row>
    <row r="404" spans="1:37" s="19" customFormat="1" ht="15.6" x14ac:dyDescent="0.25">
      <c r="A404" s="142"/>
      <c r="B404" s="54"/>
      <c r="C404" s="25" t="str">
        <f ca="1">IF(PORTADA!$F$51="A",CONCATENATE(L404," ",I404),"")</f>
        <v>c) 0</v>
      </c>
      <c r="D404" s="26"/>
      <c r="E404" s="15"/>
      <c r="F404" s="15"/>
      <c r="G404" s="62"/>
      <c r="H404" s="62"/>
      <c r="I404" s="34">
        <f>LOOKUP(G400,DATOS!A:A,DATOS!N:N)</f>
        <v>0</v>
      </c>
      <c r="J404" s="35"/>
      <c r="K404" s="34"/>
      <c r="L404" s="35" t="s">
        <v>55</v>
      </c>
      <c r="M404" s="20"/>
      <c r="N404" s="20"/>
      <c r="O404" s="20"/>
      <c r="P404" s="20"/>
      <c r="Q404" s="20"/>
      <c r="R404" s="20"/>
      <c r="S404" s="21" t="s">
        <v>2</v>
      </c>
      <c r="T404" s="20" t="str">
        <f>CONCATENATE(B404,S404)</f>
        <v>C</v>
      </c>
      <c r="U404" s="20"/>
      <c r="AF404" s="5"/>
      <c r="AG404" s="5"/>
      <c r="AH404" s="5"/>
      <c r="AI404" s="5"/>
      <c r="AJ404" s="5"/>
      <c r="AK404" s="5"/>
    </row>
    <row r="405" spans="1:37" s="19" customFormat="1" ht="15.6" x14ac:dyDescent="0.25">
      <c r="A405" s="142"/>
      <c r="B405" s="54"/>
      <c r="C405" s="25" t="str">
        <f ca="1">IF(PORTADA!$F$51="A",CONCATENATE(L405," ",I405),"")</f>
        <v>d) 0</v>
      </c>
      <c r="D405" s="26"/>
      <c r="E405" s="15"/>
      <c r="F405" s="15"/>
      <c r="G405" s="62"/>
      <c r="H405" s="62"/>
      <c r="I405" s="34">
        <f>LOOKUP(G400,DATOS!A:A,DATOS!O:O)</f>
        <v>0</v>
      </c>
      <c r="J405" s="35"/>
      <c r="K405" s="34"/>
      <c r="L405" s="35" t="s">
        <v>45</v>
      </c>
      <c r="M405" s="20"/>
      <c r="N405" s="20"/>
      <c r="O405" s="20"/>
      <c r="P405" s="20"/>
      <c r="Q405" s="20"/>
      <c r="R405" s="20"/>
      <c r="S405" s="21" t="s">
        <v>3</v>
      </c>
      <c r="T405" s="20" t="str">
        <f>CONCATENATE(B405,S405)</f>
        <v>D</v>
      </c>
      <c r="U405" s="20"/>
      <c r="AF405" s="5"/>
      <c r="AG405" s="5"/>
      <c r="AH405" s="5"/>
      <c r="AI405" s="5"/>
      <c r="AJ405" s="5"/>
      <c r="AK405" s="5"/>
    </row>
    <row r="406" spans="1:37" s="19" customFormat="1" ht="15.6" x14ac:dyDescent="0.25">
      <c r="A406" s="11"/>
      <c r="B406" s="52"/>
      <c r="C406" s="13"/>
      <c r="D406" s="14"/>
      <c r="E406" s="15"/>
      <c r="F406" s="15"/>
      <c r="G406" s="64">
        <v>619</v>
      </c>
      <c r="H406" s="66">
        <f ca="1">LOOKUP(M407,REPARTO!A:A,REPARTO!C:C)</f>
        <v>1</v>
      </c>
      <c r="I406" s="34">
        <f>LOOKUP(G406,DATOS!A:A,DATOS!P:P)</f>
        <v>0</v>
      </c>
      <c r="J406" s="34"/>
      <c r="K406" s="34"/>
      <c r="L406" s="35"/>
      <c r="AF406" s="5"/>
      <c r="AG406" s="5"/>
      <c r="AH406" s="5"/>
      <c r="AI406" s="5"/>
      <c r="AJ406" s="5"/>
      <c r="AK406" s="5"/>
    </row>
    <row r="407" spans="1:37" s="19" customFormat="1" ht="15.6" x14ac:dyDescent="0.25">
      <c r="A407" s="11"/>
      <c r="B407" s="31"/>
      <c r="C407" s="23" t="str">
        <f ca="1">IF(PORTADA!$F$51="A",CONCATENATE(M407,".- ",I407),"")</f>
        <v>68.- GEOGRAFÍA E HISTORIA - LA ESPAÑA COMTEMPORÁNEA.  (Ref: 5-619)</v>
      </c>
      <c r="D407" s="24"/>
      <c r="E407" s="11"/>
      <c r="F407" s="11"/>
      <c r="G407" s="65"/>
      <c r="H407" s="62"/>
      <c r="I407" s="34" t="str">
        <f>LOOKUP(G406,DATOS!A:A,DATOS!G:G)</f>
        <v>GEOGRAFÍA E HISTORIA - LA ESPAÑA COMTEMPORÁNEA.  (Ref: 5-619)</v>
      </c>
      <c r="J407" s="34"/>
      <c r="K407" s="53"/>
      <c r="L407" s="35">
        <f>+M407</f>
        <v>68</v>
      </c>
      <c r="M407" s="22">
        <f>+M401+1</f>
        <v>68</v>
      </c>
      <c r="N407" s="20" t="s">
        <v>33</v>
      </c>
      <c r="O407" s="20" t="s">
        <v>34</v>
      </c>
      <c r="P407" s="20" t="s">
        <v>39</v>
      </c>
      <c r="Q407" s="20" t="s">
        <v>35</v>
      </c>
      <c r="R407" s="20" t="s">
        <v>36</v>
      </c>
      <c r="S407" s="20" t="s">
        <v>37</v>
      </c>
      <c r="T407" s="20" t="str">
        <f>CONCATENATE("X",I406)</f>
        <v>X0</v>
      </c>
      <c r="U407" s="20" t="s">
        <v>38</v>
      </c>
      <c r="AF407" s="5"/>
      <c r="AG407" s="5"/>
      <c r="AH407" s="5"/>
      <c r="AI407" s="5"/>
      <c r="AJ407" s="5"/>
      <c r="AK407" s="5"/>
    </row>
    <row r="408" spans="1:37" s="19" customFormat="1" ht="15.6" x14ac:dyDescent="0.25">
      <c r="A408" s="142">
        <f ca="1">IF($E$2="X",0,IF(M409&gt;2,I406,M409))</f>
        <v>0</v>
      </c>
      <c r="B408" s="54"/>
      <c r="C408" s="25" t="str">
        <f ca="1">IF(PORTADA!$F$51="A",CONCATENATE(L408," ",I408),"")</f>
        <v>a) 0</v>
      </c>
      <c r="D408" s="26"/>
      <c r="E408" s="15"/>
      <c r="F408" s="15"/>
      <c r="G408" s="62"/>
      <c r="H408" s="62"/>
      <c r="I408" s="34">
        <f>LOOKUP(G406,DATOS!A:A,DATOS!L:L)</f>
        <v>0</v>
      </c>
      <c r="J408" s="35"/>
      <c r="K408" s="34"/>
      <c r="L408" s="35" t="s">
        <v>57</v>
      </c>
      <c r="M408" s="20" t="s">
        <v>5</v>
      </c>
      <c r="N408" s="20">
        <f>IF(O408&gt;0,0,R408)</f>
        <v>0</v>
      </c>
      <c r="O408" s="20">
        <f>IF(R409&gt;0,1,0)</f>
        <v>0</v>
      </c>
      <c r="P408" s="20">
        <f>IF(O408=1,-1/COUNTA(S408:S411),0)</f>
        <v>0</v>
      </c>
      <c r="Q408" s="20">
        <f>COUNTA(B408:B411)</f>
        <v>0</v>
      </c>
      <c r="R408" s="20">
        <f>COUNTIF(T408:T411,T407)</f>
        <v>0</v>
      </c>
      <c r="S408" s="21" t="s">
        <v>0</v>
      </c>
      <c r="T408" s="20" t="str">
        <f>CONCATENATE(B408,S408)</f>
        <v>A</v>
      </c>
      <c r="U408" s="20">
        <f>IF(R408&gt;0,R408+Q408,Q408*3)</f>
        <v>0</v>
      </c>
      <c r="AF408" s="5"/>
      <c r="AG408" s="5"/>
      <c r="AH408" s="5"/>
      <c r="AI408" s="5"/>
      <c r="AJ408" s="5"/>
      <c r="AK408" s="5"/>
    </row>
    <row r="409" spans="1:37" s="19" customFormat="1" ht="15.6" x14ac:dyDescent="0.25">
      <c r="A409" s="142"/>
      <c r="B409" s="54"/>
      <c r="C409" s="25" t="str">
        <f ca="1">IF(PORTADA!$F$51="A",CONCATENATE(L409," ",I409),"")</f>
        <v>b) 0</v>
      </c>
      <c r="D409" s="26"/>
      <c r="E409" s="15"/>
      <c r="F409" s="15"/>
      <c r="G409" s="62"/>
      <c r="H409" s="62"/>
      <c r="I409" s="34">
        <f>LOOKUP(G406,DATOS!A:A,DATOS!M:M)</f>
        <v>0</v>
      </c>
      <c r="J409" s="35"/>
      <c r="K409" s="34"/>
      <c r="L409" s="35" t="s">
        <v>56</v>
      </c>
      <c r="M409" s="20">
        <f ca="1">IF(PORTADA!$F$51="A",U408,0)</f>
        <v>0</v>
      </c>
      <c r="N409" s="20"/>
      <c r="O409" s="20"/>
      <c r="P409" s="20"/>
      <c r="Q409" s="20"/>
      <c r="R409" s="20">
        <f>Q408-R408</f>
        <v>0</v>
      </c>
      <c r="S409" s="21" t="s">
        <v>1</v>
      </c>
      <c r="T409" s="20" t="str">
        <f>CONCATENATE(B409,S409)</f>
        <v>B</v>
      </c>
      <c r="U409" s="20"/>
      <c r="AF409" s="5"/>
      <c r="AG409" s="5"/>
      <c r="AH409" s="5"/>
      <c r="AI409" s="5"/>
      <c r="AJ409" s="5"/>
      <c r="AK409" s="5"/>
    </row>
    <row r="410" spans="1:37" s="19" customFormat="1" ht="15.6" x14ac:dyDescent="0.25">
      <c r="A410" s="142"/>
      <c r="B410" s="54"/>
      <c r="C410" s="25" t="str">
        <f ca="1">IF(PORTADA!$F$51="A",CONCATENATE(L410," ",I410),"")</f>
        <v>c) 0</v>
      </c>
      <c r="D410" s="26"/>
      <c r="E410" s="15"/>
      <c r="F410" s="15"/>
      <c r="G410" s="62"/>
      <c r="H410" s="62"/>
      <c r="I410" s="34">
        <f>LOOKUP(G406,DATOS!A:A,DATOS!N:N)</f>
        <v>0</v>
      </c>
      <c r="J410" s="35"/>
      <c r="K410" s="34"/>
      <c r="L410" s="35" t="s">
        <v>55</v>
      </c>
      <c r="M410" s="20"/>
      <c r="N410" s="20"/>
      <c r="O410" s="20"/>
      <c r="P410" s="20"/>
      <c r="Q410" s="20"/>
      <c r="R410" s="20"/>
      <c r="S410" s="21" t="s">
        <v>2</v>
      </c>
      <c r="T410" s="20" t="str">
        <f>CONCATENATE(B410,S410)</f>
        <v>C</v>
      </c>
      <c r="U410" s="20"/>
      <c r="AF410" s="5"/>
      <c r="AG410" s="5"/>
      <c r="AH410" s="5"/>
      <c r="AI410" s="5"/>
      <c r="AJ410" s="5"/>
      <c r="AK410" s="5"/>
    </row>
    <row r="411" spans="1:37" s="19" customFormat="1" ht="15.6" x14ac:dyDescent="0.25">
      <c r="A411" s="142"/>
      <c r="B411" s="54"/>
      <c r="C411" s="25" t="str">
        <f ca="1">IF(PORTADA!$F$51="A",CONCATENATE(L411," ",I411),"")</f>
        <v>d) 0</v>
      </c>
      <c r="D411" s="26"/>
      <c r="E411" s="15"/>
      <c r="F411" s="15"/>
      <c r="G411" s="62"/>
      <c r="H411" s="62"/>
      <c r="I411" s="34">
        <f>LOOKUP(G406,DATOS!A:A,DATOS!O:O)</f>
        <v>0</v>
      </c>
      <c r="J411" s="35"/>
      <c r="K411" s="34"/>
      <c r="L411" s="35" t="s">
        <v>45</v>
      </c>
      <c r="M411" s="20"/>
      <c r="N411" s="20"/>
      <c r="O411" s="20"/>
      <c r="P411" s="20"/>
      <c r="Q411" s="20"/>
      <c r="R411" s="20"/>
      <c r="S411" s="21" t="s">
        <v>3</v>
      </c>
      <c r="T411" s="20" t="str">
        <f>CONCATENATE(B411,S411)</f>
        <v>D</v>
      </c>
      <c r="U411" s="20"/>
      <c r="AF411" s="5"/>
      <c r="AG411" s="5"/>
      <c r="AH411" s="5"/>
      <c r="AI411" s="5"/>
      <c r="AJ411" s="5"/>
      <c r="AK411" s="5"/>
    </row>
    <row r="412" spans="1:37" s="19" customFormat="1" ht="15.6" x14ac:dyDescent="0.25">
      <c r="A412" s="11"/>
      <c r="B412" s="52"/>
      <c r="C412" s="13"/>
      <c r="D412" s="14"/>
      <c r="E412" s="15"/>
      <c r="F412" s="15"/>
      <c r="G412" s="64">
        <v>862</v>
      </c>
      <c r="H412" s="66">
        <f ca="1">LOOKUP(M413,REPARTO!A:A,REPARTO!C:C)</f>
        <v>1061</v>
      </c>
      <c r="I412" s="34">
        <f>LOOKUP(G412,DATOS!A:A,DATOS!P:P)</f>
        <v>0</v>
      </c>
      <c r="J412" s="34"/>
      <c r="K412" s="34"/>
      <c r="L412" s="35"/>
      <c r="AF412" s="5"/>
      <c r="AG412" s="5"/>
      <c r="AH412" s="5"/>
      <c r="AI412" s="5"/>
      <c r="AJ412" s="5"/>
      <c r="AK412" s="5"/>
    </row>
    <row r="413" spans="1:37" s="19" customFormat="1" ht="15.6" x14ac:dyDescent="0.25">
      <c r="A413" s="11"/>
      <c r="B413" s="31"/>
      <c r="C413" s="23" t="str">
        <f ca="1">IF(PORTADA!$F$51="A",CONCATENATE(M413,".- ",I413),"")</f>
        <v>69.- ÁMBITO DE LA FORMACIÓN MILITAR - RÉGIMEN DISCIPLINARIO.  (Ref: 5-862)</v>
      </c>
      <c r="D413" s="24"/>
      <c r="E413" s="11"/>
      <c r="F413" s="11"/>
      <c r="G413" s="65"/>
      <c r="H413" s="62"/>
      <c r="I413" s="34" t="str">
        <f>LOOKUP(G412,DATOS!A:A,DATOS!G:G)</f>
        <v>ÁMBITO DE LA FORMACIÓN MILITAR - RÉGIMEN DISCIPLINARIO.  (Ref: 5-862)</v>
      </c>
      <c r="J413" s="34"/>
      <c r="K413" s="53"/>
      <c r="L413" s="35">
        <f>+M413</f>
        <v>69</v>
      </c>
      <c r="M413" s="22">
        <f>+M407+1</f>
        <v>69</v>
      </c>
      <c r="N413" s="20" t="s">
        <v>33</v>
      </c>
      <c r="O413" s="20" t="s">
        <v>34</v>
      </c>
      <c r="P413" s="20" t="s">
        <v>39</v>
      </c>
      <c r="Q413" s="20" t="s">
        <v>35</v>
      </c>
      <c r="R413" s="20" t="s">
        <v>36</v>
      </c>
      <c r="S413" s="20" t="s">
        <v>37</v>
      </c>
      <c r="T413" s="20" t="str">
        <f>CONCATENATE("X",I412)</f>
        <v>X0</v>
      </c>
      <c r="U413" s="20" t="s">
        <v>38</v>
      </c>
      <c r="AF413" s="5"/>
      <c r="AG413" s="5"/>
      <c r="AH413" s="5"/>
      <c r="AI413" s="5"/>
      <c r="AJ413" s="5"/>
      <c r="AK413" s="5"/>
    </row>
    <row r="414" spans="1:37" s="19" customFormat="1" ht="15.6" x14ac:dyDescent="0.25">
      <c r="A414" s="142">
        <f ca="1">IF($E$2="X",0,IF(M415&gt;2,I412,M415))</f>
        <v>0</v>
      </c>
      <c r="B414" s="54"/>
      <c r="C414" s="25" t="str">
        <f ca="1">IF(PORTADA!$F$51="A",CONCATENATE(L414," ",I414),"")</f>
        <v>a) 0</v>
      </c>
      <c r="D414" s="26"/>
      <c r="E414" s="15"/>
      <c r="F414" s="15"/>
      <c r="G414" s="62"/>
      <c r="H414" s="62"/>
      <c r="I414" s="34">
        <f>LOOKUP(G412,DATOS!A:A,DATOS!L:L)</f>
        <v>0</v>
      </c>
      <c r="J414" s="35"/>
      <c r="K414" s="34"/>
      <c r="L414" s="35" t="s">
        <v>57</v>
      </c>
      <c r="M414" s="20" t="s">
        <v>5</v>
      </c>
      <c r="N414" s="20">
        <f>IF(O414&gt;0,0,R414)</f>
        <v>0</v>
      </c>
      <c r="O414" s="20">
        <f>IF(R415&gt;0,1,0)</f>
        <v>0</v>
      </c>
      <c r="P414" s="20">
        <f>IF(O414=1,-1/COUNTA(S414:S417),0)</f>
        <v>0</v>
      </c>
      <c r="Q414" s="20">
        <f>COUNTA(B414:B417)</f>
        <v>0</v>
      </c>
      <c r="R414" s="20">
        <f>COUNTIF(T414:T417,T413)</f>
        <v>0</v>
      </c>
      <c r="S414" s="21" t="s">
        <v>0</v>
      </c>
      <c r="T414" s="20" t="str">
        <f>CONCATENATE(B414,S414)</f>
        <v>A</v>
      </c>
      <c r="U414" s="20">
        <f>IF(R414&gt;0,R414+Q414,Q414*3)</f>
        <v>0</v>
      </c>
      <c r="AF414" s="5"/>
      <c r="AG414" s="5"/>
      <c r="AH414" s="5"/>
      <c r="AI414" s="5"/>
      <c r="AJ414" s="5"/>
      <c r="AK414" s="5"/>
    </row>
    <row r="415" spans="1:37" s="19" customFormat="1" ht="15.6" x14ac:dyDescent="0.25">
      <c r="A415" s="142"/>
      <c r="B415" s="54"/>
      <c r="C415" s="25" t="str">
        <f ca="1">IF(PORTADA!$F$51="A",CONCATENATE(L415," ",I415),"")</f>
        <v>b) 0</v>
      </c>
      <c r="D415" s="26"/>
      <c r="E415" s="15"/>
      <c r="F415" s="15"/>
      <c r="G415" s="62"/>
      <c r="H415" s="62"/>
      <c r="I415" s="34">
        <f>LOOKUP(G412,DATOS!A:A,DATOS!M:M)</f>
        <v>0</v>
      </c>
      <c r="J415" s="35"/>
      <c r="K415" s="34"/>
      <c r="L415" s="35" t="s">
        <v>56</v>
      </c>
      <c r="M415" s="20">
        <f ca="1">IF(PORTADA!$F$51="A",U414,0)</f>
        <v>0</v>
      </c>
      <c r="N415" s="20"/>
      <c r="O415" s="20"/>
      <c r="P415" s="20"/>
      <c r="Q415" s="20"/>
      <c r="R415" s="20">
        <f>Q414-R414</f>
        <v>0</v>
      </c>
      <c r="S415" s="21" t="s">
        <v>1</v>
      </c>
      <c r="T415" s="20" t="str">
        <f>CONCATENATE(B415,S415)</f>
        <v>B</v>
      </c>
      <c r="U415" s="20"/>
      <c r="AF415" s="5"/>
      <c r="AG415" s="5"/>
      <c r="AH415" s="5"/>
      <c r="AI415" s="5"/>
      <c r="AJ415" s="5"/>
      <c r="AK415" s="5"/>
    </row>
    <row r="416" spans="1:37" s="19" customFormat="1" ht="15.6" x14ac:dyDescent="0.25">
      <c r="A416" s="142"/>
      <c r="B416" s="54"/>
      <c r="C416" s="25" t="str">
        <f ca="1">IF(PORTADA!$F$51="A",CONCATENATE(L416," ",I416),"")</f>
        <v>c) 0</v>
      </c>
      <c r="D416" s="26"/>
      <c r="E416" s="15"/>
      <c r="F416" s="15"/>
      <c r="G416" s="62"/>
      <c r="H416" s="62"/>
      <c r="I416" s="34">
        <f>LOOKUP(G412,DATOS!A:A,DATOS!N:N)</f>
        <v>0</v>
      </c>
      <c r="J416" s="35"/>
      <c r="K416" s="34"/>
      <c r="L416" s="35" t="s">
        <v>55</v>
      </c>
      <c r="M416" s="20"/>
      <c r="N416" s="20"/>
      <c r="O416" s="20"/>
      <c r="P416" s="20"/>
      <c r="Q416" s="20"/>
      <c r="R416" s="20"/>
      <c r="S416" s="21" t="s">
        <v>2</v>
      </c>
      <c r="T416" s="20" t="str">
        <f>CONCATENATE(B416,S416)</f>
        <v>C</v>
      </c>
      <c r="U416" s="20"/>
      <c r="AF416" s="5"/>
      <c r="AG416" s="5"/>
      <c r="AH416" s="5"/>
      <c r="AI416" s="5"/>
      <c r="AJ416" s="5"/>
      <c r="AK416" s="5"/>
    </row>
    <row r="417" spans="1:37" s="19" customFormat="1" ht="15.6" x14ac:dyDescent="0.25">
      <c r="A417" s="142"/>
      <c r="B417" s="54"/>
      <c r="C417" s="25" t="str">
        <f ca="1">IF(PORTADA!$F$51="A",CONCATENATE(L417," ",I417),"")</f>
        <v>d) 0</v>
      </c>
      <c r="D417" s="26"/>
      <c r="E417" s="15"/>
      <c r="F417" s="15"/>
      <c r="G417" s="62"/>
      <c r="H417" s="62"/>
      <c r="I417" s="34">
        <f>LOOKUP(G412,DATOS!A:A,DATOS!O:O)</f>
        <v>0</v>
      </c>
      <c r="J417" s="35"/>
      <c r="K417" s="34"/>
      <c r="L417" s="35" t="s">
        <v>45</v>
      </c>
      <c r="M417" s="20"/>
      <c r="N417" s="20"/>
      <c r="O417" s="20"/>
      <c r="P417" s="20"/>
      <c r="Q417" s="20"/>
      <c r="R417" s="20"/>
      <c r="S417" s="21" t="s">
        <v>3</v>
      </c>
      <c r="T417" s="20" t="str">
        <f>CONCATENATE(B417,S417)</f>
        <v>D</v>
      </c>
      <c r="U417" s="20"/>
      <c r="AF417" s="5"/>
      <c r="AG417" s="5"/>
      <c r="AH417" s="5"/>
      <c r="AI417" s="5"/>
      <c r="AJ417" s="5"/>
      <c r="AK417" s="5"/>
    </row>
    <row r="418" spans="1:37" s="19" customFormat="1" ht="15.6" x14ac:dyDescent="0.25">
      <c r="A418" s="11"/>
      <c r="B418" s="52"/>
      <c r="C418" s="13"/>
      <c r="D418" s="14"/>
      <c r="E418" s="15"/>
      <c r="F418" s="15"/>
      <c r="G418" s="64">
        <v>852</v>
      </c>
      <c r="H418" s="66">
        <f ca="1">LOOKUP(M419,REPARTO!A:A,REPARTO!C:C)</f>
        <v>561</v>
      </c>
      <c r="I418" s="34">
        <f>LOOKUP(G418,DATOS!A:A,DATOS!P:P)</f>
        <v>0</v>
      </c>
      <c r="J418" s="34"/>
      <c r="K418" s="34"/>
      <c r="L418" s="35"/>
      <c r="AF418" s="5"/>
      <c r="AG418" s="5"/>
      <c r="AH418" s="5"/>
      <c r="AI418" s="5"/>
      <c r="AJ418" s="5"/>
      <c r="AK418" s="5"/>
    </row>
    <row r="419" spans="1:37" s="19" customFormat="1" ht="15.6" x14ac:dyDescent="0.25">
      <c r="A419" s="11"/>
      <c r="B419" s="31"/>
      <c r="C419" s="23" t="str">
        <f ca="1">IF(PORTADA!$F$51="A",CONCATENATE(M419,".- ",I419),"")</f>
        <v>70.- ÁMBITO DE LA FORMACIÓN MILITAR - RROO PARA LAS FUERZAS ARMADAS.  (Ref: 5-852)</v>
      </c>
      <c r="D419" s="24"/>
      <c r="E419" s="11"/>
      <c r="F419" s="11"/>
      <c r="G419" s="65"/>
      <c r="H419" s="62"/>
      <c r="I419" s="34" t="str">
        <f>LOOKUP(G418,DATOS!A:A,DATOS!G:G)</f>
        <v>ÁMBITO DE LA FORMACIÓN MILITAR - RROO PARA LAS FUERZAS ARMADAS.  (Ref: 5-852)</v>
      </c>
      <c r="J419" s="34"/>
      <c r="K419" s="53"/>
      <c r="L419" s="35">
        <f>+M419</f>
        <v>70</v>
      </c>
      <c r="M419" s="22">
        <f>+M413+1</f>
        <v>70</v>
      </c>
      <c r="N419" s="20" t="s">
        <v>33</v>
      </c>
      <c r="O419" s="20" t="s">
        <v>34</v>
      </c>
      <c r="P419" s="20" t="s">
        <v>39</v>
      </c>
      <c r="Q419" s="20" t="s">
        <v>35</v>
      </c>
      <c r="R419" s="20" t="s">
        <v>36</v>
      </c>
      <c r="S419" s="20" t="s">
        <v>37</v>
      </c>
      <c r="T419" s="20" t="str">
        <f>CONCATENATE("X",I418)</f>
        <v>X0</v>
      </c>
      <c r="U419" s="20" t="s">
        <v>38</v>
      </c>
      <c r="AF419" s="5"/>
      <c r="AG419" s="5"/>
      <c r="AH419" s="5"/>
      <c r="AI419" s="5"/>
      <c r="AJ419" s="5"/>
      <c r="AK419" s="5"/>
    </row>
    <row r="420" spans="1:37" s="19" customFormat="1" ht="15.6" x14ac:dyDescent="0.25">
      <c r="A420" s="142">
        <f ca="1">IF($E$2="X",0,IF(M421&gt;2,I418,M421))</f>
        <v>0</v>
      </c>
      <c r="B420" s="54"/>
      <c r="C420" s="25" t="str">
        <f ca="1">IF(PORTADA!$F$51="A",CONCATENATE(L420," ",I420),"")</f>
        <v>a) 0</v>
      </c>
      <c r="D420" s="26"/>
      <c r="E420" s="15"/>
      <c r="F420" s="15"/>
      <c r="G420" s="62"/>
      <c r="H420" s="62"/>
      <c r="I420" s="34">
        <f>LOOKUP(G418,DATOS!A:A,DATOS!L:L)</f>
        <v>0</v>
      </c>
      <c r="J420" s="35"/>
      <c r="K420" s="34"/>
      <c r="L420" s="35" t="s">
        <v>57</v>
      </c>
      <c r="M420" s="20" t="s">
        <v>5</v>
      </c>
      <c r="N420" s="20">
        <f>IF(O420&gt;0,0,R420)</f>
        <v>0</v>
      </c>
      <c r="O420" s="20">
        <f>IF(R421&gt;0,1,0)</f>
        <v>0</v>
      </c>
      <c r="P420" s="20">
        <f>IF(O420=1,-1/COUNTA(S420:S423),0)</f>
        <v>0</v>
      </c>
      <c r="Q420" s="20">
        <f>COUNTA(B420:B423)</f>
        <v>0</v>
      </c>
      <c r="R420" s="20">
        <f>COUNTIF(T420:T423,T419)</f>
        <v>0</v>
      </c>
      <c r="S420" s="21" t="s">
        <v>0</v>
      </c>
      <c r="T420" s="20" t="str">
        <f>CONCATENATE(B420,S420)</f>
        <v>A</v>
      </c>
      <c r="U420" s="20">
        <f>IF(R420&gt;0,R420+Q420,Q420*3)</f>
        <v>0</v>
      </c>
      <c r="AF420" s="5"/>
      <c r="AG420" s="5"/>
      <c r="AH420" s="5"/>
      <c r="AI420" s="5"/>
      <c r="AJ420" s="5"/>
      <c r="AK420" s="5"/>
    </row>
    <row r="421" spans="1:37" s="19" customFormat="1" ht="15.6" x14ac:dyDescent="0.25">
      <c r="A421" s="142"/>
      <c r="B421" s="54"/>
      <c r="C421" s="25" t="str">
        <f ca="1">IF(PORTADA!$F$51="A",CONCATENATE(L421," ",I421),"")</f>
        <v>b) 0</v>
      </c>
      <c r="D421" s="26"/>
      <c r="E421" s="15"/>
      <c r="F421" s="15"/>
      <c r="G421" s="62"/>
      <c r="H421" s="62"/>
      <c r="I421" s="34">
        <f>LOOKUP(G418,DATOS!A:A,DATOS!M:M)</f>
        <v>0</v>
      </c>
      <c r="J421" s="35"/>
      <c r="K421" s="34"/>
      <c r="L421" s="35" t="s">
        <v>56</v>
      </c>
      <c r="M421" s="20">
        <f ca="1">IF(PORTADA!$F$51="A",U420,0)</f>
        <v>0</v>
      </c>
      <c r="N421" s="20"/>
      <c r="O421" s="20"/>
      <c r="P421" s="20"/>
      <c r="Q421" s="20"/>
      <c r="R421" s="20">
        <f>Q420-R420</f>
        <v>0</v>
      </c>
      <c r="S421" s="21" t="s">
        <v>1</v>
      </c>
      <c r="T421" s="20" t="str">
        <f>CONCATENATE(B421,S421)</f>
        <v>B</v>
      </c>
      <c r="U421" s="20"/>
      <c r="AF421" s="5"/>
      <c r="AG421" s="5"/>
      <c r="AH421" s="5"/>
      <c r="AI421" s="5"/>
      <c r="AJ421" s="5"/>
      <c r="AK421" s="5"/>
    </row>
    <row r="422" spans="1:37" s="19" customFormat="1" ht="15.6" x14ac:dyDescent="0.25">
      <c r="A422" s="142"/>
      <c r="B422" s="54"/>
      <c r="C422" s="25" t="str">
        <f ca="1">IF(PORTADA!$F$51="A",CONCATENATE(L422," ",I422),"")</f>
        <v>c) 0</v>
      </c>
      <c r="D422" s="26"/>
      <c r="E422" s="15"/>
      <c r="F422" s="15"/>
      <c r="G422" s="62"/>
      <c r="H422" s="62"/>
      <c r="I422" s="34">
        <f>LOOKUP(G418,DATOS!A:A,DATOS!N:N)</f>
        <v>0</v>
      </c>
      <c r="J422" s="35"/>
      <c r="K422" s="34"/>
      <c r="L422" s="35" t="s">
        <v>55</v>
      </c>
      <c r="M422" s="20"/>
      <c r="N422" s="20"/>
      <c r="O422" s="20"/>
      <c r="P422" s="20"/>
      <c r="Q422" s="20"/>
      <c r="R422" s="20"/>
      <c r="S422" s="21" t="s">
        <v>2</v>
      </c>
      <c r="T422" s="20" t="str">
        <f>CONCATENATE(B422,S422)</f>
        <v>C</v>
      </c>
      <c r="U422" s="20"/>
      <c r="AF422" s="5"/>
      <c r="AG422" s="5"/>
      <c r="AH422" s="5"/>
      <c r="AI422" s="5"/>
      <c r="AJ422" s="5"/>
      <c r="AK422" s="5"/>
    </row>
    <row r="423" spans="1:37" s="19" customFormat="1" ht="15.6" x14ac:dyDescent="0.25">
      <c r="A423" s="142"/>
      <c r="B423" s="54"/>
      <c r="C423" s="25" t="str">
        <f ca="1">IF(PORTADA!$F$51="A",CONCATENATE(L423," ",I423),"")</f>
        <v>d) 0</v>
      </c>
      <c r="D423" s="26"/>
      <c r="E423" s="15"/>
      <c r="F423" s="15"/>
      <c r="G423" s="62"/>
      <c r="H423" s="62"/>
      <c r="I423" s="34">
        <f>LOOKUP(G418,DATOS!A:A,DATOS!O:O)</f>
        <v>0</v>
      </c>
      <c r="J423" s="35"/>
      <c r="K423" s="34"/>
      <c r="L423" s="35" t="s">
        <v>45</v>
      </c>
      <c r="M423" s="20"/>
      <c r="N423" s="20"/>
      <c r="O423" s="20"/>
      <c r="P423" s="20"/>
      <c r="Q423" s="20"/>
      <c r="R423" s="20"/>
      <c r="S423" s="21" t="s">
        <v>3</v>
      </c>
      <c r="T423" s="20" t="str">
        <f>CONCATENATE(B423,S423)</f>
        <v>D</v>
      </c>
      <c r="U423" s="20"/>
      <c r="AF423" s="5"/>
      <c r="AG423" s="5"/>
      <c r="AH423" s="5"/>
      <c r="AI423" s="5"/>
      <c r="AJ423" s="5"/>
      <c r="AK423" s="5"/>
    </row>
    <row r="424" spans="1:37" s="19" customFormat="1" ht="15.6" x14ac:dyDescent="0.25">
      <c r="A424" s="11"/>
      <c r="B424" s="52"/>
      <c r="C424" s="13"/>
      <c r="D424" s="14"/>
      <c r="E424" s="15"/>
      <c r="F424" s="15"/>
      <c r="G424" s="64">
        <v>1465</v>
      </c>
      <c r="H424" s="66">
        <f ca="1">LOOKUP(M425,REPARTO!A:A,REPARTO!C:C)</f>
        <v>899</v>
      </c>
      <c r="I424" s="34">
        <f>LOOKUP(G424,DATOS!A:A,DATOS!P:P)</f>
        <v>0</v>
      </c>
      <c r="J424" s="34"/>
      <c r="K424" s="34"/>
      <c r="L424" s="35"/>
      <c r="AF424" s="5"/>
      <c r="AG424" s="5"/>
      <c r="AH424" s="5"/>
      <c r="AI424" s="5"/>
      <c r="AJ424" s="5"/>
      <c r="AK424" s="5"/>
    </row>
    <row r="425" spans="1:37" s="19" customFormat="1" ht="15.6" x14ac:dyDescent="0.25">
      <c r="A425" s="11"/>
      <c r="B425" s="31"/>
      <c r="C425" s="23" t="str">
        <f ca="1">IF(PORTADA!$F$51="A",CONCATENATE(M425,".- ",I425),"")</f>
        <v>71.- ÁMBITO DE LA INSTRUCCIÓN TÁCTICA Y TÉCNICA - INSTRUCCIÓN DE INTELIGENCIA.  (Ref: 5-1465)</v>
      </c>
      <c r="D425" s="24"/>
      <c r="E425" s="11"/>
      <c r="F425" s="11"/>
      <c r="G425" s="65"/>
      <c r="H425" s="62"/>
      <c r="I425" s="34" t="str">
        <f>LOOKUP(G424,DATOS!A:A,DATOS!G:G)</f>
        <v>ÁMBITO DE LA INSTRUCCIÓN TÁCTICA Y TÉCNICA - INSTRUCCIÓN DE INTELIGENCIA.  (Ref: 5-1465)</v>
      </c>
      <c r="J425" s="34"/>
      <c r="K425" s="53"/>
      <c r="L425" s="35">
        <f>+M425</f>
        <v>71</v>
      </c>
      <c r="M425" s="22">
        <f>+M419+1</f>
        <v>71</v>
      </c>
      <c r="N425" s="20" t="s">
        <v>33</v>
      </c>
      <c r="O425" s="20" t="s">
        <v>34</v>
      </c>
      <c r="P425" s="20" t="s">
        <v>39</v>
      </c>
      <c r="Q425" s="20" t="s">
        <v>35</v>
      </c>
      <c r="R425" s="20" t="s">
        <v>36</v>
      </c>
      <c r="S425" s="20" t="s">
        <v>37</v>
      </c>
      <c r="T425" s="20" t="str">
        <f>CONCATENATE("X",I424)</f>
        <v>X0</v>
      </c>
      <c r="U425" s="20" t="s">
        <v>38</v>
      </c>
      <c r="AF425" s="5"/>
      <c r="AG425" s="5"/>
      <c r="AH425" s="5"/>
      <c r="AI425" s="5"/>
      <c r="AJ425" s="5"/>
      <c r="AK425" s="5"/>
    </row>
    <row r="426" spans="1:37" s="19" customFormat="1" ht="15.6" x14ac:dyDescent="0.25">
      <c r="A426" s="142">
        <f ca="1">IF($E$2="X",0,IF(M427&gt;2,I424,M427))</f>
        <v>0</v>
      </c>
      <c r="B426" s="54"/>
      <c r="C426" s="25" t="str">
        <f ca="1">IF(PORTADA!$F$51="A",CONCATENATE(L426," ",I426),"")</f>
        <v>a) 0</v>
      </c>
      <c r="D426" s="26"/>
      <c r="E426" s="15"/>
      <c r="F426" s="15"/>
      <c r="G426" s="62"/>
      <c r="H426" s="62"/>
      <c r="I426" s="34">
        <f>LOOKUP(G424,DATOS!A:A,DATOS!L:L)</f>
        <v>0</v>
      </c>
      <c r="J426" s="35"/>
      <c r="K426" s="34"/>
      <c r="L426" s="35" t="s">
        <v>57</v>
      </c>
      <c r="M426" s="20" t="s">
        <v>5</v>
      </c>
      <c r="N426" s="20">
        <f>IF(O426&gt;0,0,R426)</f>
        <v>0</v>
      </c>
      <c r="O426" s="20">
        <f>IF(R427&gt;0,1,0)</f>
        <v>0</v>
      </c>
      <c r="P426" s="20">
        <f>IF(O426=1,-1/COUNTA(S426:S429),0)</f>
        <v>0</v>
      </c>
      <c r="Q426" s="20">
        <f>COUNTA(B426:B429)</f>
        <v>0</v>
      </c>
      <c r="R426" s="20">
        <f>COUNTIF(T426:T429,T425)</f>
        <v>0</v>
      </c>
      <c r="S426" s="21" t="s">
        <v>0</v>
      </c>
      <c r="T426" s="20" t="str">
        <f>CONCATENATE(B426,S426)</f>
        <v>A</v>
      </c>
      <c r="U426" s="20">
        <f>IF(R426&gt;0,R426+Q426,Q426*3)</f>
        <v>0</v>
      </c>
      <c r="AF426" s="5"/>
      <c r="AG426" s="5"/>
      <c r="AH426" s="5"/>
      <c r="AI426" s="5"/>
      <c r="AJ426" s="5"/>
      <c r="AK426" s="5"/>
    </row>
    <row r="427" spans="1:37" s="19" customFormat="1" ht="15.6" x14ac:dyDescent="0.25">
      <c r="A427" s="142"/>
      <c r="B427" s="54"/>
      <c r="C427" s="25" t="str">
        <f ca="1">IF(PORTADA!$F$51="A",CONCATENATE(L427," ",I427),"")</f>
        <v>b) 0</v>
      </c>
      <c r="D427" s="26"/>
      <c r="E427" s="15"/>
      <c r="F427" s="15"/>
      <c r="G427" s="62"/>
      <c r="H427" s="62"/>
      <c r="I427" s="34">
        <f>LOOKUP(G424,DATOS!A:A,DATOS!M:M)</f>
        <v>0</v>
      </c>
      <c r="J427" s="35"/>
      <c r="K427" s="34"/>
      <c r="L427" s="35" t="s">
        <v>56</v>
      </c>
      <c r="M427" s="20">
        <f ca="1">IF(PORTADA!$F$51="A",U426,0)</f>
        <v>0</v>
      </c>
      <c r="N427" s="20"/>
      <c r="O427" s="20"/>
      <c r="P427" s="20"/>
      <c r="Q427" s="20"/>
      <c r="R427" s="20">
        <f>Q426-R426</f>
        <v>0</v>
      </c>
      <c r="S427" s="21" t="s">
        <v>1</v>
      </c>
      <c r="T427" s="20" t="str">
        <f>CONCATENATE(B427,S427)</f>
        <v>B</v>
      </c>
      <c r="U427" s="20"/>
      <c r="AF427" s="5"/>
      <c r="AG427" s="5"/>
      <c r="AH427" s="5"/>
      <c r="AI427" s="5"/>
      <c r="AJ427" s="5"/>
      <c r="AK427" s="5"/>
    </row>
    <row r="428" spans="1:37" s="19" customFormat="1" ht="15.6" x14ac:dyDescent="0.25">
      <c r="A428" s="142"/>
      <c r="B428" s="54"/>
      <c r="C428" s="25" t="str">
        <f ca="1">IF(PORTADA!$F$51="A",CONCATENATE(L428," ",I428),"")</f>
        <v>c) 0</v>
      </c>
      <c r="D428" s="26"/>
      <c r="E428" s="15"/>
      <c r="F428" s="15"/>
      <c r="G428" s="62"/>
      <c r="H428" s="62"/>
      <c r="I428" s="34">
        <f>LOOKUP(G424,DATOS!A:A,DATOS!N:N)</f>
        <v>0</v>
      </c>
      <c r="J428" s="35"/>
      <c r="K428" s="34"/>
      <c r="L428" s="35" t="s">
        <v>55</v>
      </c>
      <c r="M428" s="20"/>
      <c r="N428" s="20"/>
      <c r="O428" s="20"/>
      <c r="P428" s="20"/>
      <c r="Q428" s="20"/>
      <c r="R428" s="20"/>
      <c r="S428" s="21" t="s">
        <v>2</v>
      </c>
      <c r="T428" s="20" t="str">
        <f>CONCATENATE(B428,S428)</f>
        <v>C</v>
      </c>
      <c r="U428" s="20"/>
      <c r="AF428" s="5"/>
      <c r="AG428" s="5"/>
      <c r="AH428" s="5"/>
      <c r="AI428" s="5"/>
      <c r="AJ428" s="5"/>
      <c r="AK428" s="5"/>
    </row>
    <row r="429" spans="1:37" s="19" customFormat="1" ht="15.6" x14ac:dyDescent="0.25">
      <c r="A429" s="142"/>
      <c r="B429" s="54"/>
      <c r="C429" s="25" t="str">
        <f ca="1">IF(PORTADA!$F$51="A",CONCATENATE(L429," ",I429),"")</f>
        <v>d) 0</v>
      </c>
      <c r="D429" s="26"/>
      <c r="E429" s="15"/>
      <c r="F429" s="15"/>
      <c r="G429" s="62"/>
      <c r="H429" s="62"/>
      <c r="I429" s="34">
        <f>LOOKUP(G424,DATOS!A:A,DATOS!O:O)</f>
        <v>0</v>
      </c>
      <c r="J429" s="35"/>
      <c r="K429" s="34"/>
      <c r="L429" s="35" t="s">
        <v>45</v>
      </c>
      <c r="M429" s="20"/>
      <c r="N429" s="20"/>
      <c r="O429" s="20"/>
      <c r="P429" s="20"/>
      <c r="Q429" s="20"/>
      <c r="R429" s="20"/>
      <c r="S429" s="21" t="s">
        <v>3</v>
      </c>
      <c r="T429" s="20" t="str">
        <f>CONCATENATE(B429,S429)</f>
        <v>D</v>
      </c>
      <c r="U429" s="20"/>
      <c r="AF429" s="5"/>
      <c r="AG429" s="5"/>
      <c r="AH429" s="5"/>
      <c r="AI429" s="5"/>
      <c r="AJ429" s="5"/>
      <c r="AK429" s="5"/>
    </row>
    <row r="430" spans="1:37" s="19" customFormat="1" ht="15.6" x14ac:dyDescent="0.25">
      <c r="A430" s="11"/>
      <c r="B430" s="52"/>
      <c r="C430" s="13"/>
      <c r="D430" s="14"/>
      <c r="E430" s="15"/>
      <c r="F430" s="15"/>
      <c r="G430" s="64">
        <v>612</v>
      </c>
      <c r="H430" s="66">
        <f ca="1">LOOKUP(M431,REPARTO!A:A,REPARTO!C:C)</f>
        <v>366</v>
      </c>
      <c r="I430" s="34">
        <f>LOOKUP(G430,DATOS!A:A,DATOS!P:P)</f>
        <v>0</v>
      </c>
      <c r="J430" s="34"/>
      <c r="K430" s="34"/>
      <c r="L430" s="35"/>
      <c r="AF430" s="5"/>
      <c r="AG430" s="5"/>
      <c r="AH430" s="5"/>
      <c r="AI430" s="5"/>
      <c r="AJ430" s="5"/>
      <c r="AK430" s="5"/>
    </row>
    <row r="431" spans="1:37" s="19" customFormat="1" ht="15.6" x14ac:dyDescent="0.25">
      <c r="A431" s="11"/>
      <c r="B431" s="31"/>
      <c r="C431" s="23" t="str">
        <f ca="1">IF(PORTADA!$F$51="A",CONCATENATE(M431,".- ",I431),"")</f>
        <v>72.- GEOGRAFÍA E HISTORIA - LA ESPAÑA COMTEMPORÁNEA.  (Ref: 5-612)</v>
      </c>
      <c r="D431" s="24"/>
      <c r="E431" s="11"/>
      <c r="F431" s="11"/>
      <c r="G431" s="65"/>
      <c r="H431" s="62"/>
      <c r="I431" s="34" t="str">
        <f>LOOKUP(G430,DATOS!A:A,DATOS!G:G)</f>
        <v>GEOGRAFÍA E HISTORIA - LA ESPAÑA COMTEMPORÁNEA.  (Ref: 5-612)</v>
      </c>
      <c r="J431" s="34"/>
      <c r="K431" s="53"/>
      <c r="L431" s="35">
        <f>+M431</f>
        <v>72</v>
      </c>
      <c r="M431" s="22">
        <f>+M425+1</f>
        <v>72</v>
      </c>
      <c r="N431" s="20" t="s">
        <v>33</v>
      </c>
      <c r="O431" s="20" t="s">
        <v>34</v>
      </c>
      <c r="P431" s="20" t="s">
        <v>39</v>
      </c>
      <c r="Q431" s="20" t="s">
        <v>35</v>
      </c>
      <c r="R431" s="20" t="s">
        <v>36</v>
      </c>
      <c r="S431" s="20" t="s">
        <v>37</v>
      </c>
      <c r="T431" s="20" t="str">
        <f>CONCATENATE("X",I430)</f>
        <v>X0</v>
      </c>
      <c r="U431" s="20" t="s">
        <v>38</v>
      </c>
      <c r="AF431" s="5"/>
      <c r="AG431" s="5"/>
      <c r="AH431" s="5"/>
      <c r="AI431" s="5"/>
      <c r="AJ431" s="5"/>
      <c r="AK431" s="5"/>
    </row>
    <row r="432" spans="1:37" s="19" customFormat="1" ht="15.6" x14ac:dyDescent="0.25">
      <c r="A432" s="142">
        <f ca="1">IF($E$2="X",0,IF(M433&gt;2,I430,M433))</f>
        <v>0</v>
      </c>
      <c r="B432" s="54"/>
      <c r="C432" s="25" t="str">
        <f ca="1">IF(PORTADA!$F$51="A",CONCATENATE(L432," ",I432),"")</f>
        <v>a) 0</v>
      </c>
      <c r="D432" s="26"/>
      <c r="E432" s="15"/>
      <c r="F432" s="15"/>
      <c r="G432" s="62"/>
      <c r="H432" s="62"/>
      <c r="I432" s="34">
        <f>LOOKUP(G430,DATOS!A:A,DATOS!L:L)</f>
        <v>0</v>
      </c>
      <c r="J432" s="35"/>
      <c r="K432" s="34"/>
      <c r="L432" s="35" t="s">
        <v>57</v>
      </c>
      <c r="M432" s="20" t="s">
        <v>5</v>
      </c>
      <c r="N432" s="20">
        <f>IF(O432&gt;0,0,R432)</f>
        <v>0</v>
      </c>
      <c r="O432" s="20">
        <f>IF(R433&gt;0,1,0)</f>
        <v>0</v>
      </c>
      <c r="P432" s="20">
        <f>IF(O432=1,-1/COUNTA(S432:S435),0)</f>
        <v>0</v>
      </c>
      <c r="Q432" s="20">
        <f>COUNTA(B432:B435)</f>
        <v>0</v>
      </c>
      <c r="R432" s="20">
        <f>COUNTIF(T432:T435,T431)</f>
        <v>0</v>
      </c>
      <c r="S432" s="21" t="s">
        <v>0</v>
      </c>
      <c r="T432" s="20" t="str">
        <f>CONCATENATE(B432,S432)</f>
        <v>A</v>
      </c>
      <c r="U432" s="20">
        <f>IF(R432&gt;0,R432+Q432,Q432*3)</f>
        <v>0</v>
      </c>
      <c r="AF432" s="5"/>
      <c r="AG432" s="5"/>
      <c r="AH432" s="5"/>
      <c r="AI432" s="5"/>
      <c r="AJ432" s="5"/>
      <c r="AK432" s="5"/>
    </row>
    <row r="433" spans="1:37" s="19" customFormat="1" ht="15.6" x14ac:dyDescent="0.25">
      <c r="A433" s="142"/>
      <c r="B433" s="54"/>
      <c r="C433" s="25" t="str">
        <f ca="1">IF(PORTADA!$F$51="A",CONCATENATE(L433," ",I433),"")</f>
        <v>b) 0</v>
      </c>
      <c r="D433" s="26"/>
      <c r="E433" s="15"/>
      <c r="F433" s="15"/>
      <c r="G433" s="62"/>
      <c r="H433" s="62"/>
      <c r="I433" s="34">
        <f>LOOKUP(G430,DATOS!A:A,DATOS!M:M)</f>
        <v>0</v>
      </c>
      <c r="J433" s="35"/>
      <c r="K433" s="34"/>
      <c r="L433" s="35" t="s">
        <v>56</v>
      </c>
      <c r="M433" s="20">
        <f ca="1">IF(PORTADA!$F$51="A",U432,0)</f>
        <v>0</v>
      </c>
      <c r="N433" s="20"/>
      <c r="O433" s="20"/>
      <c r="P433" s="20"/>
      <c r="Q433" s="20"/>
      <c r="R433" s="20">
        <f>Q432-R432</f>
        <v>0</v>
      </c>
      <c r="S433" s="21" t="s">
        <v>1</v>
      </c>
      <c r="T433" s="20" t="str">
        <f>CONCATENATE(B433,S433)</f>
        <v>B</v>
      </c>
      <c r="U433" s="20"/>
      <c r="AF433" s="5"/>
      <c r="AG433" s="5"/>
      <c r="AH433" s="5"/>
      <c r="AI433" s="5"/>
      <c r="AJ433" s="5"/>
      <c r="AK433" s="5"/>
    </row>
    <row r="434" spans="1:37" s="19" customFormat="1" ht="15.6" x14ac:dyDescent="0.25">
      <c r="A434" s="142"/>
      <c r="B434" s="54"/>
      <c r="C434" s="25" t="str">
        <f ca="1">IF(PORTADA!$F$51="A",CONCATENATE(L434," ",I434),"")</f>
        <v>c) 0</v>
      </c>
      <c r="D434" s="26"/>
      <c r="E434" s="15"/>
      <c r="F434" s="15"/>
      <c r="G434" s="62"/>
      <c r="H434" s="62"/>
      <c r="I434" s="34">
        <f>LOOKUP(G430,DATOS!A:A,DATOS!N:N)</f>
        <v>0</v>
      </c>
      <c r="J434" s="35"/>
      <c r="K434" s="34"/>
      <c r="L434" s="35" t="s">
        <v>55</v>
      </c>
      <c r="M434" s="20"/>
      <c r="N434" s="20"/>
      <c r="O434" s="20"/>
      <c r="P434" s="20"/>
      <c r="Q434" s="20"/>
      <c r="R434" s="20"/>
      <c r="S434" s="21" t="s">
        <v>2</v>
      </c>
      <c r="T434" s="20" t="str">
        <f>CONCATENATE(B434,S434)</f>
        <v>C</v>
      </c>
      <c r="U434" s="20"/>
      <c r="AF434" s="5"/>
      <c r="AG434" s="5"/>
      <c r="AH434" s="5"/>
      <c r="AI434" s="5"/>
      <c r="AJ434" s="5"/>
      <c r="AK434" s="5"/>
    </row>
    <row r="435" spans="1:37" s="19" customFormat="1" ht="15.6" x14ac:dyDescent="0.25">
      <c r="A435" s="142"/>
      <c r="B435" s="54"/>
      <c r="C435" s="25" t="str">
        <f ca="1">IF(PORTADA!$F$51="A",CONCATENATE(L435," ",I435),"")</f>
        <v>d) 0</v>
      </c>
      <c r="D435" s="26"/>
      <c r="E435" s="15"/>
      <c r="F435" s="15"/>
      <c r="G435" s="62"/>
      <c r="H435" s="62"/>
      <c r="I435" s="34">
        <f>LOOKUP(G430,DATOS!A:A,DATOS!O:O)</f>
        <v>0</v>
      </c>
      <c r="J435" s="35"/>
      <c r="K435" s="34"/>
      <c r="L435" s="35" t="s">
        <v>45</v>
      </c>
      <c r="M435" s="20"/>
      <c r="N435" s="20"/>
      <c r="O435" s="20"/>
      <c r="P435" s="20"/>
      <c r="Q435" s="20"/>
      <c r="R435" s="20"/>
      <c r="S435" s="21" t="s">
        <v>3</v>
      </c>
      <c r="T435" s="20" t="str">
        <f>CONCATENATE(B435,S435)</f>
        <v>D</v>
      </c>
      <c r="U435" s="20"/>
      <c r="AF435" s="5"/>
      <c r="AG435" s="5"/>
      <c r="AH435" s="5"/>
      <c r="AI435" s="5"/>
      <c r="AJ435" s="5"/>
      <c r="AK435" s="5"/>
    </row>
    <row r="436" spans="1:37" s="19" customFormat="1" ht="15.6" x14ac:dyDescent="0.25">
      <c r="A436" s="11"/>
      <c r="B436" s="52"/>
      <c r="C436" s="13"/>
      <c r="D436" s="14"/>
      <c r="E436" s="15"/>
      <c r="F436" s="15"/>
      <c r="G436" s="64">
        <v>1606</v>
      </c>
      <c r="H436" s="66">
        <f ca="1">LOOKUP(M437,REPARTO!A:A,REPARTO!C:C)</f>
        <v>277</v>
      </c>
      <c r="I436" s="34">
        <f>LOOKUP(G436,DATOS!A:A,DATOS!P:P)</f>
        <v>0</v>
      </c>
      <c r="J436" s="34"/>
      <c r="K436" s="34"/>
      <c r="L436" s="35"/>
      <c r="AF436" s="5"/>
      <c r="AG436" s="5"/>
      <c r="AH436" s="5"/>
      <c r="AI436" s="5"/>
      <c r="AJ436" s="5"/>
      <c r="AK436" s="5"/>
    </row>
    <row r="437" spans="1:37" s="19" customFormat="1" ht="15.6" x14ac:dyDescent="0.25">
      <c r="A437" s="11"/>
      <c r="B437" s="31"/>
      <c r="C437" s="23" t="str">
        <f ca="1">IF(PORTADA!$F$51="A",CONCATENATE(M437,".- ",I437),"")</f>
        <v>73.- ÁMBITO DE LA INSTRUCCIÓN TÁCTICA Y TÉCNICA - MINAS Y EXPLOSIVOS.  (Ref: 5-1606)</v>
      </c>
      <c r="D437" s="24"/>
      <c r="E437" s="11"/>
      <c r="F437" s="11"/>
      <c r="G437" s="65"/>
      <c r="H437" s="62"/>
      <c r="I437" s="34" t="str">
        <f>LOOKUP(G436,DATOS!A:A,DATOS!G:G)</f>
        <v>ÁMBITO DE LA INSTRUCCIÓN TÁCTICA Y TÉCNICA - MINAS Y EXPLOSIVOS.  (Ref: 5-1606)</v>
      </c>
      <c r="J437" s="34"/>
      <c r="K437" s="53"/>
      <c r="L437" s="35">
        <f>+M437</f>
        <v>73</v>
      </c>
      <c r="M437" s="22">
        <f>+M431+1</f>
        <v>73</v>
      </c>
      <c r="N437" s="20" t="s">
        <v>33</v>
      </c>
      <c r="O437" s="20" t="s">
        <v>34</v>
      </c>
      <c r="P437" s="20" t="s">
        <v>39</v>
      </c>
      <c r="Q437" s="20" t="s">
        <v>35</v>
      </c>
      <c r="R437" s="20" t="s">
        <v>36</v>
      </c>
      <c r="S437" s="20" t="s">
        <v>37</v>
      </c>
      <c r="T437" s="20" t="str">
        <f>CONCATENATE("X",I436)</f>
        <v>X0</v>
      </c>
      <c r="U437" s="20" t="s">
        <v>38</v>
      </c>
      <c r="AF437" s="5"/>
      <c r="AG437" s="5"/>
      <c r="AH437" s="5"/>
      <c r="AI437" s="5"/>
      <c r="AJ437" s="5"/>
      <c r="AK437" s="5"/>
    </row>
    <row r="438" spans="1:37" s="19" customFormat="1" ht="15.6" x14ac:dyDescent="0.25">
      <c r="A438" s="142">
        <f ca="1">IF($E$2="X",0,IF(M439&gt;2,I436,M439))</f>
        <v>0</v>
      </c>
      <c r="B438" s="54"/>
      <c r="C438" s="25" t="str">
        <f ca="1">IF(PORTADA!$F$51="A",CONCATENATE(L438," ",I438),"")</f>
        <v>a) 0</v>
      </c>
      <c r="D438" s="26"/>
      <c r="E438" s="15"/>
      <c r="F438" s="15"/>
      <c r="G438" s="62"/>
      <c r="H438" s="62"/>
      <c r="I438" s="34">
        <f>LOOKUP(G436,DATOS!A:A,DATOS!L:L)</f>
        <v>0</v>
      </c>
      <c r="J438" s="35"/>
      <c r="K438" s="34"/>
      <c r="L438" s="35" t="s">
        <v>57</v>
      </c>
      <c r="M438" s="20" t="s">
        <v>5</v>
      </c>
      <c r="N438" s="20">
        <f>IF(O438&gt;0,0,R438)</f>
        <v>0</v>
      </c>
      <c r="O438" s="20">
        <f>IF(R439&gt;0,1,0)</f>
        <v>0</v>
      </c>
      <c r="P438" s="20">
        <f>IF(O438=1,-1/COUNTA(S438:S441),0)</f>
        <v>0</v>
      </c>
      <c r="Q438" s="20">
        <f>COUNTA(B438:B441)</f>
        <v>0</v>
      </c>
      <c r="R438" s="20">
        <f>COUNTIF(T438:T441,T437)</f>
        <v>0</v>
      </c>
      <c r="S438" s="21" t="s">
        <v>0</v>
      </c>
      <c r="T438" s="20" t="str">
        <f>CONCATENATE(B438,S438)</f>
        <v>A</v>
      </c>
      <c r="U438" s="20">
        <f>IF(R438&gt;0,R438+Q438,Q438*3)</f>
        <v>0</v>
      </c>
      <c r="AF438" s="5"/>
      <c r="AG438" s="5"/>
      <c r="AH438" s="5"/>
      <c r="AI438" s="5"/>
      <c r="AJ438" s="5"/>
      <c r="AK438" s="5"/>
    </row>
    <row r="439" spans="1:37" s="19" customFormat="1" ht="15.6" x14ac:dyDescent="0.25">
      <c r="A439" s="142"/>
      <c r="B439" s="54"/>
      <c r="C439" s="25" t="str">
        <f ca="1">IF(PORTADA!$F$51="A",CONCATENATE(L439," ",I439),"")</f>
        <v>b) 0</v>
      </c>
      <c r="D439" s="26"/>
      <c r="E439" s="15"/>
      <c r="F439" s="15"/>
      <c r="G439" s="62"/>
      <c r="H439" s="62"/>
      <c r="I439" s="34">
        <f>LOOKUP(G436,DATOS!A:A,DATOS!M:M)</f>
        <v>0</v>
      </c>
      <c r="J439" s="35"/>
      <c r="K439" s="34"/>
      <c r="L439" s="35" t="s">
        <v>56</v>
      </c>
      <c r="M439" s="20">
        <f ca="1">IF(PORTADA!$F$51="A",U438,0)</f>
        <v>0</v>
      </c>
      <c r="N439" s="20"/>
      <c r="O439" s="20"/>
      <c r="P439" s="20"/>
      <c r="Q439" s="20"/>
      <c r="R439" s="20">
        <f>Q438-R438</f>
        <v>0</v>
      </c>
      <c r="S439" s="21" t="s">
        <v>1</v>
      </c>
      <c r="T439" s="20" t="str">
        <f>CONCATENATE(B439,S439)</f>
        <v>B</v>
      </c>
      <c r="U439" s="20"/>
      <c r="AF439" s="5"/>
      <c r="AG439" s="5"/>
      <c r="AH439" s="5"/>
      <c r="AI439" s="5"/>
      <c r="AJ439" s="5"/>
      <c r="AK439" s="5"/>
    </row>
    <row r="440" spans="1:37" s="19" customFormat="1" ht="15.6" x14ac:dyDescent="0.25">
      <c r="A440" s="142"/>
      <c r="B440" s="54"/>
      <c r="C440" s="25" t="str">
        <f ca="1">IF(PORTADA!$F$51="A",CONCATENATE(L440," ",I440),"")</f>
        <v>c) 0</v>
      </c>
      <c r="D440" s="26"/>
      <c r="E440" s="15"/>
      <c r="F440" s="15"/>
      <c r="G440" s="62"/>
      <c r="H440" s="62"/>
      <c r="I440" s="34">
        <f>LOOKUP(G436,DATOS!A:A,DATOS!N:N)</f>
        <v>0</v>
      </c>
      <c r="J440" s="35"/>
      <c r="K440" s="34"/>
      <c r="L440" s="35" t="s">
        <v>55</v>
      </c>
      <c r="M440" s="20"/>
      <c r="N440" s="20"/>
      <c r="O440" s="20"/>
      <c r="P440" s="20"/>
      <c r="Q440" s="20"/>
      <c r="R440" s="20"/>
      <c r="S440" s="21" t="s">
        <v>2</v>
      </c>
      <c r="T440" s="20" t="str">
        <f>CONCATENATE(B440,S440)</f>
        <v>C</v>
      </c>
      <c r="U440" s="20"/>
      <c r="AF440" s="5"/>
      <c r="AG440" s="5"/>
      <c r="AH440" s="5"/>
      <c r="AI440" s="5"/>
      <c r="AJ440" s="5"/>
      <c r="AK440" s="5"/>
    </row>
    <row r="441" spans="1:37" s="19" customFormat="1" ht="15.6" x14ac:dyDescent="0.25">
      <c r="A441" s="142"/>
      <c r="B441" s="54"/>
      <c r="C441" s="25" t="str">
        <f ca="1">IF(PORTADA!$F$51="A",CONCATENATE(L441," ",I441),"")</f>
        <v>d) 0</v>
      </c>
      <c r="D441" s="26"/>
      <c r="E441" s="15"/>
      <c r="F441" s="15"/>
      <c r="G441" s="62"/>
      <c r="H441" s="62"/>
      <c r="I441" s="34">
        <f>LOOKUP(G436,DATOS!A:A,DATOS!O:O)</f>
        <v>0</v>
      </c>
      <c r="J441" s="35"/>
      <c r="K441" s="34"/>
      <c r="L441" s="35" t="s">
        <v>45</v>
      </c>
      <c r="M441" s="20"/>
      <c r="N441" s="20"/>
      <c r="O441" s="20"/>
      <c r="P441" s="20"/>
      <c r="Q441" s="20"/>
      <c r="R441" s="20"/>
      <c r="S441" s="21" t="s">
        <v>3</v>
      </c>
      <c r="T441" s="20" t="str">
        <f>CONCATENATE(B441,S441)</f>
        <v>D</v>
      </c>
      <c r="U441" s="20"/>
      <c r="AF441" s="5"/>
      <c r="AG441" s="5"/>
      <c r="AH441" s="5"/>
      <c r="AI441" s="5"/>
      <c r="AJ441" s="5"/>
      <c r="AK441" s="5"/>
    </row>
    <row r="442" spans="1:37" s="19" customFormat="1" ht="15.6" x14ac:dyDescent="0.25">
      <c r="A442" s="11"/>
      <c r="B442" s="52"/>
      <c r="C442" s="13"/>
      <c r="D442" s="14"/>
      <c r="E442" s="15"/>
      <c r="F442" s="15"/>
      <c r="G442" s="64">
        <v>95</v>
      </c>
      <c r="H442" s="66">
        <f ca="1">LOOKUP(M443,REPARTO!A:A,REPARTO!C:C)</f>
        <v>1396</v>
      </c>
      <c r="I442" s="34">
        <f>LOOKUP(G442,DATOS!A:A,DATOS!P:P)</f>
        <v>0</v>
      </c>
      <c r="J442" s="34"/>
      <c r="K442" s="34"/>
      <c r="L442" s="35"/>
      <c r="AF442" s="5"/>
      <c r="AG442" s="5"/>
      <c r="AH442" s="5"/>
      <c r="AI442" s="5"/>
      <c r="AJ442" s="5"/>
      <c r="AK442" s="5"/>
    </row>
    <row r="443" spans="1:37" s="19" customFormat="1" ht="15.6" x14ac:dyDescent="0.25">
      <c r="A443" s="11"/>
      <c r="B443" s="31"/>
      <c r="C443" s="23" t="str">
        <f ca="1">IF(PORTADA!$F$51="A",CONCATENATE(M443,".- ",I443),"")</f>
        <v>74.- GEOGRAFÍA E HISTORIA - LA POBLACIÓN ESPAÑOLA.  (Ref: 5-95)</v>
      </c>
      <c r="D443" s="24"/>
      <c r="E443" s="11"/>
      <c r="F443" s="11"/>
      <c r="G443" s="65"/>
      <c r="H443" s="62"/>
      <c r="I443" s="34" t="str">
        <f>LOOKUP(G442,DATOS!A:A,DATOS!G:G)</f>
        <v>GEOGRAFÍA E HISTORIA - LA POBLACIÓN ESPAÑOLA.  (Ref: 5-95)</v>
      </c>
      <c r="J443" s="34"/>
      <c r="K443" s="53"/>
      <c r="L443" s="35">
        <f>+M443</f>
        <v>74</v>
      </c>
      <c r="M443" s="22">
        <f>+M437+1</f>
        <v>74</v>
      </c>
      <c r="N443" s="20" t="s">
        <v>33</v>
      </c>
      <c r="O443" s="20" t="s">
        <v>34</v>
      </c>
      <c r="P443" s="20" t="s">
        <v>39</v>
      </c>
      <c r="Q443" s="20" t="s">
        <v>35</v>
      </c>
      <c r="R443" s="20" t="s">
        <v>36</v>
      </c>
      <c r="S443" s="20" t="s">
        <v>37</v>
      </c>
      <c r="T443" s="20" t="str">
        <f>CONCATENATE("X",I442)</f>
        <v>X0</v>
      </c>
      <c r="U443" s="20" t="s">
        <v>38</v>
      </c>
      <c r="AF443" s="5"/>
      <c r="AG443" s="5"/>
      <c r="AH443" s="5"/>
      <c r="AI443" s="5"/>
      <c r="AJ443" s="5"/>
      <c r="AK443" s="5"/>
    </row>
    <row r="444" spans="1:37" s="19" customFormat="1" ht="15.6" x14ac:dyDescent="0.25">
      <c r="A444" s="142">
        <f ca="1">IF($E$2="X",0,IF(M445&gt;2,I442,M445))</f>
        <v>0</v>
      </c>
      <c r="B444" s="54"/>
      <c r="C444" s="25" t="str">
        <f ca="1">IF(PORTADA!$F$51="A",CONCATENATE(L444," ",I444),"")</f>
        <v>a) 0</v>
      </c>
      <c r="D444" s="26"/>
      <c r="E444" s="15"/>
      <c r="F444" s="15"/>
      <c r="G444" s="62"/>
      <c r="H444" s="62"/>
      <c r="I444" s="34">
        <f>LOOKUP(G442,DATOS!A:A,DATOS!L:L)</f>
        <v>0</v>
      </c>
      <c r="J444" s="35"/>
      <c r="K444" s="34"/>
      <c r="L444" s="35" t="s">
        <v>57</v>
      </c>
      <c r="M444" s="20" t="s">
        <v>5</v>
      </c>
      <c r="N444" s="20">
        <f>IF(O444&gt;0,0,R444)</f>
        <v>0</v>
      </c>
      <c r="O444" s="20">
        <f>IF(R445&gt;0,1,0)</f>
        <v>0</v>
      </c>
      <c r="P444" s="20">
        <f>IF(O444=1,-1/COUNTA(S444:S447),0)</f>
        <v>0</v>
      </c>
      <c r="Q444" s="20">
        <f>COUNTA(B444:B447)</f>
        <v>0</v>
      </c>
      <c r="R444" s="20">
        <f>COUNTIF(T444:T447,T443)</f>
        <v>0</v>
      </c>
      <c r="S444" s="21" t="s">
        <v>0</v>
      </c>
      <c r="T444" s="20" t="str">
        <f>CONCATENATE(B444,S444)</f>
        <v>A</v>
      </c>
      <c r="U444" s="20">
        <f>IF(R444&gt;0,R444+Q444,Q444*3)</f>
        <v>0</v>
      </c>
      <c r="AF444" s="5"/>
      <c r="AG444" s="5"/>
      <c r="AH444" s="5"/>
      <c r="AI444" s="5"/>
      <c r="AJ444" s="5"/>
      <c r="AK444" s="5"/>
    </row>
    <row r="445" spans="1:37" s="19" customFormat="1" ht="15.6" x14ac:dyDescent="0.25">
      <c r="A445" s="142"/>
      <c r="B445" s="54"/>
      <c r="C445" s="25" t="str">
        <f ca="1">IF(PORTADA!$F$51="A",CONCATENATE(L445," ",I445),"")</f>
        <v>b) 0</v>
      </c>
      <c r="D445" s="26"/>
      <c r="E445" s="15"/>
      <c r="F445" s="15"/>
      <c r="G445" s="62"/>
      <c r="H445" s="62"/>
      <c r="I445" s="34">
        <f>LOOKUP(G442,DATOS!A:A,DATOS!M:M)</f>
        <v>0</v>
      </c>
      <c r="J445" s="35"/>
      <c r="K445" s="34"/>
      <c r="L445" s="35" t="s">
        <v>56</v>
      </c>
      <c r="M445" s="20">
        <f ca="1">IF(PORTADA!$F$51="A",U444,0)</f>
        <v>0</v>
      </c>
      <c r="N445" s="20"/>
      <c r="O445" s="20"/>
      <c r="P445" s="20"/>
      <c r="Q445" s="20"/>
      <c r="R445" s="20">
        <f>Q444-R444</f>
        <v>0</v>
      </c>
      <c r="S445" s="21" t="s">
        <v>1</v>
      </c>
      <c r="T445" s="20" t="str">
        <f>CONCATENATE(B445,S445)</f>
        <v>B</v>
      </c>
      <c r="U445" s="20"/>
      <c r="AF445" s="5"/>
      <c r="AG445" s="5"/>
      <c r="AH445" s="5"/>
      <c r="AI445" s="5"/>
      <c r="AJ445" s="5"/>
      <c r="AK445" s="5"/>
    </row>
    <row r="446" spans="1:37" s="19" customFormat="1" ht="15.6" x14ac:dyDescent="0.25">
      <c r="A446" s="142"/>
      <c r="B446" s="54"/>
      <c r="C446" s="25" t="str">
        <f ca="1">IF(PORTADA!$F$51="A",CONCATENATE(L446," ",I446),"")</f>
        <v>c) 0</v>
      </c>
      <c r="D446" s="26"/>
      <c r="E446" s="15"/>
      <c r="F446" s="15"/>
      <c r="G446" s="62"/>
      <c r="H446" s="62"/>
      <c r="I446" s="34">
        <f>LOOKUP(G442,DATOS!A:A,DATOS!N:N)</f>
        <v>0</v>
      </c>
      <c r="J446" s="35"/>
      <c r="K446" s="34"/>
      <c r="L446" s="35" t="s">
        <v>55</v>
      </c>
      <c r="M446" s="20"/>
      <c r="N446" s="20"/>
      <c r="O446" s="20"/>
      <c r="P446" s="20"/>
      <c r="Q446" s="20"/>
      <c r="R446" s="20"/>
      <c r="S446" s="21" t="s">
        <v>2</v>
      </c>
      <c r="T446" s="20" t="str">
        <f>CONCATENATE(B446,S446)</f>
        <v>C</v>
      </c>
      <c r="U446" s="20"/>
      <c r="AF446" s="5"/>
      <c r="AG446" s="5"/>
      <c r="AH446" s="5"/>
      <c r="AI446" s="5"/>
      <c r="AJ446" s="5"/>
      <c r="AK446" s="5"/>
    </row>
    <row r="447" spans="1:37" s="19" customFormat="1" ht="15.6" x14ac:dyDescent="0.25">
      <c r="A447" s="142"/>
      <c r="B447" s="54"/>
      <c r="C447" s="25" t="str">
        <f ca="1">IF(PORTADA!$F$51="A",CONCATENATE(L447," ",I447),"")</f>
        <v>d) 0</v>
      </c>
      <c r="D447" s="26"/>
      <c r="E447" s="15"/>
      <c r="F447" s="15"/>
      <c r="G447" s="62"/>
      <c r="H447" s="62"/>
      <c r="I447" s="34">
        <f>LOOKUP(G442,DATOS!A:A,DATOS!O:O)</f>
        <v>0</v>
      </c>
      <c r="J447" s="35"/>
      <c r="K447" s="34"/>
      <c r="L447" s="35" t="s">
        <v>45</v>
      </c>
      <c r="M447" s="20"/>
      <c r="N447" s="20"/>
      <c r="O447" s="20"/>
      <c r="P447" s="20"/>
      <c r="Q447" s="20"/>
      <c r="R447" s="20"/>
      <c r="S447" s="21" t="s">
        <v>3</v>
      </c>
      <c r="T447" s="20" t="str">
        <f>CONCATENATE(B447,S447)</f>
        <v>D</v>
      </c>
      <c r="U447" s="20"/>
      <c r="AF447" s="5"/>
      <c r="AG447" s="5"/>
      <c r="AH447" s="5"/>
      <c r="AI447" s="5"/>
      <c r="AJ447" s="5"/>
      <c r="AK447" s="5"/>
    </row>
    <row r="448" spans="1:37" s="19" customFormat="1" ht="15.6" x14ac:dyDescent="0.25">
      <c r="A448" s="11"/>
      <c r="B448" s="52"/>
      <c r="C448" s="13"/>
      <c r="D448" s="14"/>
      <c r="E448" s="15"/>
      <c r="F448" s="15"/>
      <c r="G448" s="64">
        <v>697</v>
      </c>
      <c r="H448" s="66">
        <f ca="1">LOOKUP(M449,REPARTO!A:A,REPARTO!C:C)</f>
        <v>159</v>
      </c>
      <c r="I448" s="34">
        <f>LOOKUP(G448,DATOS!A:A,DATOS!P:P)</f>
        <v>0</v>
      </c>
      <c r="J448" s="34"/>
      <c r="K448" s="34"/>
      <c r="L448" s="35"/>
      <c r="AF448" s="5"/>
      <c r="AG448" s="5"/>
      <c r="AH448" s="5"/>
      <c r="AI448" s="5"/>
      <c r="AJ448" s="5"/>
      <c r="AK448" s="5"/>
    </row>
    <row r="449" spans="1:37" s="19" customFormat="1" ht="15.6" x14ac:dyDescent="0.25">
      <c r="A449" s="11"/>
      <c r="B449" s="31"/>
      <c r="C449" s="23" t="str">
        <f ca="1">IF(PORTADA!$F$51="A",CONCATENATE(M449,".- ",I449),"")</f>
        <v>75.- ÁMBITO DE LA FORMACIÓN MILITAR - RROO PARA LAS FUERZAS ARMADAS.  (Ref: 5-697)</v>
      </c>
      <c r="D449" s="24"/>
      <c r="E449" s="11"/>
      <c r="F449" s="11"/>
      <c r="G449" s="65"/>
      <c r="H449" s="62"/>
      <c r="I449" s="34" t="str">
        <f>LOOKUP(G448,DATOS!A:A,DATOS!G:G)</f>
        <v>ÁMBITO DE LA FORMACIÓN MILITAR - RROO PARA LAS FUERZAS ARMADAS.  (Ref: 5-697)</v>
      </c>
      <c r="J449" s="34"/>
      <c r="K449" s="53"/>
      <c r="L449" s="35">
        <f>+M449</f>
        <v>75</v>
      </c>
      <c r="M449" s="22">
        <f>+M443+1</f>
        <v>75</v>
      </c>
      <c r="N449" s="20" t="s">
        <v>33</v>
      </c>
      <c r="O449" s="20" t="s">
        <v>34</v>
      </c>
      <c r="P449" s="20" t="s">
        <v>39</v>
      </c>
      <c r="Q449" s="20" t="s">
        <v>35</v>
      </c>
      <c r="R449" s="20" t="s">
        <v>36</v>
      </c>
      <c r="S449" s="20" t="s">
        <v>37</v>
      </c>
      <c r="T449" s="20" t="str">
        <f>CONCATENATE("X",I448)</f>
        <v>X0</v>
      </c>
      <c r="U449" s="20" t="s">
        <v>38</v>
      </c>
      <c r="AF449" s="5"/>
      <c r="AG449" s="5"/>
      <c r="AH449" s="5"/>
      <c r="AI449" s="5"/>
      <c r="AJ449" s="5"/>
      <c r="AK449" s="5"/>
    </row>
    <row r="450" spans="1:37" s="19" customFormat="1" ht="15.6" x14ac:dyDescent="0.25">
      <c r="A450" s="142">
        <f ca="1">IF($E$2="X",0,IF(M451&gt;2,I448,M451))</f>
        <v>0</v>
      </c>
      <c r="B450" s="54"/>
      <c r="C450" s="25" t="str">
        <f ca="1">IF(PORTADA!$F$51="A",CONCATENATE(L450," ",I450),"")</f>
        <v>a) 0</v>
      </c>
      <c r="D450" s="26"/>
      <c r="E450" s="15"/>
      <c r="F450" s="15"/>
      <c r="G450" s="62"/>
      <c r="H450" s="62"/>
      <c r="I450" s="34">
        <f>LOOKUP(G448,DATOS!A:A,DATOS!L:L)</f>
        <v>0</v>
      </c>
      <c r="J450" s="35"/>
      <c r="K450" s="34"/>
      <c r="L450" s="35" t="s">
        <v>57</v>
      </c>
      <c r="M450" s="20" t="s">
        <v>5</v>
      </c>
      <c r="N450" s="20">
        <f>IF(O450&gt;0,0,R450)</f>
        <v>0</v>
      </c>
      <c r="O450" s="20">
        <f>IF(R451&gt;0,1,0)</f>
        <v>0</v>
      </c>
      <c r="P450" s="20">
        <f>IF(O450=1,-1/COUNTA(S450:S453),0)</f>
        <v>0</v>
      </c>
      <c r="Q450" s="20">
        <f>COUNTA(B450:B453)</f>
        <v>0</v>
      </c>
      <c r="R450" s="20">
        <f>COUNTIF(T450:T453,T449)</f>
        <v>0</v>
      </c>
      <c r="S450" s="21" t="s">
        <v>0</v>
      </c>
      <c r="T450" s="20" t="str">
        <f>CONCATENATE(B450,S450)</f>
        <v>A</v>
      </c>
      <c r="U450" s="20">
        <f>IF(R450&gt;0,R450+Q450,Q450*3)</f>
        <v>0</v>
      </c>
      <c r="AF450" s="5"/>
      <c r="AG450" s="5"/>
      <c r="AH450" s="5"/>
      <c r="AI450" s="5"/>
      <c r="AJ450" s="5"/>
      <c r="AK450" s="5"/>
    </row>
    <row r="451" spans="1:37" s="19" customFormat="1" ht="15.6" x14ac:dyDescent="0.25">
      <c r="A451" s="142"/>
      <c r="B451" s="54"/>
      <c r="C451" s="25" t="str">
        <f ca="1">IF(PORTADA!$F$51="A",CONCATENATE(L451," ",I451),"")</f>
        <v>b) 0</v>
      </c>
      <c r="D451" s="26"/>
      <c r="E451" s="15"/>
      <c r="F451" s="15"/>
      <c r="G451" s="62"/>
      <c r="H451" s="62"/>
      <c r="I451" s="34">
        <f>LOOKUP(G448,DATOS!A:A,DATOS!M:M)</f>
        <v>0</v>
      </c>
      <c r="J451" s="35"/>
      <c r="K451" s="34"/>
      <c r="L451" s="35" t="s">
        <v>56</v>
      </c>
      <c r="M451" s="20">
        <f ca="1">IF(PORTADA!$F$51="A",U450,0)</f>
        <v>0</v>
      </c>
      <c r="N451" s="20"/>
      <c r="O451" s="20"/>
      <c r="P451" s="20"/>
      <c r="Q451" s="20"/>
      <c r="R451" s="20">
        <f>Q450-R450</f>
        <v>0</v>
      </c>
      <c r="S451" s="21" t="s">
        <v>1</v>
      </c>
      <c r="T451" s="20" t="str">
        <f>CONCATENATE(B451,S451)</f>
        <v>B</v>
      </c>
      <c r="U451" s="20"/>
      <c r="AF451" s="5"/>
      <c r="AG451" s="5"/>
      <c r="AH451" s="5"/>
      <c r="AI451" s="5"/>
      <c r="AJ451" s="5"/>
      <c r="AK451" s="5"/>
    </row>
    <row r="452" spans="1:37" s="19" customFormat="1" ht="15.6" x14ac:dyDescent="0.25">
      <c r="A452" s="142"/>
      <c r="B452" s="54"/>
      <c r="C452" s="25" t="str">
        <f ca="1">IF(PORTADA!$F$51="A",CONCATENATE(L452," ",I452),"")</f>
        <v>c) 0</v>
      </c>
      <c r="D452" s="26"/>
      <c r="E452" s="15"/>
      <c r="F452" s="15"/>
      <c r="G452" s="62"/>
      <c r="H452" s="62"/>
      <c r="I452" s="34">
        <f>LOOKUP(G448,DATOS!A:A,DATOS!N:N)</f>
        <v>0</v>
      </c>
      <c r="J452" s="35"/>
      <c r="K452" s="34"/>
      <c r="L452" s="35" t="s">
        <v>55</v>
      </c>
      <c r="M452" s="20"/>
      <c r="N452" s="20"/>
      <c r="O452" s="20"/>
      <c r="P452" s="20"/>
      <c r="Q452" s="20"/>
      <c r="R452" s="20"/>
      <c r="S452" s="21" t="s">
        <v>2</v>
      </c>
      <c r="T452" s="20" t="str">
        <f>CONCATENATE(B452,S452)</f>
        <v>C</v>
      </c>
      <c r="U452" s="20"/>
      <c r="AF452" s="5"/>
      <c r="AG452" s="5"/>
      <c r="AH452" s="5"/>
      <c r="AI452" s="5"/>
      <c r="AJ452" s="5"/>
      <c r="AK452" s="5"/>
    </row>
    <row r="453" spans="1:37" s="19" customFormat="1" ht="15.6" x14ac:dyDescent="0.25">
      <c r="A453" s="142"/>
      <c r="B453" s="54"/>
      <c r="C453" s="25" t="str">
        <f ca="1">IF(PORTADA!$F$51="A",CONCATENATE(L453," ",I453),"")</f>
        <v>d) 0</v>
      </c>
      <c r="D453" s="26"/>
      <c r="E453" s="15"/>
      <c r="F453" s="15"/>
      <c r="G453" s="62"/>
      <c r="H453" s="62"/>
      <c r="I453" s="34">
        <f>LOOKUP(G448,DATOS!A:A,DATOS!O:O)</f>
        <v>0</v>
      </c>
      <c r="J453" s="35"/>
      <c r="K453" s="34"/>
      <c r="L453" s="35" t="s">
        <v>45</v>
      </c>
      <c r="M453" s="20"/>
      <c r="N453" s="20"/>
      <c r="O453" s="20"/>
      <c r="P453" s="20"/>
      <c r="Q453" s="20"/>
      <c r="R453" s="20"/>
      <c r="S453" s="21" t="s">
        <v>3</v>
      </c>
      <c r="T453" s="20" t="str">
        <f>CONCATENATE(B453,S453)</f>
        <v>D</v>
      </c>
      <c r="U453" s="20"/>
      <c r="AF453" s="5"/>
      <c r="AG453" s="5"/>
      <c r="AH453" s="5"/>
      <c r="AI453" s="5"/>
      <c r="AJ453" s="5"/>
      <c r="AK453" s="5"/>
    </row>
    <row r="454" spans="1:37" s="19" customFormat="1" ht="15.6" x14ac:dyDescent="0.25">
      <c r="A454" s="11"/>
      <c r="B454" s="52"/>
      <c r="C454" s="13"/>
      <c r="D454" s="14"/>
      <c r="E454" s="15"/>
      <c r="F454" s="15"/>
      <c r="G454" s="64">
        <v>1120</v>
      </c>
      <c r="H454" s="66">
        <f ca="1">LOOKUP(M455,REPARTO!A:A,REPARTO!C:C)</f>
        <v>362</v>
      </c>
      <c r="I454" s="34">
        <f>LOOKUP(G454,DATOS!A:A,DATOS!P:P)</f>
        <v>0</v>
      </c>
      <c r="J454" s="34"/>
      <c r="K454" s="34"/>
      <c r="L454" s="35"/>
      <c r="AF454" s="5"/>
      <c r="AG454" s="5"/>
      <c r="AH454" s="5"/>
      <c r="AI454" s="5"/>
      <c r="AJ454" s="5"/>
      <c r="AK454" s="5"/>
    </row>
    <row r="455" spans="1:37" s="19" customFormat="1" ht="15.6" x14ac:dyDescent="0.25">
      <c r="A455" s="11"/>
      <c r="B455" s="31"/>
      <c r="C455" s="23" t="str">
        <f ca="1">IF(PORTADA!$F$51="A",CONCATENATE(M455,".- ",I455),"")</f>
        <v>76.- ÁMBITO DE LA FORMACIÓN MILITAR - CÓDIGO PENAL MILITAR.  (Ref: 5-1120)</v>
      </c>
      <c r="D455" s="24"/>
      <c r="E455" s="11"/>
      <c r="F455" s="11"/>
      <c r="G455" s="65"/>
      <c r="H455" s="62"/>
      <c r="I455" s="34" t="str">
        <f>LOOKUP(G454,DATOS!A:A,DATOS!G:G)</f>
        <v>ÁMBITO DE LA FORMACIÓN MILITAR - CÓDIGO PENAL MILITAR.  (Ref: 5-1120)</v>
      </c>
      <c r="J455" s="34"/>
      <c r="K455" s="53"/>
      <c r="L455" s="35">
        <f>+M455</f>
        <v>76</v>
      </c>
      <c r="M455" s="22">
        <f>+M449+1</f>
        <v>76</v>
      </c>
      <c r="N455" s="20" t="s">
        <v>33</v>
      </c>
      <c r="O455" s="20" t="s">
        <v>34</v>
      </c>
      <c r="P455" s="20" t="s">
        <v>39</v>
      </c>
      <c r="Q455" s="20" t="s">
        <v>35</v>
      </c>
      <c r="R455" s="20" t="s">
        <v>36</v>
      </c>
      <c r="S455" s="20" t="s">
        <v>37</v>
      </c>
      <c r="T455" s="20" t="str">
        <f>CONCATENATE("X",I454)</f>
        <v>X0</v>
      </c>
      <c r="U455" s="20" t="s">
        <v>38</v>
      </c>
      <c r="AF455" s="5"/>
      <c r="AG455" s="5"/>
      <c r="AH455" s="5"/>
      <c r="AI455" s="5"/>
      <c r="AJ455" s="5"/>
      <c r="AK455" s="5"/>
    </row>
    <row r="456" spans="1:37" s="19" customFormat="1" ht="15.6" x14ac:dyDescent="0.25">
      <c r="A456" s="142">
        <f ca="1">IF($E$2="X",0,IF(M457&gt;2,I454,M457))</f>
        <v>0</v>
      </c>
      <c r="B456" s="54"/>
      <c r="C456" s="25" t="str">
        <f ca="1">IF(PORTADA!$F$51="A",CONCATENATE(L456," ",I456),"")</f>
        <v>a) 0</v>
      </c>
      <c r="D456" s="26"/>
      <c r="E456" s="15"/>
      <c r="F456" s="15"/>
      <c r="G456" s="62"/>
      <c r="H456" s="62"/>
      <c r="I456" s="34">
        <f>LOOKUP(G454,DATOS!A:A,DATOS!L:L)</f>
        <v>0</v>
      </c>
      <c r="J456" s="35"/>
      <c r="K456" s="34"/>
      <c r="L456" s="35" t="s">
        <v>57</v>
      </c>
      <c r="M456" s="20" t="s">
        <v>5</v>
      </c>
      <c r="N456" s="20">
        <f>IF(O456&gt;0,0,R456)</f>
        <v>0</v>
      </c>
      <c r="O456" s="20">
        <f>IF(R457&gt;0,1,0)</f>
        <v>0</v>
      </c>
      <c r="P456" s="20">
        <f>IF(O456=1,-1/COUNTA(S456:S459),0)</f>
        <v>0</v>
      </c>
      <c r="Q456" s="20">
        <f>COUNTA(B456:B459)</f>
        <v>0</v>
      </c>
      <c r="R456" s="20">
        <f>COUNTIF(T456:T459,T455)</f>
        <v>0</v>
      </c>
      <c r="S456" s="21" t="s">
        <v>0</v>
      </c>
      <c r="T456" s="20" t="str">
        <f>CONCATENATE(B456,S456)</f>
        <v>A</v>
      </c>
      <c r="U456" s="20">
        <f>IF(R456&gt;0,R456+Q456,Q456*3)</f>
        <v>0</v>
      </c>
      <c r="AF456" s="5"/>
      <c r="AG456" s="5"/>
      <c r="AH456" s="5"/>
      <c r="AI456" s="5"/>
      <c r="AJ456" s="5"/>
      <c r="AK456" s="5"/>
    </row>
    <row r="457" spans="1:37" s="19" customFormat="1" ht="15.6" x14ac:dyDescent="0.25">
      <c r="A457" s="142"/>
      <c r="B457" s="54"/>
      <c r="C457" s="25" t="str">
        <f ca="1">IF(PORTADA!$F$51="A",CONCATENATE(L457," ",I457),"")</f>
        <v>b) 0</v>
      </c>
      <c r="D457" s="26"/>
      <c r="E457" s="15"/>
      <c r="F457" s="15"/>
      <c r="G457" s="62"/>
      <c r="H457" s="62"/>
      <c r="I457" s="34">
        <f>LOOKUP(G454,DATOS!A:A,DATOS!M:M)</f>
        <v>0</v>
      </c>
      <c r="J457" s="35"/>
      <c r="K457" s="34"/>
      <c r="L457" s="35" t="s">
        <v>56</v>
      </c>
      <c r="M457" s="20">
        <f ca="1">IF(PORTADA!$F$51="A",U456,0)</f>
        <v>0</v>
      </c>
      <c r="N457" s="20"/>
      <c r="O457" s="20"/>
      <c r="P457" s="20"/>
      <c r="Q457" s="20"/>
      <c r="R457" s="20">
        <f>Q456-R456</f>
        <v>0</v>
      </c>
      <c r="S457" s="21" t="s">
        <v>1</v>
      </c>
      <c r="T457" s="20" t="str">
        <f>CONCATENATE(B457,S457)</f>
        <v>B</v>
      </c>
      <c r="U457" s="20"/>
      <c r="AF457" s="5"/>
      <c r="AG457" s="5"/>
      <c r="AH457" s="5"/>
      <c r="AI457" s="5"/>
      <c r="AJ457" s="5"/>
      <c r="AK457" s="5"/>
    </row>
    <row r="458" spans="1:37" s="19" customFormat="1" ht="15.6" x14ac:dyDescent="0.25">
      <c r="A458" s="142"/>
      <c r="B458" s="54"/>
      <c r="C458" s="25" t="str">
        <f ca="1">IF(PORTADA!$F$51="A",CONCATENATE(L458," ",I458),"")</f>
        <v>c) 0</v>
      </c>
      <c r="D458" s="26"/>
      <c r="E458" s="15"/>
      <c r="F458" s="15"/>
      <c r="G458" s="62"/>
      <c r="H458" s="62"/>
      <c r="I458" s="34">
        <f>LOOKUP(G454,DATOS!A:A,DATOS!N:N)</f>
        <v>0</v>
      </c>
      <c r="J458" s="35"/>
      <c r="K458" s="34"/>
      <c r="L458" s="35" t="s">
        <v>55</v>
      </c>
      <c r="M458" s="20"/>
      <c r="N458" s="20"/>
      <c r="O458" s="20"/>
      <c r="P458" s="20"/>
      <c r="Q458" s="20"/>
      <c r="R458" s="20"/>
      <c r="S458" s="21" t="s">
        <v>2</v>
      </c>
      <c r="T458" s="20" t="str">
        <f>CONCATENATE(B458,S458)</f>
        <v>C</v>
      </c>
      <c r="U458" s="20"/>
      <c r="AF458" s="5"/>
      <c r="AG458" s="5"/>
      <c r="AH458" s="5"/>
      <c r="AI458" s="5"/>
      <c r="AJ458" s="5"/>
      <c r="AK458" s="5"/>
    </row>
    <row r="459" spans="1:37" s="19" customFormat="1" ht="15.6" x14ac:dyDescent="0.25">
      <c r="A459" s="142"/>
      <c r="B459" s="54"/>
      <c r="C459" s="25" t="str">
        <f ca="1">IF(PORTADA!$F$51="A",CONCATENATE(L459," ",I459),"")</f>
        <v>d) 0</v>
      </c>
      <c r="D459" s="26"/>
      <c r="E459" s="15"/>
      <c r="F459" s="15"/>
      <c r="G459" s="62"/>
      <c r="H459" s="62"/>
      <c r="I459" s="34">
        <f>LOOKUP(G454,DATOS!A:A,DATOS!O:O)</f>
        <v>0</v>
      </c>
      <c r="J459" s="35"/>
      <c r="K459" s="34"/>
      <c r="L459" s="35" t="s">
        <v>45</v>
      </c>
      <c r="M459" s="20"/>
      <c r="N459" s="20"/>
      <c r="O459" s="20"/>
      <c r="P459" s="20"/>
      <c r="Q459" s="20"/>
      <c r="R459" s="20"/>
      <c r="S459" s="21" t="s">
        <v>3</v>
      </c>
      <c r="T459" s="20" t="str">
        <f>CONCATENATE(B459,S459)</f>
        <v>D</v>
      </c>
      <c r="U459" s="20"/>
      <c r="AF459" s="5"/>
      <c r="AG459" s="5"/>
      <c r="AH459" s="5"/>
      <c r="AI459" s="5"/>
      <c r="AJ459" s="5"/>
      <c r="AK459" s="5"/>
    </row>
    <row r="460" spans="1:37" s="19" customFormat="1" ht="15.6" x14ac:dyDescent="0.25">
      <c r="A460" s="11"/>
      <c r="B460" s="52"/>
      <c r="C460" s="13"/>
      <c r="D460" s="14"/>
      <c r="E460" s="15"/>
      <c r="F460" s="15"/>
      <c r="G460" s="64">
        <v>92</v>
      </c>
      <c r="H460" s="66">
        <f ca="1">LOOKUP(M461,REPARTO!A:A,REPARTO!C:C)</f>
        <v>204</v>
      </c>
      <c r="I460" s="34">
        <f>LOOKUP(G460,DATOS!A:A,DATOS!P:P)</f>
        <v>0</v>
      </c>
      <c r="J460" s="34"/>
      <c r="K460" s="34"/>
      <c r="L460" s="35"/>
      <c r="AF460" s="5"/>
      <c r="AG460" s="5"/>
      <c r="AH460" s="5"/>
      <c r="AI460" s="5"/>
      <c r="AJ460" s="5"/>
      <c r="AK460" s="5"/>
    </row>
    <row r="461" spans="1:37" s="19" customFormat="1" ht="15.6" x14ac:dyDescent="0.25">
      <c r="A461" s="11"/>
      <c r="B461" s="31"/>
      <c r="C461" s="23" t="str">
        <f ca="1">IF(PORTADA!$F$51="A",CONCATENATE(M461,".- ",I461),"")</f>
        <v>77.- GEOGRAFÍA E HISTORIA - LA POBLACIÓN ESPAÑOLA.  (Ref: 5-92)</v>
      </c>
      <c r="D461" s="24"/>
      <c r="E461" s="11"/>
      <c r="F461" s="11"/>
      <c r="G461" s="65"/>
      <c r="H461" s="62"/>
      <c r="I461" s="34" t="str">
        <f>LOOKUP(G460,DATOS!A:A,DATOS!G:G)</f>
        <v>GEOGRAFÍA E HISTORIA - LA POBLACIÓN ESPAÑOLA.  (Ref: 5-92)</v>
      </c>
      <c r="J461" s="34"/>
      <c r="K461" s="53"/>
      <c r="L461" s="35">
        <f>+M461</f>
        <v>77</v>
      </c>
      <c r="M461" s="22">
        <f>+M455+1</f>
        <v>77</v>
      </c>
      <c r="N461" s="20" t="s">
        <v>33</v>
      </c>
      <c r="O461" s="20" t="s">
        <v>34</v>
      </c>
      <c r="P461" s="20" t="s">
        <v>39</v>
      </c>
      <c r="Q461" s="20" t="s">
        <v>35</v>
      </c>
      <c r="R461" s="20" t="s">
        <v>36</v>
      </c>
      <c r="S461" s="20" t="s">
        <v>37</v>
      </c>
      <c r="T461" s="20" t="str">
        <f>CONCATENATE("X",I460)</f>
        <v>X0</v>
      </c>
      <c r="U461" s="20" t="s">
        <v>38</v>
      </c>
      <c r="AF461" s="5"/>
      <c r="AG461" s="5"/>
      <c r="AH461" s="5"/>
      <c r="AI461" s="5"/>
      <c r="AJ461" s="5"/>
      <c r="AK461" s="5"/>
    </row>
    <row r="462" spans="1:37" s="19" customFormat="1" ht="15.6" x14ac:dyDescent="0.25">
      <c r="A462" s="142">
        <f ca="1">IF($E$2="X",0,IF(M463&gt;2,I460,M463))</f>
        <v>0</v>
      </c>
      <c r="B462" s="54"/>
      <c r="C462" s="25" t="str">
        <f ca="1">IF(PORTADA!$F$51="A",CONCATENATE(L462," ",I462),"")</f>
        <v>a) 0</v>
      </c>
      <c r="D462" s="26"/>
      <c r="E462" s="15"/>
      <c r="F462" s="15"/>
      <c r="G462" s="62"/>
      <c r="H462" s="62"/>
      <c r="I462" s="34">
        <f>LOOKUP(G460,DATOS!A:A,DATOS!L:L)</f>
        <v>0</v>
      </c>
      <c r="J462" s="35"/>
      <c r="K462" s="34"/>
      <c r="L462" s="35" t="s">
        <v>57</v>
      </c>
      <c r="M462" s="20" t="s">
        <v>5</v>
      </c>
      <c r="N462" s="20">
        <f>IF(O462&gt;0,0,R462)</f>
        <v>0</v>
      </c>
      <c r="O462" s="20">
        <f>IF(R463&gt;0,1,0)</f>
        <v>0</v>
      </c>
      <c r="P462" s="20">
        <f>IF(O462=1,-1/COUNTA(S462:S465),0)</f>
        <v>0</v>
      </c>
      <c r="Q462" s="20">
        <f>COUNTA(B462:B465)</f>
        <v>0</v>
      </c>
      <c r="R462" s="20">
        <f>COUNTIF(T462:T465,T461)</f>
        <v>0</v>
      </c>
      <c r="S462" s="21" t="s">
        <v>0</v>
      </c>
      <c r="T462" s="20" t="str">
        <f>CONCATENATE(B462,S462)</f>
        <v>A</v>
      </c>
      <c r="U462" s="20">
        <f>IF(R462&gt;0,R462+Q462,Q462*3)</f>
        <v>0</v>
      </c>
      <c r="AF462" s="5"/>
      <c r="AG462" s="5"/>
      <c r="AH462" s="5"/>
      <c r="AI462" s="5"/>
      <c r="AJ462" s="5"/>
      <c r="AK462" s="5"/>
    </row>
    <row r="463" spans="1:37" s="19" customFormat="1" ht="15.6" x14ac:dyDescent="0.25">
      <c r="A463" s="142"/>
      <c r="B463" s="54"/>
      <c r="C463" s="25" t="str">
        <f ca="1">IF(PORTADA!$F$51="A",CONCATENATE(L463," ",I463),"")</f>
        <v>b) 0</v>
      </c>
      <c r="D463" s="26"/>
      <c r="E463" s="15"/>
      <c r="F463" s="15"/>
      <c r="G463" s="62"/>
      <c r="H463" s="62"/>
      <c r="I463" s="34">
        <f>LOOKUP(G460,DATOS!A:A,DATOS!M:M)</f>
        <v>0</v>
      </c>
      <c r="J463" s="35"/>
      <c r="K463" s="34"/>
      <c r="L463" s="35" t="s">
        <v>56</v>
      </c>
      <c r="M463" s="20">
        <f ca="1">IF(PORTADA!$F$51="A",U462,0)</f>
        <v>0</v>
      </c>
      <c r="N463" s="20"/>
      <c r="O463" s="20"/>
      <c r="P463" s="20"/>
      <c r="Q463" s="20"/>
      <c r="R463" s="20">
        <f>Q462-R462</f>
        <v>0</v>
      </c>
      <c r="S463" s="21" t="s">
        <v>1</v>
      </c>
      <c r="T463" s="20" t="str">
        <f>CONCATENATE(B463,S463)</f>
        <v>B</v>
      </c>
      <c r="U463" s="20"/>
      <c r="AF463" s="5"/>
      <c r="AG463" s="5"/>
      <c r="AH463" s="5"/>
      <c r="AI463" s="5"/>
      <c r="AJ463" s="5"/>
      <c r="AK463" s="5"/>
    </row>
    <row r="464" spans="1:37" s="19" customFormat="1" ht="15.6" x14ac:dyDescent="0.25">
      <c r="A464" s="142"/>
      <c r="B464" s="54"/>
      <c r="C464" s="25" t="str">
        <f ca="1">IF(PORTADA!$F$51="A",CONCATENATE(L464," ",I464),"")</f>
        <v>c) 0</v>
      </c>
      <c r="D464" s="26"/>
      <c r="E464" s="15"/>
      <c r="F464" s="15"/>
      <c r="G464" s="62"/>
      <c r="H464" s="62"/>
      <c r="I464" s="34">
        <f>LOOKUP(G460,DATOS!A:A,DATOS!N:N)</f>
        <v>0</v>
      </c>
      <c r="J464" s="35"/>
      <c r="K464" s="34"/>
      <c r="L464" s="35" t="s">
        <v>55</v>
      </c>
      <c r="M464" s="20"/>
      <c r="N464" s="20"/>
      <c r="O464" s="20"/>
      <c r="P464" s="20"/>
      <c r="Q464" s="20"/>
      <c r="R464" s="20"/>
      <c r="S464" s="21" t="s">
        <v>2</v>
      </c>
      <c r="T464" s="20" t="str">
        <f>CONCATENATE(B464,S464)</f>
        <v>C</v>
      </c>
      <c r="U464" s="20"/>
      <c r="AF464" s="5"/>
      <c r="AG464" s="5"/>
      <c r="AH464" s="5"/>
      <c r="AI464" s="5"/>
      <c r="AJ464" s="5"/>
      <c r="AK464" s="5"/>
    </row>
    <row r="465" spans="1:37" s="19" customFormat="1" ht="15.6" x14ac:dyDescent="0.25">
      <c r="A465" s="142"/>
      <c r="B465" s="54"/>
      <c r="C465" s="25" t="str">
        <f ca="1">IF(PORTADA!$F$51="A",CONCATENATE(L465," ",I465),"")</f>
        <v>d) 0</v>
      </c>
      <c r="D465" s="26"/>
      <c r="E465" s="15"/>
      <c r="F465" s="15"/>
      <c r="G465" s="62"/>
      <c r="H465" s="62"/>
      <c r="I465" s="34">
        <f>LOOKUP(G460,DATOS!A:A,DATOS!O:O)</f>
        <v>0</v>
      </c>
      <c r="J465" s="35"/>
      <c r="K465" s="34"/>
      <c r="L465" s="35" t="s">
        <v>45</v>
      </c>
      <c r="M465" s="20"/>
      <c r="N465" s="20"/>
      <c r="O465" s="20"/>
      <c r="P465" s="20"/>
      <c r="Q465" s="20"/>
      <c r="R465" s="20"/>
      <c r="S465" s="21" t="s">
        <v>3</v>
      </c>
      <c r="T465" s="20" t="str">
        <f>CONCATENATE(B465,S465)</f>
        <v>D</v>
      </c>
      <c r="U465" s="20"/>
      <c r="AF465" s="5"/>
      <c r="AG465" s="5"/>
      <c r="AH465" s="5"/>
      <c r="AI465" s="5"/>
      <c r="AJ465" s="5"/>
      <c r="AK465" s="5"/>
    </row>
    <row r="466" spans="1:37" s="19" customFormat="1" ht="15.6" x14ac:dyDescent="0.25">
      <c r="A466" s="11"/>
      <c r="B466" s="52"/>
      <c r="C466" s="13"/>
      <c r="D466" s="14"/>
      <c r="E466" s="15"/>
      <c r="F466" s="15"/>
      <c r="G466" s="64">
        <v>1590</v>
      </c>
      <c r="H466" s="66">
        <f ca="1">LOOKUP(M467,REPARTO!A:A,REPARTO!C:C)</f>
        <v>433</v>
      </c>
      <c r="I466" s="34">
        <f>LOOKUP(G466,DATOS!A:A,DATOS!P:P)</f>
        <v>0</v>
      </c>
      <c r="J466" s="34"/>
      <c r="K466" s="34"/>
      <c r="L466" s="35"/>
      <c r="AF466" s="5"/>
      <c r="AG466" s="5"/>
      <c r="AH466" s="5"/>
      <c r="AI466" s="5"/>
      <c r="AJ466" s="5"/>
      <c r="AK466" s="5"/>
    </row>
    <row r="467" spans="1:37" s="19" customFormat="1" ht="15.6" x14ac:dyDescent="0.25">
      <c r="A467" s="11"/>
      <c r="B467" s="31"/>
      <c r="C467" s="23" t="str">
        <f ca="1">IF(PORTADA!$F$51="A",CONCATENATE(M467,".- ",I467),"")</f>
        <v>78.- ÁMBITO DE LA INSTRUCCIÓN TÁCTICA Y TÉCNICA - MINAS Y EXPLOSIVOS.  (Ref: 5-1590)</v>
      </c>
      <c r="D467" s="24"/>
      <c r="E467" s="11"/>
      <c r="F467" s="11"/>
      <c r="G467" s="65"/>
      <c r="H467" s="62"/>
      <c r="I467" s="34" t="str">
        <f>LOOKUP(G466,DATOS!A:A,DATOS!G:G)</f>
        <v>ÁMBITO DE LA INSTRUCCIÓN TÁCTICA Y TÉCNICA - MINAS Y EXPLOSIVOS.  (Ref: 5-1590)</v>
      </c>
      <c r="J467" s="34"/>
      <c r="K467" s="53"/>
      <c r="L467" s="35">
        <f>+M467</f>
        <v>78</v>
      </c>
      <c r="M467" s="22">
        <f>+M461+1</f>
        <v>78</v>
      </c>
      <c r="N467" s="20" t="s">
        <v>33</v>
      </c>
      <c r="O467" s="20" t="s">
        <v>34</v>
      </c>
      <c r="P467" s="20" t="s">
        <v>39</v>
      </c>
      <c r="Q467" s="20" t="s">
        <v>35</v>
      </c>
      <c r="R467" s="20" t="s">
        <v>36</v>
      </c>
      <c r="S467" s="20" t="s">
        <v>37</v>
      </c>
      <c r="T467" s="20" t="str">
        <f>CONCATENATE("X",I466)</f>
        <v>X0</v>
      </c>
      <c r="U467" s="20" t="s">
        <v>38</v>
      </c>
      <c r="AF467" s="5"/>
      <c r="AG467" s="5"/>
      <c r="AH467" s="5"/>
      <c r="AI467" s="5"/>
      <c r="AJ467" s="5"/>
      <c r="AK467" s="5"/>
    </row>
    <row r="468" spans="1:37" s="19" customFormat="1" ht="15.6" x14ac:dyDescent="0.25">
      <c r="A468" s="142">
        <f ca="1">IF($E$2="X",0,IF(M469&gt;2,I466,M469))</f>
        <v>0</v>
      </c>
      <c r="B468" s="54"/>
      <c r="C468" s="25" t="str">
        <f ca="1">IF(PORTADA!$F$51="A",CONCATENATE(L468," ",I468),"")</f>
        <v>a) 0</v>
      </c>
      <c r="D468" s="26"/>
      <c r="E468" s="15"/>
      <c r="F468" s="15"/>
      <c r="G468" s="62"/>
      <c r="H468" s="62"/>
      <c r="I468" s="34">
        <f>LOOKUP(G466,DATOS!A:A,DATOS!L:L)</f>
        <v>0</v>
      </c>
      <c r="J468" s="35"/>
      <c r="K468" s="34"/>
      <c r="L468" s="35" t="s">
        <v>57</v>
      </c>
      <c r="M468" s="20" t="s">
        <v>5</v>
      </c>
      <c r="N468" s="20">
        <f>IF(O468&gt;0,0,R468)</f>
        <v>0</v>
      </c>
      <c r="O468" s="20">
        <f>IF(R469&gt;0,1,0)</f>
        <v>0</v>
      </c>
      <c r="P468" s="20">
        <f>IF(O468=1,-1/COUNTA(S468:S471),0)</f>
        <v>0</v>
      </c>
      <c r="Q468" s="20">
        <f>COUNTA(B468:B471)</f>
        <v>0</v>
      </c>
      <c r="R468" s="20">
        <f>COUNTIF(T468:T471,T467)</f>
        <v>0</v>
      </c>
      <c r="S468" s="21" t="s">
        <v>0</v>
      </c>
      <c r="T468" s="20" t="str">
        <f>CONCATENATE(B468,S468)</f>
        <v>A</v>
      </c>
      <c r="U468" s="20">
        <f>IF(R468&gt;0,R468+Q468,Q468*3)</f>
        <v>0</v>
      </c>
      <c r="AF468" s="5"/>
      <c r="AG468" s="5"/>
      <c r="AH468" s="5"/>
      <c r="AI468" s="5"/>
      <c r="AJ468" s="5"/>
      <c r="AK468" s="5"/>
    </row>
    <row r="469" spans="1:37" s="19" customFormat="1" ht="15.6" x14ac:dyDescent="0.25">
      <c r="A469" s="142"/>
      <c r="B469" s="54"/>
      <c r="C469" s="25" t="str">
        <f ca="1">IF(PORTADA!$F$51="A",CONCATENATE(L469," ",I469),"")</f>
        <v>b) 0</v>
      </c>
      <c r="D469" s="26"/>
      <c r="E469" s="15"/>
      <c r="F469" s="15"/>
      <c r="G469" s="62"/>
      <c r="H469" s="62"/>
      <c r="I469" s="34">
        <f>LOOKUP(G466,DATOS!A:A,DATOS!M:M)</f>
        <v>0</v>
      </c>
      <c r="J469" s="35"/>
      <c r="K469" s="34"/>
      <c r="L469" s="35" t="s">
        <v>56</v>
      </c>
      <c r="M469" s="20">
        <f ca="1">IF(PORTADA!$F$51="A",U468,0)</f>
        <v>0</v>
      </c>
      <c r="N469" s="20"/>
      <c r="O469" s="20"/>
      <c r="P469" s="20"/>
      <c r="Q469" s="20"/>
      <c r="R469" s="20">
        <f>Q468-R468</f>
        <v>0</v>
      </c>
      <c r="S469" s="21" t="s">
        <v>1</v>
      </c>
      <c r="T469" s="20" t="str">
        <f>CONCATENATE(B469,S469)</f>
        <v>B</v>
      </c>
      <c r="U469" s="20"/>
      <c r="AF469" s="5"/>
      <c r="AG469" s="5"/>
      <c r="AH469" s="5"/>
      <c r="AI469" s="5"/>
      <c r="AJ469" s="5"/>
      <c r="AK469" s="5"/>
    </row>
    <row r="470" spans="1:37" s="19" customFormat="1" ht="15.6" x14ac:dyDescent="0.25">
      <c r="A470" s="142"/>
      <c r="B470" s="54"/>
      <c r="C470" s="25" t="str">
        <f ca="1">IF(PORTADA!$F$51="A",CONCATENATE(L470," ",I470),"")</f>
        <v>c) 0</v>
      </c>
      <c r="D470" s="26"/>
      <c r="E470" s="15"/>
      <c r="F470" s="15"/>
      <c r="G470" s="62"/>
      <c r="H470" s="62"/>
      <c r="I470" s="34">
        <f>LOOKUP(G466,DATOS!A:A,DATOS!N:N)</f>
        <v>0</v>
      </c>
      <c r="J470" s="35"/>
      <c r="K470" s="34"/>
      <c r="L470" s="35" t="s">
        <v>55</v>
      </c>
      <c r="M470" s="20"/>
      <c r="N470" s="20"/>
      <c r="O470" s="20"/>
      <c r="P470" s="20"/>
      <c r="Q470" s="20"/>
      <c r="R470" s="20"/>
      <c r="S470" s="21" t="s">
        <v>2</v>
      </c>
      <c r="T470" s="20" t="str">
        <f>CONCATENATE(B470,S470)</f>
        <v>C</v>
      </c>
      <c r="U470" s="20"/>
      <c r="AF470" s="5"/>
      <c r="AG470" s="5"/>
      <c r="AH470" s="5"/>
      <c r="AI470" s="5"/>
      <c r="AJ470" s="5"/>
      <c r="AK470" s="5"/>
    </row>
    <row r="471" spans="1:37" s="19" customFormat="1" ht="15.6" x14ac:dyDescent="0.25">
      <c r="A471" s="142"/>
      <c r="B471" s="54"/>
      <c r="C471" s="25" t="str">
        <f ca="1">IF(PORTADA!$F$51="A",CONCATENATE(L471," ",I471),"")</f>
        <v>d) 0</v>
      </c>
      <c r="D471" s="26"/>
      <c r="E471" s="15"/>
      <c r="F471" s="15"/>
      <c r="G471" s="62"/>
      <c r="H471" s="62"/>
      <c r="I471" s="34">
        <f>LOOKUP(G466,DATOS!A:A,DATOS!O:O)</f>
        <v>0</v>
      </c>
      <c r="J471" s="35"/>
      <c r="K471" s="34"/>
      <c r="L471" s="35" t="s">
        <v>45</v>
      </c>
      <c r="M471" s="20"/>
      <c r="N471" s="20"/>
      <c r="O471" s="20"/>
      <c r="P471" s="20"/>
      <c r="Q471" s="20"/>
      <c r="R471" s="20"/>
      <c r="S471" s="21" t="s">
        <v>3</v>
      </c>
      <c r="T471" s="20" t="str">
        <f>CONCATENATE(B471,S471)</f>
        <v>D</v>
      </c>
      <c r="U471" s="20"/>
      <c r="AF471" s="5"/>
      <c r="AG471" s="5"/>
      <c r="AH471" s="5"/>
      <c r="AI471" s="5"/>
      <c r="AJ471" s="5"/>
      <c r="AK471" s="5"/>
    </row>
    <row r="472" spans="1:37" s="19" customFormat="1" ht="15.6" x14ac:dyDescent="0.25">
      <c r="A472" s="11"/>
      <c r="B472" s="52"/>
      <c r="C472" s="13"/>
      <c r="D472" s="14"/>
      <c r="E472" s="15"/>
      <c r="F472" s="15"/>
      <c r="G472" s="64">
        <v>307</v>
      </c>
      <c r="H472" s="66">
        <f ca="1">LOOKUP(M473,REPARTO!A:A,REPARTO!C:C)</f>
        <v>1783</v>
      </c>
      <c r="I472" s="34">
        <f>LOOKUP(G472,DATOS!A:A,DATOS!P:P)</f>
        <v>0</v>
      </c>
      <c r="J472" s="34"/>
      <c r="K472" s="34"/>
      <c r="L472" s="35"/>
      <c r="AF472" s="5"/>
      <c r="AG472" s="5"/>
      <c r="AH472" s="5"/>
      <c r="AI472" s="5"/>
      <c r="AJ472" s="5"/>
      <c r="AK472" s="5"/>
    </row>
    <row r="473" spans="1:37" s="19" customFormat="1" ht="15.6" x14ac:dyDescent="0.25">
      <c r="A473" s="11"/>
      <c r="B473" s="31"/>
      <c r="C473" s="23" t="str">
        <f ca="1">IF(PORTADA!$F$51="A",CONCATENATE(M473,".- ",I473),"")</f>
        <v>79.- GEOGRAFÍA E HISTORIA - EL MEDIO AMBIENTE.  (Ref: 5-307)</v>
      </c>
      <c r="D473" s="24"/>
      <c r="E473" s="11"/>
      <c r="F473" s="11"/>
      <c r="G473" s="65"/>
      <c r="H473" s="62"/>
      <c r="I473" s="34" t="str">
        <f>LOOKUP(G472,DATOS!A:A,DATOS!G:G)</f>
        <v>GEOGRAFÍA E HISTORIA - EL MEDIO AMBIENTE.  (Ref: 5-307)</v>
      </c>
      <c r="J473" s="34"/>
      <c r="K473" s="53"/>
      <c r="L473" s="35">
        <f>+M473</f>
        <v>79</v>
      </c>
      <c r="M473" s="22">
        <f>+M467+1</f>
        <v>79</v>
      </c>
      <c r="N473" s="20" t="s">
        <v>33</v>
      </c>
      <c r="O473" s="20" t="s">
        <v>34</v>
      </c>
      <c r="P473" s="20" t="s">
        <v>39</v>
      </c>
      <c r="Q473" s="20" t="s">
        <v>35</v>
      </c>
      <c r="R473" s="20" t="s">
        <v>36</v>
      </c>
      <c r="S473" s="20" t="s">
        <v>37</v>
      </c>
      <c r="T473" s="20" t="str">
        <f>CONCATENATE("X",I472)</f>
        <v>X0</v>
      </c>
      <c r="U473" s="20" t="s">
        <v>38</v>
      </c>
      <c r="AF473" s="5"/>
      <c r="AG473" s="5"/>
      <c r="AH473" s="5"/>
      <c r="AI473" s="5"/>
      <c r="AJ473" s="5"/>
      <c r="AK473" s="5"/>
    </row>
    <row r="474" spans="1:37" s="19" customFormat="1" ht="15.6" x14ac:dyDescent="0.25">
      <c r="A474" s="142">
        <f ca="1">IF($E$2="X",0,IF(M475&gt;2,I472,M475))</f>
        <v>0</v>
      </c>
      <c r="B474" s="54"/>
      <c r="C474" s="25" t="str">
        <f ca="1">IF(PORTADA!$F$51="A",CONCATENATE(L474," ",I474),"")</f>
        <v>a) 0</v>
      </c>
      <c r="D474" s="26"/>
      <c r="E474" s="15"/>
      <c r="F474" s="15"/>
      <c r="G474" s="62"/>
      <c r="H474" s="62"/>
      <c r="I474" s="34">
        <f>LOOKUP(G472,DATOS!A:A,DATOS!L:L)</f>
        <v>0</v>
      </c>
      <c r="J474" s="35"/>
      <c r="K474" s="34"/>
      <c r="L474" s="35" t="s">
        <v>57</v>
      </c>
      <c r="M474" s="20" t="s">
        <v>5</v>
      </c>
      <c r="N474" s="20">
        <f>IF(O474&gt;0,0,R474)</f>
        <v>0</v>
      </c>
      <c r="O474" s="20">
        <f>IF(R475&gt;0,1,0)</f>
        <v>0</v>
      </c>
      <c r="P474" s="20">
        <f>IF(O474=1,-1/COUNTA(S474:S477),0)</f>
        <v>0</v>
      </c>
      <c r="Q474" s="20">
        <f>COUNTA(B474:B477)</f>
        <v>0</v>
      </c>
      <c r="R474" s="20">
        <f>COUNTIF(T474:T477,T473)</f>
        <v>0</v>
      </c>
      <c r="S474" s="21" t="s">
        <v>0</v>
      </c>
      <c r="T474" s="20" t="str">
        <f>CONCATENATE(B474,S474)</f>
        <v>A</v>
      </c>
      <c r="U474" s="20">
        <f>IF(R474&gt;0,R474+Q474,Q474*3)</f>
        <v>0</v>
      </c>
      <c r="AF474" s="5"/>
      <c r="AG474" s="5"/>
      <c r="AH474" s="5"/>
      <c r="AI474" s="5"/>
      <c r="AJ474" s="5"/>
      <c r="AK474" s="5"/>
    </row>
    <row r="475" spans="1:37" s="19" customFormat="1" ht="15.6" x14ac:dyDescent="0.25">
      <c r="A475" s="142"/>
      <c r="B475" s="54"/>
      <c r="C475" s="25" t="str">
        <f ca="1">IF(PORTADA!$F$51="A",CONCATENATE(L475," ",I475),"")</f>
        <v>b) 0</v>
      </c>
      <c r="D475" s="26"/>
      <c r="E475" s="15"/>
      <c r="F475" s="15"/>
      <c r="G475" s="62"/>
      <c r="H475" s="62"/>
      <c r="I475" s="34">
        <f>LOOKUP(G472,DATOS!A:A,DATOS!M:M)</f>
        <v>0</v>
      </c>
      <c r="J475" s="35"/>
      <c r="K475" s="34"/>
      <c r="L475" s="35" t="s">
        <v>56</v>
      </c>
      <c r="M475" s="20">
        <f ca="1">IF(PORTADA!$F$51="A",U474,0)</f>
        <v>0</v>
      </c>
      <c r="N475" s="20"/>
      <c r="O475" s="20"/>
      <c r="P475" s="20"/>
      <c r="Q475" s="20"/>
      <c r="R475" s="20">
        <f>Q474-R474</f>
        <v>0</v>
      </c>
      <c r="S475" s="21" t="s">
        <v>1</v>
      </c>
      <c r="T475" s="20" t="str">
        <f>CONCATENATE(B475,S475)</f>
        <v>B</v>
      </c>
      <c r="U475" s="20"/>
      <c r="AF475" s="5"/>
      <c r="AG475" s="5"/>
      <c r="AH475" s="5"/>
      <c r="AI475" s="5"/>
      <c r="AJ475" s="5"/>
      <c r="AK475" s="5"/>
    </row>
    <row r="476" spans="1:37" s="19" customFormat="1" ht="15.6" x14ac:dyDescent="0.25">
      <c r="A476" s="142"/>
      <c r="B476" s="54"/>
      <c r="C476" s="25" t="str">
        <f ca="1">IF(PORTADA!$F$51="A",CONCATENATE(L476," ",I476),"")</f>
        <v>c) 0</v>
      </c>
      <c r="D476" s="26"/>
      <c r="E476" s="15"/>
      <c r="F476" s="15"/>
      <c r="G476" s="62"/>
      <c r="H476" s="62"/>
      <c r="I476" s="34">
        <f>LOOKUP(G472,DATOS!A:A,DATOS!N:N)</f>
        <v>0</v>
      </c>
      <c r="J476" s="35"/>
      <c r="K476" s="34"/>
      <c r="L476" s="35" t="s">
        <v>55</v>
      </c>
      <c r="M476" s="20"/>
      <c r="N476" s="20"/>
      <c r="O476" s="20"/>
      <c r="P476" s="20"/>
      <c r="Q476" s="20"/>
      <c r="R476" s="20"/>
      <c r="S476" s="21" t="s">
        <v>2</v>
      </c>
      <c r="T476" s="20" t="str">
        <f>CONCATENATE(B476,S476)</f>
        <v>C</v>
      </c>
      <c r="U476" s="20"/>
      <c r="AF476" s="5"/>
      <c r="AG476" s="5"/>
      <c r="AH476" s="5"/>
      <c r="AI476" s="5"/>
      <c r="AJ476" s="5"/>
      <c r="AK476" s="5"/>
    </row>
    <row r="477" spans="1:37" s="19" customFormat="1" ht="15.6" x14ac:dyDescent="0.25">
      <c r="A477" s="142"/>
      <c r="B477" s="54"/>
      <c r="C477" s="25" t="str">
        <f ca="1">IF(PORTADA!$F$51="A",CONCATENATE(L477," ",I477),"")</f>
        <v>d) 0</v>
      </c>
      <c r="D477" s="26"/>
      <c r="E477" s="15"/>
      <c r="F477" s="15"/>
      <c r="G477" s="62"/>
      <c r="H477" s="62"/>
      <c r="I477" s="34">
        <f>LOOKUP(G472,DATOS!A:A,DATOS!O:O)</f>
        <v>0</v>
      </c>
      <c r="J477" s="35"/>
      <c r="K477" s="34"/>
      <c r="L477" s="35" t="s">
        <v>45</v>
      </c>
      <c r="M477" s="20"/>
      <c r="N477" s="20"/>
      <c r="O477" s="20"/>
      <c r="P477" s="20"/>
      <c r="Q477" s="20"/>
      <c r="R477" s="20"/>
      <c r="S477" s="21" t="s">
        <v>3</v>
      </c>
      <c r="T477" s="20" t="str">
        <f>CONCATENATE(B477,S477)</f>
        <v>D</v>
      </c>
      <c r="U477" s="20"/>
      <c r="AF477" s="5"/>
      <c r="AG477" s="5"/>
      <c r="AH477" s="5"/>
      <c r="AI477" s="5"/>
      <c r="AJ477" s="5"/>
      <c r="AK477" s="5"/>
    </row>
    <row r="478" spans="1:37" s="19" customFormat="1" ht="15.6" x14ac:dyDescent="0.25">
      <c r="A478" s="11"/>
      <c r="B478" s="52"/>
      <c r="C478" s="13"/>
      <c r="D478" s="14"/>
      <c r="E478" s="15"/>
      <c r="F478" s="15"/>
      <c r="G478" s="64">
        <v>438</v>
      </c>
      <c r="H478" s="66">
        <f ca="1">LOOKUP(M479,REPARTO!A:A,REPARTO!C:C)</f>
        <v>1121</v>
      </c>
      <c r="I478" s="34">
        <f>LOOKUP(G478,DATOS!A:A,DATOS!P:P)</f>
        <v>0</v>
      </c>
      <c r="J478" s="34"/>
      <c r="K478" s="34"/>
      <c r="L478" s="35"/>
      <c r="AF478" s="5"/>
      <c r="AG478" s="5"/>
      <c r="AH478" s="5"/>
      <c r="AI478" s="5"/>
      <c r="AJ478" s="5"/>
      <c r="AK478" s="5"/>
    </row>
    <row r="479" spans="1:37" s="19" customFormat="1" ht="15.6" x14ac:dyDescent="0.25">
      <c r="A479" s="11"/>
      <c r="B479" s="31"/>
      <c r="C479" s="23" t="str">
        <f ca="1">IF(PORTADA!$F$51="A",CONCATENATE(M479,".- ",I479),"")</f>
        <v>80.- GEOGRAFÍA E HISTORIA - LA EDAD ANTIGUA.  (Ref: 5-438)</v>
      </c>
      <c r="D479" s="24"/>
      <c r="E479" s="11"/>
      <c r="F479" s="11"/>
      <c r="G479" s="65"/>
      <c r="H479" s="62"/>
      <c r="I479" s="34" t="str">
        <f>LOOKUP(G478,DATOS!A:A,DATOS!G:G)</f>
        <v>GEOGRAFÍA E HISTORIA - LA EDAD ANTIGUA.  (Ref: 5-438)</v>
      </c>
      <c r="J479" s="34"/>
      <c r="K479" s="53"/>
      <c r="L479" s="35">
        <f>+M479</f>
        <v>80</v>
      </c>
      <c r="M479" s="22">
        <f>+M473+1</f>
        <v>80</v>
      </c>
      <c r="N479" s="20" t="s">
        <v>33</v>
      </c>
      <c r="O479" s="20" t="s">
        <v>34</v>
      </c>
      <c r="P479" s="20" t="s">
        <v>39</v>
      </c>
      <c r="Q479" s="20" t="s">
        <v>35</v>
      </c>
      <c r="R479" s="20" t="s">
        <v>36</v>
      </c>
      <c r="S479" s="20" t="s">
        <v>37</v>
      </c>
      <c r="T479" s="20" t="str">
        <f>CONCATENATE("X",I478)</f>
        <v>X0</v>
      </c>
      <c r="U479" s="20" t="s">
        <v>38</v>
      </c>
      <c r="AF479" s="5"/>
      <c r="AG479" s="5"/>
      <c r="AH479" s="5"/>
      <c r="AI479" s="5"/>
      <c r="AJ479" s="5"/>
      <c r="AK479" s="5"/>
    </row>
    <row r="480" spans="1:37" s="19" customFormat="1" ht="15.6" x14ac:dyDescent="0.25">
      <c r="A480" s="142">
        <f ca="1">IF($E$2="X",0,IF(M481&gt;2,I478,M481))</f>
        <v>0</v>
      </c>
      <c r="B480" s="54"/>
      <c r="C480" s="25" t="str">
        <f ca="1">IF(PORTADA!$F$51="A",CONCATENATE(L480," ",I480),"")</f>
        <v>a) 0</v>
      </c>
      <c r="D480" s="26"/>
      <c r="E480" s="15"/>
      <c r="F480" s="15"/>
      <c r="G480" s="62"/>
      <c r="H480" s="62"/>
      <c r="I480" s="34">
        <f>LOOKUP(G478,DATOS!A:A,DATOS!L:L)</f>
        <v>0</v>
      </c>
      <c r="J480" s="35"/>
      <c r="K480" s="34"/>
      <c r="L480" s="35" t="s">
        <v>57</v>
      </c>
      <c r="M480" s="20" t="s">
        <v>5</v>
      </c>
      <c r="N480" s="20">
        <f>IF(O480&gt;0,0,R480)</f>
        <v>0</v>
      </c>
      <c r="O480" s="20">
        <f>IF(R481&gt;0,1,0)</f>
        <v>0</v>
      </c>
      <c r="P480" s="20">
        <f>IF(O480=1,-1/COUNTA(S480:S483),0)</f>
        <v>0</v>
      </c>
      <c r="Q480" s="20">
        <f>COUNTA(B480:B483)</f>
        <v>0</v>
      </c>
      <c r="R480" s="20">
        <f>COUNTIF(T480:T483,T479)</f>
        <v>0</v>
      </c>
      <c r="S480" s="21" t="s">
        <v>0</v>
      </c>
      <c r="T480" s="20" t="str">
        <f>CONCATENATE(B480,S480)</f>
        <v>A</v>
      </c>
      <c r="U480" s="20">
        <f>IF(R480&gt;0,R480+Q480,Q480*3)</f>
        <v>0</v>
      </c>
      <c r="AF480" s="5"/>
      <c r="AG480" s="5"/>
      <c r="AH480" s="5"/>
      <c r="AI480" s="5"/>
      <c r="AJ480" s="5"/>
      <c r="AK480" s="5"/>
    </row>
    <row r="481" spans="1:37" s="19" customFormat="1" ht="15.6" x14ac:dyDescent="0.25">
      <c r="A481" s="142"/>
      <c r="B481" s="54"/>
      <c r="C481" s="25" t="str">
        <f ca="1">IF(PORTADA!$F$51="A",CONCATENATE(L481," ",I481),"")</f>
        <v>b) 0</v>
      </c>
      <c r="D481" s="26"/>
      <c r="E481" s="15"/>
      <c r="F481" s="15"/>
      <c r="G481" s="62"/>
      <c r="H481" s="62"/>
      <c r="I481" s="34">
        <f>LOOKUP(G478,DATOS!A:A,DATOS!M:M)</f>
        <v>0</v>
      </c>
      <c r="J481" s="35"/>
      <c r="K481" s="34"/>
      <c r="L481" s="35" t="s">
        <v>56</v>
      </c>
      <c r="M481" s="20">
        <f ca="1">IF(PORTADA!$F$51="A",U480,0)</f>
        <v>0</v>
      </c>
      <c r="N481" s="20"/>
      <c r="O481" s="20"/>
      <c r="P481" s="20"/>
      <c r="Q481" s="20"/>
      <c r="R481" s="20">
        <f>Q480-R480</f>
        <v>0</v>
      </c>
      <c r="S481" s="21" t="s">
        <v>1</v>
      </c>
      <c r="T481" s="20" t="str">
        <f>CONCATENATE(B481,S481)</f>
        <v>B</v>
      </c>
      <c r="U481" s="20"/>
      <c r="AF481" s="5"/>
      <c r="AG481" s="5"/>
      <c r="AH481" s="5"/>
      <c r="AI481" s="5"/>
      <c r="AJ481" s="5"/>
      <c r="AK481" s="5"/>
    </row>
    <row r="482" spans="1:37" s="19" customFormat="1" ht="15.6" x14ac:dyDescent="0.25">
      <c r="A482" s="142"/>
      <c r="B482" s="54"/>
      <c r="C482" s="25" t="str">
        <f ca="1">IF(PORTADA!$F$51="A",CONCATENATE(L482," ",I482),"")</f>
        <v>c) 0</v>
      </c>
      <c r="D482" s="26"/>
      <c r="E482" s="15"/>
      <c r="F482" s="15"/>
      <c r="G482" s="62"/>
      <c r="H482" s="62"/>
      <c r="I482" s="34">
        <f>LOOKUP(G478,DATOS!A:A,DATOS!N:N)</f>
        <v>0</v>
      </c>
      <c r="J482" s="35"/>
      <c r="K482" s="34"/>
      <c r="L482" s="35" t="s">
        <v>55</v>
      </c>
      <c r="M482" s="20"/>
      <c r="N482" s="20"/>
      <c r="O482" s="20"/>
      <c r="P482" s="20"/>
      <c r="Q482" s="20"/>
      <c r="R482" s="20"/>
      <c r="S482" s="21" t="s">
        <v>2</v>
      </c>
      <c r="T482" s="20" t="str">
        <f>CONCATENATE(B482,S482)</f>
        <v>C</v>
      </c>
      <c r="U482" s="20"/>
      <c r="AF482" s="5"/>
      <c r="AG482" s="5"/>
      <c r="AH482" s="5"/>
      <c r="AI482" s="5"/>
      <c r="AJ482" s="5"/>
      <c r="AK482" s="5"/>
    </row>
    <row r="483" spans="1:37" s="19" customFormat="1" ht="15.6" x14ac:dyDescent="0.25">
      <c r="A483" s="142"/>
      <c r="B483" s="54"/>
      <c r="C483" s="25" t="str">
        <f ca="1">IF(PORTADA!$F$51="A",CONCATENATE(L483," ",I483),"")</f>
        <v>d) 0</v>
      </c>
      <c r="D483" s="26"/>
      <c r="E483" s="15"/>
      <c r="F483" s="15"/>
      <c r="G483" s="62"/>
      <c r="H483" s="62"/>
      <c r="I483" s="34">
        <f>LOOKUP(G478,DATOS!A:A,DATOS!O:O)</f>
        <v>0</v>
      </c>
      <c r="J483" s="35"/>
      <c r="K483" s="34"/>
      <c r="L483" s="35" t="s">
        <v>45</v>
      </c>
      <c r="M483" s="20"/>
      <c r="N483" s="20"/>
      <c r="O483" s="20"/>
      <c r="P483" s="20"/>
      <c r="Q483" s="20"/>
      <c r="R483" s="20"/>
      <c r="S483" s="21" t="s">
        <v>3</v>
      </c>
      <c r="T483" s="20" t="str">
        <f>CONCATENATE(B483,S483)</f>
        <v>D</v>
      </c>
      <c r="U483" s="20"/>
      <c r="AF483" s="5"/>
      <c r="AG483" s="5"/>
      <c r="AH483" s="5"/>
      <c r="AI483" s="5"/>
      <c r="AJ483" s="5"/>
      <c r="AK483" s="5"/>
    </row>
    <row r="484" spans="1:37" s="19" customFormat="1" ht="15.6" x14ac:dyDescent="0.25">
      <c r="A484" s="11"/>
      <c r="B484" s="52"/>
      <c r="C484" s="13"/>
      <c r="D484" s="14"/>
      <c r="E484" s="15"/>
      <c r="F484" s="15"/>
      <c r="G484" s="64">
        <v>142</v>
      </c>
      <c r="H484" s="66">
        <f ca="1">LOOKUP(M485,REPARTO!A:A,REPARTO!C:C)</f>
        <v>1547</v>
      </c>
      <c r="I484" s="34">
        <f>LOOKUP(G484,DATOS!A:A,DATOS!P:P)</f>
        <v>0</v>
      </c>
      <c r="J484" s="34"/>
      <c r="K484" s="34"/>
      <c r="L484" s="35"/>
      <c r="AF484" s="5"/>
      <c r="AG484" s="5"/>
      <c r="AH484" s="5"/>
      <c r="AI484" s="5"/>
      <c r="AJ484" s="5"/>
      <c r="AK484" s="5"/>
    </row>
    <row r="485" spans="1:37" s="19" customFormat="1" ht="15.6" x14ac:dyDescent="0.25">
      <c r="A485" s="11"/>
      <c r="B485" s="31"/>
      <c r="C485" s="23" t="str">
        <f ca="1">IF(PORTADA!$F$51="A",CONCATENATE(M485,".- ",I485),"")</f>
        <v>81.- GEOGRAFÍA E HISTORIA - LA POBLACIÓN ESPAÑOLA.  (Ref: 5-142)</v>
      </c>
      <c r="D485" s="24"/>
      <c r="E485" s="11"/>
      <c r="F485" s="11"/>
      <c r="G485" s="65"/>
      <c r="H485" s="62"/>
      <c r="I485" s="34" t="str">
        <f>LOOKUP(G484,DATOS!A:A,DATOS!G:G)</f>
        <v>GEOGRAFÍA E HISTORIA - LA POBLACIÓN ESPAÑOLA.  (Ref: 5-142)</v>
      </c>
      <c r="J485" s="34"/>
      <c r="K485" s="53"/>
      <c r="L485" s="35">
        <f>+M485</f>
        <v>81</v>
      </c>
      <c r="M485" s="22">
        <f>+M479+1</f>
        <v>81</v>
      </c>
      <c r="N485" s="20" t="s">
        <v>33</v>
      </c>
      <c r="O485" s="20" t="s">
        <v>34</v>
      </c>
      <c r="P485" s="20" t="s">
        <v>39</v>
      </c>
      <c r="Q485" s="20" t="s">
        <v>35</v>
      </c>
      <c r="R485" s="20" t="s">
        <v>36</v>
      </c>
      <c r="S485" s="20" t="s">
        <v>37</v>
      </c>
      <c r="T485" s="20" t="str">
        <f>CONCATENATE("X",I484)</f>
        <v>X0</v>
      </c>
      <c r="U485" s="20" t="s">
        <v>38</v>
      </c>
      <c r="AF485" s="5"/>
      <c r="AG485" s="5"/>
      <c r="AH485" s="5"/>
      <c r="AI485" s="5"/>
      <c r="AJ485" s="5"/>
      <c r="AK485" s="5"/>
    </row>
    <row r="486" spans="1:37" s="19" customFormat="1" ht="15.6" x14ac:dyDescent="0.25">
      <c r="A486" s="142">
        <f ca="1">IF($E$2="X",0,IF(M487&gt;2,I484,M487))</f>
        <v>0</v>
      </c>
      <c r="B486" s="54"/>
      <c r="C486" s="25" t="str">
        <f ca="1">IF(PORTADA!$F$51="A",CONCATENATE(L486," ",I486),"")</f>
        <v>a) 0</v>
      </c>
      <c r="D486" s="26"/>
      <c r="E486" s="15"/>
      <c r="F486" s="15"/>
      <c r="G486" s="62"/>
      <c r="H486" s="62"/>
      <c r="I486" s="34">
        <f>LOOKUP(G484,DATOS!A:A,DATOS!L:L)</f>
        <v>0</v>
      </c>
      <c r="J486" s="35"/>
      <c r="K486" s="34"/>
      <c r="L486" s="35" t="s">
        <v>57</v>
      </c>
      <c r="M486" s="20" t="s">
        <v>5</v>
      </c>
      <c r="N486" s="20">
        <f>IF(O486&gt;0,0,R486)</f>
        <v>0</v>
      </c>
      <c r="O486" s="20">
        <f>IF(R487&gt;0,1,0)</f>
        <v>0</v>
      </c>
      <c r="P486" s="20">
        <f>IF(O486=1,-1/COUNTA(S486:S489),0)</f>
        <v>0</v>
      </c>
      <c r="Q486" s="20">
        <f>COUNTA(B486:B489)</f>
        <v>0</v>
      </c>
      <c r="R486" s="20">
        <f>COUNTIF(T486:T489,T485)</f>
        <v>0</v>
      </c>
      <c r="S486" s="21" t="s">
        <v>0</v>
      </c>
      <c r="T486" s="20" t="str">
        <f>CONCATENATE(B486,S486)</f>
        <v>A</v>
      </c>
      <c r="U486" s="20">
        <f>IF(R486&gt;0,R486+Q486,Q486*3)</f>
        <v>0</v>
      </c>
      <c r="AF486" s="5"/>
      <c r="AG486" s="5"/>
      <c r="AH486" s="5"/>
      <c r="AI486" s="5"/>
      <c r="AJ486" s="5"/>
      <c r="AK486" s="5"/>
    </row>
    <row r="487" spans="1:37" s="19" customFormat="1" ht="15.6" x14ac:dyDescent="0.25">
      <c r="A487" s="142"/>
      <c r="B487" s="54"/>
      <c r="C487" s="25" t="str">
        <f ca="1">IF(PORTADA!$F$51="A",CONCATENATE(L487," ",I487),"")</f>
        <v>b) 0</v>
      </c>
      <c r="D487" s="26"/>
      <c r="E487" s="15"/>
      <c r="F487" s="15"/>
      <c r="G487" s="62"/>
      <c r="H487" s="62"/>
      <c r="I487" s="34">
        <f>LOOKUP(G484,DATOS!A:A,DATOS!M:M)</f>
        <v>0</v>
      </c>
      <c r="J487" s="35"/>
      <c r="K487" s="34"/>
      <c r="L487" s="35" t="s">
        <v>56</v>
      </c>
      <c r="M487" s="20">
        <f ca="1">IF(PORTADA!$F$51="A",U486,0)</f>
        <v>0</v>
      </c>
      <c r="N487" s="20"/>
      <c r="O487" s="20"/>
      <c r="P487" s="20"/>
      <c r="Q487" s="20"/>
      <c r="R487" s="20">
        <f>Q486-R486</f>
        <v>0</v>
      </c>
      <c r="S487" s="21" t="s">
        <v>1</v>
      </c>
      <c r="T487" s="20" t="str">
        <f>CONCATENATE(B487,S487)</f>
        <v>B</v>
      </c>
      <c r="U487" s="20"/>
      <c r="AF487" s="5"/>
      <c r="AG487" s="5"/>
      <c r="AH487" s="5"/>
      <c r="AI487" s="5"/>
      <c r="AJ487" s="5"/>
      <c r="AK487" s="5"/>
    </row>
    <row r="488" spans="1:37" s="19" customFormat="1" ht="15.6" x14ac:dyDescent="0.25">
      <c r="A488" s="142"/>
      <c r="B488" s="54"/>
      <c r="C488" s="25" t="str">
        <f ca="1">IF(PORTADA!$F$51="A",CONCATENATE(L488," ",I488),"")</f>
        <v>c) 0</v>
      </c>
      <c r="D488" s="26"/>
      <c r="E488" s="15"/>
      <c r="F488" s="15"/>
      <c r="G488" s="62"/>
      <c r="H488" s="62"/>
      <c r="I488" s="34">
        <f>LOOKUP(G484,DATOS!A:A,DATOS!N:N)</f>
        <v>0</v>
      </c>
      <c r="J488" s="35"/>
      <c r="K488" s="34"/>
      <c r="L488" s="35" t="s">
        <v>55</v>
      </c>
      <c r="M488" s="20"/>
      <c r="N488" s="20"/>
      <c r="O488" s="20"/>
      <c r="P488" s="20"/>
      <c r="Q488" s="20"/>
      <c r="R488" s="20"/>
      <c r="S488" s="21" t="s">
        <v>2</v>
      </c>
      <c r="T488" s="20" t="str">
        <f>CONCATENATE(B488,S488)</f>
        <v>C</v>
      </c>
      <c r="U488" s="20"/>
      <c r="AF488" s="5"/>
      <c r="AG488" s="5"/>
      <c r="AH488" s="5"/>
      <c r="AI488" s="5"/>
      <c r="AJ488" s="5"/>
      <c r="AK488" s="5"/>
    </row>
    <row r="489" spans="1:37" s="19" customFormat="1" ht="15.6" x14ac:dyDescent="0.25">
      <c r="A489" s="142"/>
      <c r="B489" s="54"/>
      <c r="C489" s="25" t="str">
        <f ca="1">IF(PORTADA!$F$51="A",CONCATENATE(L489," ",I489),"")</f>
        <v>d) 0</v>
      </c>
      <c r="D489" s="26"/>
      <c r="E489" s="15"/>
      <c r="F489" s="15"/>
      <c r="G489" s="62"/>
      <c r="H489" s="62"/>
      <c r="I489" s="34">
        <f>LOOKUP(G484,DATOS!A:A,DATOS!O:O)</f>
        <v>0</v>
      </c>
      <c r="J489" s="35"/>
      <c r="K489" s="34"/>
      <c r="L489" s="35" t="s">
        <v>45</v>
      </c>
      <c r="M489" s="20"/>
      <c r="N489" s="20"/>
      <c r="O489" s="20"/>
      <c r="P489" s="20"/>
      <c r="Q489" s="20"/>
      <c r="R489" s="20"/>
      <c r="S489" s="21" t="s">
        <v>3</v>
      </c>
      <c r="T489" s="20" t="str">
        <f>CONCATENATE(B489,S489)</f>
        <v>D</v>
      </c>
      <c r="U489" s="20"/>
      <c r="AF489" s="5"/>
      <c r="AG489" s="5"/>
      <c r="AH489" s="5"/>
      <c r="AI489" s="5"/>
      <c r="AJ489" s="5"/>
      <c r="AK489" s="5"/>
    </row>
    <row r="490" spans="1:37" s="19" customFormat="1" ht="15.6" x14ac:dyDescent="0.25">
      <c r="A490" s="11"/>
      <c r="B490" s="52"/>
      <c r="C490" s="13"/>
      <c r="D490" s="14"/>
      <c r="E490" s="15"/>
      <c r="F490" s="15"/>
      <c r="G490" s="64">
        <v>589</v>
      </c>
      <c r="H490" s="66">
        <f ca="1">LOOKUP(M491,REPARTO!A:A,REPARTO!C:C)</f>
        <v>1652</v>
      </c>
      <c r="I490" s="34">
        <f>LOOKUP(G490,DATOS!A:A,DATOS!P:P)</f>
        <v>0</v>
      </c>
      <c r="J490" s="34"/>
      <c r="K490" s="34"/>
      <c r="L490" s="35"/>
      <c r="AF490" s="5"/>
      <c r="AG490" s="5"/>
      <c r="AH490" s="5"/>
      <c r="AI490" s="5"/>
      <c r="AJ490" s="5"/>
      <c r="AK490" s="5"/>
    </row>
    <row r="491" spans="1:37" s="19" customFormat="1" ht="15.6" x14ac:dyDescent="0.25">
      <c r="A491" s="11"/>
      <c r="B491" s="31"/>
      <c r="C491" s="23" t="str">
        <f ca="1">IF(PORTADA!$F$51="A",CONCATENATE(M491,".- ",I491),"")</f>
        <v>82.- GEOGRAFÍA E HISTORIA - LA EDAD MODERNA.  (Ref: 5-589)</v>
      </c>
      <c r="D491" s="24"/>
      <c r="E491" s="11"/>
      <c r="F491" s="11"/>
      <c r="G491" s="65"/>
      <c r="H491" s="62"/>
      <c r="I491" s="34" t="str">
        <f>LOOKUP(G490,DATOS!A:A,DATOS!G:G)</f>
        <v>GEOGRAFÍA E HISTORIA - LA EDAD MODERNA.  (Ref: 5-589)</v>
      </c>
      <c r="J491" s="34"/>
      <c r="K491" s="53"/>
      <c r="L491" s="35">
        <f>+M491</f>
        <v>82</v>
      </c>
      <c r="M491" s="22">
        <f>+M485+1</f>
        <v>82</v>
      </c>
      <c r="N491" s="20" t="s">
        <v>33</v>
      </c>
      <c r="O491" s="20" t="s">
        <v>34</v>
      </c>
      <c r="P491" s="20" t="s">
        <v>39</v>
      </c>
      <c r="Q491" s="20" t="s">
        <v>35</v>
      </c>
      <c r="R491" s="20" t="s">
        <v>36</v>
      </c>
      <c r="S491" s="20" t="s">
        <v>37</v>
      </c>
      <c r="T491" s="20" t="str">
        <f>CONCATENATE("X",I490)</f>
        <v>X0</v>
      </c>
      <c r="U491" s="20" t="s">
        <v>38</v>
      </c>
      <c r="AF491" s="5"/>
      <c r="AG491" s="5"/>
      <c r="AH491" s="5"/>
      <c r="AI491" s="5"/>
      <c r="AJ491" s="5"/>
      <c r="AK491" s="5"/>
    </row>
    <row r="492" spans="1:37" s="19" customFormat="1" ht="15.6" x14ac:dyDescent="0.25">
      <c r="A492" s="142">
        <f ca="1">IF($E$2="X",0,IF(M493&gt;2,I490,M493))</f>
        <v>0</v>
      </c>
      <c r="B492" s="54"/>
      <c r="C492" s="25" t="str">
        <f ca="1">IF(PORTADA!$F$51="A",CONCATENATE(L492," ",I492),"")</f>
        <v>a) 0</v>
      </c>
      <c r="D492" s="26"/>
      <c r="E492" s="15"/>
      <c r="F492" s="15"/>
      <c r="G492" s="62"/>
      <c r="H492" s="62"/>
      <c r="I492" s="34">
        <f>LOOKUP(G490,DATOS!A:A,DATOS!L:L)</f>
        <v>0</v>
      </c>
      <c r="J492" s="35"/>
      <c r="K492" s="34"/>
      <c r="L492" s="35" t="s">
        <v>57</v>
      </c>
      <c r="M492" s="20" t="s">
        <v>5</v>
      </c>
      <c r="N492" s="20">
        <f>IF(O492&gt;0,0,R492)</f>
        <v>0</v>
      </c>
      <c r="O492" s="20">
        <f>IF(R493&gt;0,1,0)</f>
        <v>0</v>
      </c>
      <c r="P492" s="20">
        <f>IF(O492=1,-1/COUNTA(S492:S495),0)</f>
        <v>0</v>
      </c>
      <c r="Q492" s="20">
        <f>COUNTA(B492:B495)</f>
        <v>0</v>
      </c>
      <c r="R492" s="20">
        <f>COUNTIF(T492:T495,T491)</f>
        <v>0</v>
      </c>
      <c r="S492" s="21" t="s">
        <v>0</v>
      </c>
      <c r="T492" s="20" t="str">
        <f>CONCATENATE(B492,S492)</f>
        <v>A</v>
      </c>
      <c r="U492" s="20">
        <f>IF(R492&gt;0,R492+Q492,Q492*3)</f>
        <v>0</v>
      </c>
      <c r="AF492" s="5"/>
      <c r="AG492" s="5"/>
      <c r="AH492" s="5"/>
      <c r="AI492" s="5"/>
      <c r="AJ492" s="5"/>
      <c r="AK492" s="5"/>
    </row>
    <row r="493" spans="1:37" s="19" customFormat="1" ht="15.6" x14ac:dyDescent="0.25">
      <c r="A493" s="142"/>
      <c r="B493" s="54"/>
      <c r="C493" s="25" t="str">
        <f ca="1">IF(PORTADA!$F$51="A",CONCATENATE(L493," ",I493),"")</f>
        <v>b) 0</v>
      </c>
      <c r="D493" s="26"/>
      <c r="E493" s="15"/>
      <c r="F493" s="15"/>
      <c r="G493" s="62"/>
      <c r="H493" s="62"/>
      <c r="I493" s="34">
        <f>LOOKUP(G490,DATOS!A:A,DATOS!M:M)</f>
        <v>0</v>
      </c>
      <c r="J493" s="35"/>
      <c r="K493" s="34"/>
      <c r="L493" s="35" t="s">
        <v>56</v>
      </c>
      <c r="M493" s="20">
        <f ca="1">IF(PORTADA!$F$51="A",U492,0)</f>
        <v>0</v>
      </c>
      <c r="N493" s="20"/>
      <c r="O493" s="20"/>
      <c r="P493" s="20"/>
      <c r="Q493" s="20"/>
      <c r="R493" s="20">
        <f>Q492-R492</f>
        <v>0</v>
      </c>
      <c r="S493" s="21" t="s">
        <v>1</v>
      </c>
      <c r="T493" s="20" t="str">
        <f>CONCATENATE(B493,S493)</f>
        <v>B</v>
      </c>
      <c r="U493" s="20"/>
      <c r="AF493" s="5"/>
      <c r="AG493" s="5"/>
      <c r="AH493" s="5"/>
      <c r="AI493" s="5"/>
      <c r="AJ493" s="5"/>
      <c r="AK493" s="5"/>
    </row>
    <row r="494" spans="1:37" s="19" customFormat="1" ht="15.6" x14ac:dyDescent="0.25">
      <c r="A494" s="142"/>
      <c r="B494" s="54"/>
      <c r="C494" s="25" t="str">
        <f ca="1">IF(PORTADA!$F$51="A",CONCATENATE(L494," ",I494),"")</f>
        <v>c) 0</v>
      </c>
      <c r="D494" s="26"/>
      <c r="E494" s="15"/>
      <c r="F494" s="15"/>
      <c r="G494" s="62"/>
      <c r="H494" s="62"/>
      <c r="I494" s="34">
        <f>LOOKUP(G490,DATOS!A:A,DATOS!N:N)</f>
        <v>0</v>
      </c>
      <c r="J494" s="35"/>
      <c r="K494" s="34"/>
      <c r="L494" s="35" t="s">
        <v>55</v>
      </c>
      <c r="M494" s="20"/>
      <c r="N494" s="20"/>
      <c r="O494" s="20"/>
      <c r="P494" s="20"/>
      <c r="Q494" s="20"/>
      <c r="R494" s="20"/>
      <c r="S494" s="21" t="s">
        <v>2</v>
      </c>
      <c r="T494" s="20" t="str">
        <f>CONCATENATE(B494,S494)</f>
        <v>C</v>
      </c>
      <c r="U494" s="20"/>
      <c r="AF494" s="5"/>
      <c r="AG494" s="5"/>
      <c r="AH494" s="5"/>
      <c r="AI494" s="5"/>
      <c r="AJ494" s="5"/>
      <c r="AK494" s="5"/>
    </row>
    <row r="495" spans="1:37" s="19" customFormat="1" ht="15.6" x14ac:dyDescent="0.25">
      <c r="A495" s="142"/>
      <c r="B495" s="54"/>
      <c r="C495" s="25" t="str">
        <f ca="1">IF(PORTADA!$F$51="A",CONCATENATE(L495," ",I495),"")</f>
        <v>d) 0</v>
      </c>
      <c r="D495" s="26"/>
      <c r="E495" s="15"/>
      <c r="F495" s="15"/>
      <c r="G495" s="62"/>
      <c r="H495" s="62"/>
      <c r="I495" s="34">
        <f>LOOKUP(G490,DATOS!A:A,DATOS!O:O)</f>
        <v>0</v>
      </c>
      <c r="J495" s="35"/>
      <c r="K495" s="34"/>
      <c r="L495" s="35" t="s">
        <v>45</v>
      </c>
      <c r="M495" s="20"/>
      <c r="N495" s="20"/>
      <c r="O495" s="20"/>
      <c r="P495" s="20"/>
      <c r="Q495" s="20"/>
      <c r="R495" s="20"/>
      <c r="S495" s="21" t="s">
        <v>3</v>
      </c>
      <c r="T495" s="20" t="str">
        <f>CONCATENATE(B495,S495)</f>
        <v>D</v>
      </c>
      <c r="U495" s="20"/>
      <c r="AF495" s="5"/>
      <c r="AG495" s="5"/>
      <c r="AH495" s="5"/>
      <c r="AI495" s="5"/>
      <c r="AJ495" s="5"/>
      <c r="AK495" s="5"/>
    </row>
    <row r="496" spans="1:37" s="19" customFormat="1" ht="15.6" x14ac:dyDescent="0.25">
      <c r="A496" s="11"/>
      <c r="B496" s="52"/>
      <c r="C496" s="13"/>
      <c r="D496" s="14"/>
      <c r="E496" s="15"/>
      <c r="F496" s="15"/>
      <c r="G496" s="64">
        <v>622</v>
      </c>
      <c r="H496" s="66">
        <f ca="1">LOOKUP(M497,REPARTO!A:A,REPARTO!C:C)</f>
        <v>969</v>
      </c>
      <c r="I496" s="34">
        <f>LOOKUP(G496,DATOS!A:A,DATOS!P:P)</f>
        <v>0</v>
      </c>
      <c r="J496" s="34"/>
      <c r="K496" s="34"/>
      <c r="L496" s="35"/>
      <c r="AF496" s="5"/>
      <c r="AG496" s="5"/>
      <c r="AH496" s="5"/>
      <c r="AI496" s="5"/>
      <c r="AJ496" s="5"/>
      <c r="AK496" s="5"/>
    </row>
    <row r="497" spans="1:37" s="19" customFormat="1" ht="15.6" x14ac:dyDescent="0.25">
      <c r="A497" s="11"/>
      <c r="B497" s="31"/>
      <c r="C497" s="23" t="str">
        <f ca="1">IF(PORTADA!$F$51="A",CONCATENATE(M497,".- ",I497),"")</f>
        <v>83.- GEOGRAFÍA E HISTORIA - LA ESPAÑA COMTEMPORÁNEA.  (Ref: 5-622)</v>
      </c>
      <c r="D497" s="24"/>
      <c r="E497" s="11"/>
      <c r="F497" s="11"/>
      <c r="G497" s="65"/>
      <c r="H497" s="62"/>
      <c r="I497" s="34" t="str">
        <f>LOOKUP(G496,DATOS!A:A,DATOS!G:G)</f>
        <v>GEOGRAFÍA E HISTORIA - LA ESPAÑA COMTEMPORÁNEA.  (Ref: 5-622)</v>
      </c>
      <c r="J497" s="34"/>
      <c r="K497" s="53"/>
      <c r="L497" s="35">
        <f>+M497</f>
        <v>83</v>
      </c>
      <c r="M497" s="22">
        <f>+M491+1</f>
        <v>83</v>
      </c>
      <c r="N497" s="20" t="s">
        <v>33</v>
      </c>
      <c r="O497" s="20" t="s">
        <v>34</v>
      </c>
      <c r="P497" s="20" t="s">
        <v>39</v>
      </c>
      <c r="Q497" s="20" t="s">
        <v>35</v>
      </c>
      <c r="R497" s="20" t="s">
        <v>36</v>
      </c>
      <c r="S497" s="20" t="s">
        <v>37</v>
      </c>
      <c r="T497" s="20" t="str">
        <f>CONCATENATE("X",I496)</f>
        <v>X0</v>
      </c>
      <c r="U497" s="20" t="s">
        <v>38</v>
      </c>
      <c r="AF497" s="5"/>
      <c r="AG497" s="5"/>
      <c r="AH497" s="5"/>
      <c r="AI497" s="5"/>
      <c r="AJ497" s="5"/>
      <c r="AK497" s="5"/>
    </row>
    <row r="498" spans="1:37" s="19" customFormat="1" ht="15.6" x14ac:dyDescent="0.25">
      <c r="A498" s="142">
        <f ca="1">IF($E$2="X",0,IF(M499&gt;2,I496,M499))</f>
        <v>0</v>
      </c>
      <c r="B498" s="54"/>
      <c r="C498" s="25" t="str">
        <f ca="1">IF(PORTADA!$F$51="A",CONCATENATE(L498," ",I498),"")</f>
        <v>a) 0</v>
      </c>
      <c r="D498" s="26"/>
      <c r="E498" s="15"/>
      <c r="F498" s="15"/>
      <c r="G498" s="62"/>
      <c r="H498" s="62"/>
      <c r="I498" s="34">
        <f>LOOKUP(G496,DATOS!A:A,DATOS!L:L)</f>
        <v>0</v>
      </c>
      <c r="J498" s="35"/>
      <c r="K498" s="34"/>
      <c r="L498" s="35" t="s">
        <v>57</v>
      </c>
      <c r="M498" s="20" t="s">
        <v>5</v>
      </c>
      <c r="N498" s="20">
        <f>IF(O498&gt;0,0,R498)</f>
        <v>0</v>
      </c>
      <c r="O498" s="20">
        <f>IF(R499&gt;0,1,0)</f>
        <v>0</v>
      </c>
      <c r="P498" s="20">
        <f>IF(O498=1,-1/COUNTA(S498:S501),0)</f>
        <v>0</v>
      </c>
      <c r="Q498" s="20">
        <f>COUNTA(B498:B501)</f>
        <v>0</v>
      </c>
      <c r="R498" s="20">
        <f>COUNTIF(T498:T501,T497)</f>
        <v>0</v>
      </c>
      <c r="S498" s="21" t="s">
        <v>0</v>
      </c>
      <c r="T498" s="20" t="str">
        <f>CONCATENATE(B498,S498)</f>
        <v>A</v>
      </c>
      <c r="U498" s="20">
        <f>IF(R498&gt;0,R498+Q498,Q498*3)</f>
        <v>0</v>
      </c>
      <c r="AF498" s="5"/>
      <c r="AG498" s="5"/>
      <c r="AH498" s="5"/>
      <c r="AI498" s="5"/>
      <c r="AJ498" s="5"/>
      <c r="AK498" s="5"/>
    </row>
    <row r="499" spans="1:37" s="19" customFormat="1" ht="15.6" x14ac:dyDescent="0.25">
      <c r="A499" s="142"/>
      <c r="B499" s="54"/>
      <c r="C499" s="25" t="str">
        <f ca="1">IF(PORTADA!$F$51="A",CONCATENATE(L499," ",I499),"")</f>
        <v>b) 0</v>
      </c>
      <c r="D499" s="26"/>
      <c r="E499" s="15"/>
      <c r="F499" s="15"/>
      <c r="G499" s="62"/>
      <c r="H499" s="62"/>
      <c r="I499" s="34">
        <f>LOOKUP(G496,DATOS!A:A,DATOS!M:M)</f>
        <v>0</v>
      </c>
      <c r="J499" s="35"/>
      <c r="K499" s="34"/>
      <c r="L499" s="35" t="s">
        <v>56</v>
      </c>
      <c r="M499" s="20">
        <f ca="1">IF(PORTADA!$F$51="A",U498,0)</f>
        <v>0</v>
      </c>
      <c r="N499" s="20"/>
      <c r="O499" s="20"/>
      <c r="P499" s="20"/>
      <c r="Q499" s="20"/>
      <c r="R499" s="20">
        <f>Q498-R498</f>
        <v>0</v>
      </c>
      <c r="S499" s="21" t="s">
        <v>1</v>
      </c>
      <c r="T499" s="20" t="str">
        <f>CONCATENATE(B499,S499)</f>
        <v>B</v>
      </c>
      <c r="U499" s="20"/>
      <c r="AF499" s="5"/>
      <c r="AG499" s="5"/>
      <c r="AH499" s="5"/>
      <c r="AI499" s="5"/>
      <c r="AJ499" s="5"/>
      <c r="AK499" s="5"/>
    </row>
    <row r="500" spans="1:37" s="19" customFormat="1" ht="15.6" x14ac:dyDescent="0.25">
      <c r="A500" s="142"/>
      <c r="B500" s="54"/>
      <c r="C500" s="25" t="str">
        <f ca="1">IF(PORTADA!$F$51="A",CONCATENATE(L500," ",I500),"")</f>
        <v>c) 0</v>
      </c>
      <c r="D500" s="26"/>
      <c r="E500" s="15"/>
      <c r="F500" s="15"/>
      <c r="G500" s="62"/>
      <c r="H500" s="62"/>
      <c r="I500" s="34">
        <f>LOOKUP(G496,DATOS!A:A,DATOS!N:N)</f>
        <v>0</v>
      </c>
      <c r="J500" s="35"/>
      <c r="K500" s="34"/>
      <c r="L500" s="35" t="s">
        <v>55</v>
      </c>
      <c r="M500" s="20"/>
      <c r="N500" s="20"/>
      <c r="O500" s="20"/>
      <c r="P500" s="20"/>
      <c r="Q500" s="20"/>
      <c r="R500" s="20"/>
      <c r="S500" s="21" t="s">
        <v>2</v>
      </c>
      <c r="T500" s="20" t="str">
        <f>CONCATENATE(B500,S500)</f>
        <v>C</v>
      </c>
      <c r="U500" s="20"/>
      <c r="AF500" s="5"/>
      <c r="AG500" s="5"/>
      <c r="AH500" s="5"/>
      <c r="AI500" s="5"/>
      <c r="AJ500" s="5"/>
      <c r="AK500" s="5"/>
    </row>
    <row r="501" spans="1:37" s="19" customFormat="1" ht="15.6" x14ac:dyDescent="0.25">
      <c r="A501" s="142"/>
      <c r="B501" s="54"/>
      <c r="C501" s="25" t="str">
        <f ca="1">IF(PORTADA!$F$51="A",CONCATENATE(L501," ",I501),"")</f>
        <v>d) 0</v>
      </c>
      <c r="D501" s="26"/>
      <c r="E501" s="15"/>
      <c r="F501" s="15"/>
      <c r="G501" s="62"/>
      <c r="H501" s="62"/>
      <c r="I501" s="34">
        <f>LOOKUP(G496,DATOS!A:A,DATOS!O:O)</f>
        <v>0</v>
      </c>
      <c r="J501" s="35"/>
      <c r="K501" s="34"/>
      <c r="L501" s="35" t="s">
        <v>45</v>
      </c>
      <c r="M501" s="20"/>
      <c r="N501" s="20"/>
      <c r="O501" s="20"/>
      <c r="P501" s="20"/>
      <c r="Q501" s="20"/>
      <c r="R501" s="20"/>
      <c r="S501" s="21" t="s">
        <v>3</v>
      </c>
      <c r="T501" s="20" t="str">
        <f>CONCATENATE(B501,S501)</f>
        <v>D</v>
      </c>
      <c r="U501" s="20"/>
      <c r="AF501" s="5"/>
      <c r="AG501" s="5"/>
      <c r="AH501" s="5"/>
      <c r="AI501" s="5"/>
      <c r="AJ501" s="5"/>
      <c r="AK501" s="5"/>
    </row>
    <row r="502" spans="1:37" s="19" customFormat="1" ht="15.6" x14ac:dyDescent="0.25">
      <c r="A502" s="11"/>
      <c r="B502" s="52"/>
      <c r="C502" s="13"/>
      <c r="D502" s="14"/>
      <c r="E502" s="15"/>
      <c r="F502" s="15"/>
      <c r="G502" s="64">
        <v>245</v>
      </c>
      <c r="H502" s="66">
        <f ca="1">LOOKUP(M503,REPARTO!A:A,REPARTO!C:C)</f>
        <v>387</v>
      </c>
      <c r="I502" s="34">
        <f>LOOKUP(G502,DATOS!A:A,DATOS!P:P)</f>
        <v>0</v>
      </c>
      <c r="J502" s="34"/>
      <c r="K502" s="34"/>
      <c r="L502" s="35"/>
      <c r="AF502" s="5"/>
      <c r="AG502" s="5"/>
      <c r="AH502" s="5"/>
      <c r="AI502" s="5"/>
      <c r="AJ502" s="5"/>
      <c r="AK502" s="5"/>
    </row>
    <row r="503" spans="1:37" s="19" customFormat="1" ht="15.6" x14ac:dyDescent="0.25">
      <c r="A503" s="11"/>
      <c r="B503" s="31"/>
      <c r="C503" s="23" t="str">
        <f ca="1">IF(PORTADA!$F$51="A",CONCATENATE(M503,".- ",I503),"")</f>
        <v>84.- GEOGRAFÍA E HISTORIA - LAS ACTIVIDADES ECONÓMICAS DE ESPAÑA.  (Ref: 5-245)</v>
      </c>
      <c r="D503" s="24"/>
      <c r="E503" s="11"/>
      <c r="F503" s="11"/>
      <c r="G503" s="65"/>
      <c r="H503" s="62"/>
      <c r="I503" s="34" t="str">
        <f>LOOKUP(G502,DATOS!A:A,DATOS!G:G)</f>
        <v>GEOGRAFÍA E HISTORIA - LAS ACTIVIDADES ECONÓMICAS DE ESPAÑA.  (Ref: 5-245)</v>
      </c>
      <c r="J503" s="34"/>
      <c r="K503" s="53"/>
      <c r="L503" s="35">
        <f>+M503</f>
        <v>84</v>
      </c>
      <c r="M503" s="22">
        <f>+M497+1</f>
        <v>84</v>
      </c>
      <c r="N503" s="20" t="s">
        <v>33</v>
      </c>
      <c r="O503" s="20" t="s">
        <v>34</v>
      </c>
      <c r="P503" s="20" t="s">
        <v>39</v>
      </c>
      <c r="Q503" s="20" t="s">
        <v>35</v>
      </c>
      <c r="R503" s="20" t="s">
        <v>36</v>
      </c>
      <c r="S503" s="20" t="s">
        <v>37</v>
      </c>
      <c r="T503" s="20" t="str">
        <f>CONCATENATE("X",I502)</f>
        <v>X0</v>
      </c>
      <c r="U503" s="20" t="s">
        <v>38</v>
      </c>
      <c r="AF503" s="5"/>
      <c r="AG503" s="5"/>
      <c r="AH503" s="5"/>
      <c r="AI503" s="5"/>
      <c r="AJ503" s="5"/>
      <c r="AK503" s="5"/>
    </row>
    <row r="504" spans="1:37" s="19" customFormat="1" ht="15.6" x14ac:dyDescent="0.25">
      <c r="A504" s="142">
        <f ca="1">IF($E$2="X",0,IF(M505&gt;2,I502,M505))</f>
        <v>0</v>
      </c>
      <c r="B504" s="54"/>
      <c r="C504" s="25" t="str">
        <f ca="1">IF(PORTADA!$F$51="A",CONCATENATE(L504," ",I504),"")</f>
        <v>a) 0</v>
      </c>
      <c r="D504" s="26"/>
      <c r="E504" s="15"/>
      <c r="F504" s="15"/>
      <c r="G504" s="62"/>
      <c r="H504" s="62"/>
      <c r="I504" s="34">
        <f>LOOKUP(G502,DATOS!A:A,DATOS!L:L)</f>
        <v>0</v>
      </c>
      <c r="J504" s="35"/>
      <c r="K504" s="34"/>
      <c r="L504" s="35" t="s">
        <v>57</v>
      </c>
      <c r="M504" s="20" t="s">
        <v>5</v>
      </c>
      <c r="N504" s="20">
        <f>IF(O504&gt;0,0,R504)</f>
        <v>0</v>
      </c>
      <c r="O504" s="20">
        <f>IF(R505&gt;0,1,0)</f>
        <v>0</v>
      </c>
      <c r="P504" s="20">
        <f>IF(O504=1,-1/COUNTA(S504:S507),0)</f>
        <v>0</v>
      </c>
      <c r="Q504" s="20">
        <f>COUNTA(B504:B507)</f>
        <v>0</v>
      </c>
      <c r="R504" s="20">
        <f>COUNTIF(T504:T507,T503)</f>
        <v>0</v>
      </c>
      <c r="S504" s="21" t="s">
        <v>0</v>
      </c>
      <c r="T504" s="20" t="str">
        <f>CONCATENATE(B504,S504)</f>
        <v>A</v>
      </c>
      <c r="U504" s="20">
        <f>IF(R504&gt;0,R504+Q504,Q504*3)</f>
        <v>0</v>
      </c>
      <c r="AF504" s="5"/>
      <c r="AG504" s="5"/>
      <c r="AH504" s="5"/>
      <c r="AI504" s="5"/>
      <c r="AJ504" s="5"/>
      <c r="AK504" s="5"/>
    </row>
    <row r="505" spans="1:37" s="19" customFormat="1" ht="15.6" x14ac:dyDescent="0.25">
      <c r="A505" s="142"/>
      <c r="B505" s="54"/>
      <c r="C505" s="25" t="str">
        <f ca="1">IF(PORTADA!$F$51="A",CONCATENATE(L505," ",I505),"")</f>
        <v>b) 0</v>
      </c>
      <c r="D505" s="26"/>
      <c r="E505" s="15"/>
      <c r="F505" s="15"/>
      <c r="G505" s="62"/>
      <c r="H505" s="62"/>
      <c r="I505" s="34">
        <f>LOOKUP(G502,DATOS!A:A,DATOS!M:M)</f>
        <v>0</v>
      </c>
      <c r="J505" s="35"/>
      <c r="K505" s="34"/>
      <c r="L505" s="35" t="s">
        <v>56</v>
      </c>
      <c r="M505" s="20">
        <f ca="1">IF(PORTADA!$F$51="A",U504,0)</f>
        <v>0</v>
      </c>
      <c r="N505" s="20"/>
      <c r="O505" s="20"/>
      <c r="P505" s="20"/>
      <c r="Q505" s="20"/>
      <c r="R505" s="20">
        <f>Q504-R504</f>
        <v>0</v>
      </c>
      <c r="S505" s="21" t="s">
        <v>1</v>
      </c>
      <c r="T505" s="20" t="str">
        <f>CONCATENATE(B505,S505)</f>
        <v>B</v>
      </c>
      <c r="U505" s="20"/>
      <c r="AF505" s="5"/>
      <c r="AG505" s="5"/>
      <c r="AH505" s="5"/>
      <c r="AI505" s="5"/>
      <c r="AJ505" s="5"/>
      <c r="AK505" s="5"/>
    </row>
    <row r="506" spans="1:37" s="19" customFormat="1" ht="15.6" x14ac:dyDescent="0.25">
      <c r="A506" s="142"/>
      <c r="B506" s="54"/>
      <c r="C506" s="25" t="str">
        <f ca="1">IF(PORTADA!$F$51="A",CONCATENATE(L506," ",I506),"")</f>
        <v>c) 0</v>
      </c>
      <c r="D506" s="26"/>
      <c r="E506" s="15"/>
      <c r="F506" s="15"/>
      <c r="G506" s="62"/>
      <c r="H506" s="62"/>
      <c r="I506" s="34">
        <f>LOOKUP(G502,DATOS!A:A,DATOS!N:N)</f>
        <v>0</v>
      </c>
      <c r="J506" s="35"/>
      <c r="K506" s="34"/>
      <c r="L506" s="35" t="s">
        <v>55</v>
      </c>
      <c r="M506" s="20"/>
      <c r="N506" s="20"/>
      <c r="O506" s="20"/>
      <c r="P506" s="20"/>
      <c r="Q506" s="20"/>
      <c r="R506" s="20"/>
      <c r="S506" s="21" t="s">
        <v>2</v>
      </c>
      <c r="T506" s="20" t="str">
        <f>CONCATENATE(B506,S506)</f>
        <v>C</v>
      </c>
      <c r="U506" s="20"/>
      <c r="AF506" s="5"/>
      <c r="AG506" s="5"/>
      <c r="AH506" s="5"/>
      <c r="AI506" s="5"/>
      <c r="AJ506" s="5"/>
      <c r="AK506" s="5"/>
    </row>
    <row r="507" spans="1:37" s="19" customFormat="1" ht="15.6" x14ac:dyDescent="0.25">
      <c r="A507" s="142"/>
      <c r="B507" s="54"/>
      <c r="C507" s="25" t="str">
        <f ca="1">IF(PORTADA!$F$51="A",CONCATENATE(L507," ",I507),"")</f>
        <v>d) 0</v>
      </c>
      <c r="D507" s="26"/>
      <c r="E507" s="15"/>
      <c r="F507" s="15"/>
      <c r="G507" s="62"/>
      <c r="H507" s="62"/>
      <c r="I507" s="34">
        <f>LOOKUP(G502,DATOS!A:A,DATOS!O:O)</f>
        <v>0</v>
      </c>
      <c r="J507" s="35"/>
      <c r="K507" s="34"/>
      <c r="L507" s="35" t="s">
        <v>45</v>
      </c>
      <c r="M507" s="20"/>
      <c r="N507" s="20"/>
      <c r="O507" s="20"/>
      <c r="P507" s="20"/>
      <c r="Q507" s="20"/>
      <c r="R507" s="20"/>
      <c r="S507" s="21" t="s">
        <v>3</v>
      </c>
      <c r="T507" s="20" t="str">
        <f>CONCATENATE(B507,S507)</f>
        <v>D</v>
      </c>
      <c r="U507" s="20"/>
      <c r="AF507" s="5"/>
      <c r="AG507" s="5"/>
      <c r="AH507" s="5"/>
      <c r="AI507" s="5"/>
      <c r="AJ507" s="5"/>
      <c r="AK507" s="5"/>
    </row>
    <row r="508" spans="1:37" s="19" customFormat="1" ht="15.6" x14ac:dyDescent="0.25">
      <c r="A508" s="11"/>
      <c r="B508" s="52"/>
      <c r="C508" s="13"/>
      <c r="D508" s="14"/>
      <c r="E508" s="15"/>
      <c r="F508" s="15"/>
      <c r="G508" s="64">
        <v>315</v>
      </c>
      <c r="H508" s="66">
        <f ca="1">LOOKUP(M509,REPARTO!A:A,REPARTO!C:C)</f>
        <v>450</v>
      </c>
      <c r="I508" s="34">
        <f>LOOKUP(G508,DATOS!A:A,DATOS!P:P)</f>
        <v>0</v>
      </c>
      <c r="J508" s="34"/>
      <c r="K508" s="34"/>
      <c r="L508" s="35"/>
      <c r="AF508" s="5"/>
      <c r="AG508" s="5"/>
      <c r="AH508" s="5"/>
      <c r="AI508" s="5"/>
      <c r="AJ508" s="5"/>
      <c r="AK508" s="5"/>
    </row>
    <row r="509" spans="1:37" s="19" customFormat="1" ht="15.6" x14ac:dyDescent="0.25">
      <c r="A509" s="11"/>
      <c r="B509" s="31"/>
      <c r="C509" s="23" t="str">
        <f ca="1">IF(PORTADA!$F$51="A",CONCATENATE(M509,".- ",I509),"")</f>
        <v>85.- GEOGRAFÍA E HISTORIA - EL MEDIO AMBIENTE.  (Ref: 5-315)</v>
      </c>
      <c r="D509" s="24"/>
      <c r="E509" s="11"/>
      <c r="F509" s="11"/>
      <c r="G509" s="65"/>
      <c r="H509" s="62"/>
      <c r="I509" s="34" t="str">
        <f>LOOKUP(G508,DATOS!A:A,DATOS!G:G)</f>
        <v>GEOGRAFÍA E HISTORIA - EL MEDIO AMBIENTE.  (Ref: 5-315)</v>
      </c>
      <c r="J509" s="34"/>
      <c r="K509" s="53"/>
      <c r="L509" s="35">
        <f>+M509</f>
        <v>85</v>
      </c>
      <c r="M509" s="22">
        <f>+M503+1</f>
        <v>85</v>
      </c>
      <c r="N509" s="20" t="s">
        <v>33</v>
      </c>
      <c r="O509" s="20" t="s">
        <v>34</v>
      </c>
      <c r="P509" s="20" t="s">
        <v>39</v>
      </c>
      <c r="Q509" s="20" t="s">
        <v>35</v>
      </c>
      <c r="R509" s="20" t="s">
        <v>36</v>
      </c>
      <c r="S509" s="20" t="s">
        <v>37</v>
      </c>
      <c r="T509" s="20" t="str">
        <f>CONCATENATE("X",I508)</f>
        <v>X0</v>
      </c>
      <c r="U509" s="20" t="s">
        <v>38</v>
      </c>
      <c r="AF509" s="5"/>
      <c r="AG509" s="5"/>
      <c r="AH509" s="5"/>
      <c r="AI509" s="5"/>
      <c r="AJ509" s="5"/>
      <c r="AK509" s="5"/>
    </row>
    <row r="510" spans="1:37" s="19" customFormat="1" ht="15.6" x14ac:dyDescent="0.25">
      <c r="A510" s="142">
        <f ca="1">IF($E$2="X",0,IF(M511&gt;2,I508,M511))</f>
        <v>0</v>
      </c>
      <c r="B510" s="54"/>
      <c r="C510" s="25" t="str">
        <f ca="1">IF(PORTADA!$F$51="A",CONCATENATE(L510," ",I510),"")</f>
        <v>a) 0</v>
      </c>
      <c r="D510" s="26"/>
      <c r="E510" s="15"/>
      <c r="F510" s="15"/>
      <c r="G510" s="62"/>
      <c r="H510" s="62"/>
      <c r="I510" s="34">
        <f>LOOKUP(G508,DATOS!A:A,DATOS!L:L)</f>
        <v>0</v>
      </c>
      <c r="J510" s="35"/>
      <c r="K510" s="34"/>
      <c r="L510" s="35" t="s">
        <v>57</v>
      </c>
      <c r="M510" s="20" t="s">
        <v>5</v>
      </c>
      <c r="N510" s="20">
        <f>IF(O510&gt;0,0,R510)</f>
        <v>0</v>
      </c>
      <c r="O510" s="20">
        <f>IF(R511&gt;0,1,0)</f>
        <v>0</v>
      </c>
      <c r="P510" s="20">
        <f>IF(O510=1,-1/COUNTA(S510:S513),0)</f>
        <v>0</v>
      </c>
      <c r="Q510" s="20">
        <f>COUNTA(B510:B513)</f>
        <v>0</v>
      </c>
      <c r="R510" s="20">
        <f>COUNTIF(T510:T513,T509)</f>
        <v>0</v>
      </c>
      <c r="S510" s="21" t="s">
        <v>0</v>
      </c>
      <c r="T510" s="20" t="str">
        <f>CONCATENATE(B510,S510)</f>
        <v>A</v>
      </c>
      <c r="U510" s="20">
        <f>IF(R510&gt;0,R510+Q510,Q510*3)</f>
        <v>0</v>
      </c>
      <c r="AF510" s="5"/>
      <c r="AG510" s="5"/>
      <c r="AH510" s="5"/>
      <c r="AI510" s="5"/>
      <c r="AJ510" s="5"/>
      <c r="AK510" s="5"/>
    </row>
    <row r="511" spans="1:37" s="19" customFormat="1" ht="15.6" x14ac:dyDescent="0.25">
      <c r="A511" s="142"/>
      <c r="B511" s="54"/>
      <c r="C511" s="25" t="str">
        <f ca="1">IF(PORTADA!$F$51="A",CONCATENATE(L511," ",I511),"")</f>
        <v>b) 0</v>
      </c>
      <c r="D511" s="26"/>
      <c r="E511" s="15"/>
      <c r="F511" s="15"/>
      <c r="G511" s="62"/>
      <c r="H511" s="62"/>
      <c r="I511" s="34">
        <f>LOOKUP(G508,DATOS!A:A,DATOS!M:M)</f>
        <v>0</v>
      </c>
      <c r="J511" s="35"/>
      <c r="K511" s="34"/>
      <c r="L511" s="35" t="s">
        <v>56</v>
      </c>
      <c r="M511" s="20">
        <f ca="1">IF(PORTADA!$F$51="A",U510,0)</f>
        <v>0</v>
      </c>
      <c r="N511" s="20"/>
      <c r="O511" s="20"/>
      <c r="P511" s="20"/>
      <c r="Q511" s="20"/>
      <c r="R511" s="20">
        <f>Q510-R510</f>
        <v>0</v>
      </c>
      <c r="S511" s="21" t="s">
        <v>1</v>
      </c>
      <c r="T511" s="20" t="str">
        <f>CONCATENATE(B511,S511)</f>
        <v>B</v>
      </c>
      <c r="U511" s="20"/>
      <c r="AF511" s="5"/>
      <c r="AG511" s="5"/>
      <c r="AH511" s="5"/>
      <c r="AI511" s="5"/>
      <c r="AJ511" s="5"/>
      <c r="AK511" s="5"/>
    </row>
    <row r="512" spans="1:37" s="19" customFormat="1" ht="15.6" x14ac:dyDescent="0.25">
      <c r="A512" s="142"/>
      <c r="B512" s="54"/>
      <c r="C512" s="25" t="str">
        <f ca="1">IF(PORTADA!$F$51="A",CONCATENATE(L512," ",I512),"")</f>
        <v>c) 0</v>
      </c>
      <c r="D512" s="26"/>
      <c r="E512" s="15"/>
      <c r="F512" s="15"/>
      <c r="G512" s="62"/>
      <c r="H512" s="62"/>
      <c r="I512" s="34">
        <f>LOOKUP(G508,DATOS!A:A,DATOS!N:N)</f>
        <v>0</v>
      </c>
      <c r="J512" s="35"/>
      <c r="K512" s="34"/>
      <c r="L512" s="35" t="s">
        <v>55</v>
      </c>
      <c r="M512" s="20"/>
      <c r="N512" s="20"/>
      <c r="O512" s="20"/>
      <c r="P512" s="20"/>
      <c r="Q512" s="20"/>
      <c r="R512" s="20"/>
      <c r="S512" s="21" t="s">
        <v>2</v>
      </c>
      <c r="T512" s="20" t="str">
        <f>CONCATENATE(B512,S512)</f>
        <v>C</v>
      </c>
      <c r="U512" s="20"/>
      <c r="AF512" s="5"/>
      <c r="AG512" s="5"/>
      <c r="AH512" s="5"/>
      <c r="AI512" s="5"/>
      <c r="AJ512" s="5"/>
      <c r="AK512" s="5"/>
    </row>
    <row r="513" spans="1:37" s="19" customFormat="1" ht="15.6" x14ac:dyDescent="0.25">
      <c r="A513" s="142"/>
      <c r="B513" s="54"/>
      <c r="C513" s="25" t="str">
        <f ca="1">IF(PORTADA!$F$51="A",CONCATENATE(L513," ",I513),"")</f>
        <v>d) 0</v>
      </c>
      <c r="D513" s="26"/>
      <c r="E513" s="15"/>
      <c r="F513" s="15"/>
      <c r="G513" s="62"/>
      <c r="H513" s="62"/>
      <c r="I513" s="34">
        <f>LOOKUP(G508,DATOS!A:A,DATOS!O:O)</f>
        <v>0</v>
      </c>
      <c r="J513" s="35"/>
      <c r="K513" s="34"/>
      <c r="L513" s="35" t="s">
        <v>45</v>
      </c>
      <c r="M513" s="20"/>
      <c r="N513" s="20"/>
      <c r="O513" s="20"/>
      <c r="P513" s="20"/>
      <c r="Q513" s="20"/>
      <c r="R513" s="20"/>
      <c r="S513" s="21" t="s">
        <v>3</v>
      </c>
      <c r="T513" s="20" t="str">
        <f>CONCATENATE(B513,S513)</f>
        <v>D</v>
      </c>
      <c r="U513" s="20"/>
      <c r="AF513" s="5"/>
      <c r="AG513" s="5"/>
      <c r="AH513" s="5"/>
      <c r="AI513" s="5"/>
      <c r="AJ513" s="5"/>
      <c r="AK513" s="5"/>
    </row>
    <row r="514" spans="1:37" s="19" customFormat="1" ht="15.6" x14ac:dyDescent="0.25">
      <c r="A514" s="11"/>
      <c r="B514" s="52"/>
      <c r="C514" s="13"/>
      <c r="D514" s="14"/>
      <c r="E514" s="15"/>
      <c r="F514" s="15"/>
      <c r="G514" s="64">
        <v>1611</v>
      </c>
      <c r="H514" s="66">
        <f ca="1">LOOKUP(M515,REPARTO!A:A,REPARTO!C:C)</f>
        <v>1576</v>
      </c>
      <c r="I514" s="34">
        <f>LOOKUP(G514,DATOS!A:A,DATOS!P:P)</f>
        <v>0</v>
      </c>
      <c r="J514" s="34"/>
      <c r="K514" s="34"/>
      <c r="L514" s="35"/>
      <c r="AF514" s="5"/>
      <c r="AG514" s="5"/>
      <c r="AH514" s="5"/>
      <c r="AI514" s="5"/>
      <c r="AJ514" s="5"/>
      <c r="AK514" s="5"/>
    </row>
    <row r="515" spans="1:37" s="19" customFormat="1" ht="15.6" x14ac:dyDescent="0.25">
      <c r="A515" s="11"/>
      <c r="B515" s="31"/>
      <c r="C515" s="23" t="str">
        <f ca="1">IF(PORTADA!$F$51="A",CONCATENATE(M515,".- ",I515),"")</f>
        <v>86.- ÁMBITO DE LA INSTRUCCIÓN TÁCTICA Y TÉCNICA - MINAS Y EXPLOSIVOS.  (Ref: 5-1611)</v>
      </c>
      <c r="D515" s="24"/>
      <c r="E515" s="11"/>
      <c r="F515" s="11"/>
      <c r="G515" s="65"/>
      <c r="H515" s="62"/>
      <c r="I515" s="34" t="str">
        <f>LOOKUP(G514,DATOS!A:A,DATOS!G:G)</f>
        <v>ÁMBITO DE LA INSTRUCCIÓN TÁCTICA Y TÉCNICA - MINAS Y EXPLOSIVOS.  (Ref: 5-1611)</v>
      </c>
      <c r="J515" s="34"/>
      <c r="K515" s="53"/>
      <c r="L515" s="35">
        <f>+M515</f>
        <v>86</v>
      </c>
      <c r="M515" s="22">
        <f>+M509+1</f>
        <v>86</v>
      </c>
      <c r="N515" s="20" t="s">
        <v>33</v>
      </c>
      <c r="O515" s="20" t="s">
        <v>34</v>
      </c>
      <c r="P515" s="20" t="s">
        <v>39</v>
      </c>
      <c r="Q515" s="20" t="s">
        <v>35</v>
      </c>
      <c r="R515" s="20" t="s">
        <v>36</v>
      </c>
      <c r="S515" s="20" t="s">
        <v>37</v>
      </c>
      <c r="T515" s="20" t="str">
        <f>CONCATENATE("X",I514)</f>
        <v>X0</v>
      </c>
      <c r="U515" s="20" t="s">
        <v>38</v>
      </c>
      <c r="AF515" s="5"/>
      <c r="AG515" s="5"/>
      <c r="AH515" s="5"/>
      <c r="AI515" s="5"/>
      <c r="AJ515" s="5"/>
      <c r="AK515" s="5"/>
    </row>
    <row r="516" spans="1:37" s="19" customFormat="1" ht="15.6" x14ac:dyDescent="0.25">
      <c r="A516" s="142">
        <f ca="1">IF($E$2="X",0,IF(M517&gt;2,I514,M517))</f>
        <v>0</v>
      </c>
      <c r="B516" s="54"/>
      <c r="C516" s="25" t="str">
        <f ca="1">IF(PORTADA!$F$51="A",CONCATENATE(L516," ",I516),"")</f>
        <v>a) 0</v>
      </c>
      <c r="D516" s="26"/>
      <c r="E516" s="15"/>
      <c r="F516" s="15"/>
      <c r="G516" s="62"/>
      <c r="H516" s="62"/>
      <c r="I516" s="34">
        <f>LOOKUP(G514,DATOS!A:A,DATOS!L:L)</f>
        <v>0</v>
      </c>
      <c r="J516" s="35"/>
      <c r="K516" s="34"/>
      <c r="L516" s="35" t="s">
        <v>57</v>
      </c>
      <c r="M516" s="20" t="s">
        <v>5</v>
      </c>
      <c r="N516" s="20">
        <f>IF(O516&gt;0,0,R516)</f>
        <v>0</v>
      </c>
      <c r="O516" s="20">
        <f>IF(R517&gt;0,1,0)</f>
        <v>0</v>
      </c>
      <c r="P516" s="20">
        <f>IF(O516=1,-1/COUNTA(S516:S519),0)</f>
        <v>0</v>
      </c>
      <c r="Q516" s="20">
        <f>COUNTA(B516:B519)</f>
        <v>0</v>
      </c>
      <c r="R516" s="20">
        <f>COUNTIF(T516:T519,T515)</f>
        <v>0</v>
      </c>
      <c r="S516" s="21" t="s">
        <v>0</v>
      </c>
      <c r="T516" s="20" t="str">
        <f>CONCATENATE(B516,S516)</f>
        <v>A</v>
      </c>
      <c r="U516" s="20">
        <f>IF(R516&gt;0,R516+Q516,Q516*3)</f>
        <v>0</v>
      </c>
      <c r="AF516" s="5"/>
      <c r="AG516" s="5"/>
      <c r="AH516" s="5"/>
      <c r="AI516" s="5"/>
      <c r="AJ516" s="5"/>
      <c r="AK516" s="5"/>
    </row>
    <row r="517" spans="1:37" s="19" customFormat="1" ht="15.6" x14ac:dyDescent="0.25">
      <c r="A517" s="142"/>
      <c r="B517" s="54"/>
      <c r="C517" s="25" t="str">
        <f ca="1">IF(PORTADA!$F$51="A",CONCATENATE(L517," ",I517),"")</f>
        <v>b) 0</v>
      </c>
      <c r="D517" s="26"/>
      <c r="E517" s="15"/>
      <c r="F517" s="15"/>
      <c r="G517" s="62"/>
      <c r="H517" s="62"/>
      <c r="I517" s="34">
        <f>LOOKUP(G514,DATOS!A:A,DATOS!M:M)</f>
        <v>0</v>
      </c>
      <c r="J517" s="35"/>
      <c r="K517" s="34"/>
      <c r="L517" s="35" t="s">
        <v>56</v>
      </c>
      <c r="M517" s="20">
        <f ca="1">IF(PORTADA!$F$51="A",U516,0)</f>
        <v>0</v>
      </c>
      <c r="N517" s="20"/>
      <c r="O517" s="20"/>
      <c r="P517" s="20"/>
      <c r="Q517" s="20"/>
      <c r="R517" s="20">
        <f>Q516-R516</f>
        <v>0</v>
      </c>
      <c r="S517" s="21" t="s">
        <v>1</v>
      </c>
      <c r="T517" s="20" t="str">
        <f>CONCATENATE(B517,S517)</f>
        <v>B</v>
      </c>
      <c r="U517" s="20"/>
      <c r="AF517" s="5"/>
      <c r="AG517" s="5"/>
      <c r="AH517" s="5"/>
      <c r="AI517" s="5"/>
      <c r="AJ517" s="5"/>
      <c r="AK517" s="5"/>
    </row>
    <row r="518" spans="1:37" s="19" customFormat="1" ht="15.6" x14ac:dyDescent="0.25">
      <c r="A518" s="142"/>
      <c r="B518" s="54"/>
      <c r="C518" s="25" t="str">
        <f ca="1">IF(PORTADA!$F$51="A",CONCATENATE(L518," ",I518),"")</f>
        <v>c) 0</v>
      </c>
      <c r="D518" s="26"/>
      <c r="E518" s="15"/>
      <c r="F518" s="15"/>
      <c r="G518" s="62"/>
      <c r="H518" s="62"/>
      <c r="I518" s="34">
        <f>LOOKUP(G514,DATOS!A:A,DATOS!N:N)</f>
        <v>0</v>
      </c>
      <c r="J518" s="35"/>
      <c r="K518" s="34"/>
      <c r="L518" s="35" t="s">
        <v>55</v>
      </c>
      <c r="M518" s="20"/>
      <c r="N518" s="20"/>
      <c r="O518" s="20"/>
      <c r="P518" s="20"/>
      <c r="Q518" s="20"/>
      <c r="R518" s="20"/>
      <c r="S518" s="21" t="s">
        <v>2</v>
      </c>
      <c r="T518" s="20" t="str">
        <f>CONCATENATE(B518,S518)</f>
        <v>C</v>
      </c>
      <c r="U518" s="20"/>
      <c r="AF518" s="5"/>
      <c r="AG518" s="5"/>
      <c r="AH518" s="5"/>
      <c r="AI518" s="5"/>
      <c r="AJ518" s="5"/>
      <c r="AK518" s="5"/>
    </row>
    <row r="519" spans="1:37" s="19" customFormat="1" ht="15.6" x14ac:dyDescent="0.25">
      <c r="A519" s="142"/>
      <c r="B519" s="54"/>
      <c r="C519" s="25" t="str">
        <f ca="1">IF(PORTADA!$F$51="A",CONCATENATE(L519," ",I519),"")</f>
        <v>d) 0</v>
      </c>
      <c r="D519" s="26"/>
      <c r="E519" s="15"/>
      <c r="F519" s="15"/>
      <c r="G519" s="62"/>
      <c r="H519" s="62"/>
      <c r="I519" s="34">
        <f>LOOKUP(G514,DATOS!A:A,DATOS!O:O)</f>
        <v>0</v>
      </c>
      <c r="J519" s="35"/>
      <c r="K519" s="34"/>
      <c r="L519" s="35" t="s">
        <v>45</v>
      </c>
      <c r="M519" s="20"/>
      <c r="N519" s="20"/>
      <c r="O519" s="20"/>
      <c r="P519" s="20"/>
      <c r="Q519" s="20"/>
      <c r="R519" s="20"/>
      <c r="S519" s="21" t="s">
        <v>3</v>
      </c>
      <c r="T519" s="20" t="str">
        <f>CONCATENATE(B519,S519)</f>
        <v>D</v>
      </c>
      <c r="U519" s="20"/>
      <c r="AF519" s="5"/>
      <c r="AG519" s="5"/>
      <c r="AH519" s="5"/>
      <c r="AI519" s="5"/>
      <c r="AJ519" s="5"/>
      <c r="AK519" s="5"/>
    </row>
    <row r="520" spans="1:37" s="19" customFormat="1" ht="15.6" x14ac:dyDescent="0.25">
      <c r="A520" s="11"/>
      <c r="B520" s="52"/>
      <c r="C520" s="13"/>
      <c r="D520" s="14"/>
      <c r="E520" s="15"/>
      <c r="F520" s="15"/>
      <c r="G520" s="64">
        <v>53</v>
      </c>
      <c r="H520" s="66">
        <f ca="1">LOOKUP(M521,REPARTO!A:A,REPARTO!C:C)</f>
        <v>607</v>
      </c>
      <c r="I520" s="34">
        <f>LOOKUP(G520,DATOS!A:A,DATOS!P:P)</f>
        <v>0</v>
      </c>
      <c r="J520" s="34"/>
      <c r="K520" s="34"/>
      <c r="L520" s="35"/>
      <c r="AF520" s="5"/>
      <c r="AG520" s="5"/>
      <c r="AH520" s="5"/>
      <c r="AI520" s="5"/>
      <c r="AJ520" s="5"/>
      <c r="AK520" s="5"/>
    </row>
    <row r="521" spans="1:37" s="19" customFormat="1" ht="15.6" x14ac:dyDescent="0.25">
      <c r="A521" s="11"/>
      <c r="B521" s="31"/>
      <c r="C521" s="23" t="str">
        <f ca="1">IF(PORTADA!$F$51="A",CONCATENATE(M521,".- ",I521),"")</f>
        <v>87.- GEOGRAFÍA E HISTORIA - EL MEDIO FÍSICO EN ESPAÑA.  (Ref: 5-53)</v>
      </c>
      <c r="D521" s="24"/>
      <c r="E521" s="11"/>
      <c r="F521" s="11"/>
      <c r="G521" s="65"/>
      <c r="H521" s="62"/>
      <c r="I521" s="34" t="str">
        <f>LOOKUP(G520,DATOS!A:A,DATOS!G:G)</f>
        <v>GEOGRAFÍA E HISTORIA - EL MEDIO FÍSICO EN ESPAÑA.  (Ref: 5-53)</v>
      </c>
      <c r="J521" s="34"/>
      <c r="K521" s="53"/>
      <c r="L521" s="35">
        <f>+M521</f>
        <v>87</v>
      </c>
      <c r="M521" s="22">
        <f>+M515+1</f>
        <v>87</v>
      </c>
      <c r="N521" s="20" t="s">
        <v>33</v>
      </c>
      <c r="O521" s="20" t="s">
        <v>34</v>
      </c>
      <c r="P521" s="20" t="s">
        <v>39</v>
      </c>
      <c r="Q521" s="20" t="s">
        <v>35</v>
      </c>
      <c r="R521" s="20" t="s">
        <v>36</v>
      </c>
      <c r="S521" s="20" t="s">
        <v>37</v>
      </c>
      <c r="T521" s="20" t="str">
        <f>CONCATENATE("X",I520)</f>
        <v>X0</v>
      </c>
      <c r="U521" s="20" t="s">
        <v>38</v>
      </c>
      <c r="AF521" s="5"/>
      <c r="AG521" s="5"/>
      <c r="AH521" s="5"/>
      <c r="AI521" s="5"/>
      <c r="AJ521" s="5"/>
      <c r="AK521" s="5"/>
    </row>
    <row r="522" spans="1:37" s="19" customFormat="1" ht="15.6" x14ac:dyDescent="0.25">
      <c r="A522" s="142">
        <f ca="1">IF($E$2="X",0,IF(M523&gt;2,I520,M523))</f>
        <v>0</v>
      </c>
      <c r="B522" s="54"/>
      <c r="C522" s="25" t="str">
        <f ca="1">IF(PORTADA!$F$51="A",CONCATENATE(L522," ",I522),"")</f>
        <v>a) 0</v>
      </c>
      <c r="D522" s="26"/>
      <c r="E522" s="15"/>
      <c r="F522" s="15"/>
      <c r="G522" s="62"/>
      <c r="H522" s="62"/>
      <c r="I522" s="34">
        <f>LOOKUP(G520,DATOS!A:A,DATOS!L:L)</f>
        <v>0</v>
      </c>
      <c r="J522" s="35"/>
      <c r="K522" s="34"/>
      <c r="L522" s="35" t="s">
        <v>57</v>
      </c>
      <c r="M522" s="20" t="s">
        <v>5</v>
      </c>
      <c r="N522" s="20">
        <f>IF(O522&gt;0,0,R522)</f>
        <v>0</v>
      </c>
      <c r="O522" s="20">
        <f>IF(R523&gt;0,1,0)</f>
        <v>0</v>
      </c>
      <c r="P522" s="20">
        <f>IF(O522=1,-1/COUNTA(S522:S525),0)</f>
        <v>0</v>
      </c>
      <c r="Q522" s="20">
        <f>COUNTA(B522:B525)</f>
        <v>0</v>
      </c>
      <c r="R522" s="20">
        <f>COUNTIF(T522:T525,T521)</f>
        <v>0</v>
      </c>
      <c r="S522" s="21" t="s">
        <v>0</v>
      </c>
      <c r="T522" s="20" t="str">
        <f>CONCATENATE(B522,S522)</f>
        <v>A</v>
      </c>
      <c r="U522" s="20">
        <f>IF(R522&gt;0,R522+Q522,Q522*3)</f>
        <v>0</v>
      </c>
      <c r="AF522" s="5"/>
      <c r="AG522" s="5"/>
      <c r="AH522" s="5"/>
      <c r="AI522" s="5"/>
      <c r="AJ522" s="5"/>
      <c r="AK522" s="5"/>
    </row>
    <row r="523" spans="1:37" s="19" customFormat="1" ht="15.6" x14ac:dyDescent="0.25">
      <c r="A523" s="142"/>
      <c r="B523" s="54"/>
      <c r="C523" s="25" t="str">
        <f ca="1">IF(PORTADA!$F$51="A",CONCATENATE(L523," ",I523),"")</f>
        <v>b) 0</v>
      </c>
      <c r="D523" s="26"/>
      <c r="E523" s="15"/>
      <c r="F523" s="15"/>
      <c r="G523" s="62"/>
      <c r="H523" s="62"/>
      <c r="I523" s="34">
        <f>LOOKUP(G520,DATOS!A:A,DATOS!M:M)</f>
        <v>0</v>
      </c>
      <c r="J523" s="35"/>
      <c r="K523" s="34"/>
      <c r="L523" s="35" t="s">
        <v>56</v>
      </c>
      <c r="M523" s="20">
        <f ca="1">IF(PORTADA!$F$51="A",U522,0)</f>
        <v>0</v>
      </c>
      <c r="N523" s="20"/>
      <c r="O523" s="20"/>
      <c r="P523" s="20"/>
      <c r="Q523" s="20"/>
      <c r="R523" s="20">
        <f>Q522-R522</f>
        <v>0</v>
      </c>
      <c r="S523" s="21" t="s">
        <v>1</v>
      </c>
      <c r="T523" s="20" t="str">
        <f>CONCATENATE(B523,S523)</f>
        <v>B</v>
      </c>
      <c r="U523" s="20"/>
      <c r="AF523" s="5"/>
      <c r="AG523" s="5"/>
      <c r="AH523" s="5"/>
      <c r="AI523" s="5"/>
      <c r="AJ523" s="5"/>
      <c r="AK523" s="5"/>
    </row>
    <row r="524" spans="1:37" s="19" customFormat="1" ht="15.6" x14ac:dyDescent="0.25">
      <c r="A524" s="142"/>
      <c r="B524" s="54"/>
      <c r="C524" s="25" t="str">
        <f ca="1">IF(PORTADA!$F$51="A",CONCATENATE(L524," ",I524),"")</f>
        <v>c) 0</v>
      </c>
      <c r="D524" s="26"/>
      <c r="E524" s="15"/>
      <c r="F524" s="15"/>
      <c r="G524" s="62"/>
      <c r="H524" s="62"/>
      <c r="I524" s="34">
        <f>LOOKUP(G520,DATOS!A:A,DATOS!N:N)</f>
        <v>0</v>
      </c>
      <c r="J524" s="35"/>
      <c r="K524" s="34"/>
      <c r="L524" s="35" t="s">
        <v>55</v>
      </c>
      <c r="M524" s="20"/>
      <c r="N524" s="20"/>
      <c r="O524" s="20"/>
      <c r="P524" s="20"/>
      <c r="Q524" s="20"/>
      <c r="R524" s="20"/>
      <c r="S524" s="21" t="s">
        <v>2</v>
      </c>
      <c r="T524" s="20" t="str">
        <f>CONCATENATE(B524,S524)</f>
        <v>C</v>
      </c>
      <c r="U524" s="20"/>
      <c r="AF524" s="5"/>
      <c r="AG524" s="5"/>
      <c r="AH524" s="5"/>
      <c r="AI524" s="5"/>
      <c r="AJ524" s="5"/>
      <c r="AK524" s="5"/>
    </row>
    <row r="525" spans="1:37" s="19" customFormat="1" ht="15.6" x14ac:dyDescent="0.25">
      <c r="A525" s="142"/>
      <c r="B525" s="54"/>
      <c r="C525" s="25" t="str">
        <f ca="1">IF(PORTADA!$F$51="A",CONCATENATE(L525," ",I525),"")</f>
        <v>d) 0</v>
      </c>
      <c r="D525" s="26"/>
      <c r="E525" s="15"/>
      <c r="F525" s="15"/>
      <c r="G525" s="62"/>
      <c r="H525" s="62"/>
      <c r="I525" s="34">
        <f>LOOKUP(G520,DATOS!A:A,DATOS!O:O)</f>
        <v>0</v>
      </c>
      <c r="J525" s="35"/>
      <c r="K525" s="34"/>
      <c r="L525" s="35" t="s">
        <v>45</v>
      </c>
      <c r="M525" s="20"/>
      <c r="N525" s="20"/>
      <c r="O525" s="20"/>
      <c r="P525" s="20"/>
      <c r="Q525" s="20"/>
      <c r="R525" s="20"/>
      <c r="S525" s="21" t="s">
        <v>3</v>
      </c>
      <c r="T525" s="20" t="str">
        <f>CONCATENATE(B525,S525)</f>
        <v>D</v>
      </c>
      <c r="U525" s="20"/>
      <c r="AF525" s="5"/>
      <c r="AG525" s="5"/>
      <c r="AH525" s="5"/>
      <c r="AI525" s="5"/>
      <c r="AJ525" s="5"/>
      <c r="AK525" s="5"/>
    </row>
    <row r="526" spans="1:37" s="19" customFormat="1" ht="15.6" x14ac:dyDescent="0.25">
      <c r="A526" s="11"/>
      <c r="B526" s="52"/>
      <c r="C526" s="13"/>
      <c r="D526" s="14"/>
      <c r="E526" s="15"/>
      <c r="F526" s="15"/>
      <c r="G526" s="64">
        <v>240</v>
      </c>
      <c r="H526" s="66">
        <f ca="1">LOOKUP(M527,REPARTO!A:A,REPARTO!C:C)</f>
        <v>1336</v>
      </c>
      <c r="I526" s="34">
        <f>LOOKUP(G526,DATOS!A:A,DATOS!P:P)</f>
        <v>0</v>
      </c>
      <c r="J526" s="34"/>
      <c r="K526" s="34"/>
      <c r="L526" s="35"/>
      <c r="AF526" s="5"/>
      <c r="AG526" s="5"/>
      <c r="AH526" s="5"/>
      <c r="AI526" s="5"/>
      <c r="AJ526" s="5"/>
      <c r="AK526" s="5"/>
    </row>
    <row r="527" spans="1:37" s="19" customFormat="1" ht="15.6" x14ac:dyDescent="0.25">
      <c r="A527" s="11"/>
      <c r="B527" s="31"/>
      <c r="C527" s="23" t="str">
        <f ca="1">IF(PORTADA!$F$51="A",CONCATENATE(M527,".- ",I527),"")</f>
        <v>88.- GEOGRAFÍA E HISTORIA - LAS ACTIVIDADES ECONÓMICAS DE ESPAÑA.  (Ref: 5-240)</v>
      </c>
      <c r="D527" s="24"/>
      <c r="E527" s="11"/>
      <c r="F527" s="11"/>
      <c r="G527" s="65"/>
      <c r="H527" s="62"/>
      <c r="I527" s="34" t="str">
        <f>LOOKUP(G526,DATOS!A:A,DATOS!G:G)</f>
        <v>GEOGRAFÍA E HISTORIA - LAS ACTIVIDADES ECONÓMICAS DE ESPAÑA.  (Ref: 5-240)</v>
      </c>
      <c r="J527" s="34"/>
      <c r="K527" s="53"/>
      <c r="L527" s="35">
        <f>+M527</f>
        <v>88</v>
      </c>
      <c r="M527" s="22">
        <f>+M521+1</f>
        <v>88</v>
      </c>
      <c r="N527" s="20" t="s">
        <v>33</v>
      </c>
      <c r="O527" s="20" t="s">
        <v>34</v>
      </c>
      <c r="P527" s="20" t="s">
        <v>39</v>
      </c>
      <c r="Q527" s="20" t="s">
        <v>35</v>
      </c>
      <c r="R527" s="20" t="s">
        <v>36</v>
      </c>
      <c r="S527" s="20" t="s">
        <v>37</v>
      </c>
      <c r="T527" s="20" t="str">
        <f>CONCATENATE("X",I526)</f>
        <v>X0</v>
      </c>
      <c r="U527" s="20" t="s">
        <v>38</v>
      </c>
      <c r="AF527" s="5"/>
      <c r="AG527" s="5"/>
      <c r="AH527" s="5"/>
      <c r="AI527" s="5"/>
      <c r="AJ527" s="5"/>
      <c r="AK527" s="5"/>
    </row>
    <row r="528" spans="1:37" s="19" customFormat="1" ht="15.6" x14ac:dyDescent="0.25">
      <c r="A528" s="142">
        <f ca="1">IF($E$2="X",0,IF(M529&gt;2,I526,M529))</f>
        <v>0</v>
      </c>
      <c r="B528" s="54"/>
      <c r="C528" s="25" t="str">
        <f ca="1">IF(PORTADA!$F$51="A",CONCATENATE(L528," ",I528),"")</f>
        <v>a) 0</v>
      </c>
      <c r="D528" s="26"/>
      <c r="E528" s="15"/>
      <c r="F528" s="15"/>
      <c r="G528" s="62"/>
      <c r="H528" s="62"/>
      <c r="I528" s="34">
        <f>LOOKUP(G526,DATOS!A:A,DATOS!L:L)</f>
        <v>0</v>
      </c>
      <c r="J528" s="35"/>
      <c r="K528" s="34"/>
      <c r="L528" s="35" t="s">
        <v>57</v>
      </c>
      <c r="M528" s="20" t="s">
        <v>5</v>
      </c>
      <c r="N528" s="20">
        <f>IF(O528&gt;0,0,R528)</f>
        <v>0</v>
      </c>
      <c r="O528" s="20">
        <f>IF(R529&gt;0,1,0)</f>
        <v>0</v>
      </c>
      <c r="P528" s="20">
        <f>IF(O528=1,-1/COUNTA(S528:S531),0)</f>
        <v>0</v>
      </c>
      <c r="Q528" s="20">
        <f>COUNTA(B528:B531)</f>
        <v>0</v>
      </c>
      <c r="R528" s="20">
        <f>COUNTIF(T528:T531,T527)</f>
        <v>0</v>
      </c>
      <c r="S528" s="21" t="s">
        <v>0</v>
      </c>
      <c r="T528" s="20" t="str">
        <f>CONCATENATE(B528,S528)</f>
        <v>A</v>
      </c>
      <c r="U528" s="20">
        <f>IF(R528&gt;0,R528+Q528,Q528*3)</f>
        <v>0</v>
      </c>
      <c r="AF528" s="5"/>
      <c r="AG528" s="5"/>
      <c r="AH528" s="5"/>
      <c r="AI528" s="5"/>
      <c r="AJ528" s="5"/>
      <c r="AK528" s="5"/>
    </row>
    <row r="529" spans="1:37" s="19" customFormat="1" ht="15.6" x14ac:dyDescent="0.25">
      <c r="A529" s="142"/>
      <c r="B529" s="54"/>
      <c r="C529" s="25" t="str">
        <f ca="1">IF(PORTADA!$F$51="A",CONCATENATE(L529," ",I529),"")</f>
        <v>b) 0</v>
      </c>
      <c r="D529" s="26"/>
      <c r="E529" s="15"/>
      <c r="F529" s="15"/>
      <c r="G529" s="62"/>
      <c r="H529" s="62"/>
      <c r="I529" s="34">
        <f>LOOKUP(G526,DATOS!A:A,DATOS!M:M)</f>
        <v>0</v>
      </c>
      <c r="J529" s="35"/>
      <c r="K529" s="34"/>
      <c r="L529" s="35" t="s">
        <v>56</v>
      </c>
      <c r="M529" s="20">
        <f ca="1">IF(PORTADA!$F$51="A",U528,0)</f>
        <v>0</v>
      </c>
      <c r="N529" s="20"/>
      <c r="O529" s="20"/>
      <c r="P529" s="20"/>
      <c r="Q529" s="20"/>
      <c r="R529" s="20">
        <f>Q528-R528</f>
        <v>0</v>
      </c>
      <c r="S529" s="21" t="s">
        <v>1</v>
      </c>
      <c r="T529" s="20" t="str">
        <f>CONCATENATE(B529,S529)</f>
        <v>B</v>
      </c>
      <c r="U529" s="20"/>
      <c r="AF529" s="5"/>
      <c r="AG529" s="5"/>
      <c r="AH529" s="5"/>
      <c r="AI529" s="5"/>
      <c r="AJ529" s="5"/>
      <c r="AK529" s="5"/>
    </row>
    <row r="530" spans="1:37" s="19" customFormat="1" ht="15.6" x14ac:dyDescent="0.25">
      <c r="A530" s="142"/>
      <c r="B530" s="54"/>
      <c r="C530" s="25" t="str">
        <f ca="1">IF(PORTADA!$F$51="A",CONCATENATE(L530," ",I530),"")</f>
        <v>c) 0</v>
      </c>
      <c r="D530" s="26"/>
      <c r="E530" s="15"/>
      <c r="F530" s="15"/>
      <c r="G530" s="62"/>
      <c r="H530" s="62"/>
      <c r="I530" s="34">
        <f>LOOKUP(G526,DATOS!A:A,DATOS!N:N)</f>
        <v>0</v>
      </c>
      <c r="J530" s="35"/>
      <c r="K530" s="34"/>
      <c r="L530" s="35" t="s">
        <v>55</v>
      </c>
      <c r="M530" s="20"/>
      <c r="N530" s="20"/>
      <c r="O530" s="20"/>
      <c r="P530" s="20"/>
      <c r="Q530" s="20"/>
      <c r="R530" s="20"/>
      <c r="S530" s="21" t="s">
        <v>2</v>
      </c>
      <c r="T530" s="20" t="str">
        <f>CONCATENATE(B530,S530)</f>
        <v>C</v>
      </c>
      <c r="U530" s="20"/>
      <c r="AF530" s="5"/>
      <c r="AG530" s="5"/>
      <c r="AH530" s="5"/>
      <c r="AI530" s="5"/>
      <c r="AJ530" s="5"/>
      <c r="AK530" s="5"/>
    </row>
    <row r="531" spans="1:37" s="19" customFormat="1" ht="15.6" x14ac:dyDescent="0.25">
      <c r="A531" s="142"/>
      <c r="B531" s="54"/>
      <c r="C531" s="25" t="str">
        <f ca="1">IF(PORTADA!$F$51="A",CONCATENATE(L531," ",I531),"")</f>
        <v>d) 0</v>
      </c>
      <c r="D531" s="26"/>
      <c r="E531" s="15"/>
      <c r="F531" s="15"/>
      <c r="G531" s="62"/>
      <c r="H531" s="62"/>
      <c r="I531" s="34">
        <f>LOOKUP(G526,DATOS!A:A,DATOS!O:O)</f>
        <v>0</v>
      </c>
      <c r="J531" s="35"/>
      <c r="K531" s="34"/>
      <c r="L531" s="35" t="s">
        <v>45</v>
      </c>
      <c r="M531" s="20"/>
      <c r="N531" s="20"/>
      <c r="O531" s="20"/>
      <c r="P531" s="20"/>
      <c r="Q531" s="20"/>
      <c r="R531" s="20"/>
      <c r="S531" s="21" t="s">
        <v>3</v>
      </c>
      <c r="T531" s="20" t="str">
        <f>CONCATENATE(B531,S531)</f>
        <v>D</v>
      </c>
      <c r="U531" s="20"/>
      <c r="AF531" s="5"/>
      <c r="AG531" s="5"/>
      <c r="AH531" s="5"/>
      <c r="AI531" s="5"/>
      <c r="AJ531" s="5"/>
      <c r="AK531" s="5"/>
    </row>
    <row r="532" spans="1:37" s="19" customFormat="1" ht="15.6" x14ac:dyDescent="0.25">
      <c r="A532" s="11"/>
      <c r="B532" s="52"/>
      <c r="C532" s="13"/>
      <c r="D532" s="14"/>
      <c r="E532" s="15"/>
      <c r="F532" s="15"/>
      <c r="G532" s="64">
        <v>275</v>
      </c>
      <c r="H532" s="66">
        <f ca="1">LOOKUP(M533,REPARTO!A:A,REPARTO!C:C)</f>
        <v>823</v>
      </c>
      <c r="I532" s="34">
        <f>LOOKUP(G532,DATOS!A:A,DATOS!P:P)</f>
        <v>0</v>
      </c>
      <c r="J532" s="34"/>
      <c r="K532" s="34"/>
      <c r="L532" s="35"/>
      <c r="AF532" s="5"/>
      <c r="AG532" s="5"/>
      <c r="AH532" s="5"/>
      <c r="AI532" s="5"/>
      <c r="AJ532" s="5"/>
      <c r="AK532" s="5"/>
    </row>
    <row r="533" spans="1:37" s="19" customFormat="1" ht="15.6" x14ac:dyDescent="0.25">
      <c r="A533" s="11"/>
      <c r="B533" s="31"/>
      <c r="C533" s="23" t="str">
        <f ca="1">IF(PORTADA!$F$51="A",CONCATENATE(M533,".- ",I533),"")</f>
        <v>89.- GEOGRAFÍA E HISTORIA - EL MEDIO AMBIENTE.  (Ref: 5-275)</v>
      </c>
      <c r="D533" s="24"/>
      <c r="E533" s="11"/>
      <c r="F533" s="11"/>
      <c r="G533" s="65"/>
      <c r="H533" s="62"/>
      <c r="I533" s="34" t="str">
        <f>LOOKUP(G532,DATOS!A:A,DATOS!G:G)</f>
        <v>GEOGRAFÍA E HISTORIA - EL MEDIO AMBIENTE.  (Ref: 5-275)</v>
      </c>
      <c r="J533" s="34"/>
      <c r="K533" s="53"/>
      <c r="L533" s="35">
        <f>+M533</f>
        <v>89</v>
      </c>
      <c r="M533" s="22">
        <f>+M527+1</f>
        <v>89</v>
      </c>
      <c r="N533" s="20" t="s">
        <v>33</v>
      </c>
      <c r="O533" s="20" t="s">
        <v>34</v>
      </c>
      <c r="P533" s="20" t="s">
        <v>39</v>
      </c>
      <c r="Q533" s="20" t="s">
        <v>35</v>
      </c>
      <c r="R533" s="20" t="s">
        <v>36</v>
      </c>
      <c r="S533" s="20" t="s">
        <v>37</v>
      </c>
      <c r="T533" s="20" t="str">
        <f>CONCATENATE("X",I532)</f>
        <v>X0</v>
      </c>
      <c r="U533" s="20" t="s">
        <v>38</v>
      </c>
      <c r="AF533" s="5"/>
      <c r="AG533" s="5"/>
      <c r="AH533" s="5"/>
      <c r="AI533" s="5"/>
      <c r="AJ533" s="5"/>
      <c r="AK533" s="5"/>
    </row>
    <row r="534" spans="1:37" s="19" customFormat="1" ht="15.6" x14ac:dyDescent="0.25">
      <c r="A534" s="142">
        <f ca="1">IF($E$2="X",0,IF(M535&gt;2,I532,M535))</f>
        <v>0</v>
      </c>
      <c r="B534" s="54"/>
      <c r="C534" s="25" t="str">
        <f ca="1">IF(PORTADA!$F$51="A",CONCATENATE(L534," ",I534),"")</f>
        <v>a) 0</v>
      </c>
      <c r="D534" s="26"/>
      <c r="E534" s="15"/>
      <c r="F534" s="15"/>
      <c r="G534" s="62"/>
      <c r="H534" s="62"/>
      <c r="I534" s="34">
        <f>LOOKUP(G532,DATOS!A:A,DATOS!L:L)</f>
        <v>0</v>
      </c>
      <c r="J534" s="35"/>
      <c r="K534" s="34"/>
      <c r="L534" s="35" t="s">
        <v>57</v>
      </c>
      <c r="M534" s="20" t="s">
        <v>5</v>
      </c>
      <c r="N534" s="20">
        <f>IF(O534&gt;0,0,R534)</f>
        <v>0</v>
      </c>
      <c r="O534" s="20">
        <f>IF(R535&gt;0,1,0)</f>
        <v>0</v>
      </c>
      <c r="P534" s="20">
        <f>IF(O534=1,-1/COUNTA(S534:S537),0)</f>
        <v>0</v>
      </c>
      <c r="Q534" s="20">
        <f>COUNTA(B534:B537)</f>
        <v>0</v>
      </c>
      <c r="R534" s="20">
        <f>COUNTIF(T534:T537,T533)</f>
        <v>0</v>
      </c>
      <c r="S534" s="21" t="s">
        <v>0</v>
      </c>
      <c r="T534" s="20" t="str">
        <f>CONCATENATE(B534,S534)</f>
        <v>A</v>
      </c>
      <c r="U534" s="20">
        <f>IF(R534&gt;0,R534+Q534,Q534*3)</f>
        <v>0</v>
      </c>
      <c r="AF534" s="5"/>
      <c r="AG534" s="5"/>
      <c r="AH534" s="5"/>
      <c r="AI534" s="5"/>
      <c r="AJ534" s="5"/>
      <c r="AK534" s="5"/>
    </row>
    <row r="535" spans="1:37" s="19" customFormat="1" ht="15.6" x14ac:dyDescent="0.25">
      <c r="A535" s="142"/>
      <c r="B535" s="54"/>
      <c r="C535" s="25" t="str">
        <f ca="1">IF(PORTADA!$F$51="A",CONCATENATE(L535," ",I535),"")</f>
        <v>b) 0</v>
      </c>
      <c r="D535" s="26"/>
      <c r="E535" s="15"/>
      <c r="F535" s="15"/>
      <c r="G535" s="62"/>
      <c r="H535" s="62"/>
      <c r="I535" s="34">
        <f>LOOKUP(G532,DATOS!A:A,DATOS!M:M)</f>
        <v>0</v>
      </c>
      <c r="J535" s="35"/>
      <c r="K535" s="34"/>
      <c r="L535" s="35" t="s">
        <v>56</v>
      </c>
      <c r="M535" s="20">
        <f ca="1">IF(PORTADA!$F$51="A",U534,0)</f>
        <v>0</v>
      </c>
      <c r="N535" s="20"/>
      <c r="O535" s="20"/>
      <c r="P535" s="20"/>
      <c r="Q535" s="20"/>
      <c r="R535" s="20">
        <f>Q534-R534</f>
        <v>0</v>
      </c>
      <c r="S535" s="21" t="s">
        <v>1</v>
      </c>
      <c r="T535" s="20" t="str">
        <f>CONCATENATE(B535,S535)</f>
        <v>B</v>
      </c>
      <c r="U535" s="20"/>
      <c r="AF535" s="5"/>
      <c r="AG535" s="5"/>
      <c r="AH535" s="5"/>
      <c r="AI535" s="5"/>
      <c r="AJ535" s="5"/>
      <c r="AK535" s="5"/>
    </row>
    <row r="536" spans="1:37" s="19" customFormat="1" ht="15.6" x14ac:dyDescent="0.25">
      <c r="A536" s="142"/>
      <c r="B536" s="54"/>
      <c r="C536" s="25" t="str">
        <f ca="1">IF(PORTADA!$F$51="A",CONCATENATE(L536," ",I536),"")</f>
        <v>c) 0</v>
      </c>
      <c r="D536" s="26"/>
      <c r="E536" s="15"/>
      <c r="F536" s="15"/>
      <c r="G536" s="62"/>
      <c r="H536" s="62"/>
      <c r="I536" s="34">
        <f>LOOKUP(G532,DATOS!A:A,DATOS!N:N)</f>
        <v>0</v>
      </c>
      <c r="J536" s="35"/>
      <c r="K536" s="34"/>
      <c r="L536" s="35" t="s">
        <v>55</v>
      </c>
      <c r="M536" s="20"/>
      <c r="N536" s="20"/>
      <c r="O536" s="20"/>
      <c r="P536" s="20"/>
      <c r="Q536" s="20"/>
      <c r="R536" s="20"/>
      <c r="S536" s="21" t="s">
        <v>2</v>
      </c>
      <c r="T536" s="20" t="str">
        <f>CONCATENATE(B536,S536)</f>
        <v>C</v>
      </c>
      <c r="U536" s="20"/>
      <c r="AF536" s="5"/>
      <c r="AG536" s="5"/>
      <c r="AH536" s="5"/>
      <c r="AI536" s="5"/>
      <c r="AJ536" s="5"/>
      <c r="AK536" s="5"/>
    </row>
    <row r="537" spans="1:37" s="19" customFormat="1" ht="15.6" x14ac:dyDescent="0.25">
      <c r="A537" s="142"/>
      <c r="B537" s="54"/>
      <c r="C537" s="25" t="str">
        <f ca="1">IF(PORTADA!$F$51="A",CONCATENATE(L537," ",I537),"")</f>
        <v>d) 0</v>
      </c>
      <c r="D537" s="26"/>
      <c r="E537" s="15"/>
      <c r="F537" s="15"/>
      <c r="G537" s="62"/>
      <c r="H537" s="62"/>
      <c r="I537" s="34">
        <f>LOOKUP(G532,DATOS!A:A,DATOS!O:O)</f>
        <v>0</v>
      </c>
      <c r="J537" s="35"/>
      <c r="K537" s="34"/>
      <c r="L537" s="35" t="s">
        <v>45</v>
      </c>
      <c r="M537" s="20"/>
      <c r="N537" s="20"/>
      <c r="O537" s="20"/>
      <c r="P537" s="20"/>
      <c r="Q537" s="20"/>
      <c r="R537" s="20"/>
      <c r="S537" s="21" t="s">
        <v>3</v>
      </c>
      <c r="T537" s="20" t="str">
        <f>CONCATENATE(B537,S537)</f>
        <v>D</v>
      </c>
      <c r="U537" s="20"/>
      <c r="AF537" s="5"/>
      <c r="AG537" s="5"/>
      <c r="AH537" s="5"/>
      <c r="AI537" s="5"/>
      <c r="AJ537" s="5"/>
      <c r="AK537" s="5"/>
    </row>
    <row r="538" spans="1:37" s="19" customFormat="1" ht="15.6" x14ac:dyDescent="0.25">
      <c r="A538" s="11"/>
      <c r="B538" s="52"/>
      <c r="C538" s="13"/>
      <c r="D538" s="14"/>
      <c r="E538" s="15"/>
      <c r="F538" s="15"/>
      <c r="G538" s="64">
        <v>566</v>
      </c>
      <c r="H538" s="66">
        <f ca="1">LOOKUP(M539,REPARTO!A:A,REPARTO!C:C)</f>
        <v>981</v>
      </c>
      <c r="I538" s="34">
        <f>LOOKUP(G538,DATOS!A:A,DATOS!P:P)</f>
        <v>0</v>
      </c>
      <c r="J538" s="34"/>
      <c r="K538" s="34"/>
      <c r="L538" s="35"/>
      <c r="AF538" s="5"/>
      <c r="AG538" s="5"/>
      <c r="AH538" s="5"/>
      <c r="AI538" s="5"/>
      <c r="AJ538" s="5"/>
      <c r="AK538" s="5"/>
    </row>
    <row r="539" spans="1:37" s="19" customFormat="1" ht="15.6" x14ac:dyDescent="0.25">
      <c r="A539" s="11"/>
      <c r="B539" s="31"/>
      <c r="C539" s="23" t="str">
        <f ca="1">IF(PORTADA!$F$51="A",CONCATENATE(M539,".- ",I539),"")</f>
        <v>90.- GEOGRAFÍA E HISTORIA - LA EDAD MODERNA.  (Ref: 5-566)</v>
      </c>
      <c r="D539" s="24"/>
      <c r="E539" s="11"/>
      <c r="F539" s="11"/>
      <c r="G539" s="65"/>
      <c r="H539" s="62"/>
      <c r="I539" s="34" t="str">
        <f>LOOKUP(G538,DATOS!A:A,DATOS!G:G)</f>
        <v>GEOGRAFÍA E HISTORIA - LA EDAD MODERNA.  (Ref: 5-566)</v>
      </c>
      <c r="J539" s="34"/>
      <c r="K539" s="53"/>
      <c r="L539" s="35">
        <f>+M539</f>
        <v>90</v>
      </c>
      <c r="M539" s="22">
        <f>+M533+1</f>
        <v>90</v>
      </c>
      <c r="N539" s="20" t="s">
        <v>33</v>
      </c>
      <c r="O539" s="20" t="s">
        <v>34</v>
      </c>
      <c r="P539" s="20" t="s">
        <v>39</v>
      </c>
      <c r="Q539" s="20" t="s">
        <v>35</v>
      </c>
      <c r="R539" s="20" t="s">
        <v>36</v>
      </c>
      <c r="S539" s="20" t="s">
        <v>37</v>
      </c>
      <c r="T539" s="20" t="str">
        <f>CONCATENATE("X",I538)</f>
        <v>X0</v>
      </c>
      <c r="U539" s="20" t="s">
        <v>38</v>
      </c>
      <c r="AF539" s="5"/>
      <c r="AG539" s="5"/>
      <c r="AH539" s="5"/>
      <c r="AI539" s="5"/>
      <c r="AJ539" s="5"/>
      <c r="AK539" s="5"/>
    </row>
    <row r="540" spans="1:37" s="19" customFormat="1" ht="15.6" x14ac:dyDescent="0.25">
      <c r="A540" s="142">
        <f ca="1">IF($E$2="X",0,IF(M541&gt;2,I538,M541))</f>
        <v>0</v>
      </c>
      <c r="B540" s="54"/>
      <c r="C540" s="25" t="str">
        <f ca="1">IF(PORTADA!$F$51="A",CONCATENATE(L540," ",I540),"")</f>
        <v>a) 0</v>
      </c>
      <c r="D540" s="26"/>
      <c r="E540" s="15"/>
      <c r="F540" s="15"/>
      <c r="G540" s="62"/>
      <c r="H540" s="62"/>
      <c r="I540" s="34">
        <f>LOOKUP(G538,DATOS!A:A,DATOS!L:L)</f>
        <v>0</v>
      </c>
      <c r="J540" s="35"/>
      <c r="K540" s="34"/>
      <c r="L540" s="35" t="s">
        <v>57</v>
      </c>
      <c r="M540" s="20" t="s">
        <v>5</v>
      </c>
      <c r="N540" s="20">
        <f>IF(O540&gt;0,0,R540)</f>
        <v>0</v>
      </c>
      <c r="O540" s="20">
        <f>IF(R541&gt;0,1,0)</f>
        <v>0</v>
      </c>
      <c r="P540" s="20">
        <f>IF(O540=1,-1/COUNTA(S540:S543),0)</f>
        <v>0</v>
      </c>
      <c r="Q540" s="20">
        <f>COUNTA(B540:B543)</f>
        <v>0</v>
      </c>
      <c r="R540" s="20">
        <f>COUNTIF(T540:T543,T539)</f>
        <v>0</v>
      </c>
      <c r="S540" s="21" t="s">
        <v>0</v>
      </c>
      <c r="T540" s="20" t="str">
        <f>CONCATENATE(B540,S540)</f>
        <v>A</v>
      </c>
      <c r="U540" s="20">
        <f>IF(R540&gt;0,R540+Q540,Q540*3)</f>
        <v>0</v>
      </c>
      <c r="AF540" s="5"/>
      <c r="AG540" s="5"/>
      <c r="AH540" s="5"/>
      <c r="AI540" s="5"/>
      <c r="AJ540" s="5"/>
      <c r="AK540" s="5"/>
    </row>
    <row r="541" spans="1:37" s="19" customFormat="1" ht="15.6" x14ac:dyDescent="0.25">
      <c r="A541" s="142"/>
      <c r="B541" s="54"/>
      <c r="C541" s="25" t="str">
        <f ca="1">IF(PORTADA!$F$51="A",CONCATENATE(L541," ",I541),"")</f>
        <v>b) 0</v>
      </c>
      <c r="D541" s="26"/>
      <c r="E541" s="15"/>
      <c r="F541" s="15"/>
      <c r="G541" s="62"/>
      <c r="H541" s="62"/>
      <c r="I541" s="34">
        <f>LOOKUP(G538,DATOS!A:A,DATOS!M:M)</f>
        <v>0</v>
      </c>
      <c r="J541" s="35"/>
      <c r="K541" s="34"/>
      <c r="L541" s="35" t="s">
        <v>56</v>
      </c>
      <c r="M541" s="20">
        <f ca="1">IF(PORTADA!$F$51="A",U540,0)</f>
        <v>0</v>
      </c>
      <c r="N541" s="20"/>
      <c r="O541" s="20"/>
      <c r="P541" s="20"/>
      <c r="Q541" s="20"/>
      <c r="R541" s="20">
        <f>Q540-R540</f>
        <v>0</v>
      </c>
      <c r="S541" s="21" t="s">
        <v>1</v>
      </c>
      <c r="T541" s="20" t="str">
        <f>CONCATENATE(B541,S541)</f>
        <v>B</v>
      </c>
      <c r="U541" s="20"/>
      <c r="AF541" s="5"/>
      <c r="AG541" s="5"/>
      <c r="AH541" s="5"/>
      <c r="AI541" s="5"/>
      <c r="AJ541" s="5"/>
      <c r="AK541" s="5"/>
    </row>
    <row r="542" spans="1:37" s="19" customFormat="1" ht="15.6" x14ac:dyDescent="0.25">
      <c r="A542" s="142"/>
      <c r="B542" s="54"/>
      <c r="C542" s="25" t="str">
        <f ca="1">IF(PORTADA!$F$51="A",CONCATENATE(L542," ",I542),"")</f>
        <v>c) 0</v>
      </c>
      <c r="D542" s="26"/>
      <c r="E542" s="15"/>
      <c r="F542" s="15"/>
      <c r="G542" s="62"/>
      <c r="H542" s="62"/>
      <c r="I542" s="34">
        <f>LOOKUP(G538,DATOS!A:A,DATOS!N:N)</f>
        <v>0</v>
      </c>
      <c r="J542" s="35"/>
      <c r="K542" s="34"/>
      <c r="L542" s="35" t="s">
        <v>55</v>
      </c>
      <c r="M542" s="20"/>
      <c r="N542" s="20"/>
      <c r="O542" s="20"/>
      <c r="P542" s="20"/>
      <c r="Q542" s="20"/>
      <c r="R542" s="20"/>
      <c r="S542" s="21" t="s">
        <v>2</v>
      </c>
      <c r="T542" s="20" t="str">
        <f>CONCATENATE(B542,S542)</f>
        <v>C</v>
      </c>
      <c r="U542" s="20"/>
      <c r="AF542" s="5"/>
      <c r="AG542" s="5"/>
      <c r="AH542" s="5"/>
      <c r="AI542" s="5"/>
      <c r="AJ542" s="5"/>
      <c r="AK542" s="5"/>
    </row>
    <row r="543" spans="1:37" s="19" customFormat="1" ht="15.6" x14ac:dyDescent="0.25">
      <c r="A543" s="142"/>
      <c r="B543" s="54"/>
      <c r="C543" s="25" t="str">
        <f ca="1">IF(PORTADA!$F$51="A",CONCATENATE(L543," ",I543),"")</f>
        <v>d) 0</v>
      </c>
      <c r="D543" s="26"/>
      <c r="E543" s="15"/>
      <c r="F543" s="15"/>
      <c r="G543" s="62"/>
      <c r="H543" s="62"/>
      <c r="I543" s="34">
        <f>LOOKUP(G538,DATOS!A:A,DATOS!O:O)</f>
        <v>0</v>
      </c>
      <c r="J543" s="35"/>
      <c r="K543" s="34"/>
      <c r="L543" s="35" t="s">
        <v>45</v>
      </c>
      <c r="M543" s="20"/>
      <c r="N543" s="20"/>
      <c r="O543" s="20"/>
      <c r="P543" s="20"/>
      <c r="Q543" s="20"/>
      <c r="R543" s="20"/>
      <c r="S543" s="21" t="s">
        <v>3</v>
      </c>
      <c r="T543" s="20" t="str">
        <f>CONCATENATE(B543,S543)</f>
        <v>D</v>
      </c>
      <c r="U543" s="20"/>
      <c r="AF543" s="5"/>
      <c r="AG543" s="5"/>
      <c r="AH543" s="5"/>
      <c r="AI543" s="5"/>
      <c r="AJ543" s="5"/>
      <c r="AK543" s="5"/>
    </row>
    <row r="544" spans="1:37" s="19" customFormat="1" ht="15.6" x14ac:dyDescent="0.25">
      <c r="A544" s="11"/>
      <c r="B544" s="52"/>
      <c r="C544" s="13"/>
      <c r="D544" s="14"/>
      <c r="E544" s="15"/>
      <c r="F544" s="15"/>
      <c r="G544" s="64">
        <v>254</v>
      </c>
      <c r="H544" s="66">
        <f ca="1">LOOKUP(M545,REPARTO!A:A,REPARTO!C:C)</f>
        <v>192</v>
      </c>
      <c r="I544" s="34">
        <f>LOOKUP(G544,DATOS!A:A,DATOS!P:P)</f>
        <v>0</v>
      </c>
      <c r="J544" s="34"/>
      <c r="K544" s="34"/>
      <c r="L544" s="35"/>
      <c r="AF544" s="5"/>
      <c r="AG544" s="5"/>
      <c r="AH544" s="5"/>
      <c r="AI544" s="5"/>
      <c r="AJ544" s="5"/>
      <c r="AK544" s="5"/>
    </row>
    <row r="545" spans="1:37" s="19" customFormat="1" ht="15.6" x14ac:dyDescent="0.25">
      <c r="A545" s="11"/>
      <c r="B545" s="31"/>
      <c r="C545" s="23" t="str">
        <f ca="1">IF(PORTADA!$F$51="A",CONCATENATE(M545,".- ",I545),"")</f>
        <v>91.- GEOGRAFÍA E HISTORIA - LAS ACTIVIDADES ECONÓMICAS DE ESPAÑA.  (Ref: 5-254)</v>
      </c>
      <c r="D545" s="24"/>
      <c r="E545" s="11"/>
      <c r="F545" s="11"/>
      <c r="G545" s="65"/>
      <c r="H545" s="62"/>
      <c r="I545" s="34" t="str">
        <f>LOOKUP(G544,DATOS!A:A,DATOS!G:G)</f>
        <v>GEOGRAFÍA E HISTORIA - LAS ACTIVIDADES ECONÓMICAS DE ESPAÑA.  (Ref: 5-254)</v>
      </c>
      <c r="J545" s="34"/>
      <c r="K545" s="53"/>
      <c r="L545" s="35">
        <f>+M545</f>
        <v>91</v>
      </c>
      <c r="M545" s="22">
        <f>+M539+1</f>
        <v>91</v>
      </c>
      <c r="N545" s="20" t="s">
        <v>33</v>
      </c>
      <c r="O545" s="20" t="s">
        <v>34</v>
      </c>
      <c r="P545" s="20" t="s">
        <v>39</v>
      </c>
      <c r="Q545" s="20" t="s">
        <v>35</v>
      </c>
      <c r="R545" s="20" t="s">
        <v>36</v>
      </c>
      <c r="S545" s="20" t="s">
        <v>37</v>
      </c>
      <c r="T545" s="20" t="str">
        <f>CONCATENATE("X",I544)</f>
        <v>X0</v>
      </c>
      <c r="U545" s="20" t="s">
        <v>38</v>
      </c>
      <c r="AF545" s="5"/>
      <c r="AG545" s="5"/>
      <c r="AH545" s="5"/>
      <c r="AI545" s="5"/>
      <c r="AJ545" s="5"/>
      <c r="AK545" s="5"/>
    </row>
    <row r="546" spans="1:37" s="19" customFormat="1" ht="15.6" x14ac:dyDescent="0.25">
      <c r="A546" s="142">
        <f ca="1">IF($E$2="X",0,IF(M547&gt;2,I544,M547))</f>
        <v>0</v>
      </c>
      <c r="B546" s="54"/>
      <c r="C546" s="25" t="str">
        <f ca="1">IF(PORTADA!$F$51="A",CONCATENATE(L546," ",I546),"")</f>
        <v>a) 0</v>
      </c>
      <c r="D546" s="26"/>
      <c r="E546" s="15"/>
      <c r="F546" s="15"/>
      <c r="G546" s="62"/>
      <c r="H546" s="62"/>
      <c r="I546" s="34">
        <f>LOOKUP(G544,DATOS!A:A,DATOS!L:L)</f>
        <v>0</v>
      </c>
      <c r="J546" s="35"/>
      <c r="K546" s="34"/>
      <c r="L546" s="35" t="s">
        <v>57</v>
      </c>
      <c r="M546" s="20" t="s">
        <v>5</v>
      </c>
      <c r="N546" s="20">
        <f>IF(O546&gt;0,0,R546)</f>
        <v>0</v>
      </c>
      <c r="O546" s="20">
        <f>IF(R547&gt;0,1,0)</f>
        <v>0</v>
      </c>
      <c r="P546" s="20">
        <f>IF(O546=1,-1/COUNTA(S546:S549),0)</f>
        <v>0</v>
      </c>
      <c r="Q546" s="20">
        <f>COUNTA(B546:B549)</f>
        <v>0</v>
      </c>
      <c r="R546" s="20">
        <f>COUNTIF(T546:T549,T545)</f>
        <v>0</v>
      </c>
      <c r="S546" s="21" t="s">
        <v>0</v>
      </c>
      <c r="T546" s="20" t="str">
        <f>CONCATENATE(B546,S546)</f>
        <v>A</v>
      </c>
      <c r="U546" s="20">
        <f>IF(R546&gt;0,R546+Q546,Q546*3)</f>
        <v>0</v>
      </c>
      <c r="AF546" s="5"/>
      <c r="AG546" s="5"/>
      <c r="AH546" s="5"/>
      <c r="AI546" s="5"/>
      <c r="AJ546" s="5"/>
      <c r="AK546" s="5"/>
    </row>
    <row r="547" spans="1:37" s="19" customFormat="1" ht="15.6" x14ac:dyDescent="0.25">
      <c r="A547" s="142"/>
      <c r="B547" s="54"/>
      <c r="C547" s="25" t="str">
        <f ca="1">IF(PORTADA!$F$51="A",CONCATENATE(L547," ",I547),"")</f>
        <v>b) 0</v>
      </c>
      <c r="D547" s="26"/>
      <c r="E547" s="15"/>
      <c r="F547" s="15"/>
      <c r="G547" s="62"/>
      <c r="H547" s="62"/>
      <c r="I547" s="34">
        <f>LOOKUP(G544,DATOS!A:A,DATOS!M:M)</f>
        <v>0</v>
      </c>
      <c r="J547" s="35"/>
      <c r="K547" s="34"/>
      <c r="L547" s="35" t="s">
        <v>56</v>
      </c>
      <c r="M547" s="20">
        <f ca="1">IF(PORTADA!$F$51="A",U546,0)</f>
        <v>0</v>
      </c>
      <c r="N547" s="20"/>
      <c r="O547" s="20"/>
      <c r="P547" s="20"/>
      <c r="Q547" s="20"/>
      <c r="R547" s="20">
        <f>Q546-R546</f>
        <v>0</v>
      </c>
      <c r="S547" s="21" t="s">
        <v>1</v>
      </c>
      <c r="T547" s="20" t="str">
        <f>CONCATENATE(B547,S547)</f>
        <v>B</v>
      </c>
      <c r="U547" s="20"/>
      <c r="AF547" s="5"/>
      <c r="AG547" s="5"/>
      <c r="AH547" s="5"/>
      <c r="AI547" s="5"/>
      <c r="AJ547" s="5"/>
      <c r="AK547" s="5"/>
    </row>
    <row r="548" spans="1:37" s="19" customFormat="1" ht="15.6" x14ac:dyDescent="0.25">
      <c r="A548" s="142"/>
      <c r="B548" s="54"/>
      <c r="C548" s="25" t="str">
        <f ca="1">IF(PORTADA!$F$51="A",CONCATENATE(L548," ",I548),"")</f>
        <v>c) 0</v>
      </c>
      <c r="D548" s="26"/>
      <c r="E548" s="15"/>
      <c r="F548" s="15"/>
      <c r="G548" s="62"/>
      <c r="H548" s="62"/>
      <c r="I548" s="34">
        <f>LOOKUP(G544,DATOS!A:A,DATOS!N:N)</f>
        <v>0</v>
      </c>
      <c r="J548" s="35"/>
      <c r="K548" s="34"/>
      <c r="L548" s="35" t="s">
        <v>55</v>
      </c>
      <c r="M548" s="20"/>
      <c r="N548" s="20"/>
      <c r="O548" s="20"/>
      <c r="P548" s="20"/>
      <c r="Q548" s="20"/>
      <c r="R548" s="20"/>
      <c r="S548" s="21" t="s">
        <v>2</v>
      </c>
      <c r="T548" s="20" t="str">
        <f>CONCATENATE(B548,S548)</f>
        <v>C</v>
      </c>
      <c r="U548" s="20"/>
      <c r="AF548" s="5"/>
      <c r="AG548" s="5"/>
      <c r="AH548" s="5"/>
      <c r="AI548" s="5"/>
      <c r="AJ548" s="5"/>
      <c r="AK548" s="5"/>
    </row>
    <row r="549" spans="1:37" s="19" customFormat="1" ht="15.6" x14ac:dyDescent="0.25">
      <c r="A549" s="142"/>
      <c r="B549" s="54"/>
      <c r="C549" s="25" t="str">
        <f ca="1">IF(PORTADA!$F$51="A",CONCATENATE(L549," ",I549),"")</f>
        <v>d) 0</v>
      </c>
      <c r="D549" s="26"/>
      <c r="E549" s="15"/>
      <c r="F549" s="15"/>
      <c r="G549" s="62"/>
      <c r="H549" s="62"/>
      <c r="I549" s="34">
        <f>LOOKUP(G544,DATOS!A:A,DATOS!O:O)</f>
        <v>0</v>
      </c>
      <c r="J549" s="35"/>
      <c r="K549" s="34"/>
      <c r="L549" s="35" t="s">
        <v>45</v>
      </c>
      <c r="M549" s="20"/>
      <c r="N549" s="20"/>
      <c r="O549" s="20"/>
      <c r="P549" s="20"/>
      <c r="Q549" s="20"/>
      <c r="R549" s="20"/>
      <c r="S549" s="21" t="s">
        <v>3</v>
      </c>
      <c r="T549" s="20" t="str">
        <f>CONCATENATE(B549,S549)</f>
        <v>D</v>
      </c>
      <c r="U549" s="20"/>
      <c r="AF549" s="5"/>
      <c r="AG549" s="5"/>
      <c r="AH549" s="5"/>
      <c r="AI549" s="5"/>
      <c r="AJ549" s="5"/>
      <c r="AK549" s="5"/>
    </row>
    <row r="550" spans="1:37" s="19" customFormat="1" ht="15.6" x14ac:dyDescent="0.25">
      <c r="A550" s="11"/>
      <c r="B550" s="52"/>
      <c r="C550" s="13"/>
      <c r="D550" s="14"/>
      <c r="E550" s="15"/>
      <c r="F550" s="15"/>
      <c r="G550" s="64">
        <v>1559</v>
      </c>
      <c r="H550" s="66">
        <f ca="1">LOOKUP(M551,REPARTO!A:A,REPARTO!C:C)</f>
        <v>166</v>
      </c>
      <c r="I550" s="34">
        <f>LOOKUP(G550,DATOS!A:A,DATOS!P:P)</f>
        <v>0</v>
      </c>
      <c r="J550" s="34"/>
      <c r="K550" s="34"/>
      <c r="L550" s="35"/>
      <c r="AF550" s="5"/>
      <c r="AG550" s="5"/>
      <c r="AH550" s="5"/>
      <c r="AI550" s="5"/>
      <c r="AJ550" s="5"/>
      <c r="AK550" s="5"/>
    </row>
    <row r="551" spans="1:37" s="19" customFormat="1" ht="15.6" x14ac:dyDescent="0.25">
      <c r="A551" s="11"/>
      <c r="B551" s="31"/>
      <c r="C551" s="23" t="str">
        <f ca="1">IF(PORTADA!$F$51="A",CONCATENATE(M551,".- ",I551),"")</f>
        <v>92.- ÁMBITO DE LA INSTRUCCIÓN TÁCTICA Y TÉCNICA - INSTRUCCIÓN NBQ.  (Ref: 5-1559)</v>
      </c>
      <c r="D551" s="24"/>
      <c r="E551" s="11"/>
      <c r="F551" s="11"/>
      <c r="G551" s="65"/>
      <c r="H551" s="62"/>
      <c r="I551" s="34" t="str">
        <f>LOOKUP(G550,DATOS!A:A,DATOS!G:G)</f>
        <v>ÁMBITO DE LA INSTRUCCIÓN TÁCTICA Y TÉCNICA - INSTRUCCIÓN NBQ.  (Ref: 5-1559)</v>
      </c>
      <c r="J551" s="34"/>
      <c r="K551" s="53"/>
      <c r="L551" s="35">
        <f>+M551</f>
        <v>92</v>
      </c>
      <c r="M551" s="22">
        <f>+M545+1</f>
        <v>92</v>
      </c>
      <c r="N551" s="20" t="s">
        <v>33</v>
      </c>
      <c r="O551" s="20" t="s">
        <v>34</v>
      </c>
      <c r="P551" s="20" t="s">
        <v>39</v>
      </c>
      <c r="Q551" s="20" t="s">
        <v>35</v>
      </c>
      <c r="R551" s="20" t="s">
        <v>36</v>
      </c>
      <c r="S551" s="20" t="s">
        <v>37</v>
      </c>
      <c r="T551" s="20" t="str">
        <f>CONCATENATE("X",I550)</f>
        <v>X0</v>
      </c>
      <c r="U551" s="20" t="s">
        <v>38</v>
      </c>
      <c r="AF551" s="5"/>
      <c r="AG551" s="5"/>
      <c r="AH551" s="5"/>
      <c r="AI551" s="5"/>
      <c r="AJ551" s="5"/>
      <c r="AK551" s="5"/>
    </row>
    <row r="552" spans="1:37" s="19" customFormat="1" ht="15.6" x14ac:dyDescent="0.25">
      <c r="A552" s="142">
        <f ca="1">IF($E$2="X",0,IF(M553&gt;2,I550,M553))</f>
        <v>0</v>
      </c>
      <c r="B552" s="54"/>
      <c r="C552" s="25" t="str">
        <f ca="1">IF(PORTADA!$F$51="A",CONCATENATE(L552," ",I552),"")</f>
        <v>a) 0</v>
      </c>
      <c r="D552" s="26"/>
      <c r="E552" s="15"/>
      <c r="F552" s="15"/>
      <c r="G552" s="62"/>
      <c r="H552" s="62"/>
      <c r="I552" s="34">
        <f>LOOKUP(G550,DATOS!A:A,DATOS!L:L)</f>
        <v>0</v>
      </c>
      <c r="J552" s="35"/>
      <c r="K552" s="34"/>
      <c r="L552" s="35" t="s">
        <v>57</v>
      </c>
      <c r="M552" s="20" t="s">
        <v>5</v>
      </c>
      <c r="N552" s="20">
        <f>IF(O552&gt;0,0,R552)</f>
        <v>0</v>
      </c>
      <c r="O552" s="20">
        <f>IF(R553&gt;0,1,0)</f>
        <v>0</v>
      </c>
      <c r="P552" s="20">
        <f>IF(O552=1,-1/COUNTA(S552:S555),0)</f>
        <v>0</v>
      </c>
      <c r="Q552" s="20">
        <f>COUNTA(B552:B555)</f>
        <v>0</v>
      </c>
      <c r="R552" s="20">
        <f>COUNTIF(T552:T555,T551)</f>
        <v>0</v>
      </c>
      <c r="S552" s="21" t="s">
        <v>0</v>
      </c>
      <c r="T552" s="20" t="str">
        <f>CONCATENATE(B552,S552)</f>
        <v>A</v>
      </c>
      <c r="U552" s="20">
        <f>IF(R552&gt;0,R552+Q552,Q552*3)</f>
        <v>0</v>
      </c>
      <c r="AF552" s="5"/>
      <c r="AG552" s="5"/>
      <c r="AH552" s="5"/>
      <c r="AI552" s="5"/>
      <c r="AJ552" s="5"/>
      <c r="AK552" s="5"/>
    </row>
    <row r="553" spans="1:37" s="19" customFormat="1" ht="15.6" x14ac:dyDescent="0.25">
      <c r="A553" s="142"/>
      <c r="B553" s="54"/>
      <c r="C553" s="25" t="str">
        <f ca="1">IF(PORTADA!$F$51="A",CONCATENATE(L553," ",I553),"")</f>
        <v>b) 0</v>
      </c>
      <c r="D553" s="26"/>
      <c r="E553" s="15"/>
      <c r="F553" s="15"/>
      <c r="G553" s="62"/>
      <c r="H553" s="62"/>
      <c r="I553" s="34">
        <f>LOOKUP(G550,DATOS!A:A,DATOS!M:M)</f>
        <v>0</v>
      </c>
      <c r="J553" s="35"/>
      <c r="K553" s="34"/>
      <c r="L553" s="35" t="s">
        <v>56</v>
      </c>
      <c r="M553" s="20">
        <f ca="1">IF(PORTADA!$F$51="A",U552,0)</f>
        <v>0</v>
      </c>
      <c r="N553" s="20"/>
      <c r="O553" s="20"/>
      <c r="P553" s="20"/>
      <c r="Q553" s="20"/>
      <c r="R553" s="20">
        <f>Q552-R552</f>
        <v>0</v>
      </c>
      <c r="S553" s="21" t="s">
        <v>1</v>
      </c>
      <c r="T553" s="20" t="str">
        <f>CONCATENATE(B553,S553)</f>
        <v>B</v>
      </c>
      <c r="U553" s="20"/>
      <c r="AF553" s="5"/>
      <c r="AG553" s="5"/>
      <c r="AH553" s="5"/>
      <c r="AI553" s="5"/>
      <c r="AJ553" s="5"/>
      <c r="AK553" s="5"/>
    </row>
    <row r="554" spans="1:37" s="19" customFormat="1" ht="15.6" x14ac:dyDescent="0.25">
      <c r="A554" s="142"/>
      <c r="B554" s="54"/>
      <c r="C554" s="25" t="str">
        <f ca="1">IF(PORTADA!$F$51="A",CONCATENATE(L554," ",I554),"")</f>
        <v>c) 0</v>
      </c>
      <c r="D554" s="26"/>
      <c r="E554" s="15"/>
      <c r="F554" s="15"/>
      <c r="G554" s="62"/>
      <c r="H554" s="62"/>
      <c r="I554" s="34">
        <f>LOOKUP(G550,DATOS!A:A,DATOS!N:N)</f>
        <v>0</v>
      </c>
      <c r="J554" s="35"/>
      <c r="K554" s="34"/>
      <c r="L554" s="35" t="s">
        <v>55</v>
      </c>
      <c r="M554" s="20"/>
      <c r="N554" s="20"/>
      <c r="O554" s="20"/>
      <c r="P554" s="20"/>
      <c r="Q554" s="20"/>
      <c r="R554" s="20"/>
      <c r="S554" s="21" t="s">
        <v>2</v>
      </c>
      <c r="T554" s="20" t="str">
        <f>CONCATENATE(B554,S554)</f>
        <v>C</v>
      </c>
      <c r="U554" s="20"/>
      <c r="AF554" s="5"/>
      <c r="AG554" s="5"/>
      <c r="AH554" s="5"/>
      <c r="AI554" s="5"/>
      <c r="AJ554" s="5"/>
      <c r="AK554" s="5"/>
    </row>
    <row r="555" spans="1:37" s="19" customFormat="1" ht="15.6" x14ac:dyDescent="0.25">
      <c r="A555" s="142"/>
      <c r="B555" s="54"/>
      <c r="C555" s="25" t="str">
        <f ca="1">IF(PORTADA!$F$51="A",CONCATENATE(L555," ",I555),"")</f>
        <v>d) 0</v>
      </c>
      <c r="D555" s="26"/>
      <c r="E555" s="15"/>
      <c r="F555" s="15"/>
      <c r="G555" s="62"/>
      <c r="H555" s="62"/>
      <c r="I555" s="34">
        <f>LOOKUP(G550,DATOS!A:A,DATOS!O:O)</f>
        <v>0</v>
      </c>
      <c r="J555" s="35"/>
      <c r="K555" s="34"/>
      <c r="L555" s="35" t="s">
        <v>45</v>
      </c>
      <c r="M555" s="20"/>
      <c r="N555" s="20"/>
      <c r="O555" s="20"/>
      <c r="P555" s="20"/>
      <c r="Q555" s="20"/>
      <c r="R555" s="20"/>
      <c r="S555" s="21" t="s">
        <v>3</v>
      </c>
      <c r="T555" s="20" t="str">
        <f>CONCATENATE(B555,S555)</f>
        <v>D</v>
      </c>
      <c r="U555" s="20"/>
      <c r="AF555" s="5"/>
      <c r="AG555" s="5"/>
      <c r="AH555" s="5"/>
      <c r="AI555" s="5"/>
      <c r="AJ555" s="5"/>
      <c r="AK555" s="5"/>
    </row>
    <row r="556" spans="1:37" s="19" customFormat="1" ht="15.6" x14ac:dyDescent="0.25">
      <c r="A556" s="11"/>
      <c r="B556" s="52"/>
      <c r="C556" s="13"/>
      <c r="D556" s="14"/>
      <c r="E556" s="15"/>
      <c r="F556" s="15"/>
      <c r="G556" s="64">
        <v>194</v>
      </c>
      <c r="H556" s="66">
        <f ca="1">LOOKUP(M557,REPARTO!A:A,REPARTO!C:C)</f>
        <v>183</v>
      </c>
      <c r="I556" s="34">
        <f>LOOKUP(G556,DATOS!A:A,DATOS!P:P)</f>
        <v>0</v>
      </c>
      <c r="J556" s="34"/>
      <c r="K556" s="34"/>
      <c r="L556" s="35"/>
      <c r="AF556" s="5"/>
      <c r="AG556" s="5"/>
      <c r="AH556" s="5"/>
      <c r="AI556" s="5"/>
      <c r="AJ556" s="5"/>
      <c r="AK556" s="5"/>
    </row>
    <row r="557" spans="1:37" s="19" customFormat="1" ht="15.6" x14ac:dyDescent="0.25">
      <c r="A557" s="11"/>
      <c r="B557" s="31"/>
      <c r="C557" s="23" t="str">
        <f ca="1">IF(PORTADA!$F$51="A",CONCATENATE(M557,".- ",I557),"")</f>
        <v>93.- GEOGRAFÍA E HISTORIA - LAS ACTIVIDADES ECONÓMICAS DE ESPAÑA.  (Ref: 5-194)</v>
      </c>
      <c r="D557" s="24"/>
      <c r="E557" s="11"/>
      <c r="F557" s="11"/>
      <c r="G557" s="65"/>
      <c r="H557" s="62"/>
      <c r="I557" s="34" t="str">
        <f>LOOKUP(G556,DATOS!A:A,DATOS!G:G)</f>
        <v>GEOGRAFÍA E HISTORIA - LAS ACTIVIDADES ECONÓMICAS DE ESPAÑA.  (Ref: 5-194)</v>
      </c>
      <c r="J557" s="34"/>
      <c r="K557" s="53"/>
      <c r="L557" s="35">
        <f>+M557</f>
        <v>93</v>
      </c>
      <c r="M557" s="22">
        <f>+M551+1</f>
        <v>93</v>
      </c>
      <c r="N557" s="20" t="s">
        <v>33</v>
      </c>
      <c r="O557" s="20" t="s">
        <v>34</v>
      </c>
      <c r="P557" s="20" t="s">
        <v>39</v>
      </c>
      <c r="Q557" s="20" t="s">
        <v>35</v>
      </c>
      <c r="R557" s="20" t="s">
        <v>36</v>
      </c>
      <c r="S557" s="20" t="s">
        <v>37</v>
      </c>
      <c r="T557" s="20" t="str">
        <f>CONCATENATE("X",I556)</f>
        <v>X0</v>
      </c>
      <c r="U557" s="20" t="s">
        <v>38</v>
      </c>
      <c r="AF557" s="5"/>
      <c r="AG557" s="5"/>
      <c r="AH557" s="5"/>
      <c r="AI557" s="5"/>
      <c r="AJ557" s="5"/>
      <c r="AK557" s="5"/>
    </row>
    <row r="558" spans="1:37" s="19" customFormat="1" ht="15.6" x14ac:dyDescent="0.25">
      <c r="A558" s="142">
        <f ca="1">IF($E$2="X",0,IF(M559&gt;2,I556,M559))</f>
        <v>0</v>
      </c>
      <c r="B558" s="54"/>
      <c r="C558" s="25" t="str">
        <f ca="1">IF(PORTADA!$F$51="A",CONCATENATE(L558," ",I558),"")</f>
        <v>a) 0</v>
      </c>
      <c r="D558" s="26"/>
      <c r="E558" s="15"/>
      <c r="F558" s="15"/>
      <c r="G558" s="62"/>
      <c r="H558" s="62"/>
      <c r="I558" s="34">
        <f>LOOKUP(G556,DATOS!A:A,DATOS!L:L)</f>
        <v>0</v>
      </c>
      <c r="J558" s="35"/>
      <c r="K558" s="34"/>
      <c r="L558" s="35" t="s">
        <v>57</v>
      </c>
      <c r="M558" s="20" t="s">
        <v>5</v>
      </c>
      <c r="N558" s="20">
        <f>IF(O558&gt;0,0,R558)</f>
        <v>0</v>
      </c>
      <c r="O558" s="20">
        <f>IF(R559&gt;0,1,0)</f>
        <v>0</v>
      </c>
      <c r="P558" s="20">
        <f>IF(O558=1,-1/COUNTA(S558:S561),0)</f>
        <v>0</v>
      </c>
      <c r="Q558" s="20">
        <f>COUNTA(B558:B561)</f>
        <v>0</v>
      </c>
      <c r="R558" s="20">
        <f>COUNTIF(T558:T561,T557)</f>
        <v>0</v>
      </c>
      <c r="S558" s="21" t="s">
        <v>0</v>
      </c>
      <c r="T558" s="20" t="str">
        <f>CONCATENATE(B558,S558)</f>
        <v>A</v>
      </c>
      <c r="U558" s="20">
        <f>IF(R558&gt;0,R558+Q558,Q558*3)</f>
        <v>0</v>
      </c>
      <c r="AF558" s="5"/>
      <c r="AG558" s="5"/>
      <c r="AH558" s="5"/>
      <c r="AI558" s="5"/>
      <c r="AJ558" s="5"/>
      <c r="AK558" s="5"/>
    </row>
    <row r="559" spans="1:37" s="19" customFormat="1" ht="15.6" x14ac:dyDescent="0.25">
      <c r="A559" s="142"/>
      <c r="B559" s="54"/>
      <c r="C559" s="25" t="str">
        <f ca="1">IF(PORTADA!$F$51="A",CONCATENATE(L559," ",I559),"")</f>
        <v>b) 0</v>
      </c>
      <c r="D559" s="26"/>
      <c r="E559" s="15"/>
      <c r="F559" s="15"/>
      <c r="G559" s="62"/>
      <c r="H559" s="62"/>
      <c r="I559" s="34">
        <f>LOOKUP(G556,DATOS!A:A,DATOS!M:M)</f>
        <v>0</v>
      </c>
      <c r="J559" s="35"/>
      <c r="K559" s="34"/>
      <c r="L559" s="35" t="s">
        <v>56</v>
      </c>
      <c r="M559" s="20">
        <f ca="1">IF(PORTADA!$F$51="A",U558,0)</f>
        <v>0</v>
      </c>
      <c r="N559" s="20"/>
      <c r="O559" s="20"/>
      <c r="P559" s="20"/>
      <c r="Q559" s="20"/>
      <c r="R559" s="20">
        <f>Q558-R558</f>
        <v>0</v>
      </c>
      <c r="S559" s="21" t="s">
        <v>1</v>
      </c>
      <c r="T559" s="20" t="str">
        <f>CONCATENATE(B559,S559)</f>
        <v>B</v>
      </c>
      <c r="U559" s="20"/>
      <c r="AF559" s="5"/>
      <c r="AG559" s="5"/>
      <c r="AH559" s="5"/>
      <c r="AI559" s="5"/>
      <c r="AJ559" s="5"/>
      <c r="AK559" s="5"/>
    </row>
    <row r="560" spans="1:37" s="19" customFormat="1" ht="15.6" x14ac:dyDescent="0.25">
      <c r="A560" s="142"/>
      <c r="B560" s="54"/>
      <c r="C560" s="25" t="str">
        <f ca="1">IF(PORTADA!$F$51="A",CONCATENATE(L560," ",I560),"")</f>
        <v>c) 0</v>
      </c>
      <c r="D560" s="26"/>
      <c r="E560" s="15"/>
      <c r="F560" s="15"/>
      <c r="G560" s="62"/>
      <c r="H560" s="62"/>
      <c r="I560" s="34">
        <f>LOOKUP(G556,DATOS!A:A,DATOS!N:N)</f>
        <v>0</v>
      </c>
      <c r="J560" s="35"/>
      <c r="K560" s="34"/>
      <c r="L560" s="35" t="s">
        <v>55</v>
      </c>
      <c r="M560" s="20"/>
      <c r="N560" s="20"/>
      <c r="O560" s="20"/>
      <c r="P560" s="20"/>
      <c r="Q560" s="20"/>
      <c r="R560" s="20"/>
      <c r="S560" s="21" t="s">
        <v>2</v>
      </c>
      <c r="T560" s="20" t="str">
        <f>CONCATENATE(B560,S560)</f>
        <v>C</v>
      </c>
      <c r="U560" s="20"/>
      <c r="AF560" s="5"/>
      <c r="AG560" s="5"/>
      <c r="AH560" s="5"/>
      <c r="AI560" s="5"/>
      <c r="AJ560" s="5"/>
      <c r="AK560" s="5"/>
    </row>
    <row r="561" spans="1:37" s="19" customFormat="1" ht="15.6" x14ac:dyDescent="0.25">
      <c r="A561" s="142"/>
      <c r="B561" s="54"/>
      <c r="C561" s="25" t="str">
        <f ca="1">IF(PORTADA!$F$51="A",CONCATENATE(L561," ",I561),"")</f>
        <v>d) 0</v>
      </c>
      <c r="D561" s="26"/>
      <c r="E561" s="15"/>
      <c r="F561" s="15"/>
      <c r="G561" s="62"/>
      <c r="H561" s="62"/>
      <c r="I561" s="34">
        <f>LOOKUP(G556,DATOS!A:A,DATOS!O:O)</f>
        <v>0</v>
      </c>
      <c r="J561" s="35"/>
      <c r="K561" s="34"/>
      <c r="L561" s="35" t="s">
        <v>45</v>
      </c>
      <c r="M561" s="20"/>
      <c r="N561" s="20"/>
      <c r="O561" s="20"/>
      <c r="P561" s="20"/>
      <c r="Q561" s="20"/>
      <c r="R561" s="20"/>
      <c r="S561" s="21" t="s">
        <v>3</v>
      </c>
      <c r="T561" s="20" t="str">
        <f>CONCATENATE(B561,S561)</f>
        <v>D</v>
      </c>
      <c r="U561" s="20"/>
      <c r="AF561" s="5"/>
      <c r="AG561" s="5"/>
      <c r="AH561" s="5"/>
      <c r="AI561" s="5"/>
      <c r="AJ561" s="5"/>
      <c r="AK561" s="5"/>
    </row>
    <row r="562" spans="1:37" s="19" customFormat="1" ht="15.6" x14ac:dyDescent="0.25">
      <c r="A562" s="11"/>
      <c r="B562" s="52"/>
      <c r="C562" s="13"/>
      <c r="D562" s="14"/>
      <c r="E562" s="15"/>
      <c r="F562" s="15"/>
      <c r="G562" s="64">
        <v>1080</v>
      </c>
      <c r="H562" s="66">
        <f ca="1">LOOKUP(M563,REPARTO!A:A,REPARTO!C:C)</f>
        <v>163</v>
      </c>
      <c r="I562" s="34">
        <f>LOOKUP(G562,DATOS!A:A,DATOS!P:P)</f>
        <v>0</v>
      </c>
      <c r="J562" s="34"/>
      <c r="K562" s="34"/>
      <c r="L562" s="35"/>
      <c r="AF562" s="5"/>
      <c r="AG562" s="5"/>
      <c r="AH562" s="5"/>
      <c r="AI562" s="5"/>
      <c r="AJ562" s="5"/>
      <c r="AK562" s="5"/>
    </row>
    <row r="563" spans="1:37" s="19" customFormat="1" ht="15.6" x14ac:dyDescent="0.25">
      <c r="A563" s="11"/>
      <c r="B563" s="31"/>
      <c r="C563" s="23" t="str">
        <f ca="1">IF(PORTADA!$F$51="A",CONCATENATE(M563,".- ",I563),"")</f>
        <v>94.- ÁMBITO DE LA FORMACIÓN MILITAR - CÓDIGO PENAL MILITAR.  (Ref: 5-1080)</v>
      </c>
      <c r="D563" s="24"/>
      <c r="E563" s="11"/>
      <c r="F563" s="11"/>
      <c r="G563" s="65"/>
      <c r="H563" s="62"/>
      <c r="I563" s="34" t="str">
        <f>LOOKUP(G562,DATOS!A:A,DATOS!G:G)</f>
        <v>ÁMBITO DE LA FORMACIÓN MILITAR - CÓDIGO PENAL MILITAR.  (Ref: 5-1080)</v>
      </c>
      <c r="J563" s="34"/>
      <c r="K563" s="53"/>
      <c r="L563" s="35">
        <f>+M563</f>
        <v>94</v>
      </c>
      <c r="M563" s="22">
        <f>+M557+1</f>
        <v>94</v>
      </c>
      <c r="N563" s="20" t="s">
        <v>33</v>
      </c>
      <c r="O563" s="20" t="s">
        <v>34</v>
      </c>
      <c r="P563" s="20" t="s">
        <v>39</v>
      </c>
      <c r="Q563" s="20" t="s">
        <v>35</v>
      </c>
      <c r="R563" s="20" t="s">
        <v>36</v>
      </c>
      <c r="S563" s="20" t="s">
        <v>37</v>
      </c>
      <c r="T563" s="20" t="str">
        <f>CONCATENATE("X",I562)</f>
        <v>X0</v>
      </c>
      <c r="U563" s="20" t="s">
        <v>38</v>
      </c>
      <c r="AF563" s="5"/>
      <c r="AG563" s="5"/>
      <c r="AH563" s="5"/>
      <c r="AI563" s="5"/>
      <c r="AJ563" s="5"/>
      <c r="AK563" s="5"/>
    </row>
    <row r="564" spans="1:37" s="19" customFormat="1" ht="15.6" x14ac:dyDescent="0.25">
      <c r="A564" s="142">
        <f ca="1">IF($E$2="X",0,IF(M565&gt;2,I562,M565))</f>
        <v>0</v>
      </c>
      <c r="B564" s="54"/>
      <c r="C564" s="25" t="str">
        <f ca="1">IF(PORTADA!$F$51="A",CONCATENATE(L564," ",I564),"")</f>
        <v>a) 0</v>
      </c>
      <c r="D564" s="26"/>
      <c r="E564" s="15"/>
      <c r="F564" s="15"/>
      <c r="G564" s="62"/>
      <c r="H564" s="62"/>
      <c r="I564" s="34">
        <f>LOOKUP(G562,DATOS!A:A,DATOS!L:L)</f>
        <v>0</v>
      </c>
      <c r="J564" s="35"/>
      <c r="K564" s="34"/>
      <c r="L564" s="35" t="s">
        <v>57</v>
      </c>
      <c r="M564" s="20" t="s">
        <v>5</v>
      </c>
      <c r="N564" s="20">
        <f>IF(O564&gt;0,0,R564)</f>
        <v>0</v>
      </c>
      <c r="O564" s="20">
        <f>IF(R565&gt;0,1,0)</f>
        <v>0</v>
      </c>
      <c r="P564" s="20">
        <f>IF(O564=1,-1/COUNTA(S564:S567),0)</f>
        <v>0</v>
      </c>
      <c r="Q564" s="20">
        <f>COUNTA(B564:B567)</f>
        <v>0</v>
      </c>
      <c r="R564" s="20">
        <f>COUNTIF(T564:T567,T563)</f>
        <v>0</v>
      </c>
      <c r="S564" s="21" t="s">
        <v>0</v>
      </c>
      <c r="T564" s="20" t="str">
        <f>CONCATENATE(B564,S564)</f>
        <v>A</v>
      </c>
      <c r="U564" s="20">
        <f>IF(R564&gt;0,R564+Q564,Q564*3)</f>
        <v>0</v>
      </c>
      <c r="AF564" s="5"/>
      <c r="AG564" s="5"/>
      <c r="AH564" s="5"/>
      <c r="AI564" s="5"/>
      <c r="AJ564" s="5"/>
      <c r="AK564" s="5"/>
    </row>
    <row r="565" spans="1:37" s="19" customFormat="1" ht="15.6" x14ac:dyDescent="0.25">
      <c r="A565" s="142"/>
      <c r="B565" s="54"/>
      <c r="C565" s="25" t="str">
        <f ca="1">IF(PORTADA!$F$51="A",CONCATENATE(L565," ",I565),"")</f>
        <v>b) 0</v>
      </c>
      <c r="D565" s="26"/>
      <c r="E565" s="15"/>
      <c r="F565" s="15"/>
      <c r="G565" s="62"/>
      <c r="H565" s="62"/>
      <c r="I565" s="34">
        <f>LOOKUP(G562,DATOS!A:A,DATOS!M:M)</f>
        <v>0</v>
      </c>
      <c r="J565" s="35"/>
      <c r="K565" s="34"/>
      <c r="L565" s="35" t="s">
        <v>56</v>
      </c>
      <c r="M565" s="20">
        <f ca="1">IF(PORTADA!$F$51="A",U564,0)</f>
        <v>0</v>
      </c>
      <c r="N565" s="20"/>
      <c r="O565" s="20"/>
      <c r="P565" s="20"/>
      <c r="Q565" s="20"/>
      <c r="R565" s="20">
        <f>Q564-R564</f>
        <v>0</v>
      </c>
      <c r="S565" s="21" t="s">
        <v>1</v>
      </c>
      <c r="T565" s="20" t="str">
        <f>CONCATENATE(B565,S565)</f>
        <v>B</v>
      </c>
      <c r="U565" s="20"/>
      <c r="AF565" s="5"/>
      <c r="AG565" s="5"/>
      <c r="AH565" s="5"/>
      <c r="AI565" s="5"/>
      <c r="AJ565" s="5"/>
      <c r="AK565" s="5"/>
    </row>
    <row r="566" spans="1:37" s="19" customFormat="1" ht="15.6" x14ac:dyDescent="0.25">
      <c r="A566" s="142"/>
      <c r="B566" s="54"/>
      <c r="C566" s="25" t="str">
        <f ca="1">IF(PORTADA!$F$51="A",CONCATENATE(L566," ",I566),"")</f>
        <v>c) 0</v>
      </c>
      <c r="D566" s="26"/>
      <c r="E566" s="15"/>
      <c r="F566" s="15"/>
      <c r="G566" s="62"/>
      <c r="H566" s="62"/>
      <c r="I566" s="34">
        <f>LOOKUP(G562,DATOS!A:A,DATOS!N:N)</f>
        <v>0</v>
      </c>
      <c r="J566" s="35"/>
      <c r="K566" s="34"/>
      <c r="L566" s="35" t="s">
        <v>55</v>
      </c>
      <c r="M566" s="20"/>
      <c r="N566" s="20"/>
      <c r="O566" s="20"/>
      <c r="P566" s="20"/>
      <c r="Q566" s="20"/>
      <c r="R566" s="20"/>
      <c r="S566" s="21" t="s">
        <v>2</v>
      </c>
      <c r="T566" s="20" t="str">
        <f>CONCATENATE(B566,S566)</f>
        <v>C</v>
      </c>
      <c r="U566" s="20"/>
      <c r="AF566" s="5"/>
      <c r="AG566" s="5"/>
      <c r="AH566" s="5"/>
      <c r="AI566" s="5"/>
      <c r="AJ566" s="5"/>
      <c r="AK566" s="5"/>
    </row>
    <row r="567" spans="1:37" s="19" customFormat="1" ht="15.6" x14ac:dyDescent="0.25">
      <c r="A567" s="142"/>
      <c r="B567" s="54"/>
      <c r="C567" s="25" t="str">
        <f ca="1">IF(PORTADA!$F$51="A",CONCATENATE(L567," ",I567),"")</f>
        <v>d) 0</v>
      </c>
      <c r="D567" s="26"/>
      <c r="E567" s="15"/>
      <c r="F567" s="15"/>
      <c r="G567" s="62"/>
      <c r="H567" s="62"/>
      <c r="I567" s="34">
        <f>LOOKUP(G562,DATOS!A:A,DATOS!O:O)</f>
        <v>0</v>
      </c>
      <c r="J567" s="35"/>
      <c r="K567" s="34"/>
      <c r="L567" s="35" t="s">
        <v>45</v>
      </c>
      <c r="M567" s="20"/>
      <c r="N567" s="20"/>
      <c r="O567" s="20"/>
      <c r="P567" s="20"/>
      <c r="Q567" s="20"/>
      <c r="R567" s="20"/>
      <c r="S567" s="21" t="s">
        <v>3</v>
      </c>
      <c r="T567" s="20" t="str">
        <f>CONCATENATE(B567,S567)</f>
        <v>D</v>
      </c>
      <c r="U567" s="20"/>
      <c r="AF567" s="5"/>
      <c r="AG567" s="5"/>
      <c r="AH567" s="5"/>
      <c r="AI567" s="5"/>
      <c r="AJ567" s="5"/>
      <c r="AK567" s="5"/>
    </row>
    <row r="568" spans="1:37" s="19" customFormat="1" ht="15.6" x14ac:dyDescent="0.25">
      <c r="A568" s="11"/>
      <c r="B568" s="52"/>
      <c r="C568" s="13"/>
      <c r="D568" s="14"/>
      <c r="E568" s="15"/>
      <c r="F568" s="15"/>
      <c r="G568" s="64">
        <v>1500</v>
      </c>
      <c r="H568" s="66">
        <f ca="1">LOOKUP(M569,REPARTO!A:A,REPARTO!C:C)</f>
        <v>1339</v>
      </c>
      <c r="I568" s="34">
        <f>LOOKUP(G568,DATOS!A:A,DATOS!P:P)</f>
        <v>0</v>
      </c>
      <c r="J568" s="34"/>
      <c r="K568" s="34"/>
      <c r="L568" s="35"/>
      <c r="AF568" s="5"/>
      <c r="AG568" s="5"/>
      <c r="AH568" s="5"/>
      <c r="AI568" s="5"/>
      <c r="AJ568" s="5"/>
      <c r="AK568" s="5"/>
    </row>
    <row r="569" spans="1:37" s="19" customFormat="1" ht="15.6" x14ac:dyDescent="0.25">
      <c r="A569" s="11"/>
      <c r="B569" s="31"/>
      <c r="C569" s="23" t="str">
        <f ca="1">IF(PORTADA!$F$51="A",CONCATENATE(M569,".- ",I569),"")</f>
        <v>95.- ÁMBITO DE LA INSTRUCCIÓN TÁCTICA Y TÉCNICA - INSTRUCCIÓN NBQ.  (Ref: 5-1500)</v>
      </c>
      <c r="D569" s="24"/>
      <c r="E569" s="11"/>
      <c r="F569" s="11"/>
      <c r="G569" s="65"/>
      <c r="H569" s="62"/>
      <c r="I569" s="34" t="str">
        <f>LOOKUP(G568,DATOS!A:A,DATOS!G:G)</f>
        <v>ÁMBITO DE LA INSTRUCCIÓN TÁCTICA Y TÉCNICA - INSTRUCCIÓN NBQ.  (Ref: 5-1500)</v>
      </c>
      <c r="J569" s="34"/>
      <c r="K569" s="53"/>
      <c r="L569" s="35">
        <f>+M569</f>
        <v>95</v>
      </c>
      <c r="M569" s="22">
        <f>+M563+1</f>
        <v>95</v>
      </c>
      <c r="N569" s="20" t="s">
        <v>33</v>
      </c>
      <c r="O569" s="20" t="s">
        <v>34</v>
      </c>
      <c r="P569" s="20" t="s">
        <v>39</v>
      </c>
      <c r="Q569" s="20" t="s">
        <v>35</v>
      </c>
      <c r="R569" s="20" t="s">
        <v>36</v>
      </c>
      <c r="S569" s="20" t="s">
        <v>37</v>
      </c>
      <c r="T569" s="20" t="str">
        <f>CONCATENATE("X",I568)</f>
        <v>X0</v>
      </c>
      <c r="U569" s="20" t="s">
        <v>38</v>
      </c>
      <c r="AF569" s="5"/>
      <c r="AG569" s="5"/>
      <c r="AH569" s="5"/>
      <c r="AI569" s="5"/>
      <c r="AJ569" s="5"/>
      <c r="AK569" s="5"/>
    </row>
    <row r="570" spans="1:37" s="19" customFormat="1" ht="15.6" x14ac:dyDescent="0.25">
      <c r="A570" s="142">
        <f ca="1">IF($E$2="X",0,IF(M571&gt;2,I568,M571))</f>
        <v>0</v>
      </c>
      <c r="B570" s="54"/>
      <c r="C570" s="25" t="str">
        <f ca="1">IF(PORTADA!$F$51="A",CONCATENATE(L570," ",I570),"")</f>
        <v>a) 0</v>
      </c>
      <c r="D570" s="26"/>
      <c r="E570" s="15"/>
      <c r="F570" s="15"/>
      <c r="G570" s="62"/>
      <c r="H570" s="62"/>
      <c r="I570" s="34">
        <f>LOOKUP(G568,DATOS!A:A,DATOS!L:L)</f>
        <v>0</v>
      </c>
      <c r="J570" s="35"/>
      <c r="K570" s="34"/>
      <c r="L570" s="35" t="s">
        <v>57</v>
      </c>
      <c r="M570" s="20" t="s">
        <v>5</v>
      </c>
      <c r="N570" s="20">
        <f>IF(O570&gt;0,0,R570)</f>
        <v>0</v>
      </c>
      <c r="O570" s="20">
        <f>IF(R571&gt;0,1,0)</f>
        <v>0</v>
      </c>
      <c r="P570" s="20">
        <f>IF(O570=1,-1/COUNTA(S570:S573),0)</f>
        <v>0</v>
      </c>
      <c r="Q570" s="20">
        <f>COUNTA(B570:B573)</f>
        <v>0</v>
      </c>
      <c r="R570" s="20">
        <f>COUNTIF(T570:T573,T569)</f>
        <v>0</v>
      </c>
      <c r="S570" s="21" t="s">
        <v>0</v>
      </c>
      <c r="T570" s="20" t="str">
        <f>CONCATENATE(B570,S570)</f>
        <v>A</v>
      </c>
      <c r="U570" s="20">
        <f>IF(R570&gt;0,R570+Q570,Q570*3)</f>
        <v>0</v>
      </c>
      <c r="AF570" s="5"/>
      <c r="AG570" s="5"/>
      <c r="AH570" s="5"/>
      <c r="AI570" s="5"/>
      <c r="AJ570" s="5"/>
      <c r="AK570" s="5"/>
    </row>
    <row r="571" spans="1:37" s="19" customFormat="1" ht="15.6" x14ac:dyDescent="0.25">
      <c r="A571" s="142"/>
      <c r="B571" s="54"/>
      <c r="C571" s="25" t="str">
        <f ca="1">IF(PORTADA!$F$51="A",CONCATENATE(L571," ",I571),"")</f>
        <v>b) 0</v>
      </c>
      <c r="D571" s="26"/>
      <c r="E571" s="15"/>
      <c r="F571" s="15"/>
      <c r="G571" s="62"/>
      <c r="H571" s="62"/>
      <c r="I571" s="34">
        <f>LOOKUP(G568,DATOS!A:A,DATOS!M:M)</f>
        <v>0</v>
      </c>
      <c r="J571" s="35"/>
      <c r="K571" s="34"/>
      <c r="L571" s="35" t="s">
        <v>56</v>
      </c>
      <c r="M571" s="20">
        <f ca="1">IF(PORTADA!$F$51="A",U570,0)</f>
        <v>0</v>
      </c>
      <c r="N571" s="20"/>
      <c r="O571" s="20"/>
      <c r="P571" s="20"/>
      <c r="Q571" s="20"/>
      <c r="R571" s="20">
        <f>Q570-R570</f>
        <v>0</v>
      </c>
      <c r="S571" s="21" t="s">
        <v>1</v>
      </c>
      <c r="T571" s="20" t="str">
        <f>CONCATENATE(B571,S571)</f>
        <v>B</v>
      </c>
      <c r="U571" s="20"/>
      <c r="AF571" s="5"/>
      <c r="AG571" s="5"/>
      <c r="AH571" s="5"/>
      <c r="AI571" s="5"/>
      <c r="AJ571" s="5"/>
      <c r="AK571" s="5"/>
    </row>
    <row r="572" spans="1:37" s="19" customFormat="1" ht="15.6" x14ac:dyDescent="0.25">
      <c r="A572" s="142"/>
      <c r="B572" s="54"/>
      <c r="C572" s="25" t="str">
        <f ca="1">IF(PORTADA!$F$51="A",CONCATENATE(L572," ",I572),"")</f>
        <v>c) 0</v>
      </c>
      <c r="D572" s="26"/>
      <c r="E572" s="15"/>
      <c r="F572" s="15"/>
      <c r="G572" s="62"/>
      <c r="H572" s="62"/>
      <c r="I572" s="34">
        <f>LOOKUP(G568,DATOS!A:A,DATOS!N:N)</f>
        <v>0</v>
      </c>
      <c r="J572" s="35"/>
      <c r="K572" s="34"/>
      <c r="L572" s="35" t="s">
        <v>55</v>
      </c>
      <c r="M572" s="20"/>
      <c r="N572" s="20"/>
      <c r="O572" s="20"/>
      <c r="P572" s="20"/>
      <c r="Q572" s="20"/>
      <c r="R572" s="20"/>
      <c r="S572" s="21" t="s">
        <v>2</v>
      </c>
      <c r="T572" s="20" t="str">
        <f>CONCATENATE(B572,S572)</f>
        <v>C</v>
      </c>
      <c r="U572" s="20"/>
      <c r="AF572" s="5"/>
      <c r="AG572" s="5"/>
      <c r="AH572" s="5"/>
      <c r="AI572" s="5"/>
      <c r="AJ572" s="5"/>
      <c r="AK572" s="5"/>
    </row>
    <row r="573" spans="1:37" s="19" customFormat="1" ht="15.6" x14ac:dyDescent="0.25">
      <c r="A573" s="142"/>
      <c r="B573" s="54"/>
      <c r="C573" s="25" t="str">
        <f ca="1">IF(PORTADA!$F$51="A",CONCATENATE(L573," ",I573),"")</f>
        <v>d) 0</v>
      </c>
      <c r="D573" s="26"/>
      <c r="E573" s="15"/>
      <c r="F573" s="15"/>
      <c r="G573" s="62"/>
      <c r="H573" s="62"/>
      <c r="I573" s="34">
        <f>LOOKUP(G568,DATOS!A:A,DATOS!O:O)</f>
        <v>0</v>
      </c>
      <c r="J573" s="35"/>
      <c r="K573" s="34"/>
      <c r="L573" s="35" t="s">
        <v>45</v>
      </c>
      <c r="M573" s="20"/>
      <c r="N573" s="20"/>
      <c r="O573" s="20"/>
      <c r="P573" s="20"/>
      <c r="Q573" s="20"/>
      <c r="R573" s="20"/>
      <c r="S573" s="21" t="s">
        <v>3</v>
      </c>
      <c r="T573" s="20" t="str">
        <f>CONCATENATE(B573,S573)</f>
        <v>D</v>
      </c>
      <c r="U573" s="20"/>
      <c r="AF573" s="5"/>
      <c r="AG573" s="5"/>
      <c r="AH573" s="5"/>
      <c r="AI573" s="5"/>
      <c r="AJ573" s="5"/>
      <c r="AK573" s="5"/>
    </row>
    <row r="574" spans="1:37" s="19" customFormat="1" ht="15.6" x14ac:dyDescent="0.25">
      <c r="A574" s="11"/>
      <c r="B574" s="52"/>
      <c r="C574" s="13"/>
      <c r="D574" s="14"/>
      <c r="E574" s="15"/>
      <c r="F574" s="15"/>
      <c r="G574" s="64">
        <v>1328</v>
      </c>
      <c r="H574" s="66">
        <f ca="1">LOOKUP(M575,REPARTO!A:A,REPARTO!C:C)</f>
        <v>548</v>
      </c>
      <c r="I574" s="34">
        <f>LOOKUP(G574,DATOS!A:A,DATOS!P:P)</f>
        <v>0</v>
      </c>
      <c r="J574" s="34"/>
      <c r="K574" s="34"/>
      <c r="L574" s="35"/>
      <c r="AF574" s="5"/>
      <c r="AG574" s="5"/>
      <c r="AH574" s="5"/>
      <c r="AI574" s="5"/>
      <c r="AJ574" s="5"/>
      <c r="AK574" s="5"/>
    </row>
    <row r="575" spans="1:37" s="19" customFormat="1" ht="15.6" x14ac:dyDescent="0.25">
      <c r="A575" s="11"/>
      <c r="B575" s="31"/>
      <c r="C575" s="23" t="str">
        <f ca="1">IF(PORTADA!$F$51="A",CONCATENATE(M575,".- ",I575),"")</f>
        <v>96.- ÁMBITO DE LA INSTRUCCIÓN TÁCTICA Y TÉCNICA - TRANSMISIONES.  (Ref: 5-1328)</v>
      </c>
      <c r="D575" s="24"/>
      <c r="E575" s="11"/>
      <c r="F575" s="11"/>
      <c r="G575" s="65"/>
      <c r="H575" s="62"/>
      <c r="I575" s="34" t="str">
        <f>LOOKUP(G574,DATOS!A:A,DATOS!G:G)</f>
        <v>ÁMBITO DE LA INSTRUCCIÓN TÁCTICA Y TÉCNICA - TRANSMISIONES.  (Ref: 5-1328)</v>
      </c>
      <c r="J575" s="34"/>
      <c r="K575" s="53"/>
      <c r="L575" s="35">
        <f>+M575</f>
        <v>96</v>
      </c>
      <c r="M575" s="22">
        <f>+M569+1</f>
        <v>96</v>
      </c>
      <c r="N575" s="20" t="s">
        <v>33</v>
      </c>
      <c r="O575" s="20" t="s">
        <v>34</v>
      </c>
      <c r="P575" s="20" t="s">
        <v>39</v>
      </c>
      <c r="Q575" s="20" t="s">
        <v>35</v>
      </c>
      <c r="R575" s="20" t="s">
        <v>36</v>
      </c>
      <c r="S575" s="20" t="s">
        <v>37</v>
      </c>
      <c r="T575" s="20" t="str">
        <f>CONCATENATE("X",I574)</f>
        <v>X0</v>
      </c>
      <c r="U575" s="20" t="s">
        <v>38</v>
      </c>
      <c r="AF575" s="5"/>
      <c r="AG575" s="5"/>
      <c r="AH575" s="5"/>
      <c r="AI575" s="5"/>
      <c r="AJ575" s="5"/>
      <c r="AK575" s="5"/>
    </row>
    <row r="576" spans="1:37" s="19" customFormat="1" ht="15.6" x14ac:dyDescent="0.25">
      <c r="A576" s="142">
        <f ca="1">IF($E$2="X",0,IF(M577&gt;2,I574,M577))</f>
        <v>0</v>
      </c>
      <c r="B576" s="54"/>
      <c r="C576" s="25" t="str">
        <f ca="1">IF(PORTADA!$F$51="A",CONCATENATE(L576," ",I576),"")</f>
        <v>a) 0</v>
      </c>
      <c r="D576" s="26"/>
      <c r="E576" s="15"/>
      <c r="F576" s="15"/>
      <c r="G576" s="62"/>
      <c r="H576" s="62"/>
      <c r="I576" s="34">
        <f>LOOKUP(G574,DATOS!A:A,DATOS!L:L)</f>
        <v>0</v>
      </c>
      <c r="J576" s="35"/>
      <c r="K576" s="34"/>
      <c r="L576" s="35" t="s">
        <v>57</v>
      </c>
      <c r="M576" s="20" t="s">
        <v>5</v>
      </c>
      <c r="N576" s="20">
        <f>IF(O576&gt;0,0,R576)</f>
        <v>0</v>
      </c>
      <c r="O576" s="20">
        <f>IF(R577&gt;0,1,0)</f>
        <v>0</v>
      </c>
      <c r="P576" s="20">
        <f>IF(O576=1,-1/COUNTA(S576:S579),0)</f>
        <v>0</v>
      </c>
      <c r="Q576" s="20">
        <f>COUNTA(B576:B579)</f>
        <v>0</v>
      </c>
      <c r="R576" s="20">
        <f>COUNTIF(T576:T579,T575)</f>
        <v>0</v>
      </c>
      <c r="S576" s="21" t="s">
        <v>0</v>
      </c>
      <c r="T576" s="20" t="str">
        <f>CONCATENATE(B576,S576)</f>
        <v>A</v>
      </c>
      <c r="U576" s="20">
        <f>IF(R576&gt;0,R576+Q576,Q576*3)</f>
        <v>0</v>
      </c>
      <c r="AF576" s="5"/>
      <c r="AG576" s="5"/>
      <c r="AH576" s="5"/>
      <c r="AI576" s="5"/>
      <c r="AJ576" s="5"/>
      <c r="AK576" s="5"/>
    </row>
    <row r="577" spans="1:37" s="19" customFormat="1" ht="15.6" x14ac:dyDescent="0.25">
      <c r="A577" s="142"/>
      <c r="B577" s="54"/>
      <c r="C577" s="25" t="str">
        <f ca="1">IF(PORTADA!$F$51="A",CONCATENATE(L577," ",I577),"")</f>
        <v>b) 0</v>
      </c>
      <c r="D577" s="26"/>
      <c r="E577" s="15"/>
      <c r="F577" s="15"/>
      <c r="G577" s="62"/>
      <c r="H577" s="62"/>
      <c r="I577" s="34">
        <f>LOOKUP(G574,DATOS!A:A,DATOS!M:M)</f>
        <v>0</v>
      </c>
      <c r="J577" s="35"/>
      <c r="K577" s="34"/>
      <c r="L577" s="35" t="s">
        <v>56</v>
      </c>
      <c r="M577" s="20">
        <f ca="1">IF(PORTADA!$F$51="A",U576,0)</f>
        <v>0</v>
      </c>
      <c r="N577" s="20"/>
      <c r="O577" s="20"/>
      <c r="P577" s="20"/>
      <c r="Q577" s="20"/>
      <c r="R577" s="20">
        <f>Q576-R576</f>
        <v>0</v>
      </c>
      <c r="S577" s="21" t="s">
        <v>1</v>
      </c>
      <c r="T577" s="20" t="str">
        <f>CONCATENATE(B577,S577)</f>
        <v>B</v>
      </c>
      <c r="U577" s="20"/>
      <c r="AF577" s="5"/>
      <c r="AG577" s="5"/>
      <c r="AH577" s="5"/>
      <c r="AI577" s="5"/>
      <c r="AJ577" s="5"/>
      <c r="AK577" s="5"/>
    </row>
    <row r="578" spans="1:37" s="19" customFormat="1" ht="15.6" x14ac:dyDescent="0.25">
      <c r="A578" s="142"/>
      <c r="B578" s="54"/>
      <c r="C578" s="25" t="str">
        <f ca="1">IF(PORTADA!$F$51="A",CONCATENATE(L578," ",I578),"")</f>
        <v>c) 0</v>
      </c>
      <c r="D578" s="26"/>
      <c r="E578" s="15"/>
      <c r="F578" s="15"/>
      <c r="G578" s="62"/>
      <c r="H578" s="62"/>
      <c r="I578" s="34">
        <f>LOOKUP(G574,DATOS!A:A,DATOS!N:N)</f>
        <v>0</v>
      </c>
      <c r="J578" s="35"/>
      <c r="K578" s="34"/>
      <c r="L578" s="35" t="s">
        <v>55</v>
      </c>
      <c r="M578" s="20"/>
      <c r="N578" s="20"/>
      <c r="O578" s="20"/>
      <c r="P578" s="20"/>
      <c r="Q578" s="20"/>
      <c r="R578" s="20"/>
      <c r="S578" s="21" t="s">
        <v>2</v>
      </c>
      <c r="T578" s="20" t="str">
        <f>CONCATENATE(B578,S578)</f>
        <v>C</v>
      </c>
      <c r="U578" s="20"/>
      <c r="AF578" s="5"/>
      <c r="AG578" s="5"/>
      <c r="AH578" s="5"/>
      <c r="AI578" s="5"/>
      <c r="AJ578" s="5"/>
      <c r="AK578" s="5"/>
    </row>
    <row r="579" spans="1:37" s="19" customFormat="1" ht="15.6" x14ac:dyDescent="0.25">
      <c r="A579" s="142"/>
      <c r="B579" s="54"/>
      <c r="C579" s="25" t="str">
        <f ca="1">IF(PORTADA!$F$51="A",CONCATENATE(L579," ",I579),"")</f>
        <v>d) 0</v>
      </c>
      <c r="D579" s="26"/>
      <c r="E579" s="15"/>
      <c r="F579" s="15"/>
      <c r="G579" s="62"/>
      <c r="H579" s="62"/>
      <c r="I579" s="34">
        <f>LOOKUP(G574,DATOS!A:A,DATOS!O:O)</f>
        <v>0</v>
      </c>
      <c r="J579" s="35"/>
      <c r="K579" s="34"/>
      <c r="L579" s="35" t="s">
        <v>45</v>
      </c>
      <c r="M579" s="20"/>
      <c r="N579" s="20"/>
      <c r="O579" s="20"/>
      <c r="P579" s="20"/>
      <c r="Q579" s="20"/>
      <c r="R579" s="20"/>
      <c r="S579" s="21" t="s">
        <v>3</v>
      </c>
      <c r="T579" s="20" t="str">
        <f>CONCATENATE(B579,S579)</f>
        <v>D</v>
      </c>
      <c r="U579" s="20"/>
      <c r="AF579" s="5"/>
      <c r="AG579" s="5"/>
      <c r="AH579" s="5"/>
      <c r="AI579" s="5"/>
      <c r="AJ579" s="5"/>
      <c r="AK579" s="5"/>
    </row>
    <row r="580" spans="1:37" s="19" customFormat="1" ht="15.6" x14ac:dyDescent="0.25">
      <c r="A580" s="11"/>
      <c r="B580" s="52"/>
      <c r="C580" s="13"/>
      <c r="D580" s="14"/>
      <c r="E580" s="15"/>
      <c r="F580" s="15"/>
      <c r="G580" s="64">
        <v>1808</v>
      </c>
      <c r="H580" s="66">
        <f ca="1">LOOKUP(M581,REPARTO!A:A,REPARTO!C:C)</f>
        <v>1760</v>
      </c>
      <c r="I580" s="34">
        <f>LOOKUP(G580,DATOS!A:A,DATOS!P:P)</f>
        <v>0</v>
      </c>
      <c r="J580" s="34"/>
      <c r="K580" s="34"/>
      <c r="L580" s="35"/>
      <c r="AF580" s="5"/>
      <c r="AG580" s="5"/>
      <c r="AH580" s="5"/>
      <c r="AI580" s="5"/>
      <c r="AJ580" s="5"/>
      <c r="AK580" s="5"/>
    </row>
    <row r="581" spans="1:37" s="19" customFormat="1" ht="31.2" x14ac:dyDescent="0.25">
      <c r="A581" s="11"/>
      <c r="B581" s="31"/>
      <c r="C581" s="23" t="str">
        <f ca="1">IF(PORTADA!$F$51="A",CONCATENATE(M581,".- ",I581),"")</f>
        <v>97.- ÁMBITO DE LA SEGURIDAD MILITAR Y RÉGIMEN INTERIOR - MANDO Y RÉGIMEN INTERIOR.  (Ref: 5-1808)</v>
      </c>
      <c r="D581" s="24"/>
      <c r="E581" s="11"/>
      <c r="F581" s="11"/>
      <c r="G581" s="65"/>
      <c r="H581" s="62"/>
      <c r="I581" s="34" t="str">
        <f>LOOKUP(G580,DATOS!A:A,DATOS!G:G)</f>
        <v>ÁMBITO DE LA SEGURIDAD MILITAR Y RÉGIMEN INTERIOR - MANDO Y RÉGIMEN INTERIOR.  (Ref: 5-1808)</v>
      </c>
      <c r="J581" s="34"/>
      <c r="K581" s="53"/>
      <c r="L581" s="35">
        <f>+M581</f>
        <v>97</v>
      </c>
      <c r="M581" s="22">
        <f>+M575+1</f>
        <v>97</v>
      </c>
      <c r="N581" s="20" t="s">
        <v>33</v>
      </c>
      <c r="O581" s="20" t="s">
        <v>34</v>
      </c>
      <c r="P581" s="20" t="s">
        <v>39</v>
      </c>
      <c r="Q581" s="20" t="s">
        <v>35</v>
      </c>
      <c r="R581" s="20" t="s">
        <v>36</v>
      </c>
      <c r="S581" s="20" t="s">
        <v>37</v>
      </c>
      <c r="T581" s="20" t="str">
        <f>CONCATENATE("X",I580)</f>
        <v>X0</v>
      </c>
      <c r="U581" s="20" t="s">
        <v>38</v>
      </c>
      <c r="AF581" s="5"/>
      <c r="AG581" s="5"/>
      <c r="AH581" s="5"/>
      <c r="AI581" s="5"/>
      <c r="AJ581" s="5"/>
      <c r="AK581" s="5"/>
    </row>
    <row r="582" spans="1:37" s="19" customFormat="1" ht="15.6" x14ac:dyDescent="0.25">
      <c r="A582" s="142">
        <f ca="1">IF($E$2="X",0,IF(M583&gt;2,I580,M583))</f>
        <v>0</v>
      </c>
      <c r="B582" s="54"/>
      <c r="C582" s="25" t="str">
        <f ca="1">IF(PORTADA!$F$51="A",CONCATENATE(L582," ",I582),"")</f>
        <v>a) 0</v>
      </c>
      <c r="D582" s="26"/>
      <c r="E582" s="15"/>
      <c r="F582" s="15"/>
      <c r="G582" s="62"/>
      <c r="H582" s="62"/>
      <c r="I582" s="34">
        <f>LOOKUP(G580,DATOS!A:A,DATOS!L:L)</f>
        <v>0</v>
      </c>
      <c r="J582" s="35"/>
      <c r="K582" s="34"/>
      <c r="L582" s="35" t="s">
        <v>57</v>
      </c>
      <c r="M582" s="20" t="s">
        <v>5</v>
      </c>
      <c r="N582" s="20">
        <f>IF(O582&gt;0,0,R582)</f>
        <v>0</v>
      </c>
      <c r="O582" s="20">
        <f>IF(R583&gt;0,1,0)</f>
        <v>0</v>
      </c>
      <c r="P582" s="20">
        <f>IF(O582=1,-1/COUNTA(S582:S585),0)</f>
        <v>0</v>
      </c>
      <c r="Q582" s="20">
        <f>COUNTA(B582:B585)</f>
        <v>0</v>
      </c>
      <c r="R582" s="20">
        <f>COUNTIF(T582:T585,T581)</f>
        <v>0</v>
      </c>
      <c r="S582" s="21" t="s">
        <v>0</v>
      </c>
      <c r="T582" s="20" t="str">
        <f>CONCATENATE(B582,S582)</f>
        <v>A</v>
      </c>
      <c r="U582" s="20">
        <f>IF(R582&gt;0,R582+Q582,Q582*3)</f>
        <v>0</v>
      </c>
      <c r="AF582" s="5"/>
      <c r="AG582" s="5"/>
      <c r="AH582" s="5"/>
      <c r="AI582" s="5"/>
      <c r="AJ582" s="5"/>
      <c r="AK582" s="5"/>
    </row>
    <row r="583" spans="1:37" s="19" customFormat="1" ht="15.6" x14ac:dyDescent="0.25">
      <c r="A583" s="142"/>
      <c r="B583" s="54"/>
      <c r="C583" s="25" t="str">
        <f ca="1">IF(PORTADA!$F$51="A",CONCATENATE(L583," ",I583),"")</f>
        <v>b) 0</v>
      </c>
      <c r="D583" s="26"/>
      <c r="E583" s="15"/>
      <c r="F583" s="15"/>
      <c r="G583" s="62"/>
      <c r="H583" s="62"/>
      <c r="I583" s="34">
        <f>LOOKUP(G580,DATOS!A:A,DATOS!M:M)</f>
        <v>0</v>
      </c>
      <c r="J583" s="35"/>
      <c r="K583" s="34"/>
      <c r="L583" s="35" t="s">
        <v>56</v>
      </c>
      <c r="M583" s="20">
        <f ca="1">IF(PORTADA!$F$51="A",U582,0)</f>
        <v>0</v>
      </c>
      <c r="N583" s="20"/>
      <c r="O583" s="20"/>
      <c r="P583" s="20"/>
      <c r="Q583" s="20"/>
      <c r="R583" s="20">
        <f>Q582-R582</f>
        <v>0</v>
      </c>
      <c r="S583" s="21" t="s">
        <v>1</v>
      </c>
      <c r="T583" s="20" t="str">
        <f>CONCATENATE(B583,S583)</f>
        <v>B</v>
      </c>
      <c r="U583" s="20"/>
      <c r="AF583" s="5"/>
      <c r="AG583" s="5"/>
      <c r="AH583" s="5"/>
      <c r="AI583" s="5"/>
      <c r="AJ583" s="5"/>
      <c r="AK583" s="5"/>
    </row>
    <row r="584" spans="1:37" s="19" customFormat="1" ht="15.6" x14ac:dyDescent="0.25">
      <c r="A584" s="142"/>
      <c r="B584" s="54"/>
      <c r="C584" s="25" t="str">
        <f ca="1">IF(PORTADA!$F$51="A",CONCATENATE(L584," ",I584),"")</f>
        <v>c) 0</v>
      </c>
      <c r="D584" s="26"/>
      <c r="E584" s="15"/>
      <c r="F584" s="15"/>
      <c r="G584" s="62"/>
      <c r="H584" s="62"/>
      <c r="I584" s="34">
        <f>LOOKUP(G580,DATOS!A:A,DATOS!N:N)</f>
        <v>0</v>
      </c>
      <c r="J584" s="35"/>
      <c r="K584" s="34"/>
      <c r="L584" s="35" t="s">
        <v>55</v>
      </c>
      <c r="M584" s="20"/>
      <c r="N584" s="20"/>
      <c r="O584" s="20"/>
      <c r="P584" s="20"/>
      <c r="Q584" s="20"/>
      <c r="R584" s="20"/>
      <c r="S584" s="21" t="s">
        <v>2</v>
      </c>
      <c r="T584" s="20" t="str">
        <f>CONCATENATE(B584,S584)</f>
        <v>C</v>
      </c>
      <c r="U584" s="20"/>
      <c r="AF584" s="5"/>
      <c r="AG584" s="5"/>
      <c r="AH584" s="5"/>
      <c r="AI584" s="5"/>
      <c r="AJ584" s="5"/>
      <c r="AK584" s="5"/>
    </row>
    <row r="585" spans="1:37" s="19" customFormat="1" ht="15.6" x14ac:dyDescent="0.25">
      <c r="A585" s="142"/>
      <c r="B585" s="54"/>
      <c r="C585" s="25" t="str">
        <f ca="1">IF(PORTADA!$F$51="A",CONCATENATE(L585," ",I585),"")</f>
        <v>d) 0</v>
      </c>
      <c r="D585" s="26"/>
      <c r="E585" s="15"/>
      <c r="F585" s="15"/>
      <c r="G585" s="62"/>
      <c r="H585" s="62"/>
      <c r="I585" s="34">
        <f>LOOKUP(G580,DATOS!A:A,DATOS!O:O)</f>
        <v>0</v>
      </c>
      <c r="J585" s="35"/>
      <c r="K585" s="34"/>
      <c r="L585" s="35" t="s">
        <v>45</v>
      </c>
      <c r="M585" s="20"/>
      <c r="N585" s="20"/>
      <c r="O585" s="20"/>
      <c r="P585" s="20"/>
      <c r="Q585" s="20"/>
      <c r="R585" s="20"/>
      <c r="S585" s="21" t="s">
        <v>3</v>
      </c>
      <c r="T585" s="20" t="str">
        <f>CONCATENATE(B585,S585)</f>
        <v>D</v>
      </c>
      <c r="U585" s="20"/>
      <c r="AF585" s="5"/>
      <c r="AG585" s="5"/>
      <c r="AH585" s="5"/>
      <c r="AI585" s="5"/>
      <c r="AJ585" s="5"/>
      <c r="AK585" s="5"/>
    </row>
    <row r="586" spans="1:37" s="19" customFormat="1" ht="15.6" x14ac:dyDescent="0.25">
      <c r="A586" s="11"/>
      <c r="B586" s="52"/>
      <c r="C586" s="13"/>
      <c r="D586" s="14"/>
      <c r="E586" s="15"/>
      <c r="F586" s="15"/>
      <c r="G586" s="64">
        <v>1676</v>
      </c>
      <c r="H586" s="66">
        <f ca="1">LOOKUP(M587,REPARTO!A:A,REPARTO!C:C)</f>
        <v>858</v>
      </c>
      <c r="I586" s="34">
        <f>LOOKUP(G586,DATOS!A:A,DATOS!P:P)</f>
        <v>0</v>
      </c>
      <c r="J586" s="34"/>
      <c r="K586" s="34"/>
      <c r="L586" s="35"/>
      <c r="AF586" s="5"/>
      <c r="AG586" s="5"/>
      <c r="AH586" s="5"/>
      <c r="AI586" s="5"/>
      <c r="AJ586" s="5"/>
      <c r="AK586" s="5"/>
    </row>
    <row r="587" spans="1:37" s="19" customFormat="1" ht="15.6" x14ac:dyDescent="0.25">
      <c r="A587" s="11"/>
      <c r="B587" s="31"/>
      <c r="C587" s="23" t="str">
        <f ca="1">IF(PORTADA!$F$51="A",CONCATENATE(M587,".- ",I587),"")</f>
        <v>98.- ÁMBITO DE LA INSTRUCCIÓN TÁCTICA Y TÉCNICA - APOYO AEROMÓVIL.  (Ref: 5-1676)</v>
      </c>
      <c r="D587" s="24"/>
      <c r="E587" s="11"/>
      <c r="F587" s="11"/>
      <c r="G587" s="65"/>
      <c r="H587" s="62"/>
      <c r="I587" s="34" t="str">
        <f>LOOKUP(G586,DATOS!A:A,DATOS!G:G)</f>
        <v>ÁMBITO DE LA INSTRUCCIÓN TÁCTICA Y TÉCNICA - APOYO AEROMÓVIL.  (Ref: 5-1676)</v>
      </c>
      <c r="J587" s="34"/>
      <c r="K587" s="53"/>
      <c r="L587" s="35">
        <f>+M587</f>
        <v>98</v>
      </c>
      <c r="M587" s="22">
        <f>+M581+1</f>
        <v>98</v>
      </c>
      <c r="N587" s="20" t="s">
        <v>33</v>
      </c>
      <c r="O587" s="20" t="s">
        <v>34</v>
      </c>
      <c r="P587" s="20" t="s">
        <v>39</v>
      </c>
      <c r="Q587" s="20" t="s">
        <v>35</v>
      </c>
      <c r="R587" s="20" t="s">
        <v>36</v>
      </c>
      <c r="S587" s="20" t="s">
        <v>37</v>
      </c>
      <c r="T587" s="20" t="str">
        <f>CONCATENATE("X",I586)</f>
        <v>X0</v>
      </c>
      <c r="U587" s="20" t="s">
        <v>38</v>
      </c>
      <c r="AF587" s="5"/>
      <c r="AG587" s="5"/>
      <c r="AH587" s="5"/>
      <c r="AI587" s="5"/>
      <c r="AJ587" s="5"/>
      <c r="AK587" s="5"/>
    </row>
    <row r="588" spans="1:37" s="19" customFormat="1" ht="15.6" x14ac:dyDescent="0.25">
      <c r="A588" s="142">
        <f ca="1">IF($E$2="X",0,IF(M589&gt;2,I586,M589))</f>
        <v>0</v>
      </c>
      <c r="B588" s="54"/>
      <c r="C588" s="25" t="str">
        <f ca="1">IF(PORTADA!$F$51="A",CONCATENATE(L588," ",I588),"")</f>
        <v>a) 0</v>
      </c>
      <c r="D588" s="26"/>
      <c r="E588" s="15"/>
      <c r="F588" s="15"/>
      <c r="G588" s="62"/>
      <c r="H588" s="62"/>
      <c r="I588" s="34">
        <f>LOOKUP(G586,DATOS!A:A,DATOS!L:L)</f>
        <v>0</v>
      </c>
      <c r="J588" s="35"/>
      <c r="K588" s="34"/>
      <c r="L588" s="35" t="s">
        <v>57</v>
      </c>
      <c r="M588" s="20" t="s">
        <v>5</v>
      </c>
      <c r="N588" s="20">
        <f>IF(O588&gt;0,0,R588)</f>
        <v>0</v>
      </c>
      <c r="O588" s="20">
        <f>IF(R589&gt;0,1,0)</f>
        <v>0</v>
      </c>
      <c r="P588" s="20">
        <f>IF(O588=1,-1/COUNTA(S588:S591),0)</f>
        <v>0</v>
      </c>
      <c r="Q588" s="20">
        <f>COUNTA(B588:B591)</f>
        <v>0</v>
      </c>
      <c r="R588" s="20">
        <f>COUNTIF(T588:T591,T587)</f>
        <v>0</v>
      </c>
      <c r="S588" s="21" t="s">
        <v>0</v>
      </c>
      <c r="T588" s="20" t="str">
        <f>CONCATENATE(B588,S588)</f>
        <v>A</v>
      </c>
      <c r="U588" s="20">
        <f>IF(R588&gt;0,R588+Q588,Q588*3)</f>
        <v>0</v>
      </c>
      <c r="AF588" s="5"/>
      <c r="AG588" s="5"/>
      <c r="AH588" s="5"/>
      <c r="AI588" s="5"/>
      <c r="AJ588" s="5"/>
      <c r="AK588" s="5"/>
    </row>
    <row r="589" spans="1:37" s="19" customFormat="1" ht="15.6" x14ac:dyDescent="0.25">
      <c r="A589" s="142"/>
      <c r="B589" s="54"/>
      <c r="C589" s="25" t="str">
        <f ca="1">IF(PORTADA!$F$51="A",CONCATENATE(L589," ",I589),"")</f>
        <v>b) 0</v>
      </c>
      <c r="D589" s="26"/>
      <c r="E589" s="15"/>
      <c r="F589" s="15"/>
      <c r="G589" s="62"/>
      <c r="H589" s="62"/>
      <c r="I589" s="34">
        <f>LOOKUP(G586,DATOS!A:A,DATOS!M:M)</f>
        <v>0</v>
      </c>
      <c r="J589" s="35"/>
      <c r="K589" s="34"/>
      <c r="L589" s="35" t="s">
        <v>56</v>
      </c>
      <c r="M589" s="20">
        <f ca="1">IF(PORTADA!$F$51="A",U588,0)</f>
        <v>0</v>
      </c>
      <c r="N589" s="20"/>
      <c r="O589" s="20"/>
      <c r="P589" s="20"/>
      <c r="Q589" s="20"/>
      <c r="R589" s="20">
        <f>Q588-R588</f>
        <v>0</v>
      </c>
      <c r="S589" s="21" t="s">
        <v>1</v>
      </c>
      <c r="T589" s="20" t="str">
        <f>CONCATENATE(B589,S589)</f>
        <v>B</v>
      </c>
      <c r="U589" s="20"/>
      <c r="AF589" s="5"/>
      <c r="AG589" s="5"/>
      <c r="AH589" s="5"/>
      <c r="AI589" s="5"/>
      <c r="AJ589" s="5"/>
      <c r="AK589" s="5"/>
    </row>
    <row r="590" spans="1:37" s="19" customFormat="1" ht="15.6" x14ac:dyDescent="0.25">
      <c r="A590" s="142"/>
      <c r="B590" s="54"/>
      <c r="C590" s="25" t="str">
        <f ca="1">IF(PORTADA!$F$51="A",CONCATENATE(L590," ",I590),"")</f>
        <v>c) 0</v>
      </c>
      <c r="D590" s="26"/>
      <c r="E590" s="15"/>
      <c r="F590" s="15"/>
      <c r="G590" s="62"/>
      <c r="H590" s="62"/>
      <c r="I590" s="34">
        <f>LOOKUP(G586,DATOS!A:A,DATOS!N:N)</f>
        <v>0</v>
      </c>
      <c r="J590" s="35"/>
      <c r="K590" s="34"/>
      <c r="L590" s="35" t="s">
        <v>55</v>
      </c>
      <c r="M590" s="20"/>
      <c r="N590" s="20"/>
      <c r="O590" s="20"/>
      <c r="P590" s="20"/>
      <c r="Q590" s="20"/>
      <c r="R590" s="20"/>
      <c r="S590" s="21" t="s">
        <v>2</v>
      </c>
      <c r="T590" s="20" t="str">
        <f>CONCATENATE(B590,S590)</f>
        <v>C</v>
      </c>
      <c r="U590" s="20"/>
      <c r="AF590" s="5"/>
      <c r="AG590" s="5"/>
      <c r="AH590" s="5"/>
      <c r="AI590" s="5"/>
      <c r="AJ590" s="5"/>
      <c r="AK590" s="5"/>
    </row>
    <row r="591" spans="1:37" s="19" customFormat="1" ht="15.6" x14ac:dyDescent="0.25">
      <c r="A591" s="142"/>
      <c r="B591" s="54"/>
      <c r="C591" s="25" t="str">
        <f ca="1">IF(PORTADA!$F$51="A",CONCATENATE(L591," ",I591),"")</f>
        <v>d) 0</v>
      </c>
      <c r="D591" s="26"/>
      <c r="E591" s="15"/>
      <c r="F591" s="15"/>
      <c r="G591" s="62"/>
      <c r="H591" s="62"/>
      <c r="I591" s="34">
        <f>LOOKUP(G586,DATOS!A:A,DATOS!O:O)</f>
        <v>0</v>
      </c>
      <c r="J591" s="35"/>
      <c r="K591" s="34"/>
      <c r="L591" s="35" t="s">
        <v>45</v>
      </c>
      <c r="M591" s="20"/>
      <c r="N591" s="20"/>
      <c r="O591" s="20"/>
      <c r="P591" s="20"/>
      <c r="Q591" s="20"/>
      <c r="R591" s="20"/>
      <c r="S591" s="21" t="s">
        <v>3</v>
      </c>
      <c r="T591" s="20" t="str">
        <f>CONCATENATE(B591,S591)</f>
        <v>D</v>
      </c>
      <c r="U591" s="20"/>
      <c r="AF591" s="5"/>
      <c r="AG591" s="5"/>
      <c r="AH591" s="5"/>
      <c r="AI591" s="5"/>
      <c r="AJ591" s="5"/>
      <c r="AK591" s="5"/>
    </row>
    <row r="592" spans="1:37" s="19" customFormat="1" ht="15.6" x14ac:dyDescent="0.25">
      <c r="A592" s="11"/>
      <c r="B592" s="52"/>
      <c r="C592" s="13"/>
      <c r="D592" s="14"/>
      <c r="E592" s="15"/>
      <c r="F592" s="15"/>
      <c r="G592" s="64">
        <v>34</v>
      </c>
      <c r="H592" s="66">
        <f ca="1">LOOKUP(M593,REPARTO!A:A,REPARTO!C:C)</f>
        <v>1267</v>
      </c>
      <c r="I592" s="34">
        <f>LOOKUP(G592,DATOS!A:A,DATOS!P:P)</f>
        <v>0</v>
      </c>
      <c r="J592" s="34"/>
      <c r="K592" s="34"/>
      <c r="L592" s="35"/>
      <c r="AF592" s="5"/>
      <c r="AG592" s="5"/>
      <c r="AH592" s="5"/>
      <c r="AI592" s="5"/>
      <c r="AJ592" s="5"/>
      <c r="AK592" s="5"/>
    </row>
    <row r="593" spans="1:37" s="19" customFormat="1" ht="15.6" x14ac:dyDescent="0.25">
      <c r="A593" s="11"/>
      <c r="B593" s="31"/>
      <c r="C593" s="23" t="str">
        <f ca="1">IF(PORTADA!$F$51="A",CONCATENATE(M593,".- ",I593),"")</f>
        <v>99.- GEOGRAFÍA E HISTORIA - EL MEDIO FÍSICO EN ESPAÑA.  (Ref: 5-34)</v>
      </c>
      <c r="D593" s="24"/>
      <c r="E593" s="11"/>
      <c r="F593" s="11"/>
      <c r="G593" s="65"/>
      <c r="H593" s="62"/>
      <c r="I593" s="34" t="str">
        <f>LOOKUP(G592,DATOS!A:A,DATOS!G:G)</f>
        <v>GEOGRAFÍA E HISTORIA - EL MEDIO FÍSICO EN ESPAÑA.  (Ref: 5-34)</v>
      </c>
      <c r="J593" s="34"/>
      <c r="K593" s="53"/>
      <c r="L593" s="35">
        <f>+M593</f>
        <v>99</v>
      </c>
      <c r="M593" s="22">
        <f>+M587+1</f>
        <v>99</v>
      </c>
      <c r="N593" s="20" t="s">
        <v>33</v>
      </c>
      <c r="O593" s="20" t="s">
        <v>34</v>
      </c>
      <c r="P593" s="20" t="s">
        <v>39</v>
      </c>
      <c r="Q593" s="20" t="s">
        <v>35</v>
      </c>
      <c r="R593" s="20" t="s">
        <v>36</v>
      </c>
      <c r="S593" s="20" t="s">
        <v>37</v>
      </c>
      <c r="T593" s="20" t="str">
        <f>CONCATENATE("X",I592)</f>
        <v>X0</v>
      </c>
      <c r="U593" s="20" t="s">
        <v>38</v>
      </c>
      <c r="AF593" s="5"/>
      <c r="AG593" s="5"/>
      <c r="AH593" s="5"/>
      <c r="AI593" s="5"/>
      <c r="AJ593" s="5"/>
      <c r="AK593" s="5"/>
    </row>
    <row r="594" spans="1:37" s="19" customFormat="1" ht="15.6" x14ac:dyDescent="0.25">
      <c r="A594" s="142">
        <f ca="1">IF($E$2="X",0,IF(M595&gt;2,I592,M595))</f>
        <v>0</v>
      </c>
      <c r="B594" s="54"/>
      <c r="C594" s="25" t="str">
        <f ca="1">IF(PORTADA!$F$51="A",CONCATENATE(L594," ",I594),"")</f>
        <v>a) 0</v>
      </c>
      <c r="D594" s="26"/>
      <c r="E594" s="15"/>
      <c r="F594" s="15"/>
      <c r="G594" s="62"/>
      <c r="H594" s="62"/>
      <c r="I594" s="34">
        <f>LOOKUP(G592,DATOS!A:A,DATOS!L:L)</f>
        <v>0</v>
      </c>
      <c r="J594" s="35"/>
      <c r="K594" s="34"/>
      <c r="L594" s="35" t="s">
        <v>57</v>
      </c>
      <c r="M594" s="20" t="s">
        <v>5</v>
      </c>
      <c r="N594" s="20">
        <f>IF(O594&gt;0,0,R594)</f>
        <v>0</v>
      </c>
      <c r="O594" s="20">
        <f>IF(R595&gt;0,1,0)</f>
        <v>0</v>
      </c>
      <c r="P594" s="20">
        <f>IF(O594=1,-1/COUNTA(S594:S597),0)</f>
        <v>0</v>
      </c>
      <c r="Q594" s="20">
        <f>COUNTA(B594:B597)</f>
        <v>0</v>
      </c>
      <c r="R594" s="20">
        <f>COUNTIF(T594:T597,T593)</f>
        <v>0</v>
      </c>
      <c r="S594" s="21" t="s">
        <v>0</v>
      </c>
      <c r="T594" s="20" t="str">
        <f>CONCATENATE(B594,S594)</f>
        <v>A</v>
      </c>
      <c r="U594" s="20">
        <f>IF(R594&gt;0,R594+Q594,Q594*3)</f>
        <v>0</v>
      </c>
      <c r="AF594" s="5"/>
      <c r="AG594" s="5"/>
      <c r="AH594" s="5"/>
      <c r="AI594" s="5"/>
      <c r="AJ594" s="5"/>
      <c r="AK594" s="5"/>
    </row>
    <row r="595" spans="1:37" s="19" customFormat="1" ht="15.6" x14ac:dyDescent="0.25">
      <c r="A595" s="142"/>
      <c r="B595" s="54"/>
      <c r="C595" s="25" t="str">
        <f ca="1">IF(PORTADA!$F$51="A",CONCATENATE(L595," ",I595),"")</f>
        <v>b) 0</v>
      </c>
      <c r="D595" s="26"/>
      <c r="E595" s="15"/>
      <c r="F595" s="15"/>
      <c r="G595" s="62"/>
      <c r="H595" s="62"/>
      <c r="I595" s="34">
        <f>LOOKUP(G592,DATOS!A:A,DATOS!M:M)</f>
        <v>0</v>
      </c>
      <c r="J595" s="35"/>
      <c r="K595" s="34"/>
      <c r="L595" s="35" t="s">
        <v>56</v>
      </c>
      <c r="M595" s="20">
        <f ca="1">IF(PORTADA!$F$51="A",U594,0)</f>
        <v>0</v>
      </c>
      <c r="N595" s="20"/>
      <c r="O595" s="20"/>
      <c r="P595" s="20"/>
      <c r="Q595" s="20"/>
      <c r="R595" s="20">
        <f>Q594-R594</f>
        <v>0</v>
      </c>
      <c r="S595" s="21" t="s">
        <v>1</v>
      </c>
      <c r="T595" s="20" t="str">
        <f>CONCATENATE(B595,S595)</f>
        <v>B</v>
      </c>
      <c r="U595" s="20"/>
      <c r="AF595" s="5"/>
      <c r="AG595" s="5"/>
      <c r="AH595" s="5"/>
      <c r="AI595" s="5"/>
      <c r="AJ595" s="5"/>
      <c r="AK595" s="5"/>
    </row>
    <row r="596" spans="1:37" s="19" customFormat="1" ht="15.6" x14ac:dyDescent="0.25">
      <c r="A596" s="142"/>
      <c r="B596" s="54"/>
      <c r="C596" s="25" t="str">
        <f ca="1">IF(PORTADA!$F$51="A",CONCATENATE(L596," ",I596),"")</f>
        <v>c) 0</v>
      </c>
      <c r="D596" s="26"/>
      <c r="E596" s="15"/>
      <c r="F596" s="15"/>
      <c r="G596" s="62"/>
      <c r="H596" s="62"/>
      <c r="I596" s="34">
        <f>LOOKUP(G592,DATOS!A:A,DATOS!N:N)</f>
        <v>0</v>
      </c>
      <c r="J596" s="35"/>
      <c r="K596" s="34"/>
      <c r="L596" s="35" t="s">
        <v>55</v>
      </c>
      <c r="M596" s="20"/>
      <c r="N596" s="20"/>
      <c r="O596" s="20"/>
      <c r="P596" s="20"/>
      <c r="Q596" s="20"/>
      <c r="R596" s="20"/>
      <c r="S596" s="21" t="s">
        <v>2</v>
      </c>
      <c r="T596" s="20" t="str">
        <f>CONCATENATE(B596,S596)</f>
        <v>C</v>
      </c>
      <c r="U596" s="20"/>
      <c r="AF596" s="5"/>
      <c r="AG596" s="5"/>
      <c r="AH596" s="5"/>
      <c r="AI596" s="5"/>
      <c r="AJ596" s="5"/>
      <c r="AK596" s="5"/>
    </row>
    <row r="597" spans="1:37" s="19" customFormat="1" ht="15.6" x14ac:dyDescent="0.25">
      <c r="A597" s="142"/>
      <c r="B597" s="54"/>
      <c r="C597" s="25" t="str">
        <f ca="1">IF(PORTADA!$F$51="A",CONCATENATE(L597," ",I597),"")</f>
        <v>d) 0</v>
      </c>
      <c r="D597" s="26"/>
      <c r="E597" s="15"/>
      <c r="F597" s="15"/>
      <c r="G597" s="62"/>
      <c r="H597" s="62"/>
      <c r="I597" s="34">
        <f>LOOKUP(G592,DATOS!A:A,DATOS!O:O)</f>
        <v>0</v>
      </c>
      <c r="J597" s="35"/>
      <c r="K597" s="34"/>
      <c r="L597" s="35" t="s">
        <v>45</v>
      </c>
      <c r="M597" s="20"/>
      <c r="N597" s="20"/>
      <c r="O597" s="20"/>
      <c r="P597" s="20"/>
      <c r="Q597" s="20"/>
      <c r="R597" s="20"/>
      <c r="S597" s="21" t="s">
        <v>3</v>
      </c>
      <c r="T597" s="20" t="str">
        <f>CONCATENATE(B597,S597)</f>
        <v>D</v>
      </c>
      <c r="U597" s="20"/>
      <c r="AF597" s="5"/>
      <c r="AG597" s="5"/>
      <c r="AH597" s="5"/>
      <c r="AI597" s="5"/>
      <c r="AJ597" s="5"/>
      <c r="AK597" s="5"/>
    </row>
    <row r="598" spans="1:37" s="19" customFormat="1" ht="15.6" x14ac:dyDescent="0.25">
      <c r="A598" s="11"/>
      <c r="B598" s="52"/>
      <c r="C598" s="13"/>
      <c r="D598" s="14"/>
      <c r="E598" s="15"/>
      <c r="F598" s="15"/>
      <c r="G598" s="64">
        <v>901</v>
      </c>
      <c r="H598" s="66">
        <f ca="1">LOOKUP(M599,REPARTO!A:A,REPARTO!C:C)</f>
        <v>1018</v>
      </c>
      <c r="I598" s="34">
        <f>LOOKUP(G598,DATOS!A:A,DATOS!P:P)</f>
        <v>0</v>
      </c>
      <c r="J598" s="34"/>
      <c r="K598" s="34"/>
      <c r="L598" s="35"/>
      <c r="AF598" s="5"/>
      <c r="AG598" s="5"/>
      <c r="AH598" s="5"/>
      <c r="AI598" s="5"/>
      <c r="AJ598" s="5"/>
      <c r="AK598" s="5"/>
    </row>
    <row r="599" spans="1:37" s="19" customFormat="1" ht="15.6" x14ac:dyDescent="0.25">
      <c r="A599" s="11"/>
      <c r="B599" s="31"/>
      <c r="C599" s="23" t="str">
        <f ca="1">IF(PORTADA!$F$51="A",CONCATENATE(M599,".- ",I599),"")</f>
        <v>100.- ÁMBITO DE LA FORMACIÓN MILITAR - RÉGIMEN DISCIPLINARIO.  (Ref: 5-901)</v>
      </c>
      <c r="D599" s="24"/>
      <c r="E599" s="11"/>
      <c r="F599" s="11"/>
      <c r="G599" s="65"/>
      <c r="H599" s="62"/>
      <c r="I599" s="34" t="str">
        <f>LOOKUP(G598,DATOS!A:A,DATOS!G:G)</f>
        <v>ÁMBITO DE LA FORMACIÓN MILITAR - RÉGIMEN DISCIPLINARIO.  (Ref: 5-901)</v>
      </c>
      <c r="J599" s="34"/>
      <c r="K599" s="53"/>
      <c r="L599" s="35">
        <f>+M599</f>
        <v>100</v>
      </c>
      <c r="M599" s="22">
        <f>+M593+1</f>
        <v>100</v>
      </c>
      <c r="N599" s="20" t="s">
        <v>33</v>
      </c>
      <c r="O599" s="20" t="s">
        <v>34</v>
      </c>
      <c r="P599" s="20" t="s">
        <v>39</v>
      </c>
      <c r="Q599" s="20" t="s">
        <v>35</v>
      </c>
      <c r="R599" s="20" t="s">
        <v>36</v>
      </c>
      <c r="S599" s="20" t="s">
        <v>37</v>
      </c>
      <c r="T599" s="20" t="str">
        <f>CONCATENATE("X",I598)</f>
        <v>X0</v>
      </c>
      <c r="U599" s="20" t="s">
        <v>38</v>
      </c>
      <c r="AF599" s="5"/>
      <c r="AG599" s="5"/>
      <c r="AH599" s="5"/>
      <c r="AI599" s="5"/>
      <c r="AJ599" s="5"/>
      <c r="AK599" s="5"/>
    </row>
    <row r="600" spans="1:37" s="19" customFormat="1" ht="15.6" x14ac:dyDescent="0.25">
      <c r="A600" s="142">
        <f ca="1">IF($E$2="X",0,IF(M601&gt;2,I598,M601))</f>
        <v>0</v>
      </c>
      <c r="B600" s="54"/>
      <c r="C600" s="25" t="str">
        <f ca="1">IF(PORTADA!$F$51="A",CONCATENATE(L600," ",I600),"")</f>
        <v>a) 0</v>
      </c>
      <c r="D600" s="26"/>
      <c r="E600" s="15"/>
      <c r="F600" s="15"/>
      <c r="G600" s="62"/>
      <c r="H600" s="62"/>
      <c r="I600" s="34">
        <f>LOOKUP(G598,DATOS!A:A,DATOS!L:L)</f>
        <v>0</v>
      </c>
      <c r="J600" s="35"/>
      <c r="K600" s="34"/>
      <c r="L600" s="35" t="s">
        <v>57</v>
      </c>
      <c r="M600" s="20" t="s">
        <v>5</v>
      </c>
      <c r="N600" s="20">
        <f>IF(O600&gt;0,0,R600)</f>
        <v>0</v>
      </c>
      <c r="O600" s="20">
        <f>IF(R601&gt;0,1,0)</f>
        <v>0</v>
      </c>
      <c r="P600" s="20">
        <f>IF(O600=1,-1/COUNTA(S600:S603),0)</f>
        <v>0</v>
      </c>
      <c r="Q600" s="20">
        <f>COUNTA(B600:B603)</f>
        <v>0</v>
      </c>
      <c r="R600" s="20">
        <f>COUNTIF(T600:T603,T599)</f>
        <v>0</v>
      </c>
      <c r="S600" s="21" t="s">
        <v>0</v>
      </c>
      <c r="T600" s="20" t="str">
        <f>CONCATENATE(B600,S600)</f>
        <v>A</v>
      </c>
      <c r="U600" s="20">
        <f>IF(R600&gt;0,R600+Q600,Q600*3)</f>
        <v>0</v>
      </c>
      <c r="AF600" s="5"/>
      <c r="AG600" s="5"/>
      <c r="AH600" s="5"/>
      <c r="AI600" s="5"/>
      <c r="AJ600" s="5"/>
      <c r="AK600" s="5"/>
    </row>
    <row r="601" spans="1:37" s="19" customFormat="1" ht="15.6" x14ac:dyDescent="0.25">
      <c r="A601" s="142"/>
      <c r="B601" s="54"/>
      <c r="C601" s="25" t="str">
        <f ca="1">IF(PORTADA!$F$51="A",CONCATENATE(L601," ",I601),"")</f>
        <v>b) 0</v>
      </c>
      <c r="D601" s="26"/>
      <c r="E601" s="15"/>
      <c r="F601" s="15"/>
      <c r="G601" s="62"/>
      <c r="H601" s="62"/>
      <c r="I601" s="34">
        <f>LOOKUP(G598,DATOS!A:A,DATOS!M:M)</f>
        <v>0</v>
      </c>
      <c r="J601" s="35"/>
      <c r="K601" s="34"/>
      <c r="L601" s="35" t="s">
        <v>56</v>
      </c>
      <c r="M601" s="20">
        <f ca="1">IF(PORTADA!$F$51="A",U600,0)</f>
        <v>0</v>
      </c>
      <c r="N601" s="20"/>
      <c r="O601" s="20"/>
      <c r="P601" s="20"/>
      <c r="Q601" s="20"/>
      <c r="R601" s="20">
        <f>Q600-R600</f>
        <v>0</v>
      </c>
      <c r="S601" s="21" t="s">
        <v>1</v>
      </c>
      <c r="T601" s="20" t="str">
        <f>CONCATENATE(B601,S601)</f>
        <v>B</v>
      </c>
      <c r="U601" s="20"/>
      <c r="AF601" s="5"/>
      <c r="AG601" s="5"/>
      <c r="AH601" s="5"/>
      <c r="AI601" s="5"/>
      <c r="AJ601" s="5"/>
      <c r="AK601" s="5"/>
    </row>
    <row r="602" spans="1:37" s="19" customFormat="1" ht="15.6" x14ac:dyDescent="0.25">
      <c r="A602" s="142"/>
      <c r="B602" s="54"/>
      <c r="C602" s="25" t="str">
        <f ca="1">IF(PORTADA!$F$51="A",CONCATENATE(L602," ",I602),"")</f>
        <v>c) 0</v>
      </c>
      <c r="D602" s="26"/>
      <c r="E602" s="15"/>
      <c r="F602" s="15"/>
      <c r="G602" s="62"/>
      <c r="H602" s="62"/>
      <c r="I602" s="34">
        <f>LOOKUP(G598,DATOS!A:A,DATOS!N:N)</f>
        <v>0</v>
      </c>
      <c r="J602" s="35"/>
      <c r="K602" s="34"/>
      <c r="L602" s="35" t="s">
        <v>55</v>
      </c>
      <c r="M602" s="20"/>
      <c r="N602" s="20"/>
      <c r="O602" s="20"/>
      <c r="P602" s="20"/>
      <c r="Q602" s="20"/>
      <c r="R602" s="20"/>
      <c r="S602" s="21" t="s">
        <v>2</v>
      </c>
      <c r="T602" s="20" t="str">
        <f>CONCATENATE(B602,S602)</f>
        <v>C</v>
      </c>
      <c r="U602" s="20"/>
      <c r="AF602" s="5"/>
      <c r="AG602" s="5"/>
      <c r="AH602" s="5"/>
      <c r="AI602" s="5"/>
      <c r="AJ602" s="5"/>
      <c r="AK602" s="5"/>
    </row>
    <row r="603" spans="1:37" s="19" customFormat="1" ht="15.6" x14ac:dyDescent="0.25">
      <c r="A603" s="142"/>
      <c r="B603" s="54"/>
      <c r="C603" s="25" t="str">
        <f ca="1">IF(PORTADA!$F$51="A",CONCATENATE(L603," ",I603),"")</f>
        <v>d) 0</v>
      </c>
      <c r="D603" s="26"/>
      <c r="E603" s="15"/>
      <c r="F603" s="15"/>
      <c r="G603" s="62"/>
      <c r="H603" s="62"/>
      <c r="I603" s="34">
        <f>LOOKUP(G598,DATOS!A:A,DATOS!O:O)</f>
        <v>0</v>
      </c>
      <c r="J603" s="35"/>
      <c r="K603" s="34"/>
      <c r="L603" s="35" t="s">
        <v>45</v>
      </c>
      <c r="M603" s="20"/>
      <c r="N603" s="20"/>
      <c r="O603" s="20"/>
      <c r="P603" s="20"/>
      <c r="Q603" s="20"/>
      <c r="R603" s="20"/>
      <c r="S603" s="21" t="s">
        <v>3</v>
      </c>
      <c r="T603" s="20" t="str">
        <f>CONCATENATE(B603,S603)</f>
        <v>D</v>
      </c>
      <c r="U603" s="20"/>
      <c r="AF603" s="5"/>
      <c r="AG603" s="5"/>
      <c r="AH603" s="5"/>
      <c r="AI603" s="5"/>
      <c r="AJ603" s="5"/>
      <c r="AK603" s="5"/>
    </row>
    <row r="604" spans="1:37" ht="15.6" x14ac:dyDescent="0.25">
      <c r="A604" s="11"/>
      <c r="B604" s="56"/>
      <c r="C604" s="27"/>
      <c r="D604" s="28"/>
      <c r="J604" s="35"/>
    </row>
    <row r="605" spans="1:37" ht="15" hidden="1" customHeight="1" x14ac:dyDescent="0.25">
      <c r="J605" s="35"/>
      <c r="L605" s="35">
        <f>+M605</f>
        <v>0</v>
      </c>
    </row>
    <row r="606" spans="1:37" ht="15" hidden="1" customHeight="1" x14ac:dyDescent="0.25">
      <c r="J606" s="35"/>
      <c r="L606" s="35" t="s">
        <v>57</v>
      </c>
    </row>
    <row r="607" spans="1:37" ht="15" hidden="1" customHeight="1" x14ac:dyDescent="0.25">
      <c r="J607" s="35"/>
      <c r="L607" s="35" t="s">
        <v>56</v>
      </c>
    </row>
    <row r="608" spans="1:37" ht="15" hidden="1" customHeight="1" x14ac:dyDescent="0.25">
      <c r="J608" s="35"/>
      <c r="L608" s="35" t="s">
        <v>55</v>
      </c>
    </row>
    <row r="609" spans="10:12" ht="15" hidden="1" customHeight="1" x14ac:dyDescent="0.25">
      <c r="J609" s="35"/>
      <c r="L609" s="35" t="s">
        <v>45</v>
      </c>
    </row>
    <row r="610" spans="10:12" ht="15" hidden="1" customHeight="1" x14ac:dyDescent="0.25">
      <c r="J610" s="35"/>
    </row>
    <row r="611" spans="10:12" ht="15" hidden="1" customHeight="1" x14ac:dyDescent="0.25">
      <c r="J611" s="35"/>
    </row>
    <row r="612" spans="10:12" ht="15" hidden="1" customHeight="1" x14ac:dyDescent="0.25">
      <c r="J612" s="35"/>
    </row>
    <row r="613" spans="10:12" ht="15" hidden="1" customHeight="1" x14ac:dyDescent="0.25">
      <c r="J613" s="35"/>
    </row>
    <row r="614" spans="10:12" ht="15" hidden="1" customHeight="1" x14ac:dyDescent="0.25">
      <c r="J614" s="35"/>
    </row>
    <row r="615" spans="10:12" ht="15" hidden="1" customHeight="1" x14ac:dyDescent="0.25">
      <c r="J615" s="35"/>
    </row>
    <row r="616" spans="10:12" ht="15" hidden="1" customHeight="1" x14ac:dyDescent="0.25">
      <c r="J616" s="35"/>
    </row>
    <row r="617" spans="10:12" ht="15" hidden="1" customHeight="1" x14ac:dyDescent="0.25">
      <c r="J617" s="35"/>
    </row>
    <row r="618" spans="10:12" ht="15" hidden="1" customHeight="1" x14ac:dyDescent="0.25">
      <c r="J618" s="35"/>
    </row>
    <row r="619" spans="10:12" ht="15" hidden="1" customHeight="1" x14ac:dyDescent="0.25">
      <c r="J619" s="35"/>
    </row>
    <row r="620" spans="10:12" ht="15" hidden="1" customHeight="1" x14ac:dyDescent="0.25">
      <c r="J620" s="35"/>
    </row>
    <row r="621" spans="10:12" ht="15" hidden="1" customHeight="1" x14ac:dyDescent="0.25">
      <c r="J621" s="35"/>
    </row>
    <row r="622" spans="10:12" ht="15" hidden="1" customHeight="1" x14ac:dyDescent="0.25">
      <c r="J622" s="35"/>
    </row>
    <row r="623" spans="10:12" ht="15" hidden="1" customHeight="1" x14ac:dyDescent="0.25">
      <c r="J623" s="35"/>
    </row>
    <row r="624" spans="10:12" ht="15" hidden="1" customHeight="1" x14ac:dyDescent="0.25">
      <c r="J624" s="35"/>
    </row>
    <row r="625" spans="10:10" ht="15" hidden="1" customHeight="1" x14ac:dyDescent="0.25">
      <c r="J625" s="35"/>
    </row>
    <row r="626" spans="10:10" ht="15" hidden="1" customHeight="1" x14ac:dyDescent="0.25">
      <c r="J626" s="35"/>
    </row>
    <row r="627" spans="10:10" ht="15" hidden="1" customHeight="1" x14ac:dyDescent="0.25">
      <c r="J627" s="35"/>
    </row>
    <row r="628" spans="10:10" ht="15" hidden="1" customHeight="1" x14ac:dyDescent="0.25">
      <c r="J628" s="35"/>
    </row>
    <row r="629" spans="10:10" ht="15" hidden="1" customHeight="1" x14ac:dyDescent="0.25">
      <c r="J629" s="35"/>
    </row>
    <row r="630" spans="10:10" ht="15" hidden="1" customHeight="1" x14ac:dyDescent="0.25">
      <c r="J630" s="35"/>
    </row>
    <row r="631" spans="10:10" ht="15" hidden="1" customHeight="1" x14ac:dyDescent="0.25">
      <c r="J631" s="35"/>
    </row>
    <row r="632" spans="10:10" ht="15" hidden="1" customHeight="1" x14ac:dyDescent="0.25">
      <c r="J632" s="35"/>
    </row>
    <row r="633" spans="10:10" ht="15" hidden="1" customHeight="1" x14ac:dyDescent="0.25">
      <c r="J633" s="35"/>
    </row>
    <row r="634" spans="10:10" ht="15" hidden="1" customHeight="1" x14ac:dyDescent="0.25">
      <c r="J634" s="35"/>
    </row>
    <row r="635" spans="10:10" ht="15" hidden="1" customHeight="1" x14ac:dyDescent="0.25">
      <c r="J635" s="35"/>
    </row>
    <row r="636" spans="10:10" ht="15" hidden="1" customHeight="1" x14ac:dyDescent="0.25">
      <c r="J636" s="35"/>
    </row>
    <row r="637" spans="10:10" ht="15" hidden="1" customHeight="1" x14ac:dyDescent="0.25">
      <c r="J637" s="35"/>
    </row>
    <row r="638" spans="10:10" ht="15" hidden="1" customHeight="1" x14ac:dyDescent="0.25">
      <c r="J638" s="35"/>
    </row>
    <row r="639" spans="10:10" ht="15" hidden="1" customHeight="1" x14ac:dyDescent="0.25">
      <c r="J639" s="35"/>
    </row>
    <row r="640" spans="10:10" ht="15" hidden="1" customHeight="1" x14ac:dyDescent="0.25">
      <c r="J640" s="35"/>
    </row>
    <row r="641" spans="10:10" ht="15" hidden="1" customHeight="1" x14ac:dyDescent="0.25">
      <c r="J641" s="35"/>
    </row>
    <row r="642" spans="10:10" ht="15" hidden="1" customHeight="1" x14ac:dyDescent="0.25">
      <c r="J642" s="35"/>
    </row>
    <row r="643" spans="10:10" ht="15" hidden="1" customHeight="1" x14ac:dyDescent="0.25">
      <c r="J643" s="35"/>
    </row>
    <row r="644" spans="10:10" ht="15" hidden="1" customHeight="1" x14ac:dyDescent="0.25">
      <c r="J644" s="35"/>
    </row>
    <row r="645" spans="10:10" ht="15" hidden="1" customHeight="1" x14ac:dyDescent="0.25">
      <c r="J645" s="35"/>
    </row>
    <row r="646" spans="10:10" ht="15" hidden="1" customHeight="1" x14ac:dyDescent="0.25">
      <c r="J646" s="35"/>
    </row>
    <row r="647" spans="10:10" ht="15" hidden="1" customHeight="1" x14ac:dyDescent="0.25">
      <c r="J647" s="35"/>
    </row>
    <row r="648" spans="10:10" ht="15" hidden="1" customHeight="1" x14ac:dyDescent="0.25">
      <c r="J648" s="35"/>
    </row>
    <row r="649" spans="10:10" ht="15" hidden="1" customHeight="1" x14ac:dyDescent="0.25">
      <c r="J649" s="35"/>
    </row>
    <row r="650" spans="10:10" ht="15" hidden="1" customHeight="1" x14ac:dyDescent="0.25">
      <c r="J650" s="35"/>
    </row>
    <row r="651" spans="10:10" ht="15" hidden="1" customHeight="1" x14ac:dyDescent="0.25">
      <c r="J651" s="35"/>
    </row>
    <row r="652" spans="10:10" ht="15.6" hidden="1" x14ac:dyDescent="0.25">
      <c r="J652" s="35"/>
    </row>
    <row r="653" spans="10:10" ht="15.6" hidden="1" x14ac:dyDescent="0.25">
      <c r="J653" s="35"/>
    </row>
    <row r="654" spans="10:10" ht="15.6" hidden="1" x14ac:dyDescent="0.25">
      <c r="J654" s="35"/>
    </row>
    <row r="655" spans="10:10" ht="15.6" hidden="1" x14ac:dyDescent="0.25">
      <c r="J655" s="35"/>
    </row>
    <row r="656" spans="10:10" ht="15.6" hidden="1" x14ac:dyDescent="0.25">
      <c r="J656" s="35"/>
    </row>
    <row r="657" spans="10:10" ht="15.6" hidden="1" x14ac:dyDescent="0.25">
      <c r="J657" s="35"/>
    </row>
    <row r="658" spans="10:10" ht="15.6" hidden="1" x14ac:dyDescent="0.25">
      <c r="J658" s="35"/>
    </row>
    <row r="659" spans="10:10" ht="15.6" hidden="1" x14ac:dyDescent="0.25">
      <c r="J659" s="35"/>
    </row>
    <row r="660" spans="10:10" ht="15.6" hidden="1" x14ac:dyDescent="0.25">
      <c r="J660" s="35"/>
    </row>
    <row r="661" spans="10:10" ht="15.6" hidden="1" x14ac:dyDescent="0.25">
      <c r="J661" s="35"/>
    </row>
    <row r="662" spans="10:10" ht="15.6" hidden="1" x14ac:dyDescent="0.25">
      <c r="J662" s="35"/>
    </row>
    <row r="663" spans="10:10" ht="15.6" hidden="1" x14ac:dyDescent="0.25">
      <c r="J663" s="35"/>
    </row>
    <row r="664" spans="10:10" ht="15.6" hidden="1" x14ac:dyDescent="0.25">
      <c r="J664" s="35"/>
    </row>
    <row r="665" spans="10:10" ht="15.6" hidden="1" x14ac:dyDescent="0.25">
      <c r="J665" s="35"/>
    </row>
    <row r="666" spans="10:10" ht="15.6" hidden="1" x14ac:dyDescent="0.25">
      <c r="J666" s="35"/>
    </row>
    <row r="667" spans="10:10" ht="15.6" hidden="1" x14ac:dyDescent="0.25">
      <c r="J667" s="35"/>
    </row>
    <row r="668" spans="10:10" ht="15.6" hidden="1" x14ac:dyDescent="0.25">
      <c r="J668" s="35"/>
    </row>
    <row r="669" spans="10:10" ht="15.6" hidden="1" x14ac:dyDescent="0.25">
      <c r="J669" s="35"/>
    </row>
    <row r="670" spans="10:10" ht="15.6" hidden="1" x14ac:dyDescent="0.25">
      <c r="J670" s="35"/>
    </row>
    <row r="671" spans="10:10" ht="15.6" hidden="1" x14ac:dyDescent="0.25">
      <c r="J671" s="35"/>
    </row>
    <row r="672" spans="10:10" ht="15.6" hidden="1" x14ac:dyDescent="0.25">
      <c r="J672" s="35"/>
    </row>
    <row r="673" spans="10:10" ht="15.6" hidden="1" x14ac:dyDescent="0.25">
      <c r="J673" s="35"/>
    </row>
    <row r="674" spans="10:10" ht="15.6" hidden="1" x14ac:dyDescent="0.25">
      <c r="J674" s="35"/>
    </row>
    <row r="675" spans="10:10" ht="15.6" hidden="1" x14ac:dyDescent="0.25">
      <c r="J675" s="35"/>
    </row>
    <row r="676" spans="10:10" ht="15.6" hidden="1" x14ac:dyDescent="0.25">
      <c r="J676" s="35"/>
    </row>
    <row r="677" spans="10:10" ht="15.6" hidden="1" x14ac:dyDescent="0.25">
      <c r="J677" s="35"/>
    </row>
    <row r="678" spans="10:10" ht="15.6" hidden="1" x14ac:dyDescent="0.25">
      <c r="J678" s="35"/>
    </row>
    <row r="679" spans="10:10" ht="15.6" hidden="1" x14ac:dyDescent="0.25">
      <c r="J679" s="35"/>
    </row>
    <row r="680" spans="10:10" ht="15.6" hidden="1" x14ac:dyDescent="0.25">
      <c r="J680" s="35"/>
    </row>
    <row r="681" spans="10:10" ht="15.6" hidden="1" x14ac:dyDescent="0.25">
      <c r="J681" s="35"/>
    </row>
    <row r="682" spans="10:10" ht="15.6" hidden="1" x14ac:dyDescent="0.25">
      <c r="J682" s="35"/>
    </row>
    <row r="683" spans="10:10" ht="15.6" hidden="1" x14ac:dyDescent="0.25">
      <c r="J683" s="35"/>
    </row>
    <row r="684" spans="10:10" ht="15.6" hidden="1" x14ac:dyDescent="0.25">
      <c r="J684" s="35"/>
    </row>
    <row r="685" spans="10:10" ht="15.6" hidden="1" x14ac:dyDescent="0.25">
      <c r="J685" s="35"/>
    </row>
    <row r="686" spans="10:10" ht="15.6" hidden="1" x14ac:dyDescent="0.25">
      <c r="J686" s="35"/>
    </row>
    <row r="687" spans="10:10" ht="15.6" hidden="1" x14ac:dyDescent="0.25">
      <c r="J687" s="35"/>
    </row>
    <row r="688" spans="10:10" ht="15.6" hidden="1" x14ac:dyDescent="0.25">
      <c r="J688" s="35"/>
    </row>
    <row r="689" spans="10:10" ht="15.6" hidden="1" x14ac:dyDescent="0.25">
      <c r="J689" s="35"/>
    </row>
    <row r="690" spans="10:10" ht="15.6" hidden="1" x14ac:dyDescent="0.25">
      <c r="J690" s="35"/>
    </row>
    <row r="691" spans="10:10" ht="15.6" hidden="1" x14ac:dyDescent="0.25">
      <c r="J691" s="35"/>
    </row>
    <row r="692" spans="10:10" ht="15.6" hidden="1" x14ac:dyDescent="0.25">
      <c r="J692" s="35"/>
    </row>
    <row r="693" spans="10:10" ht="15.6" hidden="1" x14ac:dyDescent="0.25">
      <c r="J693" s="35"/>
    </row>
    <row r="694" spans="10:10" ht="15.6" hidden="1" x14ac:dyDescent="0.25">
      <c r="J694" s="35"/>
    </row>
    <row r="695" spans="10:10" ht="15.6" hidden="1" x14ac:dyDescent="0.25">
      <c r="J695" s="35"/>
    </row>
    <row r="696" spans="10:10" ht="15.6" hidden="1" x14ac:dyDescent="0.25">
      <c r="J696" s="35"/>
    </row>
    <row r="697" spans="10:10" ht="15.6" hidden="1" x14ac:dyDescent="0.25">
      <c r="J697" s="35"/>
    </row>
    <row r="698" spans="10:10" ht="15.6" hidden="1" x14ac:dyDescent="0.25">
      <c r="J698" s="35"/>
    </row>
    <row r="699" spans="10:10" ht="15.6" hidden="1" x14ac:dyDescent="0.25">
      <c r="J699" s="35"/>
    </row>
    <row r="700" spans="10:10" ht="15.6" hidden="1" x14ac:dyDescent="0.25">
      <c r="J700" s="35"/>
    </row>
    <row r="701" spans="10:10" ht="15.6" hidden="1" x14ac:dyDescent="0.25">
      <c r="J701" s="35"/>
    </row>
    <row r="702" spans="10:10" ht="15.6" hidden="1" x14ac:dyDescent="0.25">
      <c r="J702" s="35"/>
    </row>
    <row r="703" spans="10:10" ht="15.6" hidden="1" x14ac:dyDescent="0.25">
      <c r="J703" s="35"/>
    </row>
    <row r="704" spans="10:10" ht="15.6" hidden="1" x14ac:dyDescent="0.25">
      <c r="J704" s="35"/>
    </row>
    <row r="705" spans="10:10" ht="15.6" hidden="1" x14ac:dyDescent="0.25">
      <c r="J705" s="35"/>
    </row>
    <row r="706" spans="10:10" ht="15.6" hidden="1" x14ac:dyDescent="0.25">
      <c r="J706" s="35"/>
    </row>
    <row r="707" spans="10:10" ht="15.6" hidden="1" x14ac:dyDescent="0.25">
      <c r="J707" s="35"/>
    </row>
    <row r="708" spans="10:10" ht="15.6" hidden="1" x14ac:dyDescent="0.25">
      <c r="J708" s="35"/>
    </row>
    <row r="709" spans="10:10" ht="15.6" hidden="1" x14ac:dyDescent="0.25">
      <c r="J709" s="35"/>
    </row>
    <row r="710" spans="10:10" ht="15.6" hidden="1" x14ac:dyDescent="0.25">
      <c r="J710" s="35"/>
    </row>
    <row r="711" spans="10:10" ht="15.6" hidden="1" x14ac:dyDescent="0.25">
      <c r="J711" s="35"/>
    </row>
    <row r="712" spans="10:10" ht="15.6" hidden="1" x14ac:dyDescent="0.25">
      <c r="J712" s="35"/>
    </row>
    <row r="713" spans="10:10" ht="15.6" hidden="1" x14ac:dyDescent="0.25">
      <c r="J713" s="35"/>
    </row>
    <row r="714" spans="10:10" ht="15.6" hidden="1" x14ac:dyDescent="0.25">
      <c r="J714" s="35"/>
    </row>
    <row r="715" spans="10:10" ht="15.6" hidden="1" x14ac:dyDescent="0.25">
      <c r="J715" s="35"/>
    </row>
    <row r="716" spans="10:10" ht="15.6" hidden="1" x14ac:dyDescent="0.25">
      <c r="J716" s="35"/>
    </row>
    <row r="717" spans="10:10" ht="15.6" hidden="1" x14ac:dyDescent="0.25">
      <c r="J717" s="35"/>
    </row>
    <row r="718" spans="10:10" ht="15.6" hidden="1" x14ac:dyDescent="0.25">
      <c r="J718" s="35"/>
    </row>
    <row r="719" spans="10:10" ht="15.6" hidden="1" x14ac:dyDescent="0.25">
      <c r="J719" s="35"/>
    </row>
    <row r="720" spans="10:10" ht="15.6" hidden="1" x14ac:dyDescent="0.25">
      <c r="J720" s="35"/>
    </row>
    <row r="721" spans="10:10" ht="15.6" hidden="1" x14ac:dyDescent="0.25">
      <c r="J721" s="35"/>
    </row>
    <row r="722" spans="10:10" ht="15.6" hidden="1" x14ac:dyDescent="0.25">
      <c r="J722" s="35"/>
    </row>
    <row r="723" spans="10:10" ht="15.6" hidden="1" x14ac:dyDescent="0.25">
      <c r="J723" s="35"/>
    </row>
    <row r="724" spans="10:10" ht="15.6" hidden="1" x14ac:dyDescent="0.25">
      <c r="J724" s="35"/>
    </row>
    <row r="725" spans="10:10" ht="15.6" hidden="1" x14ac:dyDescent="0.25">
      <c r="J725" s="35"/>
    </row>
    <row r="726" spans="10:10" ht="15.6" hidden="1" x14ac:dyDescent="0.25">
      <c r="J726" s="35"/>
    </row>
    <row r="727" spans="10:10" ht="15.6" hidden="1" x14ac:dyDescent="0.25">
      <c r="J727" s="35"/>
    </row>
    <row r="728" spans="10:10" ht="15.6" hidden="1" x14ac:dyDescent="0.25">
      <c r="J728" s="35"/>
    </row>
    <row r="729" spans="10:10" ht="15.6" hidden="1" x14ac:dyDescent="0.25">
      <c r="J729" s="35"/>
    </row>
    <row r="730" spans="10:10" ht="15.6" hidden="1" x14ac:dyDescent="0.25">
      <c r="J730" s="35"/>
    </row>
    <row r="731" spans="10:10" ht="15.6" hidden="1" x14ac:dyDescent="0.25">
      <c r="J731" s="35"/>
    </row>
    <row r="732" spans="10:10" ht="15.6" hidden="1" x14ac:dyDescent="0.25">
      <c r="J732" s="35"/>
    </row>
    <row r="733" spans="10:10" ht="15.6" hidden="1" x14ac:dyDescent="0.25">
      <c r="J733" s="35"/>
    </row>
    <row r="734" spans="10:10" ht="15.6" hidden="1" x14ac:dyDescent="0.25">
      <c r="J734" s="35"/>
    </row>
    <row r="735" spans="10:10" ht="15.6" hidden="1" x14ac:dyDescent="0.25">
      <c r="J735" s="35"/>
    </row>
    <row r="736" spans="10:10" ht="15.6" hidden="1" x14ac:dyDescent="0.25">
      <c r="J736" s="35"/>
    </row>
    <row r="737" spans="10:10" ht="15.6" hidden="1" x14ac:dyDescent="0.25">
      <c r="J737" s="35"/>
    </row>
    <row r="738" spans="10:10" ht="15.6" hidden="1" x14ac:dyDescent="0.25">
      <c r="J738" s="35"/>
    </row>
    <row r="739" spans="10:10" ht="15.6" hidden="1" x14ac:dyDescent="0.25">
      <c r="J739" s="35"/>
    </row>
    <row r="740" spans="10:10" ht="15.6" hidden="1" x14ac:dyDescent="0.25">
      <c r="J740" s="35"/>
    </row>
    <row r="741" spans="10:10" ht="15.6" hidden="1" x14ac:dyDescent="0.25">
      <c r="J741" s="35"/>
    </row>
    <row r="742" spans="10:10" ht="15.6" hidden="1" x14ac:dyDescent="0.25">
      <c r="J742" s="35"/>
    </row>
    <row r="743" spans="10:10" ht="15.6" hidden="1" x14ac:dyDescent="0.25">
      <c r="J743" s="35"/>
    </row>
    <row r="744" spans="10:10" ht="15.6" hidden="1" x14ac:dyDescent="0.25">
      <c r="J744" s="35"/>
    </row>
    <row r="745" spans="10:10" ht="15.6" hidden="1" x14ac:dyDescent="0.25">
      <c r="J745" s="35"/>
    </row>
    <row r="746" spans="10:10" ht="15.6" hidden="1" x14ac:dyDescent="0.25">
      <c r="J746" s="35"/>
    </row>
    <row r="747" spans="10:10" ht="15.6" hidden="1" x14ac:dyDescent="0.25">
      <c r="J747" s="35"/>
    </row>
    <row r="748" spans="10:10" ht="15.6" hidden="1" x14ac:dyDescent="0.25">
      <c r="J748" s="35"/>
    </row>
    <row r="749" spans="10:10" ht="15.6" hidden="1" x14ac:dyDescent="0.25">
      <c r="J749" s="35"/>
    </row>
    <row r="750" spans="10:10" ht="15.6" hidden="1" x14ac:dyDescent="0.25">
      <c r="J750" s="35"/>
    </row>
    <row r="751" spans="10:10" ht="15.6" hidden="1" x14ac:dyDescent="0.25">
      <c r="J751" s="35"/>
    </row>
    <row r="752" spans="10:10" ht="15.6" hidden="1" x14ac:dyDescent="0.25">
      <c r="J752" s="35"/>
    </row>
    <row r="753" spans="10:10" ht="15.6" hidden="1" x14ac:dyDescent="0.25">
      <c r="J753" s="35"/>
    </row>
    <row r="754" spans="10:10" ht="15.6" hidden="1" x14ac:dyDescent="0.25">
      <c r="J754" s="35"/>
    </row>
    <row r="755" spans="10:10" ht="15.6" hidden="1" x14ac:dyDescent="0.25">
      <c r="J755" s="35"/>
    </row>
    <row r="756" spans="10:10" ht="15.6" hidden="1" x14ac:dyDescent="0.25">
      <c r="J756" s="35"/>
    </row>
    <row r="757" spans="10:10" ht="15.6" hidden="1" x14ac:dyDescent="0.25">
      <c r="J757" s="35"/>
    </row>
    <row r="758" spans="10:10" ht="15.6" hidden="1" x14ac:dyDescent="0.25">
      <c r="J758" s="35"/>
    </row>
    <row r="759" spans="10:10" ht="15.6" hidden="1" x14ac:dyDescent="0.25">
      <c r="J759" s="35"/>
    </row>
    <row r="760" spans="10:10" ht="15.6" hidden="1" x14ac:dyDescent="0.25">
      <c r="J760" s="35"/>
    </row>
    <row r="761" spans="10:10" ht="15.6" hidden="1" x14ac:dyDescent="0.25">
      <c r="J761" s="35"/>
    </row>
    <row r="762" spans="10:10" ht="15.6" hidden="1" x14ac:dyDescent="0.25">
      <c r="J762" s="35"/>
    </row>
    <row r="763" spans="10:10" ht="15.6" hidden="1" x14ac:dyDescent="0.25">
      <c r="J763" s="35"/>
    </row>
    <row r="764" spans="10:10" ht="15.6" hidden="1" x14ac:dyDescent="0.25">
      <c r="J764" s="35"/>
    </row>
    <row r="765" spans="10:10" ht="15.6" hidden="1" x14ac:dyDescent="0.25">
      <c r="J765" s="35"/>
    </row>
    <row r="766" spans="10:10" ht="15.6" hidden="1" x14ac:dyDescent="0.25">
      <c r="J766" s="35"/>
    </row>
    <row r="767" spans="10:10" ht="15.6" hidden="1" x14ac:dyDescent="0.25">
      <c r="J767" s="35"/>
    </row>
    <row r="768" spans="10:10" ht="15.6" hidden="1" x14ac:dyDescent="0.25">
      <c r="J768" s="35"/>
    </row>
    <row r="769" spans="10:10" ht="15.6" hidden="1" x14ac:dyDescent="0.25">
      <c r="J769" s="35"/>
    </row>
    <row r="770" spans="10:10" ht="15.6" hidden="1" x14ac:dyDescent="0.25">
      <c r="J770" s="35"/>
    </row>
    <row r="771" spans="10:10" ht="15.6" hidden="1" x14ac:dyDescent="0.25">
      <c r="J771" s="35"/>
    </row>
    <row r="772" spans="10:10" ht="15.6" hidden="1" x14ac:dyDescent="0.25">
      <c r="J772" s="35"/>
    </row>
    <row r="773" spans="10:10" ht="15.6" hidden="1" x14ac:dyDescent="0.25">
      <c r="J773" s="35"/>
    </row>
    <row r="774" spans="10:10" ht="15.6" hidden="1" x14ac:dyDescent="0.25">
      <c r="J774" s="35"/>
    </row>
    <row r="775" spans="10:10" ht="15.6" hidden="1" x14ac:dyDescent="0.25">
      <c r="J775" s="35"/>
    </row>
    <row r="776" spans="10:10" ht="15.6" hidden="1" x14ac:dyDescent="0.25">
      <c r="J776" s="35"/>
    </row>
    <row r="777" spans="10:10" ht="15.6" hidden="1" x14ac:dyDescent="0.25">
      <c r="J777" s="35"/>
    </row>
    <row r="778" spans="10:10" ht="15.6" hidden="1" x14ac:dyDescent="0.25">
      <c r="J778" s="35"/>
    </row>
    <row r="779" spans="10:10" ht="15.6" hidden="1" x14ac:dyDescent="0.25">
      <c r="J779" s="35"/>
    </row>
    <row r="780" spans="10:10" ht="15.6" hidden="1" x14ac:dyDescent="0.25">
      <c r="J780" s="35"/>
    </row>
    <row r="781" spans="10:10" ht="15.6" hidden="1" x14ac:dyDescent="0.25">
      <c r="J781" s="35"/>
    </row>
    <row r="782" spans="10:10" ht="15.6" hidden="1" x14ac:dyDescent="0.25">
      <c r="J782" s="35"/>
    </row>
    <row r="783" spans="10:10" ht="15.6" hidden="1" x14ac:dyDescent="0.25">
      <c r="J783" s="35"/>
    </row>
    <row r="784" spans="10:10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  <row r="820" ht="15.6" hidden="1" x14ac:dyDescent="0.25"/>
    <row r="821" ht="15.6" hidden="1" x14ac:dyDescent="0.25"/>
    <row r="822" ht="15.6" hidden="1" x14ac:dyDescent="0.25"/>
    <row r="823" ht="15.6" hidden="1" x14ac:dyDescent="0.25"/>
    <row r="824" ht="15.6" hidden="1" x14ac:dyDescent="0.25"/>
    <row r="825" ht="15.6" hidden="1" x14ac:dyDescent="0.25"/>
    <row r="826" ht="15.6" hidden="1" x14ac:dyDescent="0.25"/>
    <row r="827" ht="15.6" hidden="1" x14ac:dyDescent="0.25"/>
    <row r="828" ht="15.6" hidden="1" x14ac:dyDescent="0.25"/>
    <row r="829" ht="15.6" hidden="1" x14ac:dyDescent="0.25"/>
    <row r="830" ht="15.6" hidden="1" x14ac:dyDescent="0.25"/>
    <row r="831" ht="15.6" hidden="1" x14ac:dyDescent="0.25"/>
    <row r="832" ht="15.6" hidden="1" x14ac:dyDescent="0.25"/>
    <row r="833" ht="15.6" hidden="1" x14ac:dyDescent="0.25"/>
    <row r="834" ht="15.6" hidden="1" x14ac:dyDescent="0.25"/>
    <row r="835" ht="15.6" hidden="1" x14ac:dyDescent="0.25"/>
    <row r="836" ht="15.6" hidden="1" x14ac:dyDescent="0.25"/>
    <row r="837" ht="15.6" hidden="1" x14ac:dyDescent="0.25"/>
    <row r="838" ht="15.6" hidden="1" x14ac:dyDescent="0.25"/>
    <row r="839" ht="15.6" hidden="1" x14ac:dyDescent="0.25"/>
    <row r="840" ht="15.6" hidden="1" x14ac:dyDescent="0.25"/>
    <row r="841" ht="15.6" hidden="1" x14ac:dyDescent="0.25"/>
    <row r="842" ht="15.6" hidden="1" x14ac:dyDescent="0.25"/>
    <row r="843" ht="15.6" hidden="1" x14ac:dyDescent="0.25"/>
    <row r="844" ht="15.6" hidden="1" x14ac:dyDescent="0.25"/>
    <row r="845" ht="15.6" hidden="1" x14ac:dyDescent="0.25"/>
    <row r="846" ht="15.6" hidden="1" x14ac:dyDescent="0.25"/>
    <row r="847" ht="15.6" hidden="1" x14ac:dyDescent="0.25"/>
    <row r="848" ht="15.6" hidden="1" x14ac:dyDescent="0.25"/>
    <row r="849" ht="15.6" hidden="1" x14ac:dyDescent="0.25"/>
    <row r="850" ht="15.6" hidden="1" x14ac:dyDescent="0.25"/>
    <row r="851" ht="15.6" hidden="1" x14ac:dyDescent="0.25"/>
    <row r="852" ht="15.6" hidden="1" x14ac:dyDescent="0.25"/>
    <row r="853" ht="15.6" hidden="1" x14ac:dyDescent="0.25"/>
    <row r="854" ht="15.6" hidden="1" x14ac:dyDescent="0.25"/>
    <row r="855" ht="15.6" hidden="1" x14ac:dyDescent="0.25"/>
    <row r="856" ht="15.6" hidden="1" x14ac:dyDescent="0.25"/>
    <row r="857" ht="15.6" hidden="1" x14ac:dyDescent="0.25"/>
    <row r="858" ht="15.6" hidden="1" x14ac:dyDescent="0.25"/>
    <row r="859" ht="15.6" hidden="1" x14ac:dyDescent="0.25"/>
    <row r="860" ht="15.6" hidden="1" x14ac:dyDescent="0.25"/>
    <row r="861" ht="15.6" hidden="1" x14ac:dyDescent="0.25"/>
    <row r="862" ht="15.6" hidden="1" x14ac:dyDescent="0.25"/>
    <row r="863" ht="15.6" hidden="1" x14ac:dyDescent="0.25"/>
    <row r="864" ht="15.6" hidden="1" x14ac:dyDescent="0.25"/>
    <row r="865" ht="15.6" hidden="1" x14ac:dyDescent="0.25"/>
    <row r="866" ht="15.6" hidden="1" x14ac:dyDescent="0.25"/>
    <row r="867" ht="15.6" hidden="1" x14ac:dyDescent="0.25"/>
    <row r="868" ht="15.6" hidden="1" x14ac:dyDescent="0.25"/>
    <row r="869" ht="15.6" hidden="1" x14ac:dyDescent="0.25"/>
    <row r="870" ht="15.6" hidden="1" x14ac:dyDescent="0.25"/>
    <row r="871" ht="15.6" hidden="1" x14ac:dyDescent="0.25"/>
    <row r="872" ht="15.6" hidden="1" x14ac:dyDescent="0.25"/>
    <row r="873" ht="15.6" hidden="1" x14ac:dyDescent="0.25"/>
    <row r="874" ht="15.6" hidden="1" x14ac:dyDescent="0.25"/>
    <row r="875" ht="15.6" hidden="1" x14ac:dyDescent="0.25"/>
    <row r="876" ht="15.6" hidden="1" x14ac:dyDescent="0.25"/>
    <row r="877" ht="15.6" hidden="1" x14ac:dyDescent="0.25"/>
    <row r="878" ht="15.6" hidden="1" x14ac:dyDescent="0.25"/>
    <row r="879" ht="15.6" hidden="1" x14ac:dyDescent="0.25"/>
    <row r="880" ht="15.6" hidden="1" x14ac:dyDescent="0.25"/>
    <row r="881" ht="15.6" hidden="1" x14ac:dyDescent="0.25"/>
    <row r="882" ht="15.6" hidden="1" x14ac:dyDescent="0.25"/>
    <row r="883" ht="15.6" hidden="1" x14ac:dyDescent="0.25"/>
    <row r="884" ht="15.6" hidden="1" x14ac:dyDescent="0.25"/>
    <row r="885" ht="15.6" hidden="1" x14ac:dyDescent="0.25"/>
    <row r="886" ht="15.6" hidden="1" x14ac:dyDescent="0.25"/>
    <row r="887" ht="15.6" hidden="1" x14ac:dyDescent="0.25"/>
    <row r="888" ht="15.6" hidden="1" x14ac:dyDescent="0.25"/>
    <row r="889" ht="15.6" hidden="1" x14ac:dyDescent="0.25"/>
    <row r="890" ht="15.6" hidden="1" x14ac:dyDescent="0.25"/>
    <row r="891" ht="15.6" hidden="1" x14ac:dyDescent="0.25"/>
    <row r="892" ht="15.6" hidden="1" x14ac:dyDescent="0.25"/>
    <row r="893" ht="15.6" hidden="1" x14ac:dyDescent="0.25"/>
    <row r="894" ht="15.6" hidden="1" x14ac:dyDescent="0.25"/>
    <row r="895" ht="15.6" hidden="1" x14ac:dyDescent="0.25"/>
    <row r="896" ht="15.6" hidden="1" x14ac:dyDescent="0.25"/>
    <row r="897" ht="15.6" hidden="1" x14ac:dyDescent="0.25"/>
    <row r="898" ht="15.6" hidden="1" x14ac:dyDescent="0.25"/>
    <row r="899" ht="15.6" hidden="1" x14ac:dyDescent="0.25"/>
    <row r="900" ht="15.6" hidden="1" x14ac:dyDescent="0.25"/>
    <row r="901" ht="15.6" hidden="1" x14ac:dyDescent="0.25"/>
    <row r="902" ht="15.6" hidden="1" x14ac:dyDescent="0.25"/>
    <row r="903" ht="15.6" hidden="1" x14ac:dyDescent="0.25"/>
    <row r="904" ht="15.6" hidden="1" x14ac:dyDescent="0.25"/>
    <row r="905" ht="15.6" hidden="1" x14ac:dyDescent="0.25"/>
    <row r="906" ht="15.6" hidden="1" x14ac:dyDescent="0.25"/>
    <row r="907" ht="15.6" hidden="1" x14ac:dyDescent="0.25"/>
    <row r="908" ht="15.6" hidden="1" x14ac:dyDescent="0.25"/>
    <row r="909" ht="15.6" hidden="1" x14ac:dyDescent="0.25"/>
    <row r="910" ht="15.6" hidden="1" x14ac:dyDescent="0.25"/>
    <row r="911" ht="15.6" hidden="1" x14ac:dyDescent="0.25"/>
    <row r="912" ht="15.6" hidden="1" x14ac:dyDescent="0.25"/>
    <row r="913" ht="15.6" hidden="1" x14ac:dyDescent="0.25"/>
    <row r="914" ht="15.6" hidden="1" x14ac:dyDescent="0.25"/>
    <row r="915" ht="15.6" hidden="1" x14ac:dyDescent="0.25"/>
    <row r="916" ht="15.6" hidden="1" x14ac:dyDescent="0.25"/>
    <row r="917" ht="15.6" hidden="1" x14ac:dyDescent="0.25"/>
    <row r="918" ht="15.6" hidden="1" x14ac:dyDescent="0.25"/>
    <row r="919" ht="15.6" hidden="1" x14ac:dyDescent="0.25"/>
    <row r="920" ht="15.6" hidden="1" x14ac:dyDescent="0.25"/>
    <row r="921" ht="15.6" hidden="1" x14ac:dyDescent="0.25"/>
    <row r="922" ht="15.6" hidden="1" x14ac:dyDescent="0.25"/>
    <row r="923" ht="15.6" hidden="1" x14ac:dyDescent="0.25"/>
    <row r="924" ht="15.6" hidden="1" x14ac:dyDescent="0.25"/>
    <row r="925" ht="15.6" hidden="1" x14ac:dyDescent="0.25"/>
    <row r="926" ht="15.6" hidden="1" x14ac:dyDescent="0.25"/>
    <row r="927" ht="15.6" hidden="1" x14ac:dyDescent="0.25"/>
    <row r="928" ht="15.6" hidden="1" x14ac:dyDescent="0.25"/>
    <row r="929" ht="15.6" hidden="1" x14ac:dyDescent="0.25"/>
    <row r="930" ht="15.6" hidden="1" x14ac:dyDescent="0.25"/>
    <row r="931" ht="15.6" hidden="1" x14ac:dyDescent="0.25"/>
    <row r="932" ht="15.6" hidden="1" x14ac:dyDescent="0.25"/>
    <row r="933" ht="15.6" hidden="1" x14ac:dyDescent="0.25"/>
    <row r="934" ht="15.6" hidden="1" x14ac:dyDescent="0.25"/>
    <row r="935" ht="15.6" hidden="1" x14ac:dyDescent="0.25"/>
    <row r="936" ht="15.6" hidden="1" x14ac:dyDescent="0.25"/>
    <row r="937" ht="15.6" hidden="1" x14ac:dyDescent="0.25"/>
    <row r="938" ht="15.6" hidden="1" x14ac:dyDescent="0.25"/>
    <row r="939" ht="15.6" hidden="1" x14ac:dyDescent="0.25"/>
    <row r="940" ht="15.6" hidden="1" x14ac:dyDescent="0.25"/>
    <row r="941" ht="15.6" hidden="1" x14ac:dyDescent="0.25"/>
    <row r="942" ht="15.6" hidden="1" x14ac:dyDescent="0.25"/>
    <row r="943" ht="15.6" hidden="1" x14ac:dyDescent="0.25"/>
    <row r="944" ht="15.6" hidden="1" x14ac:dyDescent="0.25"/>
    <row r="945" ht="15.6" hidden="1" x14ac:dyDescent="0.25"/>
    <row r="946" ht="15.6" hidden="1" x14ac:dyDescent="0.25"/>
    <row r="947" ht="15.6" hidden="1" x14ac:dyDescent="0.25"/>
    <row r="948" ht="15.6" hidden="1" x14ac:dyDescent="0.25"/>
    <row r="949" ht="15.6" hidden="1" x14ac:dyDescent="0.25"/>
    <row r="950" ht="15.6" hidden="1" x14ac:dyDescent="0.25"/>
    <row r="951" ht="15.6" hidden="1" x14ac:dyDescent="0.25"/>
    <row r="952" ht="15.6" hidden="1" x14ac:dyDescent="0.25"/>
    <row r="953" ht="15.6" hidden="1" x14ac:dyDescent="0.25"/>
    <row r="954" ht="15.6" hidden="1" x14ac:dyDescent="0.25"/>
    <row r="955" ht="15.6" hidden="1" x14ac:dyDescent="0.25"/>
    <row r="956" ht="15.6" hidden="1" x14ac:dyDescent="0.25"/>
    <row r="957" ht="15.6" hidden="1" x14ac:dyDescent="0.25"/>
    <row r="958" ht="15.6" hidden="1" x14ac:dyDescent="0.25"/>
    <row r="959" ht="15.6" hidden="1" x14ac:dyDescent="0.25"/>
    <row r="960" ht="15.6" hidden="1" x14ac:dyDescent="0.25"/>
    <row r="961" ht="15.6" hidden="1" x14ac:dyDescent="0.25"/>
    <row r="962" ht="15.6" hidden="1" x14ac:dyDescent="0.25"/>
    <row r="963" ht="15.6" hidden="1" x14ac:dyDescent="0.25"/>
    <row r="964" ht="15.6" hidden="1" x14ac:dyDescent="0.25"/>
    <row r="965" ht="15.6" hidden="1" x14ac:dyDescent="0.25"/>
    <row r="966" ht="15.6" hidden="1" x14ac:dyDescent="0.25"/>
    <row r="967" ht="15.6" hidden="1" x14ac:dyDescent="0.25"/>
    <row r="968" ht="15.6" hidden="1" x14ac:dyDescent="0.25"/>
    <row r="969" ht="15.6" hidden="1" x14ac:dyDescent="0.25"/>
    <row r="970" ht="15.6" hidden="1" x14ac:dyDescent="0.25"/>
    <row r="971" ht="15.6" hidden="1" x14ac:dyDescent="0.25"/>
    <row r="972" ht="15.6" hidden="1" x14ac:dyDescent="0.25"/>
    <row r="973" ht="15.6" hidden="1" x14ac:dyDescent="0.25"/>
    <row r="974" ht="15.6" hidden="1" x14ac:dyDescent="0.25"/>
    <row r="975" ht="15.6" hidden="1" x14ac:dyDescent="0.25"/>
    <row r="976" ht="15.6" hidden="1" x14ac:dyDescent="0.25"/>
    <row r="977" ht="15.6" hidden="1" x14ac:dyDescent="0.25"/>
    <row r="978" ht="15.6" hidden="1" x14ac:dyDescent="0.25"/>
    <row r="979" ht="15.6" hidden="1" x14ac:dyDescent="0.25"/>
    <row r="980" ht="15.6" hidden="1" x14ac:dyDescent="0.25"/>
    <row r="981" ht="15.6" hidden="1" x14ac:dyDescent="0.25"/>
    <row r="982" ht="15.6" hidden="1" x14ac:dyDescent="0.25"/>
    <row r="983" ht="15.6" hidden="1" x14ac:dyDescent="0.25"/>
    <row r="984" ht="15.6" hidden="1" x14ac:dyDescent="0.25"/>
    <row r="985" ht="15.6" hidden="1" x14ac:dyDescent="0.25"/>
    <row r="986" ht="15.6" hidden="1" x14ac:dyDescent="0.25"/>
    <row r="987" ht="15.6" hidden="1" x14ac:dyDescent="0.25"/>
    <row r="988" ht="15.6" hidden="1" x14ac:dyDescent="0.25"/>
    <row r="989" ht="15.6" hidden="1" x14ac:dyDescent="0.25"/>
    <row r="990" ht="15.6" hidden="1" x14ac:dyDescent="0.25"/>
    <row r="991" ht="15.6" hidden="1" x14ac:dyDescent="0.25"/>
    <row r="992" ht="15.6" hidden="1" x14ac:dyDescent="0.25"/>
    <row r="993" ht="15.6" hidden="1" x14ac:dyDescent="0.25"/>
    <row r="994" ht="15.6" hidden="1" x14ac:dyDescent="0.25"/>
    <row r="995" ht="15.6" hidden="1" x14ac:dyDescent="0.25"/>
    <row r="996" ht="15.6" hidden="1" x14ac:dyDescent="0.25"/>
    <row r="997" ht="15.6" hidden="1" x14ac:dyDescent="0.25"/>
    <row r="998" ht="15.6" hidden="1" x14ac:dyDescent="0.25"/>
    <row r="999" ht="15.6" hidden="1" x14ac:dyDescent="0.25"/>
    <row r="1000" ht="15.6" hidden="1" x14ac:dyDescent="0.25"/>
    <row r="1001" ht="15.6" hidden="1" x14ac:dyDescent="0.25"/>
    <row r="1002" ht="15.6" hidden="1" x14ac:dyDescent="0.25"/>
    <row r="1003" ht="15.6" hidden="1" x14ac:dyDescent="0.25"/>
    <row r="1004" ht="15.6" hidden="1" x14ac:dyDescent="0.25"/>
    <row r="1005" ht="15.6" hidden="1" x14ac:dyDescent="0.25"/>
    <row r="1006" ht="15.6" hidden="1" x14ac:dyDescent="0.25"/>
    <row r="1007" ht="15.6" hidden="1" x14ac:dyDescent="0.25"/>
    <row r="1008" ht="15.6" hidden="1" x14ac:dyDescent="0.25"/>
    <row r="1009" ht="15.6" hidden="1" x14ac:dyDescent="0.25"/>
    <row r="1010" ht="15.6" hidden="1" x14ac:dyDescent="0.25"/>
    <row r="1011" ht="15.6" hidden="1" x14ac:dyDescent="0.25"/>
    <row r="1012" ht="15.6" hidden="1" x14ac:dyDescent="0.25"/>
    <row r="1013" ht="15.6" hidden="1" x14ac:dyDescent="0.25"/>
    <row r="1014" ht="15.6" hidden="1" x14ac:dyDescent="0.25"/>
    <row r="1015" ht="15.6" hidden="1" x14ac:dyDescent="0.25"/>
    <row r="1016" ht="15.6" hidden="1" x14ac:dyDescent="0.25"/>
    <row r="1017" ht="15.6" hidden="1" x14ac:dyDescent="0.25"/>
    <row r="1018" ht="15.6" hidden="1" x14ac:dyDescent="0.25"/>
    <row r="1019" ht="15.6" hidden="1" x14ac:dyDescent="0.25"/>
    <row r="1020" ht="15.6" hidden="1" x14ac:dyDescent="0.25"/>
    <row r="1021" ht="15.6" hidden="1" x14ac:dyDescent="0.25"/>
    <row r="1022" ht="15.6" hidden="1" x14ac:dyDescent="0.25"/>
    <row r="1023" ht="15.6" hidden="1" x14ac:dyDescent="0.25"/>
    <row r="1024" ht="15.6" hidden="1" x14ac:dyDescent="0.25"/>
    <row r="1025" ht="15.6" hidden="1" x14ac:dyDescent="0.25"/>
    <row r="1026" ht="15.6" hidden="1" x14ac:dyDescent="0.25"/>
    <row r="1027" ht="15.6" hidden="1" x14ac:dyDescent="0.25"/>
    <row r="1028" ht="15.6" hidden="1" x14ac:dyDescent="0.25"/>
    <row r="1029" ht="15.6" hidden="1" x14ac:dyDescent="0.25"/>
    <row r="1030" ht="15.6" hidden="1" x14ac:dyDescent="0.25"/>
    <row r="1031" ht="15.6" hidden="1" x14ac:dyDescent="0.25"/>
    <row r="1032" ht="15.6" hidden="1" x14ac:dyDescent="0.25"/>
    <row r="1033" ht="15.6" hidden="1" x14ac:dyDescent="0.25"/>
    <row r="1034" ht="15.6" hidden="1" x14ac:dyDescent="0.25"/>
    <row r="1035" ht="15.6" hidden="1" x14ac:dyDescent="0.25"/>
    <row r="1036" ht="15.6" hidden="1" x14ac:dyDescent="0.25"/>
    <row r="1037" ht="15.6" hidden="1" x14ac:dyDescent="0.25"/>
    <row r="1038" ht="15.6" hidden="1" x14ac:dyDescent="0.25"/>
    <row r="1039" ht="15.6" hidden="1" x14ac:dyDescent="0.25"/>
    <row r="1040" ht="15.6" hidden="1" x14ac:dyDescent="0.25"/>
    <row r="1041" ht="15.6" hidden="1" x14ac:dyDescent="0.25"/>
    <row r="1042" ht="15.6" hidden="1" x14ac:dyDescent="0.25"/>
    <row r="1043" ht="15.6" hidden="1" x14ac:dyDescent="0.25"/>
    <row r="1044" ht="15.6" hidden="1" x14ac:dyDescent="0.25"/>
    <row r="1045" ht="15.6" hidden="1" x14ac:dyDescent="0.25"/>
    <row r="1046" ht="15.6" hidden="1" x14ac:dyDescent="0.25"/>
    <row r="1047" ht="15.6" hidden="1" x14ac:dyDescent="0.25"/>
    <row r="1048" ht="15.6" hidden="1" x14ac:dyDescent="0.25"/>
    <row r="1049" ht="15.6" hidden="1" x14ac:dyDescent="0.25"/>
    <row r="1050" ht="15.6" hidden="1" x14ac:dyDescent="0.25"/>
    <row r="1051" ht="15.6" hidden="1" x14ac:dyDescent="0.25"/>
    <row r="1052" ht="15.6" hidden="1" x14ac:dyDescent="0.25"/>
    <row r="1053" ht="15.6" hidden="1" x14ac:dyDescent="0.25"/>
    <row r="1054" ht="15.6" hidden="1" x14ac:dyDescent="0.25"/>
    <row r="1055" ht="15.6" hidden="1" x14ac:dyDescent="0.25"/>
    <row r="1056" ht="15.6" hidden="1" x14ac:dyDescent="0.25"/>
    <row r="1057" ht="15.6" hidden="1" x14ac:dyDescent="0.25"/>
    <row r="1058" ht="15.6" hidden="1" x14ac:dyDescent="0.25"/>
    <row r="1059" ht="15.6" hidden="1" x14ac:dyDescent="0.25"/>
    <row r="1060" ht="15.6" hidden="1" x14ac:dyDescent="0.25"/>
    <row r="1061" ht="15.6" hidden="1" x14ac:dyDescent="0.25"/>
    <row r="1062" ht="15.6" hidden="1" x14ac:dyDescent="0.25"/>
    <row r="1063" ht="15.6" hidden="1" x14ac:dyDescent="0.25"/>
    <row r="1064" ht="15.6" hidden="1" x14ac:dyDescent="0.25"/>
    <row r="1065" ht="15.6" hidden="1" x14ac:dyDescent="0.25"/>
    <row r="1066" ht="15.6" hidden="1" x14ac:dyDescent="0.25"/>
    <row r="1067" ht="15.6" hidden="1" x14ac:dyDescent="0.25"/>
    <row r="1068" ht="15.6" hidden="1" x14ac:dyDescent="0.25"/>
    <row r="1069" ht="15.6" hidden="1" x14ac:dyDescent="0.25"/>
    <row r="1070" ht="15.6" hidden="1" x14ac:dyDescent="0.25"/>
    <row r="1071" ht="15.6" hidden="1" x14ac:dyDescent="0.25"/>
    <row r="1072" ht="15.6" hidden="1" x14ac:dyDescent="0.25"/>
    <row r="1073" ht="15.6" hidden="1" x14ac:dyDescent="0.25"/>
    <row r="1074" ht="15.6" hidden="1" x14ac:dyDescent="0.25"/>
    <row r="1075" ht="15.6" hidden="1" x14ac:dyDescent="0.25"/>
    <row r="1076" ht="15.6" hidden="1" x14ac:dyDescent="0.25"/>
    <row r="1077" ht="15.6" hidden="1" x14ac:dyDescent="0.25"/>
    <row r="1078" ht="15.6" hidden="1" x14ac:dyDescent="0.25"/>
    <row r="1079" ht="15.6" hidden="1" x14ac:dyDescent="0.25"/>
    <row r="1080" ht="15.6" hidden="1" x14ac:dyDescent="0.25"/>
    <row r="1081" ht="15.6" hidden="1" x14ac:dyDescent="0.25"/>
    <row r="1082" ht="15.6" hidden="1" x14ac:dyDescent="0.25"/>
    <row r="1083" ht="15.6" hidden="1" x14ac:dyDescent="0.25"/>
    <row r="1084" ht="15.6" hidden="1" x14ac:dyDescent="0.25"/>
    <row r="1085" ht="15.6" hidden="1" x14ac:dyDescent="0.25"/>
    <row r="1086" ht="15.6" hidden="1" x14ac:dyDescent="0.25"/>
    <row r="1087" ht="15.6" hidden="1" x14ac:dyDescent="0.25"/>
    <row r="1088" ht="15.6" hidden="1" x14ac:dyDescent="0.25"/>
    <row r="1089" ht="15.6" hidden="1" x14ac:dyDescent="0.25"/>
    <row r="1090" ht="15.6" hidden="1" x14ac:dyDescent="0.25"/>
    <row r="1091" ht="15.6" hidden="1" x14ac:dyDescent="0.25"/>
    <row r="1092" ht="15.6" hidden="1" x14ac:dyDescent="0.25"/>
    <row r="1093" ht="15.6" hidden="1" x14ac:dyDescent="0.25"/>
    <row r="1094" ht="15.6" hidden="1" x14ac:dyDescent="0.25"/>
    <row r="1095" ht="15.6" hidden="1" x14ac:dyDescent="0.25"/>
    <row r="1096" ht="15.6" hidden="1" x14ac:dyDescent="0.25"/>
    <row r="1097" ht="15.6" hidden="1" x14ac:dyDescent="0.25"/>
    <row r="1098" ht="15.6" hidden="1" x14ac:dyDescent="0.25"/>
    <row r="1099" ht="15.6" hidden="1" x14ac:dyDescent="0.25"/>
    <row r="1100" ht="15.6" hidden="1" x14ac:dyDescent="0.25"/>
    <row r="1101" ht="15.6" hidden="1" x14ac:dyDescent="0.25"/>
    <row r="1102" ht="15.6" hidden="1" x14ac:dyDescent="0.25"/>
    <row r="1103" ht="15.6" hidden="1" x14ac:dyDescent="0.25"/>
    <row r="1104" ht="15.6" hidden="1" x14ac:dyDescent="0.25"/>
    <row r="1105" ht="15.6" hidden="1" x14ac:dyDescent="0.25"/>
    <row r="1106" ht="15.6" hidden="1" x14ac:dyDescent="0.25"/>
    <row r="1107" ht="15.6" hidden="1" x14ac:dyDescent="0.25"/>
    <row r="1108" ht="15.6" hidden="1" x14ac:dyDescent="0.25"/>
    <row r="1109" ht="15.6" hidden="1" x14ac:dyDescent="0.25"/>
    <row r="1110" ht="15.6" hidden="1" x14ac:dyDescent="0.25"/>
    <row r="1111" ht="15.6" hidden="1" x14ac:dyDescent="0.25"/>
    <row r="1112" ht="15.6" hidden="1" x14ac:dyDescent="0.25"/>
    <row r="1113" ht="15.6" hidden="1" x14ac:dyDescent="0.25"/>
    <row r="1114" ht="15.6" hidden="1" x14ac:dyDescent="0.25"/>
    <row r="1115" ht="15.6" hidden="1" x14ac:dyDescent="0.25"/>
    <row r="1116" ht="15.6" hidden="1" x14ac:dyDescent="0.25"/>
    <row r="1117" ht="15.6" hidden="1" x14ac:dyDescent="0.25"/>
    <row r="1118" ht="15.6" hidden="1" x14ac:dyDescent="0.25"/>
    <row r="1119" ht="15.6" hidden="1" x14ac:dyDescent="0.25"/>
    <row r="1120" ht="15.6" hidden="1" x14ac:dyDescent="0.25"/>
    <row r="1121" ht="15.6" hidden="1" x14ac:dyDescent="0.25"/>
    <row r="1122" ht="15.6" hidden="1" x14ac:dyDescent="0.25"/>
    <row r="1123" ht="15.6" hidden="1" x14ac:dyDescent="0.25"/>
    <row r="1124" ht="15.6" hidden="1" x14ac:dyDescent="0.25"/>
    <row r="1125" ht="15.6" hidden="1" x14ac:dyDescent="0.25"/>
    <row r="1126" ht="15.6" hidden="1" x14ac:dyDescent="0.25"/>
    <row r="1127" ht="15.6" hidden="1" x14ac:dyDescent="0.25"/>
    <row r="1128" ht="15.6" hidden="1" x14ac:dyDescent="0.25"/>
    <row r="1129" ht="15.6" hidden="1" x14ac:dyDescent="0.25"/>
    <row r="1130" ht="15.6" hidden="1" x14ac:dyDescent="0.25"/>
    <row r="1131" ht="15.6" hidden="1" x14ac:dyDescent="0.25"/>
    <row r="1132" ht="15.6" hidden="1" x14ac:dyDescent="0.25"/>
    <row r="1133" ht="15.6" hidden="1" x14ac:dyDescent="0.25"/>
    <row r="1134" ht="15.6" hidden="1" x14ac:dyDescent="0.25"/>
    <row r="1135" ht="15.6" hidden="1" x14ac:dyDescent="0.25"/>
    <row r="1136" ht="15.6" hidden="1" x14ac:dyDescent="0.25"/>
    <row r="1137" ht="15.6" hidden="1" x14ac:dyDescent="0.25"/>
    <row r="1138" ht="15.6" hidden="1" x14ac:dyDescent="0.25"/>
    <row r="1139" ht="15.6" hidden="1" x14ac:dyDescent="0.25"/>
    <row r="1140" ht="15.6" hidden="1" x14ac:dyDescent="0.25"/>
    <row r="1141" ht="15.6" hidden="1" x14ac:dyDescent="0.25"/>
    <row r="1142" ht="15.6" hidden="1" x14ac:dyDescent="0.25"/>
    <row r="1143" ht="15.6" hidden="1" x14ac:dyDescent="0.25"/>
    <row r="1144" ht="15.6" hidden="1" x14ac:dyDescent="0.25"/>
    <row r="1145" ht="15.6" hidden="1" x14ac:dyDescent="0.25"/>
    <row r="1146" ht="15.6" hidden="1" x14ac:dyDescent="0.25"/>
    <row r="1147" ht="15.6" hidden="1" x14ac:dyDescent="0.25"/>
    <row r="1148" ht="15.6" hidden="1" x14ac:dyDescent="0.25"/>
    <row r="1149" ht="15.6" hidden="1" x14ac:dyDescent="0.25"/>
    <row r="1150" ht="15.6" hidden="1" x14ac:dyDescent="0.25"/>
    <row r="1151" ht="15.6" hidden="1" x14ac:dyDescent="0.25"/>
    <row r="1152" ht="15.6" hidden="1" x14ac:dyDescent="0.25"/>
    <row r="1153" ht="15.6" hidden="1" x14ac:dyDescent="0.25"/>
    <row r="1154" ht="15.6" hidden="1" x14ac:dyDescent="0.25"/>
    <row r="1155" ht="15.6" hidden="1" x14ac:dyDescent="0.25"/>
    <row r="1156" ht="15.6" hidden="1" x14ac:dyDescent="0.25"/>
    <row r="1157" ht="15.6" hidden="1" x14ac:dyDescent="0.25"/>
    <row r="1158" ht="15.6" hidden="1" x14ac:dyDescent="0.25"/>
    <row r="1159" ht="15.6" hidden="1" x14ac:dyDescent="0.25"/>
    <row r="1160" ht="15.6" hidden="1" x14ac:dyDescent="0.25"/>
    <row r="1161" ht="15.6" hidden="1" x14ac:dyDescent="0.25"/>
    <row r="1162" ht="15.6" hidden="1" x14ac:dyDescent="0.25"/>
    <row r="1163" ht="15.6" hidden="1" x14ac:dyDescent="0.25"/>
    <row r="1164" ht="15.6" hidden="1" x14ac:dyDescent="0.25"/>
    <row r="1165" ht="15.6" hidden="1" x14ac:dyDescent="0.25"/>
    <row r="1166" ht="15.6" hidden="1" x14ac:dyDescent="0.25"/>
    <row r="1167" ht="15.6" hidden="1" x14ac:dyDescent="0.25"/>
    <row r="1168" ht="15.6" hidden="1" x14ac:dyDescent="0.25"/>
    <row r="1169" ht="15.6" hidden="1" x14ac:dyDescent="0.25"/>
    <row r="1170" ht="15.6" hidden="1" x14ac:dyDescent="0.25"/>
    <row r="1171" ht="15.6" hidden="1" x14ac:dyDescent="0.25"/>
    <row r="1172" ht="15.6" hidden="1" x14ac:dyDescent="0.25"/>
    <row r="1173" ht="15.6" hidden="1" x14ac:dyDescent="0.25"/>
    <row r="1174" ht="15.6" hidden="1" x14ac:dyDescent="0.25"/>
    <row r="1175" ht="15.6" hidden="1" x14ac:dyDescent="0.25"/>
    <row r="1176" ht="15.6" hidden="1" x14ac:dyDescent="0.25"/>
    <row r="1177" ht="15.6" hidden="1" x14ac:dyDescent="0.25"/>
    <row r="1178" ht="15.6" hidden="1" x14ac:dyDescent="0.25"/>
    <row r="1179" ht="15.6" hidden="1" x14ac:dyDescent="0.25"/>
    <row r="1180" ht="15.6" hidden="1" x14ac:dyDescent="0.25"/>
    <row r="1181" ht="15.6" hidden="1" x14ac:dyDescent="0.25"/>
    <row r="1182" ht="15.6" hidden="1" x14ac:dyDescent="0.25"/>
    <row r="1183" ht="15.6" hidden="1" x14ac:dyDescent="0.25"/>
    <row r="1184" ht="15.6" hidden="1" x14ac:dyDescent="0.25"/>
    <row r="1185" ht="15.6" hidden="1" x14ac:dyDescent="0.25"/>
    <row r="1186" ht="15.6" hidden="1" x14ac:dyDescent="0.25"/>
    <row r="1187" ht="15.6" hidden="1" x14ac:dyDescent="0.25"/>
    <row r="1188" ht="15.6" hidden="1" x14ac:dyDescent="0.25"/>
    <row r="1189" ht="15.6" hidden="1" x14ac:dyDescent="0.25"/>
    <row r="1190" ht="15.6" hidden="1" x14ac:dyDescent="0.25"/>
    <row r="1191" ht="15.6" hidden="1" x14ac:dyDescent="0.25"/>
    <row r="1192" ht="15.6" hidden="1" x14ac:dyDescent="0.25"/>
    <row r="1193" ht="15.6" hidden="1" x14ac:dyDescent="0.25"/>
    <row r="1194" ht="15.6" hidden="1" x14ac:dyDescent="0.25"/>
    <row r="1195" ht="15.6" hidden="1" x14ac:dyDescent="0.25"/>
    <row r="1196" ht="15.6" hidden="1" x14ac:dyDescent="0.25"/>
    <row r="1197" ht="15.6" hidden="1" x14ac:dyDescent="0.25"/>
    <row r="1198" ht="15.6" hidden="1" x14ac:dyDescent="0.25"/>
    <row r="1199" ht="15.6" hidden="1" x14ac:dyDescent="0.25"/>
    <row r="1200" ht="15.6" hidden="1" x14ac:dyDescent="0.25"/>
    <row r="1201" ht="15.6" hidden="1" x14ac:dyDescent="0.25"/>
    <row r="1202" ht="15.6" hidden="1" x14ac:dyDescent="0.25"/>
    <row r="1203" ht="15.6" hidden="1" x14ac:dyDescent="0.25"/>
    <row r="1204" ht="15.6" hidden="1" x14ac:dyDescent="0.25"/>
  </sheetData>
  <sheetProtection password="CC7D" sheet="1" objects="1" scenarios="1" formatCells="0" formatColumns="0" formatRows="0"/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">
    <cfRule type="cellIs" dxfId="300" priority="340" stopIfTrue="1" operator="lessThan">
      <formula>2</formula>
    </cfRule>
    <cfRule type="cellIs" dxfId="299" priority="341" stopIfTrue="1" operator="equal">
      <formula>2</formula>
    </cfRule>
    <cfRule type="cellIs" dxfId="298" priority="342" stopIfTrue="1" operator="greaterThan">
      <formula>2</formula>
    </cfRule>
  </conditionalFormatting>
  <conditionalFormatting sqref="A12:A15">
    <cfRule type="cellIs" dxfId="297" priority="331" stopIfTrue="1" operator="lessThan">
      <formula>2</formula>
    </cfRule>
    <cfRule type="cellIs" dxfId="296" priority="332" stopIfTrue="1" operator="equal">
      <formula>2</formula>
    </cfRule>
    <cfRule type="cellIs" dxfId="295" priority="333" stopIfTrue="1" operator="greaterThan">
      <formula>2</formula>
    </cfRule>
  </conditionalFormatting>
  <conditionalFormatting sqref="A18:A21">
    <cfRule type="cellIs" dxfId="294" priority="328" stopIfTrue="1" operator="lessThan">
      <formula>2</formula>
    </cfRule>
    <cfRule type="cellIs" dxfId="293" priority="329" stopIfTrue="1" operator="equal">
      <formula>2</formula>
    </cfRule>
    <cfRule type="cellIs" dxfId="292" priority="330" stopIfTrue="1" operator="greaterThan">
      <formula>2</formula>
    </cfRule>
  </conditionalFormatting>
  <conditionalFormatting sqref="A24:A27">
    <cfRule type="cellIs" dxfId="291" priority="325" stopIfTrue="1" operator="lessThan">
      <formula>2</formula>
    </cfRule>
    <cfRule type="cellIs" dxfId="290" priority="326" stopIfTrue="1" operator="equal">
      <formula>2</formula>
    </cfRule>
    <cfRule type="cellIs" dxfId="289" priority="327" stopIfTrue="1" operator="greaterThan">
      <formula>2</formula>
    </cfRule>
  </conditionalFormatting>
  <conditionalFormatting sqref="A30:A33">
    <cfRule type="cellIs" dxfId="288" priority="322" stopIfTrue="1" operator="lessThan">
      <formula>2</formula>
    </cfRule>
    <cfRule type="cellIs" dxfId="287" priority="323" stopIfTrue="1" operator="equal">
      <formula>2</formula>
    </cfRule>
    <cfRule type="cellIs" dxfId="286" priority="324" stopIfTrue="1" operator="greaterThan">
      <formula>2</formula>
    </cfRule>
  </conditionalFormatting>
  <conditionalFormatting sqref="A36:A39">
    <cfRule type="cellIs" dxfId="285" priority="319" stopIfTrue="1" operator="lessThan">
      <formula>2</formula>
    </cfRule>
    <cfRule type="cellIs" dxfId="284" priority="320" stopIfTrue="1" operator="equal">
      <formula>2</formula>
    </cfRule>
    <cfRule type="cellIs" dxfId="283" priority="321" stopIfTrue="1" operator="greaterThan">
      <formula>2</formula>
    </cfRule>
  </conditionalFormatting>
  <conditionalFormatting sqref="A42:A45">
    <cfRule type="cellIs" dxfId="282" priority="316" stopIfTrue="1" operator="lessThan">
      <formula>2</formula>
    </cfRule>
    <cfRule type="cellIs" dxfId="281" priority="317" stopIfTrue="1" operator="equal">
      <formula>2</formula>
    </cfRule>
    <cfRule type="cellIs" dxfId="280" priority="318" stopIfTrue="1" operator="greaterThan">
      <formula>2</formula>
    </cfRule>
  </conditionalFormatting>
  <conditionalFormatting sqref="A48:A51">
    <cfRule type="cellIs" dxfId="279" priority="313" stopIfTrue="1" operator="lessThan">
      <formula>2</formula>
    </cfRule>
    <cfRule type="cellIs" dxfId="278" priority="314" stopIfTrue="1" operator="equal">
      <formula>2</formula>
    </cfRule>
    <cfRule type="cellIs" dxfId="277" priority="315" stopIfTrue="1" operator="greaterThan">
      <formula>2</formula>
    </cfRule>
  </conditionalFormatting>
  <conditionalFormatting sqref="A54:A57">
    <cfRule type="cellIs" dxfId="276" priority="310" stopIfTrue="1" operator="lessThan">
      <formula>2</formula>
    </cfRule>
    <cfRule type="cellIs" dxfId="275" priority="311" stopIfTrue="1" operator="equal">
      <formula>2</formula>
    </cfRule>
    <cfRule type="cellIs" dxfId="274" priority="312" stopIfTrue="1" operator="greaterThan">
      <formula>2</formula>
    </cfRule>
  </conditionalFormatting>
  <conditionalFormatting sqref="A60:A63">
    <cfRule type="cellIs" dxfId="273" priority="307" stopIfTrue="1" operator="lessThan">
      <formula>2</formula>
    </cfRule>
    <cfRule type="cellIs" dxfId="272" priority="308" stopIfTrue="1" operator="equal">
      <formula>2</formula>
    </cfRule>
    <cfRule type="cellIs" dxfId="271" priority="309" stopIfTrue="1" operator="greaterThan">
      <formula>2</formula>
    </cfRule>
  </conditionalFormatting>
  <conditionalFormatting sqref="A66:A69">
    <cfRule type="cellIs" dxfId="270" priority="304" stopIfTrue="1" operator="lessThan">
      <formula>2</formula>
    </cfRule>
    <cfRule type="cellIs" dxfId="269" priority="305" stopIfTrue="1" operator="equal">
      <formula>2</formula>
    </cfRule>
    <cfRule type="cellIs" dxfId="268" priority="306" stopIfTrue="1" operator="greaterThan">
      <formula>2</formula>
    </cfRule>
  </conditionalFormatting>
  <conditionalFormatting sqref="A72:A75">
    <cfRule type="cellIs" dxfId="267" priority="271" stopIfTrue="1" operator="lessThan">
      <formula>2</formula>
    </cfRule>
    <cfRule type="cellIs" dxfId="266" priority="272" stopIfTrue="1" operator="equal">
      <formula>2</formula>
    </cfRule>
    <cfRule type="cellIs" dxfId="265" priority="273" stopIfTrue="1" operator="greaterThan">
      <formula>2</formula>
    </cfRule>
  </conditionalFormatting>
  <conditionalFormatting sqref="A78:A81">
    <cfRule type="cellIs" dxfId="264" priority="268" stopIfTrue="1" operator="lessThan">
      <formula>2</formula>
    </cfRule>
    <cfRule type="cellIs" dxfId="263" priority="269" stopIfTrue="1" operator="equal">
      <formula>2</formula>
    </cfRule>
    <cfRule type="cellIs" dxfId="262" priority="270" stopIfTrue="1" operator="greaterThan">
      <formula>2</formula>
    </cfRule>
  </conditionalFormatting>
  <conditionalFormatting sqref="A84:A87">
    <cfRule type="cellIs" dxfId="261" priority="265" stopIfTrue="1" operator="lessThan">
      <formula>2</formula>
    </cfRule>
    <cfRule type="cellIs" dxfId="260" priority="266" stopIfTrue="1" operator="equal">
      <formula>2</formula>
    </cfRule>
    <cfRule type="cellIs" dxfId="259" priority="267" stopIfTrue="1" operator="greaterThan">
      <formula>2</formula>
    </cfRule>
  </conditionalFormatting>
  <conditionalFormatting sqref="A90:A93">
    <cfRule type="cellIs" dxfId="258" priority="262" stopIfTrue="1" operator="lessThan">
      <formula>2</formula>
    </cfRule>
    <cfRule type="cellIs" dxfId="257" priority="263" stopIfTrue="1" operator="equal">
      <formula>2</formula>
    </cfRule>
    <cfRule type="cellIs" dxfId="256" priority="264" stopIfTrue="1" operator="greaterThan">
      <formula>2</formula>
    </cfRule>
  </conditionalFormatting>
  <conditionalFormatting sqref="A96:A99">
    <cfRule type="cellIs" dxfId="255" priority="259" stopIfTrue="1" operator="lessThan">
      <formula>2</formula>
    </cfRule>
    <cfRule type="cellIs" dxfId="254" priority="260" stopIfTrue="1" operator="equal">
      <formula>2</formula>
    </cfRule>
    <cfRule type="cellIs" dxfId="253" priority="261" stopIfTrue="1" operator="greaterThan">
      <formula>2</formula>
    </cfRule>
  </conditionalFormatting>
  <conditionalFormatting sqref="A102:A105">
    <cfRule type="cellIs" dxfId="252" priority="256" stopIfTrue="1" operator="lessThan">
      <formula>2</formula>
    </cfRule>
    <cfRule type="cellIs" dxfId="251" priority="257" stopIfTrue="1" operator="equal">
      <formula>2</formula>
    </cfRule>
    <cfRule type="cellIs" dxfId="250" priority="258" stopIfTrue="1" operator="greaterThan">
      <formula>2</formula>
    </cfRule>
  </conditionalFormatting>
  <conditionalFormatting sqref="A108:A111">
    <cfRule type="cellIs" dxfId="249" priority="253" stopIfTrue="1" operator="lessThan">
      <formula>2</formula>
    </cfRule>
    <cfRule type="cellIs" dxfId="248" priority="254" stopIfTrue="1" operator="equal">
      <formula>2</formula>
    </cfRule>
    <cfRule type="cellIs" dxfId="247" priority="255" stopIfTrue="1" operator="greaterThan">
      <formula>2</formula>
    </cfRule>
  </conditionalFormatting>
  <conditionalFormatting sqref="A114:A117">
    <cfRule type="cellIs" dxfId="246" priority="250" stopIfTrue="1" operator="lessThan">
      <formula>2</formula>
    </cfRule>
    <cfRule type="cellIs" dxfId="245" priority="251" stopIfTrue="1" operator="equal">
      <formula>2</formula>
    </cfRule>
    <cfRule type="cellIs" dxfId="244" priority="252" stopIfTrue="1" operator="greaterThan">
      <formula>2</formula>
    </cfRule>
  </conditionalFormatting>
  <conditionalFormatting sqref="A120:A123">
    <cfRule type="cellIs" dxfId="243" priority="247" stopIfTrue="1" operator="lessThan">
      <formula>2</formula>
    </cfRule>
    <cfRule type="cellIs" dxfId="242" priority="248" stopIfTrue="1" operator="equal">
      <formula>2</formula>
    </cfRule>
    <cfRule type="cellIs" dxfId="241" priority="249" stopIfTrue="1" operator="greaterThan">
      <formula>2</formula>
    </cfRule>
  </conditionalFormatting>
  <conditionalFormatting sqref="A126:A129">
    <cfRule type="cellIs" dxfId="240" priority="244" stopIfTrue="1" operator="lessThan">
      <formula>2</formula>
    </cfRule>
    <cfRule type="cellIs" dxfId="239" priority="245" stopIfTrue="1" operator="equal">
      <formula>2</formula>
    </cfRule>
    <cfRule type="cellIs" dxfId="238" priority="246" stopIfTrue="1" operator="greaterThan">
      <formula>2</formula>
    </cfRule>
  </conditionalFormatting>
  <conditionalFormatting sqref="A132:A135">
    <cfRule type="cellIs" dxfId="237" priority="241" stopIfTrue="1" operator="lessThan">
      <formula>2</formula>
    </cfRule>
    <cfRule type="cellIs" dxfId="236" priority="242" stopIfTrue="1" operator="equal">
      <formula>2</formula>
    </cfRule>
    <cfRule type="cellIs" dxfId="235" priority="243" stopIfTrue="1" operator="greaterThan">
      <formula>2</formula>
    </cfRule>
  </conditionalFormatting>
  <conditionalFormatting sqref="A138:A141">
    <cfRule type="cellIs" dxfId="234" priority="238" stopIfTrue="1" operator="lessThan">
      <formula>2</formula>
    </cfRule>
    <cfRule type="cellIs" dxfId="233" priority="239" stopIfTrue="1" operator="equal">
      <formula>2</formula>
    </cfRule>
    <cfRule type="cellIs" dxfId="232" priority="240" stopIfTrue="1" operator="greaterThan">
      <formula>2</formula>
    </cfRule>
  </conditionalFormatting>
  <conditionalFormatting sqref="A144:A147">
    <cfRule type="cellIs" dxfId="231" priority="235" stopIfTrue="1" operator="lessThan">
      <formula>2</formula>
    </cfRule>
    <cfRule type="cellIs" dxfId="230" priority="236" stopIfTrue="1" operator="equal">
      <formula>2</formula>
    </cfRule>
    <cfRule type="cellIs" dxfId="229" priority="237" stopIfTrue="1" operator="greaterThan">
      <formula>2</formula>
    </cfRule>
  </conditionalFormatting>
  <conditionalFormatting sqref="A150:A153">
    <cfRule type="cellIs" dxfId="228" priority="232" stopIfTrue="1" operator="lessThan">
      <formula>2</formula>
    </cfRule>
    <cfRule type="cellIs" dxfId="227" priority="233" stopIfTrue="1" operator="equal">
      <formula>2</formula>
    </cfRule>
    <cfRule type="cellIs" dxfId="226" priority="234" stopIfTrue="1" operator="greaterThan">
      <formula>2</formula>
    </cfRule>
  </conditionalFormatting>
  <conditionalFormatting sqref="A156:A159">
    <cfRule type="cellIs" dxfId="225" priority="229" stopIfTrue="1" operator="lessThan">
      <formula>2</formula>
    </cfRule>
    <cfRule type="cellIs" dxfId="224" priority="230" stopIfTrue="1" operator="equal">
      <formula>2</formula>
    </cfRule>
    <cfRule type="cellIs" dxfId="223" priority="231" stopIfTrue="1" operator="greaterThan">
      <formula>2</formula>
    </cfRule>
  </conditionalFormatting>
  <conditionalFormatting sqref="A162:A165">
    <cfRule type="cellIs" dxfId="222" priority="226" stopIfTrue="1" operator="lessThan">
      <formula>2</formula>
    </cfRule>
    <cfRule type="cellIs" dxfId="221" priority="227" stopIfTrue="1" operator="equal">
      <formula>2</formula>
    </cfRule>
    <cfRule type="cellIs" dxfId="220" priority="228" stopIfTrue="1" operator="greaterThan">
      <formula>2</formula>
    </cfRule>
  </conditionalFormatting>
  <conditionalFormatting sqref="A168:A171">
    <cfRule type="cellIs" dxfId="219" priority="223" stopIfTrue="1" operator="lessThan">
      <formula>2</formula>
    </cfRule>
    <cfRule type="cellIs" dxfId="218" priority="224" stopIfTrue="1" operator="equal">
      <formula>2</formula>
    </cfRule>
    <cfRule type="cellIs" dxfId="217" priority="225" stopIfTrue="1" operator="greaterThan">
      <formula>2</formula>
    </cfRule>
  </conditionalFormatting>
  <conditionalFormatting sqref="A174:A177">
    <cfRule type="cellIs" dxfId="216" priority="220" stopIfTrue="1" operator="lessThan">
      <formula>2</formula>
    </cfRule>
    <cfRule type="cellIs" dxfId="215" priority="221" stopIfTrue="1" operator="equal">
      <formula>2</formula>
    </cfRule>
    <cfRule type="cellIs" dxfId="214" priority="222" stopIfTrue="1" operator="greaterThan">
      <formula>2</formula>
    </cfRule>
  </conditionalFormatting>
  <conditionalFormatting sqref="A180:A183">
    <cfRule type="cellIs" dxfId="213" priority="217" stopIfTrue="1" operator="lessThan">
      <formula>2</formula>
    </cfRule>
    <cfRule type="cellIs" dxfId="212" priority="218" stopIfTrue="1" operator="equal">
      <formula>2</formula>
    </cfRule>
    <cfRule type="cellIs" dxfId="211" priority="219" stopIfTrue="1" operator="greaterThan">
      <formula>2</formula>
    </cfRule>
  </conditionalFormatting>
  <conditionalFormatting sqref="A186:A189">
    <cfRule type="cellIs" dxfId="210" priority="214" stopIfTrue="1" operator="lessThan">
      <formula>2</formula>
    </cfRule>
    <cfRule type="cellIs" dxfId="209" priority="215" stopIfTrue="1" operator="equal">
      <formula>2</formula>
    </cfRule>
    <cfRule type="cellIs" dxfId="208" priority="216" stopIfTrue="1" operator="greaterThan">
      <formula>2</formula>
    </cfRule>
  </conditionalFormatting>
  <conditionalFormatting sqref="A192:A195">
    <cfRule type="cellIs" dxfId="207" priority="211" stopIfTrue="1" operator="lessThan">
      <formula>2</formula>
    </cfRule>
    <cfRule type="cellIs" dxfId="206" priority="212" stopIfTrue="1" operator="equal">
      <formula>2</formula>
    </cfRule>
    <cfRule type="cellIs" dxfId="205" priority="213" stopIfTrue="1" operator="greaterThan">
      <formula>2</formula>
    </cfRule>
  </conditionalFormatting>
  <conditionalFormatting sqref="A198:A201">
    <cfRule type="cellIs" dxfId="204" priority="208" stopIfTrue="1" operator="lessThan">
      <formula>2</formula>
    </cfRule>
    <cfRule type="cellIs" dxfId="203" priority="209" stopIfTrue="1" operator="equal">
      <formula>2</formula>
    </cfRule>
    <cfRule type="cellIs" dxfId="202" priority="210" stopIfTrue="1" operator="greaterThan">
      <formula>2</formula>
    </cfRule>
  </conditionalFormatting>
  <conditionalFormatting sqref="A204:A207">
    <cfRule type="cellIs" dxfId="201" priority="205" stopIfTrue="1" operator="lessThan">
      <formula>2</formula>
    </cfRule>
    <cfRule type="cellIs" dxfId="200" priority="206" stopIfTrue="1" operator="equal">
      <formula>2</formula>
    </cfRule>
    <cfRule type="cellIs" dxfId="199" priority="207" stopIfTrue="1" operator="greaterThan">
      <formula>2</formula>
    </cfRule>
  </conditionalFormatting>
  <conditionalFormatting sqref="A210:A213">
    <cfRule type="cellIs" dxfId="198" priority="202" stopIfTrue="1" operator="lessThan">
      <formula>2</formula>
    </cfRule>
    <cfRule type="cellIs" dxfId="197" priority="203" stopIfTrue="1" operator="equal">
      <formula>2</formula>
    </cfRule>
    <cfRule type="cellIs" dxfId="196" priority="204" stopIfTrue="1" operator="greaterThan">
      <formula>2</formula>
    </cfRule>
  </conditionalFormatting>
  <conditionalFormatting sqref="A216:A219">
    <cfRule type="cellIs" dxfId="195" priority="199" stopIfTrue="1" operator="lessThan">
      <formula>2</formula>
    </cfRule>
    <cfRule type="cellIs" dxfId="194" priority="200" stopIfTrue="1" operator="equal">
      <formula>2</formula>
    </cfRule>
    <cfRule type="cellIs" dxfId="193" priority="201" stopIfTrue="1" operator="greaterThan">
      <formula>2</formula>
    </cfRule>
  </conditionalFormatting>
  <conditionalFormatting sqref="A222:A225">
    <cfRule type="cellIs" dxfId="192" priority="196" stopIfTrue="1" operator="lessThan">
      <formula>2</formula>
    </cfRule>
    <cfRule type="cellIs" dxfId="191" priority="197" stopIfTrue="1" operator="equal">
      <formula>2</formula>
    </cfRule>
    <cfRule type="cellIs" dxfId="190" priority="198" stopIfTrue="1" operator="greaterThan">
      <formula>2</formula>
    </cfRule>
  </conditionalFormatting>
  <conditionalFormatting sqref="A228:A231">
    <cfRule type="cellIs" dxfId="189" priority="193" stopIfTrue="1" operator="lessThan">
      <formula>2</formula>
    </cfRule>
    <cfRule type="cellIs" dxfId="188" priority="194" stopIfTrue="1" operator="equal">
      <formula>2</formula>
    </cfRule>
    <cfRule type="cellIs" dxfId="187" priority="195" stopIfTrue="1" operator="greaterThan">
      <formula>2</formula>
    </cfRule>
  </conditionalFormatting>
  <conditionalFormatting sqref="A234:A237">
    <cfRule type="cellIs" dxfId="186" priority="190" stopIfTrue="1" operator="lessThan">
      <formula>2</formula>
    </cfRule>
    <cfRule type="cellIs" dxfId="185" priority="191" stopIfTrue="1" operator="equal">
      <formula>2</formula>
    </cfRule>
    <cfRule type="cellIs" dxfId="184" priority="192" stopIfTrue="1" operator="greaterThan">
      <formula>2</formula>
    </cfRule>
  </conditionalFormatting>
  <conditionalFormatting sqref="A240:A243">
    <cfRule type="cellIs" dxfId="183" priority="187" stopIfTrue="1" operator="lessThan">
      <formula>2</formula>
    </cfRule>
    <cfRule type="cellIs" dxfId="182" priority="188" stopIfTrue="1" operator="equal">
      <formula>2</formula>
    </cfRule>
    <cfRule type="cellIs" dxfId="181" priority="189" stopIfTrue="1" operator="greaterThan">
      <formula>2</formula>
    </cfRule>
  </conditionalFormatting>
  <conditionalFormatting sqref="A246:A249">
    <cfRule type="cellIs" dxfId="180" priority="184" stopIfTrue="1" operator="lessThan">
      <formula>2</formula>
    </cfRule>
    <cfRule type="cellIs" dxfId="179" priority="185" stopIfTrue="1" operator="equal">
      <formula>2</formula>
    </cfRule>
    <cfRule type="cellIs" dxfId="178" priority="186" stopIfTrue="1" operator="greaterThan">
      <formula>2</formula>
    </cfRule>
  </conditionalFormatting>
  <conditionalFormatting sqref="A252:A255">
    <cfRule type="cellIs" dxfId="177" priority="181" stopIfTrue="1" operator="lessThan">
      <formula>2</formula>
    </cfRule>
    <cfRule type="cellIs" dxfId="176" priority="182" stopIfTrue="1" operator="equal">
      <formula>2</formula>
    </cfRule>
    <cfRule type="cellIs" dxfId="175" priority="183" stopIfTrue="1" operator="greaterThan">
      <formula>2</formula>
    </cfRule>
  </conditionalFormatting>
  <conditionalFormatting sqref="A258:A261">
    <cfRule type="cellIs" dxfId="174" priority="178" stopIfTrue="1" operator="lessThan">
      <formula>2</formula>
    </cfRule>
    <cfRule type="cellIs" dxfId="173" priority="179" stopIfTrue="1" operator="equal">
      <formula>2</formula>
    </cfRule>
    <cfRule type="cellIs" dxfId="172" priority="180" stopIfTrue="1" operator="greaterThan">
      <formula>2</formula>
    </cfRule>
  </conditionalFormatting>
  <conditionalFormatting sqref="A264:A267">
    <cfRule type="cellIs" dxfId="171" priority="175" stopIfTrue="1" operator="lessThan">
      <formula>2</formula>
    </cfRule>
    <cfRule type="cellIs" dxfId="170" priority="176" stopIfTrue="1" operator="equal">
      <formula>2</formula>
    </cfRule>
    <cfRule type="cellIs" dxfId="169" priority="177" stopIfTrue="1" operator="greaterThan">
      <formula>2</formula>
    </cfRule>
  </conditionalFormatting>
  <conditionalFormatting sqref="A270:A273">
    <cfRule type="cellIs" dxfId="168" priority="172" stopIfTrue="1" operator="lessThan">
      <formula>2</formula>
    </cfRule>
    <cfRule type="cellIs" dxfId="167" priority="173" stopIfTrue="1" operator="equal">
      <formula>2</formula>
    </cfRule>
    <cfRule type="cellIs" dxfId="166" priority="174" stopIfTrue="1" operator="greaterThan">
      <formula>2</formula>
    </cfRule>
  </conditionalFormatting>
  <conditionalFormatting sqref="A276:A279">
    <cfRule type="cellIs" dxfId="165" priority="169" stopIfTrue="1" operator="lessThan">
      <formula>2</formula>
    </cfRule>
    <cfRule type="cellIs" dxfId="164" priority="170" stopIfTrue="1" operator="equal">
      <formula>2</formula>
    </cfRule>
    <cfRule type="cellIs" dxfId="163" priority="171" stopIfTrue="1" operator="greaterThan">
      <formula>2</formula>
    </cfRule>
  </conditionalFormatting>
  <conditionalFormatting sqref="A282:A285">
    <cfRule type="cellIs" dxfId="162" priority="166" stopIfTrue="1" operator="lessThan">
      <formula>2</formula>
    </cfRule>
    <cfRule type="cellIs" dxfId="161" priority="167" stopIfTrue="1" operator="equal">
      <formula>2</formula>
    </cfRule>
    <cfRule type="cellIs" dxfId="160" priority="168" stopIfTrue="1" operator="greaterThan">
      <formula>2</formula>
    </cfRule>
  </conditionalFormatting>
  <conditionalFormatting sqref="A288:A291">
    <cfRule type="cellIs" dxfId="159" priority="163" stopIfTrue="1" operator="lessThan">
      <formula>2</formula>
    </cfRule>
    <cfRule type="cellIs" dxfId="158" priority="164" stopIfTrue="1" operator="equal">
      <formula>2</formula>
    </cfRule>
    <cfRule type="cellIs" dxfId="157" priority="165" stopIfTrue="1" operator="greaterThan">
      <formula>2</formula>
    </cfRule>
  </conditionalFormatting>
  <conditionalFormatting sqref="A294:A297">
    <cfRule type="cellIs" dxfId="156" priority="160" stopIfTrue="1" operator="lessThan">
      <formula>2</formula>
    </cfRule>
    <cfRule type="cellIs" dxfId="155" priority="161" stopIfTrue="1" operator="equal">
      <formula>2</formula>
    </cfRule>
    <cfRule type="cellIs" dxfId="154" priority="162" stopIfTrue="1" operator="greaterThan">
      <formula>2</formula>
    </cfRule>
  </conditionalFormatting>
  <conditionalFormatting sqref="A300:A303">
    <cfRule type="cellIs" dxfId="153" priority="157" stopIfTrue="1" operator="lessThan">
      <formula>2</formula>
    </cfRule>
    <cfRule type="cellIs" dxfId="152" priority="158" stopIfTrue="1" operator="equal">
      <formula>2</formula>
    </cfRule>
    <cfRule type="cellIs" dxfId="151" priority="159" stopIfTrue="1" operator="greaterThan">
      <formula>2</formula>
    </cfRule>
  </conditionalFormatting>
  <conditionalFormatting sqref="A306:A309">
    <cfRule type="cellIs" dxfId="150" priority="154" stopIfTrue="1" operator="lessThan">
      <formula>2</formula>
    </cfRule>
    <cfRule type="cellIs" dxfId="149" priority="155" stopIfTrue="1" operator="equal">
      <formula>2</formula>
    </cfRule>
    <cfRule type="cellIs" dxfId="148" priority="156" stopIfTrue="1" operator="greaterThan">
      <formula>2</formula>
    </cfRule>
  </conditionalFormatting>
  <conditionalFormatting sqref="A312:A315">
    <cfRule type="cellIs" dxfId="147" priority="151" stopIfTrue="1" operator="lessThan">
      <formula>2</formula>
    </cfRule>
    <cfRule type="cellIs" dxfId="146" priority="152" stopIfTrue="1" operator="equal">
      <formula>2</formula>
    </cfRule>
    <cfRule type="cellIs" dxfId="145" priority="153" stopIfTrue="1" operator="greaterThan">
      <formula>2</formula>
    </cfRule>
  </conditionalFormatting>
  <conditionalFormatting sqref="A318:A321">
    <cfRule type="cellIs" dxfId="144" priority="148" stopIfTrue="1" operator="lessThan">
      <formula>2</formula>
    </cfRule>
    <cfRule type="cellIs" dxfId="143" priority="149" stopIfTrue="1" operator="equal">
      <formula>2</formula>
    </cfRule>
    <cfRule type="cellIs" dxfId="142" priority="150" stopIfTrue="1" operator="greaterThan">
      <formula>2</formula>
    </cfRule>
  </conditionalFormatting>
  <conditionalFormatting sqref="A324:A327">
    <cfRule type="cellIs" dxfId="141" priority="145" stopIfTrue="1" operator="lessThan">
      <formula>2</formula>
    </cfRule>
    <cfRule type="cellIs" dxfId="140" priority="146" stopIfTrue="1" operator="equal">
      <formula>2</formula>
    </cfRule>
    <cfRule type="cellIs" dxfId="139" priority="147" stopIfTrue="1" operator="greaterThan">
      <formula>2</formula>
    </cfRule>
  </conditionalFormatting>
  <conditionalFormatting sqref="A330:A333">
    <cfRule type="cellIs" dxfId="138" priority="142" stopIfTrue="1" operator="lessThan">
      <formula>2</formula>
    </cfRule>
    <cfRule type="cellIs" dxfId="137" priority="143" stopIfTrue="1" operator="equal">
      <formula>2</formula>
    </cfRule>
    <cfRule type="cellIs" dxfId="136" priority="144" stopIfTrue="1" operator="greaterThan">
      <formula>2</formula>
    </cfRule>
  </conditionalFormatting>
  <conditionalFormatting sqref="A336:A339">
    <cfRule type="cellIs" dxfId="135" priority="139" stopIfTrue="1" operator="lessThan">
      <formula>2</formula>
    </cfRule>
    <cfRule type="cellIs" dxfId="134" priority="140" stopIfTrue="1" operator="equal">
      <formula>2</formula>
    </cfRule>
    <cfRule type="cellIs" dxfId="133" priority="141" stopIfTrue="1" operator="greaterThan">
      <formula>2</formula>
    </cfRule>
  </conditionalFormatting>
  <conditionalFormatting sqref="A342:A345">
    <cfRule type="cellIs" dxfId="132" priority="136" stopIfTrue="1" operator="lessThan">
      <formula>2</formula>
    </cfRule>
    <cfRule type="cellIs" dxfId="131" priority="137" stopIfTrue="1" operator="equal">
      <formula>2</formula>
    </cfRule>
    <cfRule type="cellIs" dxfId="130" priority="138" stopIfTrue="1" operator="greaterThan">
      <formula>2</formula>
    </cfRule>
  </conditionalFormatting>
  <conditionalFormatting sqref="A348:A351">
    <cfRule type="cellIs" dxfId="129" priority="133" stopIfTrue="1" operator="lessThan">
      <formula>2</formula>
    </cfRule>
    <cfRule type="cellIs" dxfId="128" priority="134" stopIfTrue="1" operator="equal">
      <formula>2</formula>
    </cfRule>
    <cfRule type="cellIs" dxfId="127" priority="135" stopIfTrue="1" operator="greaterThan">
      <formula>2</formula>
    </cfRule>
  </conditionalFormatting>
  <conditionalFormatting sqref="A354:A357">
    <cfRule type="cellIs" dxfId="126" priority="130" stopIfTrue="1" operator="lessThan">
      <formula>2</formula>
    </cfRule>
    <cfRule type="cellIs" dxfId="125" priority="131" stopIfTrue="1" operator="equal">
      <formula>2</formula>
    </cfRule>
    <cfRule type="cellIs" dxfId="124" priority="132" stopIfTrue="1" operator="greaterThan">
      <formula>2</formula>
    </cfRule>
  </conditionalFormatting>
  <conditionalFormatting sqref="A360:A363">
    <cfRule type="cellIs" dxfId="123" priority="121" stopIfTrue="1" operator="lessThan">
      <formula>2</formula>
    </cfRule>
    <cfRule type="cellIs" dxfId="122" priority="122" stopIfTrue="1" operator="equal">
      <formula>2</formula>
    </cfRule>
    <cfRule type="cellIs" dxfId="121" priority="123" stopIfTrue="1" operator="greaterThan">
      <formula>2</formula>
    </cfRule>
  </conditionalFormatting>
  <conditionalFormatting sqref="A366:A369">
    <cfRule type="cellIs" dxfId="120" priority="118" stopIfTrue="1" operator="lessThan">
      <formula>2</formula>
    </cfRule>
    <cfRule type="cellIs" dxfId="119" priority="119" stopIfTrue="1" operator="equal">
      <formula>2</formula>
    </cfRule>
    <cfRule type="cellIs" dxfId="118" priority="120" stopIfTrue="1" operator="greaterThan">
      <formula>2</formula>
    </cfRule>
  </conditionalFormatting>
  <conditionalFormatting sqref="A372:A375">
    <cfRule type="cellIs" dxfId="117" priority="115" stopIfTrue="1" operator="lessThan">
      <formula>2</formula>
    </cfRule>
    <cfRule type="cellIs" dxfId="116" priority="116" stopIfTrue="1" operator="equal">
      <formula>2</formula>
    </cfRule>
    <cfRule type="cellIs" dxfId="115" priority="117" stopIfTrue="1" operator="greaterThan">
      <formula>2</formula>
    </cfRule>
  </conditionalFormatting>
  <conditionalFormatting sqref="A378:A381">
    <cfRule type="cellIs" dxfId="114" priority="112" stopIfTrue="1" operator="lessThan">
      <formula>2</formula>
    </cfRule>
    <cfRule type="cellIs" dxfId="113" priority="113" stopIfTrue="1" operator="equal">
      <formula>2</formula>
    </cfRule>
    <cfRule type="cellIs" dxfId="112" priority="114" stopIfTrue="1" operator="greaterThan">
      <formula>2</formula>
    </cfRule>
  </conditionalFormatting>
  <conditionalFormatting sqref="A384:A387">
    <cfRule type="cellIs" dxfId="111" priority="109" stopIfTrue="1" operator="lessThan">
      <formula>2</formula>
    </cfRule>
    <cfRule type="cellIs" dxfId="110" priority="110" stopIfTrue="1" operator="equal">
      <formula>2</formula>
    </cfRule>
    <cfRule type="cellIs" dxfId="109" priority="111" stopIfTrue="1" operator="greaterThan">
      <formula>2</formula>
    </cfRule>
  </conditionalFormatting>
  <conditionalFormatting sqref="A390:A393">
    <cfRule type="cellIs" dxfId="108" priority="106" stopIfTrue="1" operator="lessThan">
      <formula>2</formula>
    </cfRule>
    <cfRule type="cellIs" dxfId="107" priority="107" stopIfTrue="1" operator="equal">
      <formula>2</formula>
    </cfRule>
    <cfRule type="cellIs" dxfId="106" priority="108" stopIfTrue="1" operator="greaterThan">
      <formula>2</formula>
    </cfRule>
  </conditionalFormatting>
  <conditionalFormatting sqref="A396:A399">
    <cfRule type="cellIs" dxfId="105" priority="103" stopIfTrue="1" operator="lessThan">
      <formula>2</formula>
    </cfRule>
    <cfRule type="cellIs" dxfId="104" priority="104" stopIfTrue="1" operator="equal">
      <formula>2</formula>
    </cfRule>
    <cfRule type="cellIs" dxfId="103" priority="105" stopIfTrue="1" operator="greaterThan">
      <formula>2</formula>
    </cfRule>
  </conditionalFormatting>
  <conditionalFormatting sqref="A402:A405">
    <cfRule type="cellIs" dxfId="102" priority="100" stopIfTrue="1" operator="lessThan">
      <formula>2</formula>
    </cfRule>
    <cfRule type="cellIs" dxfId="101" priority="101" stopIfTrue="1" operator="equal">
      <formula>2</formula>
    </cfRule>
    <cfRule type="cellIs" dxfId="100" priority="102" stopIfTrue="1" operator="greaterThan">
      <formula>2</formula>
    </cfRule>
  </conditionalFormatting>
  <conditionalFormatting sqref="A408:A411">
    <cfRule type="cellIs" dxfId="99" priority="97" stopIfTrue="1" operator="lessThan">
      <formula>2</formula>
    </cfRule>
    <cfRule type="cellIs" dxfId="98" priority="98" stopIfTrue="1" operator="equal">
      <formula>2</formula>
    </cfRule>
    <cfRule type="cellIs" dxfId="97" priority="99" stopIfTrue="1" operator="greaterThan">
      <formula>2</formula>
    </cfRule>
  </conditionalFormatting>
  <conditionalFormatting sqref="A414:A417">
    <cfRule type="cellIs" dxfId="96" priority="94" stopIfTrue="1" operator="lessThan">
      <formula>2</formula>
    </cfRule>
    <cfRule type="cellIs" dxfId="95" priority="95" stopIfTrue="1" operator="equal">
      <formula>2</formula>
    </cfRule>
    <cfRule type="cellIs" dxfId="94" priority="96" stopIfTrue="1" operator="greaterThan">
      <formula>2</formula>
    </cfRule>
  </conditionalFormatting>
  <conditionalFormatting sqref="A420:A423">
    <cfRule type="cellIs" dxfId="93" priority="91" stopIfTrue="1" operator="lessThan">
      <formula>2</formula>
    </cfRule>
    <cfRule type="cellIs" dxfId="92" priority="92" stopIfTrue="1" operator="equal">
      <formula>2</formula>
    </cfRule>
    <cfRule type="cellIs" dxfId="91" priority="93" stopIfTrue="1" operator="greaterThan">
      <formula>2</formula>
    </cfRule>
  </conditionalFormatting>
  <conditionalFormatting sqref="A426:A429">
    <cfRule type="cellIs" dxfId="90" priority="88" stopIfTrue="1" operator="lessThan">
      <formula>2</formula>
    </cfRule>
    <cfRule type="cellIs" dxfId="89" priority="89" stopIfTrue="1" operator="equal">
      <formula>2</formula>
    </cfRule>
    <cfRule type="cellIs" dxfId="88" priority="90" stopIfTrue="1" operator="greaterThan">
      <formula>2</formula>
    </cfRule>
  </conditionalFormatting>
  <conditionalFormatting sqref="A432:A435">
    <cfRule type="cellIs" dxfId="87" priority="85" stopIfTrue="1" operator="lessThan">
      <formula>2</formula>
    </cfRule>
    <cfRule type="cellIs" dxfId="86" priority="86" stopIfTrue="1" operator="equal">
      <formula>2</formula>
    </cfRule>
    <cfRule type="cellIs" dxfId="85" priority="87" stopIfTrue="1" operator="greaterThan">
      <formula>2</formula>
    </cfRule>
  </conditionalFormatting>
  <conditionalFormatting sqref="A438:A441">
    <cfRule type="cellIs" dxfId="84" priority="82" stopIfTrue="1" operator="lessThan">
      <formula>2</formula>
    </cfRule>
    <cfRule type="cellIs" dxfId="83" priority="83" stopIfTrue="1" operator="equal">
      <formula>2</formula>
    </cfRule>
    <cfRule type="cellIs" dxfId="82" priority="84" stopIfTrue="1" operator="greaterThan">
      <formula>2</formula>
    </cfRule>
  </conditionalFormatting>
  <conditionalFormatting sqref="A444:A447">
    <cfRule type="cellIs" dxfId="81" priority="79" stopIfTrue="1" operator="lessThan">
      <formula>2</formula>
    </cfRule>
    <cfRule type="cellIs" dxfId="80" priority="80" stopIfTrue="1" operator="equal">
      <formula>2</formula>
    </cfRule>
    <cfRule type="cellIs" dxfId="79" priority="81" stopIfTrue="1" operator="greaterThan">
      <formula>2</formula>
    </cfRule>
  </conditionalFormatting>
  <conditionalFormatting sqref="A450:A453">
    <cfRule type="cellIs" dxfId="78" priority="76" stopIfTrue="1" operator="lessThan">
      <formula>2</formula>
    </cfRule>
    <cfRule type="cellIs" dxfId="77" priority="77" stopIfTrue="1" operator="equal">
      <formula>2</formula>
    </cfRule>
    <cfRule type="cellIs" dxfId="76" priority="78" stopIfTrue="1" operator="greaterThan">
      <formula>2</formula>
    </cfRule>
  </conditionalFormatting>
  <conditionalFormatting sqref="A456:A459">
    <cfRule type="cellIs" dxfId="75" priority="73" stopIfTrue="1" operator="lessThan">
      <formula>2</formula>
    </cfRule>
    <cfRule type="cellIs" dxfId="74" priority="74" stopIfTrue="1" operator="equal">
      <formula>2</formula>
    </cfRule>
    <cfRule type="cellIs" dxfId="73" priority="75" stopIfTrue="1" operator="greaterThan">
      <formula>2</formula>
    </cfRule>
  </conditionalFormatting>
  <conditionalFormatting sqref="A462:A465">
    <cfRule type="cellIs" dxfId="72" priority="70" stopIfTrue="1" operator="lessThan">
      <formula>2</formula>
    </cfRule>
    <cfRule type="cellIs" dxfId="71" priority="71" stopIfTrue="1" operator="equal">
      <formula>2</formula>
    </cfRule>
    <cfRule type="cellIs" dxfId="70" priority="72" stopIfTrue="1" operator="greaterThan">
      <formula>2</formula>
    </cfRule>
  </conditionalFormatting>
  <conditionalFormatting sqref="A468:A471">
    <cfRule type="cellIs" dxfId="69" priority="67" stopIfTrue="1" operator="lessThan">
      <formula>2</formula>
    </cfRule>
    <cfRule type="cellIs" dxfId="68" priority="68" stopIfTrue="1" operator="equal">
      <formula>2</formula>
    </cfRule>
    <cfRule type="cellIs" dxfId="67" priority="69" stopIfTrue="1" operator="greaterThan">
      <formula>2</formula>
    </cfRule>
  </conditionalFormatting>
  <conditionalFormatting sqref="A474:A477">
    <cfRule type="cellIs" dxfId="66" priority="64" stopIfTrue="1" operator="lessThan">
      <formula>2</formula>
    </cfRule>
    <cfRule type="cellIs" dxfId="65" priority="65" stopIfTrue="1" operator="equal">
      <formula>2</formula>
    </cfRule>
    <cfRule type="cellIs" dxfId="64" priority="66" stopIfTrue="1" operator="greaterThan">
      <formula>2</formula>
    </cfRule>
  </conditionalFormatting>
  <conditionalFormatting sqref="A480:A483">
    <cfRule type="cellIs" dxfId="63" priority="61" stopIfTrue="1" operator="lessThan">
      <formula>2</formula>
    </cfRule>
    <cfRule type="cellIs" dxfId="62" priority="62" stopIfTrue="1" operator="equal">
      <formula>2</formula>
    </cfRule>
    <cfRule type="cellIs" dxfId="61" priority="63" stopIfTrue="1" operator="greaterThan">
      <formula>2</formula>
    </cfRule>
  </conditionalFormatting>
  <conditionalFormatting sqref="A486:A489">
    <cfRule type="cellIs" dxfId="60" priority="58" stopIfTrue="1" operator="lessThan">
      <formula>2</formula>
    </cfRule>
    <cfRule type="cellIs" dxfId="59" priority="59" stopIfTrue="1" operator="equal">
      <formula>2</formula>
    </cfRule>
    <cfRule type="cellIs" dxfId="58" priority="60" stopIfTrue="1" operator="greaterThan">
      <formula>2</formula>
    </cfRule>
  </conditionalFormatting>
  <conditionalFormatting sqref="A492:A495">
    <cfRule type="cellIs" dxfId="57" priority="55" stopIfTrue="1" operator="lessThan">
      <formula>2</formula>
    </cfRule>
    <cfRule type="cellIs" dxfId="56" priority="56" stopIfTrue="1" operator="equal">
      <formula>2</formula>
    </cfRule>
    <cfRule type="cellIs" dxfId="55" priority="57" stopIfTrue="1" operator="greaterThan">
      <formula>2</formula>
    </cfRule>
  </conditionalFormatting>
  <conditionalFormatting sqref="A498:A501">
    <cfRule type="cellIs" dxfId="54" priority="52" stopIfTrue="1" operator="lessThan">
      <formula>2</formula>
    </cfRule>
    <cfRule type="cellIs" dxfId="53" priority="53" stopIfTrue="1" operator="equal">
      <formula>2</formula>
    </cfRule>
    <cfRule type="cellIs" dxfId="52" priority="54" stopIfTrue="1" operator="greaterThan">
      <formula>2</formula>
    </cfRule>
  </conditionalFormatting>
  <conditionalFormatting sqref="A504:A507">
    <cfRule type="cellIs" dxfId="51" priority="49" stopIfTrue="1" operator="lessThan">
      <formula>2</formula>
    </cfRule>
    <cfRule type="cellIs" dxfId="50" priority="50" stopIfTrue="1" operator="equal">
      <formula>2</formula>
    </cfRule>
    <cfRule type="cellIs" dxfId="49" priority="51" stopIfTrue="1" operator="greaterThan">
      <formula>2</formula>
    </cfRule>
  </conditionalFormatting>
  <conditionalFormatting sqref="A510:A513">
    <cfRule type="cellIs" dxfId="48" priority="46" stopIfTrue="1" operator="lessThan">
      <formula>2</formula>
    </cfRule>
    <cfRule type="cellIs" dxfId="47" priority="47" stopIfTrue="1" operator="equal">
      <formula>2</formula>
    </cfRule>
    <cfRule type="cellIs" dxfId="46" priority="48" stopIfTrue="1" operator="greaterThan">
      <formula>2</formula>
    </cfRule>
  </conditionalFormatting>
  <conditionalFormatting sqref="A516:A519">
    <cfRule type="cellIs" dxfId="45" priority="43" stopIfTrue="1" operator="lessThan">
      <formula>2</formula>
    </cfRule>
    <cfRule type="cellIs" dxfId="44" priority="44" stopIfTrue="1" operator="equal">
      <formula>2</formula>
    </cfRule>
    <cfRule type="cellIs" dxfId="43" priority="45" stopIfTrue="1" operator="greaterThan">
      <formula>2</formula>
    </cfRule>
  </conditionalFormatting>
  <conditionalFormatting sqref="A522:A525">
    <cfRule type="cellIs" dxfId="42" priority="40" stopIfTrue="1" operator="lessThan">
      <formula>2</formula>
    </cfRule>
    <cfRule type="cellIs" dxfId="41" priority="41" stopIfTrue="1" operator="equal">
      <formula>2</formula>
    </cfRule>
    <cfRule type="cellIs" dxfId="40" priority="42" stopIfTrue="1" operator="greaterThan">
      <formula>2</formula>
    </cfRule>
  </conditionalFormatting>
  <conditionalFormatting sqref="A528:A531">
    <cfRule type="cellIs" dxfId="39" priority="37" stopIfTrue="1" operator="lessThan">
      <formula>2</formula>
    </cfRule>
    <cfRule type="cellIs" dxfId="38" priority="38" stopIfTrue="1" operator="equal">
      <formula>2</formula>
    </cfRule>
    <cfRule type="cellIs" dxfId="37" priority="39" stopIfTrue="1" operator="greaterThan">
      <formula>2</formula>
    </cfRule>
  </conditionalFormatting>
  <conditionalFormatting sqref="A534:A537">
    <cfRule type="cellIs" dxfId="36" priority="34" stopIfTrue="1" operator="lessThan">
      <formula>2</formula>
    </cfRule>
    <cfRule type="cellIs" dxfId="35" priority="35" stopIfTrue="1" operator="equal">
      <formula>2</formula>
    </cfRule>
    <cfRule type="cellIs" dxfId="34" priority="36" stopIfTrue="1" operator="greaterThan">
      <formula>2</formula>
    </cfRule>
  </conditionalFormatting>
  <conditionalFormatting sqref="A540:A543">
    <cfRule type="cellIs" dxfId="33" priority="31" stopIfTrue="1" operator="lessThan">
      <formula>2</formula>
    </cfRule>
    <cfRule type="cellIs" dxfId="32" priority="32" stopIfTrue="1" operator="equal">
      <formula>2</formula>
    </cfRule>
    <cfRule type="cellIs" dxfId="31" priority="33" stopIfTrue="1" operator="greaterThan">
      <formula>2</formula>
    </cfRule>
  </conditionalFormatting>
  <conditionalFormatting sqref="A546:A549">
    <cfRule type="cellIs" dxfId="30" priority="28" stopIfTrue="1" operator="lessThan">
      <formula>2</formula>
    </cfRule>
    <cfRule type="cellIs" dxfId="29" priority="29" stopIfTrue="1" operator="equal">
      <formula>2</formula>
    </cfRule>
    <cfRule type="cellIs" dxfId="28" priority="30" stopIfTrue="1" operator="greaterThan">
      <formula>2</formula>
    </cfRule>
  </conditionalFormatting>
  <conditionalFormatting sqref="A552:A555">
    <cfRule type="cellIs" dxfId="27" priority="25" stopIfTrue="1" operator="lessThan">
      <formula>2</formula>
    </cfRule>
    <cfRule type="cellIs" dxfId="26" priority="26" stopIfTrue="1" operator="equal">
      <formula>2</formula>
    </cfRule>
    <cfRule type="cellIs" dxfId="25" priority="27" stopIfTrue="1" operator="greaterThan">
      <formula>2</formula>
    </cfRule>
  </conditionalFormatting>
  <conditionalFormatting sqref="A558:A561">
    <cfRule type="cellIs" dxfId="24" priority="22" stopIfTrue="1" operator="lessThan">
      <formula>2</formula>
    </cfRule>
    <cfRule type="cellIs" dxfId="23" priority="23" stopIfTrue="1" operator="equal">
      <formula>2</formula>
    </cfRule>
    <cfRule type="cellIs" dxfId="22" priority="24" stopIfTrue="1" operator="greaterThan">
      <formula>2</formula>
    </cfRule>
  </conditionalFormatting>
  <conditionalFormatting sqref="A564:A567">
    <cfRule type="cellIs" dxfId="21" priority="19" stopIfTrue="1" operator="lessThan">
      <formula>2</formula>
    </cfRule>
    <cfRule type="cellIs" dxfId="20" priority="20" stopIfTrue="1" operator="equal">
      <formula>2</formula>
    </cfRule>
    <cfRule type="cellIs" dxfId="19" priority="21" stopIfTrue="1" operator="greaterThan">
      <formula>2</formula>
    </cfRule>
  </conditionalFormatting>
  <conditionalFormatting sqref="A570:A573">
    <cfRule type="cellIs" dxfId="18" priority="16" stopIfTrue="1" operator="lessThan">
      <formula>2</formula>
    </cfRule>
    <cfRule type="cellIs" dxfId="17" priority="17" stopIfTrue="1" operator="equal">
      <formula>2</formula>
    </cfRule>
    <cfRule type="cellIs" dxfId="16" priority="18" stopIfTrue="1" operator="greaterThan">
      <formula>2</formula>
    </cfRule>
  </conditionalFormatting>
  <conditionalFormatting sqref="A576:A579">
    <cfRule type="cellIs" dxfId="15" priority="13" stopIfTrue="1" operator="lessThan">
      <formula>2</formula>
    </cfRule>
    <cfRule type="cellIs" dxfId="14" priority="14" stopIfTrue="1" operator="equal">
      <formula>2</formula>
    </cfRule>
    <cfRule type="cellIs" dxfId="13" priority="15" stopIfTrue="1" operator="greaterThan">
      <formula>2</formula>
    </cfRule>
  </conditionalFormatting>
  <conditionalFormatting sqref="A582:A585">
    <cfRule type="cellIs" dxfId="12" priority="10" stopIfTrue="1" operator="lessThan">
      <formula>2</formula>
    </cfRule>
    <cfRule type="cellIs" dxfId="11" priority="11" stopIfTrue="1" operator="equal">
      <formula>2</formula>
    </cfRule>
    <cfRule type="cellIs" dxfId="10" priority="12" stopIfTrue="1" operator="greaterThan">
      <formula>2</formula>
    </cfRule>
  </conditionalFormatting>
  <conditionalFormatting sqref="A588:A591">
    <cfRule type="cellIs" dxfId="9" priority="7" stopIfTrue="1" operator="lessThan">
      <formula>2</formula>
    </cfRule>
    <cfRule type="cellIs" dxfId="8" priority="8" stopIfTrue="1" operator="equal">
      <formula>2</formula>
    </cfRule>
    <cfRule type="cellIs" dxfId="7" priority="9" stopIfTrue="1" operator="greaterThan">
      <formula>2</formula>
    </cfRule>
  </conditionalFormatting>
  <conditionalFormatting sqref="A594:A597">
    <cfRule type="cellIs" dxfId="6" priority="4" stopIfTrue="1" operator="lessThan">
      <formula>2</formula>
    </cfRule>
    <cfRule type="cellIs" dxfId="5" priority="5" stopIfTrue="1" operator="equal">
      <formula>2</formula>
    </cfRule>
    <cfRule type="cellIs" dxfId="4" priority="6" stopIfTrue="1" operator="greaterThan">
      <formula>2</formula>
    </cfRule>
  </conditionalFormatting>
  <conditionalFormatting sqref="A600:A603">
    <cfRule type="cellIs" dxfId="3" priority="1" stopIfTrue="1" operator="lessThan">
      <formula>2</formula>
    </cfRule>
    <cfRule type="cellIs" dxfId="2" priority="2" stopIfTrue="1" operator="equal">
      <formula>2</formula>
    </cfRule>
    <cfRule type="cellIs" dxfId="1" priority="3" stopIfTrue="1" operator="greaterThan">
      <formula>2</formula>
    </cfRule>
  </conditionalFormatting>
  <dataValidations count="2">
    <dataValidation allowBlank="1" showDropDown="1" showInputMessage="1" showErrorMessage="1" sqref="E2"/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R1830"/>
  <sheetViews>
    <sheetView zoomScaleNormal="100" workbookViewId="0">
      <pane ySplit="1" topLeftCell="A2" activePane="bottomLeft" state="frozen"/>
      <selection activeCell="C1190" sqref="C1190"/>
      <selection pane="bottomLeft" activeCell="K12" sqref="K12:Q1897"/>
    </sheetView>
  </sheetViews>
  <sheetFormatPr baseColWidth="10" defaultColWidth="11.44140625" defaultRowHeight="13.2" x14ac:dyDescent="0.25"/>
  <cols>
    <col min="1" max="1" width="5.33203125" style="59" customWidth="1"/>
    <col min="2" max="2" width="5.33203125" style="47" customWidth="1"/>
    <col min="3" max="4" width="5.33203125" style="46" customWidth="1"/>
    <col min="5" max="7" width="9.88671875" style="59" customWidth="1"/>
    <col min="8" max="9" width="18.5546875" style="42" customWidth="1"/>
    <col min="10" max="10" width="18.6640625" style="37" customWidth="1"/>
    <col min="11" max="11" width="6.88671875" style="37" customWidth="1"/>
    <col min="12" max="15" width="4.5546875" style="37" customWidth="1"/>
    <col min="16" max="16" width="4.5546875" style="49" customWidth="1"/>
    <col min="17" max="17" width="57.44140625" style="37" customWidth="1"/>
    <col min="18" max="18" width="4.5546875" style="49" customWidth="1"/>
    <col min="19" max="16384" width="11.44140625" style="45"/>
  </cols>
  <sheetData>
    <row r="1" spans="1:18" x14ac:dyDescent="0.25">
      <c r="A1" s="59">
        <v>0</v>
      </c>
      <c r="B1" s="44" t="s">
        <v>48</v>
      </c>
      <c r="C1" s="43" t="s">
        <v>63</v>
      </c>
      <c r="D1" s="43" t="s">
        <v>148</v>
      </c>
      <c r="E1" s="59" t="s">
        <v>60</v>
      </c>
      <c r="F1" s="59" t="s">
        <v>58</v>
      </c>
      <c r="G1" s="59" t="s">
        <v>59</v>
      </c>
      <c r="H1" s="36" t="s">
        <v>54</v>
      </c>
      <c r="I1" s="36" t="s">
        <v>49</v>
      </c>
      <c r="J1" s="36" t="s">
        <v>50</v>
      </c>
      <c r="K1" s="36" t="s">
        <v>51</v>
      </c>
      <c r="L1" s="36" t="s">
        <v>0</v>
      </c>
      <c r="M1" s="36" t="s">
        <v>1</v>
      </c>
      <c r="N1" s="36" t="s">
        <v>2</v>
      </c>
      <c r="O1" s="36" t="s">
        <v>3</v>
      </c>
      <c r="P1" s="48" t="s">
        <v>52</v>
      </c>
      <c r="Q1" s="36" t="s">
        <v>62</v>
      </c>
      <c r="R1" s="48" t="s">
        <v>66</v>
      </c>
    </row>
    <row r="2" spans="1:18" x14ac:dyDescent="0.25">
      <c r="A2" s="59">
        <v>1</v>
      </c>
      <c r="B2" s="47">
        <v>1</v>
      </c>
      <c r="C2" s="46">
        <v>1</v>
      </c>
      <c r="E2" s="115" t="str">
        <f>CONCATENATE(H2," ",D2)</f>
        <v xml:space="preserve">El medio físico en España </v>
      </c>
      <c r="F2" s="59" t="str">
        <f>IF(J2&gt;0,CONCATENATE(J2,". ",K2),K2)</f>
        <v>EL MEDIO FÍSICO EN ESPAÑA. Debido a su situación geográfica, posee 3 caracteres básicos, que hacen de España, un espacio de encrucijada natural y geopolítica:</v>
      </c>
      <c r="G2" s="59" t="str">
        <f>CONCATENATE(I2," - ",J2,". ",K2," (Ref: ",REPARTO!$F$3,"-",A2,")")</f>
        <v>GEOGRAFÍA E HISTORIA - EL MEDIO FÍSICO EN ESPAÑA. Debido a su situación geográfica, posee 3 caracteres básicos, que hacen de España, un espacio de encrucijada natural y geopolítica: (Ref: 5-1)</v>
      </c>
      <c r="H2" s="42" t="s">
        <v>149</v>
      </c>
      <c r="I2" s="37" t="s">
        <v>137</v>
      </c>
      <c r="J2" s="37" t="s">
        <v>69</v>
      </c>
      <c r="K2" s="37" t="s">
        <v>95</v>
      </c>
      <c r="L2" s="37" t="s">
        <v>96</v>
      </c>
      <c r="M2" s="37" t="s">
        <v>97</v>
      </c>
      <c r="N2" s="37" t="s">
        <v>98</v>
      </c>
      <c r="O2" s="37" t="s">
        <v>99</v>
      </c>
      <c r="P2" s="49" t="s">
        <v>3</v>
      </c>
      <c r="R2" s="49">
        <v>1</v>
      </c>
    </row>
    <row r="3" spans="1:18" x14ac:dyDescent="0.25">
      <c r="A3" s="59">
        <f>+A2+1</f>
        <v>2</v>
      </c>
      <c r="B3" s="47">
        <v>1</v>
      </c>
      <c r="F3" s="59" t="str">
        <f>IF(J3&gt;0,CONCATENATE(J3,". ",K3),K3)</f>
        <v>EL MEDIO FÍSICO EN ESPAÑA. Los rasgos básicos de la configuración de la península son (indica la incorrecta):</v>
      </c>
      <c r="G3" s="59" t="str">
        <f>CONCATENATE(I3," - ",J3,". ",K3," (Ref: ",REPARTO!$F$3,"-",A3,")")</f>
        <v>GEOGRAFÍA E HISTORIA - EL MEDIO FÍSICO EN ESPAÑA. Los rasgos básicos de la configuración de la península son (indica la incorrecta): (Ref: 5-2)</v>
      </c>
      <c r="I3" s="37" t="s">
        <v>137</v>
      </c>
      <c r="J3" s="37" t="s">
        <v>69</v>
      </c>
      <c r="K3" s="37" t="s">
        <v>154</v>
      </c>
      <c r="L3" s="37" t="s">
        <v>100</v>
      </c>
      <c r="M3" s="37" t="s">
        <v>101</v>
      </c>
      <c r="N3" s="37" t="s">
        <v>102</v>
      </c>
      <c r="O3" s="37" t="s">
        <v>103</v>
      </c>
      <c r="P3" s="49" t="s">
        <v>1</v>
      </c>
      <c r="R3" s="49">
        <f>IF(C3=0,R2+1,1)</f>
        <v>2</v>
      </c>
    </row>
    <row r="4" spans="1:18" x14ac:dyDescent="0.25">
      <c r="A4" s="59">
        <f t="shared" ref="A4:A67" si="0">+A3+1</f>
        <v>3</v>
      </c>
      <c r="B4" s="47">
        <v>1</v>
      </c>
      <c r="F4" s="59" t="str">
        <f t="shared" ref="F4:F67" si="1">IF(J4&gt;0,CONCATENATE(J4,". ",K4),K4)</f>
        <v>EL MEDIO FÍSICO EN ESPAÑA. La altitud media de la península es de:</v>
      </c>
      <c r="G4" s="59" t="str">
        <f>CONCATENATE(I4," - ",J4,". ",K4," (Ref: ",REPARTO!$F$3,"-",A4,")")</f>
        <v>GEOGRAFÍA E HISTORIA - EL MEDIO FÍSICO EN ESPAÑA. La altitud media de la península es de: (Ref: 5-3)</v>
      </c>
      <c r="I4" s="37" t="s">
        <v>137</v>
      </c>
      <c r="J4" s="37" t="s">
        <v>69</v>
      </c>
      <c r="K4" s="37" t="s">
        <v>155</v>
      </c>
      <c r="L4" s="37" t="s">
        <v>104</v>
      </c>
      <c r="M4" s="37" t="s">
        <v>105</v>
      </c>
      <c r="N4" s="37" t="s">
        <v>106</v>
      </c>
      <c r="O4" s="37" t="s">
        <v>107</v>
      </c>
      <c r="P4" s="49" t="s">
        <v>2</v>
      </c>
      <c r="Q4" s="37" t="s">
        <v>108</v>
      </c>
      <c r="R4" s="49">
        <f t="shared" ref="R4:R67" si="2">IF(C4=0,R3+1,1)</f>
        <v>3</v>
      </c>
    </row>
    <row r="5" spans="1:18" x14ac:dyDescent="0.25">
      <c r="A5" s="59">
        <f t="shared" si="0"/>
        <v>4</v>
      </c>
      <c r="B5" s="47">
        <v>1</v>
      </c>
      <c r="F5" s="59" t="str">
        <f t="shared" si="1"/>
        <v>EL MEDIO FÍSICO EN ESPAÑA. ¿Qué distancia separa la península de África en el estrecho de Gibraltar?</v>
      </c>
      <c r="G5" s="59" t="str">
        <f>CONCATENATE(I5," - ",J5,". ",K5," (Ref: ",REPARTO!$F$3,"-",A5,")")</f>
        <v>GEOGRAFÍA E HISTORIA - EL MEDIO FÍSICO EN ESPAÑA. ¿Qué distancia separa la península de África en el estrecho de Gibraltar? (Ref: 5-4)</v>
      </c>
      <c r="I5" s="37" t="s">
        <v>137</v>
      </c>
      <c r="J5" s="37" t="s">
        <v>69</v>
      </c>
      <c r="K5" s="37" t="s">
        <v>109</v>
      </c>
      <c r="L5" s="37" t="s">
        <v>110</v>
      </c>
      <c r="M5" s="37" t="s">
        <v>111</v>
      </c>
      <c r="N5" s="37" t="s">
        <v>112</v>
      </c>
      <c r="O5" s="37" t="s">
        <v>113</v>
      </c>
      <c r="P5" s="49" t="s">
        <v>2</v>
      </c>
      <c r="Q5" s="37" t="s">
        <v>114</v>
      </c>
      <c r="R5" s="49">
        <f t="shared" si="2"/>
        <v>4</v>
      </c>
    </row>
    <row r="6" spans="1:18" x14ac:dyDescent="0.25">
      <c r="A6" s="59">
        <f t="shared" si="0"/>
        <v>5</v>
      </c>
      <c r="B6" s="47">
        <v>1</v>
      </c>
      <c r="F6" s="59" t="str">
        <f t="shared" si="1"/>
        <v>EL MEDIO FÍSICO EN ESPAÑA. ¿Cuál es el país más extenso de Europa?</v>
      </c>
      <c r="G6" s="59" t="str">
        <f>CONCATENATE(I6," - ",J6,". ",K6," (Ref: ",REPARTO!$F$3,"-",A6,")")</f>
        <v>GEOGRAFÍA E HISTORIA - EL MEDIO FÍSICO EN ESPAÑA. ¿Cuál es el país más extenso de Europa? (Ref: 5-5)</v>
      </c>
      <c r="I6" s="37" t="s">
        <v>137</v>
      </c>
      <c r="J6" s="37" t="s">
        <v>69</v>
      </c>
      <c r="K6" s="37" t="s">
        <v>115</v>
      </c>
      <c r="L6" s="37" t="s">
        <v>116</v>
      </c>
      <c r="M6" s="37" t="s">
        <v>117</v>
      </c>
      <c r="N6" s="37" t="s">
        <v>118</v>
      </c>
      <c r="O6" s="37" t="s">
        <v>119</v>
      </c>
      <c r="P6" s="49" t="s">
        <v>2</v>
      </c>
      <c r="Q6" s="37" t="s">
        <v>114</v>
      </c>
      <c r="R6" s="49">
        <f t="shared" si="2"/>
        <v>5</v>
      </c>
    </row>
    <row r="7" spans="1:18" x14ac:dyDescent="0.25">
      <c r="A7" s="59">
        <f t="shared" si="0"/>
        <v>6</v>
      </c>
      <c r="B7" s="47">
        <v>1</v>
      </c>
      <c r="F7" s="59" t="str">
        <f t="shared" si="1"/>
        <v>EL MEDIO FÍSICO EN ESPAÑA. La península ibérica tiene una extensión de:</v>
      </c>
      <c r="G7" s="59" t="str">
        <f>CONCATENATE(I7," - ",J7,". ",K7," (Ref: ",REPARTO!$F$3,"-",A7,")")</f>
        <v>GEOGRAFÍA E HISTORIA - EL MEDIO FÍSICO EN ESPAÑA. La península ibérica tiene una extensión de: (Ref: 5-6)</v>
      </c>
      <c r="I7" s="37" t="s">
        <v>137</v>
      </c>
      <c r="J7" s="37" t="s">
        <v>69</v>
      </c>
      <c r="K7" s="37" t="s">
        <v>120</v>
      </c>
      <c r="L7" s="37" t="s">
        <v>121</v>
      </c>
      <c r="M7" s="37" t="s">
        <v>122</v>
      </c>
      <c r="N7" s="37" t="s">
        <v>123</v>
      </c>
      <c r="O7" s="37" t="s">
        <v>124</v>
      </c>
      <c r="P7" s="49" t="s">
        <v>0</v>
      </c>
      <c r="Q7" s="37" t="s">
        <v>114</v>
      </c>
      <c r="R7" s="49">
        <f t="shared" si="2"/>
        <v>6</v>
      </c>
    </row>
    <row r="8" spans="1:18" x14ac:dyDescent="0.25">
      <c r="A8" s="59">
        <f t="shared" si="0"/>
        <v>7</v>
      </c>
      <c r="B8" s="47">
        <v>1</v>
      </c>
      <c r="F8" s="59" t="str">
        <f t="shared" si="1"/>
        <v>EL MEDIO FÍSICO EN ESPAÑA. ¿Qué tanto por ciento de la península ibérica corresponde a Portugal?</v>
      </c>
      <c r="G8" s="59" t="str">
        <f>CONCATENATE(I8," - ",J8,". ",K8," (Ref: ",REPARTO!$F$3,"-",A8,")")</f>
        <v>GEOGRAFÍA E HISTORIA - EL MEDIO FÍSICO EN ESPAÑA. ¿Qué tanto por ciento de la península ibérica corresponde a Portugal? (Ref: 5-7)</v>
      </c>
      <c r="I8" s="37" t="s">
        <v>137</v>
      </c>
      <c r="J8" s="37" t="s">
        <v>69</v>
      </c>
      <c r="K8" s="37" t="s">
        <v>125</v>
      </c>
      <c r="L8" s="37">
        <v>15</v>
      </c>
      <c r="M8" s="37">
        <v>20</v>
      </c>
      <c r="N8" s="37">
        <v>10</v>
      </c>
      <c r="O8" s="37">
        <v>25</v>
      </c>
      <c r="P8" s="49" t="s">
        <v>0</v>
      </c>
      <c r="Q8" s="37" t="s">
        <v>114</v>
      </c>
      <c r="R8" s="49">
        <f t="shared" si="2"/>
        <v>7</v>
      </c>
    </row>
    <row r="9" spans="1:18" x14ac:dyDescent="0.25">
      <c r="A9" s="59">
        <f t="shared" si="0"/>
        <v>8</v>
      </c>
      <c r="B9" s="47">
        <v>1</v>
      </c>
      <c r="F9" s="59" t="str">
        <f t="shared" si="1"/>
        <v>EL MEDIO FÍSICO EN ESPAÑA. Debido a la situación geográfica de España, posee unos caracteres básicos que hacen de España un espacio de encrucijada natural y geopolítica, indique el incorrecto:</v>
      </c>
      <c r="G9" s="59" t="str">
        <f>CONCATENATE(I9," - ",J9,". ",K9," (Ref: ",REPARTO!$F$3,"-",A9,")")</f>
        <v>GEOGRAFÍA E HISTORIA - EL MEDIO FÍSICO EN ESPAÑA. Debido a la situación geográfica de España, posee unos caracteres básicos que hacen de España un espacio de encrucijada natural y geopolítica, indique el incorrecto: (Ref: 5-8)</v>
      </c>
      <c r="I9" s="37" t="s">
        <v>137</v>
      </c>
      <c r="J9" s="37" t="s">
        <v>69</v>
      </c>
      <c r="K9" s="37" t="s">
        <v>126</v>
      </c>
      <c r="L9" s="37" t="s">
        <v>127</v>
      </c>
      <c r="M9" s="37" t="s">
        <v>96</v>
      </c>
      <c r="N9" s="37" t="s">
        <v>128</v>
      </c>
      <c r="O9" s="37" t="s">
        <v>129</v>
      </c>
      <c r="P9" s="49" t="s">
        <v>0</v>
      </c>
      <c r="Q9" s="37" t="s">
        <v>114</v>
      </c>
      <c r="R9" s="49">
        <f t="shared" si="2"/>
        <v>8</v>
      </c>
    </row>
    <row r="10" spans="1:18" x14ac:dyDescent="0.25">
      <c r="A10" s="59">
        <f t="shared" si="0"/>
        <v>9</v>
      </c>
      <c r="B10" s="47">
        <v>1</v>
      </c>
      <c r="F10" s="59" t="str">
        <f t="shared" si="1"/>
        <v>EL MEDIO FÍSICO EN ESPAÑA. La meseta está prefigurada por la meseta central, con una gran anchura de este a oeste de:</v>
      </c>
      <c r="G10" s="59" t="str">
        <f>CONCATENATE(I10," - ",J10,". ",K10," (Ref: ",REPARTO!$F$3,"-",A10,")")</f>
        <v>GEOGRAFÍA E HISTORIA - EL MEDIO FÍSICO EN ESPAÑA. La meseta está prefigurada por la meseta central, con una gran anchura de este a oeste de: (Ref: 5-9)</v>
      </c>
      <c r="I10" s="37" t="s">
        <v>137</v>
      </c>
      <c r="J10" s="37" t="s">
        <v>69</v>
      </c>
      <c r="K10" s="37" t="s">
        <v>130</v>
      </c>
      <c r="L10" s="37" t="s">
        <v>131</v>
      </c>
      <c r="M10" s="37" t="s">
        <v>132</v>
      </c>
      <c r="N10" s="37" t="s">
        <v>133</v>
      </c>
      <c r="O10" s="37" t="s">
        <v>134</v>
      </c>
      <c r="P10" s="49" t="s">
        <v>1</v>
      </c>
      <c r="Q10" s="37" t="s">
        <v>114</v>
      </c>
      <c r="R10" s="49">
        <f t="shared" si="2"/>
        <v>9</v>
      </c>
    </row>
    <row r="11" spans="1:18" x14ac:dyDescent="0.25">
      <c r="A11" s="59">
        <f t="shared" si="0"/>
        <v>10</v>
      </c>
      <c r="B11" s="47">
        <v>1</v>
      </c>
      <c r="F11" s="59" t="str">
        <f t="shared" si="1"/>
        <v>EL MEDIO FÍSICO EN ESPAÑA. ¿Qué tanto por ciento del territorio peninsular está entre los 800-2000m?</v>
      </c>
      <c r="G11" s="59" t="str">
        <f>CONCATENATE(I11," - ",J11,". ",K11," (Ref: ",REPARTO!$F$3,"-",A11,")")</f>
        <v>GEOGRAFÍA E HISTORIA - EL MEDIO FÍSICO EN ESPAÑA. ¿Qué tanto por ciento del territorio peninsular está entre los 800-2000m? (Ref: 5-10)</v>
      </c>
      <c r="I11" s="37" t="s">
        <v>137</v>
      </c>
      <c r="J11" s="37" t="s">
        <v>69</v>
      </c>
      <c r="K11" s="37" t="s">
        <v>135</v>
      </c>
      <c r="L11" s="37">
        <v>23</v>
      </c>
      <c r="M11" s="37">
        <v>28</v>
      </c>
      <c r="N11" s="37">
        <v>34</v>
      </c>
      <c r="O11" s="37">
        <v>18</v>
      </c>
      <c r="P11" s="49" t="s">
        <v>2</v>
      </c>
      <c r="Q11" s="37" t="s">
        <v>114</v>
      </c>
      <c r="R11" s="49">
        <f t="shared" si="2"/>
        <v>10</v>
      </c>
    </row>
    <row r="12" spans="1:18" x14ac:dyDescent="0.25">
      <c r="A12" s="59">
        <f t="shared" si="0"/>
        <v>11</v>
      </c>
      <c r="B12" s="47">
        <v>1</v>
      </c>
      <c r="F12" s="59" t="str">
        <f t="shared" si="1"/>
        <v xml:space="preserve">EL MEDIO FÍSICO EN ESPAÑA. </v>
      </c>
      <c r="G12" s="59" t="str">
        <f>CONCATENATE(I12," - ",J12,". ",K12," (Ref: ",REPARTO!$F$3,"-",A12,")")</f>
        <v>GEOGRAFÍA E HISTORIA - EL MEDIO FÍSICO EN ESPAÑA.  (Ref: 5-11)</v>
      </c>
      <c r="I12" s="37" t="s">
        <v>137</v>
      </c>
      <c r="J12" s="37" t="s">
        <v>69</v>
      </c>
      <c r="R12" s="49">
        <f t="shared" si="2"/>
        <v>11</v>
      </c>
    </row>
    <row r="13" spans="1:18" x14ac:dyDescent="0.25">
      <c r="A13" s="59">
        <f t="shared" si="0"/>
        <v>12</v>
      </c>
      <c r="B13" s="47">
        <v>1</v>
      </c>
      <c r="F13" s="59" t="str">
        <f t="shared" si="1"/>
        <v xml:space="preserve">EL MEDIO FÍSICO EN ESPAÑA. </v>
      </c>
      <c r="G13" s="59" t="str">
        <f>CONCATENATE(I13," - ",J13,". ",K13," (Ref: ",REPARTO!$F$3,"-",A13,")")</f>
        <v>GEOGRAFÍA E HISTORIA - EL MEDIO FÍSICO EN ESPAÑA.  (Ref: 5-12)</v>
      </c>
      <c r="I13" s="37" t="s">
        <v>137</v>
      </c>
      <c r="J13" s="37" t="s">
        <v>69</v>
      </c>
      <c r="R13" s="49">
        <f t="shared" si="2"/>
        <v>12</v>
      </c>
    </row>
    <row r="14" spans="1:18" x14ac:dyDescent="0.25">
      <c r="A14" s="59">
        <f t="shared" si="0"/>
        <v>13</v>
      </c>
      <c r="B14" s="47">
        <v>1</v>
      </c>
      <c r="F14" s="59" t="str">
        <f t="shared" si="1"/>
        <v xml:space="preserve">EL MEDIO FÍSICO EN ESPAÑA. </v>
      </c>
      <c r="G14" s="59" t="str">
        <f>CONCATENATE(I14," - ",J14,". ",K14," (Ref: ",REPARTO!$F$3,"-",A14,")")</f>
        <v>GEOGRAFÍA E HISTORIA - EL MEDIO FÍSICO EN ESPAÑA.  (Ref: 5-13)</v>
      </c>
      <c r="I14" s="37" t="s">
        <v>137</v>
      </c>
      <c r="J14" s="37" t="s">
        <v>69</v>
      </c>
      <c r="R14" s="49">
        <f t="shared" si="2"/>
        <v>13</v>
      </c>
    </row>
    <row r="15" spans="1:18" x14ac:dyDescent="0.25">
      <c r="A15" s="59">
        <f t="shared" si="0"/>
        <v>14</v>
      </c>
      <c r="B15" s="47">
        <v>1</v>
      </c>
      <c r="F15" s="59" t="str">
        <f t="shared" si="1"/>
        <v xml:space="preserve">EL MEDIO FÍSICO EN ESPAÑA. </v>
      </c>
      <c r="G15" s="59" t="str">
        <f>CONCATENATE(I15," - ",J15,". ",K15," (Ref: ",REPARTO!$F$3,"-",A15,")")</f>
        <v>GEOGRAFÍA E HISTORIA - EL MEDIO FÍSICO EN ESPAÑA.  (Ref: 5-14)</v>
      </c>
      <c r="I15" s="37" t="s">
        <v>137</v>
      </c>
      <c r="J15" s="37" t="s">
        <v>69</v>
      </c>
      <c r="R15" s="49">
        <f t="shared" si="2"/>
        <v>14</v>
      </c>
    </row>
    <row r="16" spans="1:18" x14ac:dyDescent="0.25">
      <c r="A16" s="59">
        <f t="shared" si="0"/>
        <v>15</v>
      </c>
      <c r="B16" s="47">
        <v>1</v>
      </c>
      <c r="F16" s="59" t="str">
        <f t="shared" si="1"/>
        <v xml:space="preserve">EL MEDIO FÍSICO EN ESPAÑA. </v>
      </c>
      <c r="G16" s="59" t="str">
        <f>CONCATENATE(I16," - ",J16,". ",K16," (Ref: ",REPARTO!$F$3,"-",A16,")")</f>
        <v>GEOGRAFÍA E HISTORIA - EL MEDIO FÍSICO EN ESPAÑA.  (Ref: 5-15)</v>
      </c>
      <c r="I16" s="37" t="s">
        <v>137</v>
      </c>
      <c r="J16" s="37" t="s">
        <v>69</v>
      </c>
      <c r="R16" s="49">
        <f t="shared" si="2"/>
        <v>15</v>
      </c>
    </row>
    <row r="17" spans="1:18" x14ac:dyDescent="0.25">
      <c r="A17" s="59">
        <f t="shared" si="0"/>
        <v>16</v>
      </c>
      <c r="B17" s="47">
        <v>1</v>
      </c>
      <c r="F17" s="59" t="str">
        <f t="shared" si="1"/>
        <v xml:space="preserve">EL MEDIO FÍSICO EN ESPAÑA. </v>
      </c>
      <c r="G17" s="59" t="str">
        <f>CONCATENATE(I17," - ",J17,". ",K17," (Ref: ",REPARTO!$F$3,"-",A17,")")</f>
        <v>GEOGRAFÍA E HISTORIA - EL MEDIO FÍSICO EN ESPAÑA.  (Ref: 5-16)</v>
      </c>
      <c r="I17" s="37" t="s">
        <v>137</v>
      </c>
      <c r="J17" s="37" t="s">
        <v>69</v>
      </c>
      <c r="R17" s="49">
        <f t="shared" si="2"/>
        <v>16</v>
      </c>
    </row>
    <row r="18" spans="1:18" x14ac:dyDescent="0.25">
      <c r="A18" s="59">
        <f t="shared" si="0"/>
        <v>17</v>
      </c>
      <c r="B18" s="47">
        <v>1</v>
      </c>
      <c r="F18" s="59" t="str">
        <f t="shared" si="1"/>
        <v xml:space="preserve">EL MEDIO FÍSICO EN ESPAÑA. </v>
      </c>
      <c r="G18" s="59" t="str">
        <f>CONCATENATE(I18," - ",J18,". ",K18," (Ref: ",REPARTO!$F$3,"-",A18,")")</f>
        <v>GEOGRAFÍA E HISTORIA - EL MEDIO FÍSICO EN ESPAÑA.  (Ref: 5-17)</v>
      </c>
      <c r="I18" s="37" t="s">
        <v>137</v>
      </c>
      <c r="J18" s="37" t="s">
        <v>69</v>
      </c>
      <c r="R18" s="49">
        <f t="shared" si="2"/>
        <v>17</v>
      </c>
    </row>
    <row r="19" spans="1:18" x14ac:dyDescent="0.25">
      <c r="A19" s="59">
        <f t="shared" si="0"/>
        <v>18</v>
      </c>
      <c r="B19" s="47">
        <v>1</v>
      </c>
      <c r="F19" s="59" t="str">
        <f t="shared" si="1"/>
        <v xml:space="preserve">EL MEDIO FÍSICO EN ESPAÑA. </v>
      </c>
      <c r="G19" s="59" t="str">
        <f>CONCATENATE(I19," - ",J19,". ",K19," (Ref: ",REPARTO!$F$3,"-",A19,")")</f>
        <v>GEOGRAFÍA E HISTORIA - EL MEDIO FÍSICO EN ESPAÑA.  (Ref: 5-18)</v>
      </c>
      <c r="I19" s="37" t="s">
        <v>137</v>
      </c>
      <c r="J19" s="37" t="s">
        <v>69</v>
      </c>
      <c r="R19" s="49">
        <f t="shared" si="2"/>
        <v>18</v>
      </c>
    </row>
    <row r="20" spans="1:18" x14ac:dyDescent="0.25">
      <c r="A20" s="59">
        <f t="shared" si="0"/>
        <v>19</v>
      </c>
      <c r="B20" s="47">
        <v>1</v>
      </c>
      <c r="F20" s="59" t="str">
        <f t="shared" si="1"/>
        <v xml:space="preserve">EL MEDIO FÍSICO EN ESPAÑA. </v>
      </c>
      <c r="G20" s="59" t="str">
        <f>CONCATENATE(I20," - ",J20,". ",K20," (Ref: ",REPARTO!$F$3,"-",A20,")")</f>
        <v>GEOGRAFÍA E HISTORIA - EL MEDIO FÍSICO EN ESPAÑA.  (Ref: 5-19)</v>
      </c>
      <c r="I20" s="37" t="s">
        <v>137</v>
      </c>
      <c r="J20" s="37" t="s">
        <v>69</v>
      </c>
      <c r="R20" s="49">
        <f t="shared" si="2"/>
        <v>19</v>
      </c>
    </row>
    <row r="21" spans="1:18" x14ac:dyDescent="0.25">
      <c r="A21" s="59">
        <f t="shared" si="0"/>
        <v>20</v>
      </c>
      <c r="B21" s="47">
        <v>1</v>
      </c>
      <c r="F21" s="59" t="str">
        <f t="shared" si="1"/>
        <v xml:space="preserve">EL MEDIO FÍSICO EN ESPAÑA. </v>
      </c>
      <c r="G21" s="59" t="str">
        <f>CONCATENATE(I21," - ",J21,". ",K21," (Ref: ",REPARTO!$F$3,"-",A21,")")</f>
        <v>GEOGRAFÍA E HISTORIA - EL MEDIO FÍSICO EN ESPAÑA.  (Ref: 5-20)</v>
      </c>
      <c r="I21" s="37" t="s">
        <v>137</v>
      </c>
      <c r="J21" s="37" t="s">
        <v>69</v>
      </c>
      <c r="R21" s="49">
        <f t="shared" si="2"/>
        <v>20</v>
      </c>
    </row>
    <row r="22" spans="1:18" x14ac:dyDescent="0.25">
      <c r="A22" s="59">
        <f t="shared" si="0"/>
        <v>21</v>
      </c>
      <c r="B22" s="47">
        <v>1</v>
      </c>
      <c r="F22" s="59" t="str">
        <f t="shared" si="1"/>
        <v xml:space="preserve">EL MEDIO FÍSICO EN ESPAÑA. </v>
      </c>
      <c r="G22" s="59" t="str">
        <f>CONCATENATE(I22," - ",J22,". ",K22," (Ref: ",REPARTO!$F$3,"-",A22,")")</f>
        <v>GEOGRAFÍA E HISTORIA - EL MEDIO FÍSICO EN ESPAÑA.  (Ref: 5-21)</v>
      </c>
      <c r="I22" s="37" t="s">
        <v>137</v>
      </c>
      <c r="J22" s="37" t="s">
        <v>69</v>
      </c>
      <c r="R22" s="49">
        <f t="shared" si="2"/>
        <v>21</v>
      </c>
    </row>
    <row r="23" spans="1:18" x14ac:dyDescent="0.25">
      <c r="A23" s="59">
        <f t="shared" si="0"/>
        <v>22</v>
      </c>
      <c r="B23" s="47">
        <v>1</v>
      </c>
      <c r="F23" s="59" t="str">
        <f t="shared" si="1"/>
        <v xml:space="preserve">EL MEDIO FÍSICO EN ESPAÑA. </v>
      </c>
      <c r="G23" s="59" t="str">
        <f>CONCATENATE(I23," - ",J23,". ",K23," (Ref: ",REPARTO!$F$3,"-",A23,")")</f>
        <v>GEOGRAFÍA E HISTORIA - EL MEDIO FÍSICO EN ESPAÑA.  (Ref: 5-22)</v>
      </c>
      <c r="I23" s="37" t="s">
        <v>137</v>
      </c>
      <c r="J23" s="37" t="s">
        <v>69</v>
      </c>
      <c r="R23" s="49">
        <f t="shared" si="2"/>
        <v>22</v>
      </c>
    </row>
    <row r="24" spans="1:18" x14ac:dyDescent="0.25">
      <c r="A24" s="59">
        <f t="shared" si="0"/>
        <v>23</v>
      </c>
      <c r="B24" s="47">
        <v>1</v>
      </c>
      <c r="F24" s="59" t="str">
        <f t="shared" si="1"/>
        <v xml:space="preserve">EL MEDIO FÍSICO EN ESPAÑA. </v>
      </c>
      <c r="G24" s="59" t="str">
        <f>CONCATENATE(I24," - ",J24,". ",K24," (Ref: ",REPARTO!$F$3,"-",A24,")")</f>
        <v>GEOGRAFÍA E HISTORIA - EL MEDIO FÍSICO EN ESPAÑA.  (Ref: 5-23)</v>
      </c>
      <c r="I24" s="37" t="s">
        <v>137</v>
      </c>
      <c r="J24" s="37" t="s">
        <v>69</v>
      </c>
      <c r="R24" s="49">
        <f t="shared" si="2"/>
        <v>23</v>
      </c>
    </row>
    <row r="25" spans="1:18" x14ac:dyDescent="0.25">
      <c r="A25" s="59">
        <f t="shared" si="0"/>
        <v>24</v>
      </c>
      <c r="B25" s="47">
        <v>1</v>
      </c>
      <c r="F25" s="59" t="str">
        <f t="shared" si="1"/>
        <v xml:space="preserve">EL MEDIO FÍSICO EN ESPAÑA. </v>
      </c>
      <c r="G25" s="59" t="str">
        <f>CONCATENATE(I25," - ",J25,". ",K25," (Ref: ",REPARTO!$F$3,"-",A25,")")</f>
        <v>GEOGRAFÍA E HISTORIA - EL MEDIO FÍSICO EN ESPAÑA.  (Ref: 5-24)</v>
      </c>
      <c r="I25" s="37" t="s">
        <v>137</v>
      </c>
      <c r="J25" s="37" t="s">
        <v>69</v>
      </c>
      <c r="R25" s="49">
        <f t="shared" si="2"/>
        <v>24</v>
      </c>
    </row>
    <row r="26" spans="1:18" x14ac:dyDescent="0.25">
      <c r="A26" s="59">
        <f t="shared" si="0"/>
        <v>25</v>
      </c>
      <c r="B26" s="47">
        <v>1</v>
      </c>
      <c r="F26" s="59" t="str">
        <f t="shared" si="1"/>
        <v xml:space="preserve">EL MEDIO FÍSICO EN ESPAÑA. </v>
      </c>
      <c r="G26" s="59" t="str">
        <f>CONCATENATE(I26," - ",J26,". ",K26," (Ref: ",REPARTO!$F$3,"-",A26,")")</f>
        <v>GEOGRAFÍA E HISTORIA - EL MEDIO FÍSICO EN ESPAÑA.  (Ref: 5-25)</v>
      </c>
      <c r="I26" s="37" t="s">
        <v>137</v>
      </c>
      <c r="J26" s="37" t="s">
        <v>69</v>
      </c>
      <c r="R26" s="49">
        <f t="shared" si="2"/>
        <v>25</v>
      </c>
    </row>
    <row r="27" spans="1:18" x14ac:dyDescent="0.25">
      <c r="A27" s="59">
        <f t="shared" si="0"/>
        <v>26</v>
      </c>
      <c r="B27" s="47">
        <v>1</v>
      </c>
      <c r="F27" s="59" t="str">
        <f t="shared" si="1"/>
        <v xml:space="preserve">EL MEDIO FÍSICO EN ESPAÑA. </v>
      </c>
      <c r="G27" s="59" t="str">
        <f>CONCATENATE(I27," - ",J27,". ",K27," (Ref: ",REPARTO!$F$3,"-",A27,")")</f>
        <v>GEOGRAFÍA E HISTORIA - EL MEDIO FÍSICO EN ESPAÑA.  (Ref: 5-26)</v>
      </c>
      <c r="I27" s="37" t="s">
        <v>137</v>
      </c>
      <c r="J27" s="37" t="s">
        <v>69</v>
      </c>
      <c r="R27" s="49">
        <f t="shared" si="2"/>
        <v>26</v>
      </c>
    </row>
    <row r="28" spans="1:18" x14ac:dyDescent="0.25">
      <c r="A28" s="59">
        <f t="shared" si="0"/>
        <v>27</v>
      </c>
      <c r="B28" s="47">
        <v>1</v>
      </c>
      <c r="F28" s="59" t="str">
        <f t="shared" si="1"/>
        <v xml:space="preserve">EL MEDIO FÍSICO EN ESPAÑA. </v>
      </c>
      <c r="G28" s="59" t="str">
        <f>CONCATENATE(I28," - ",J28,". ",K28," (Ref: ",REPARTO!$F$3,"-",A28,")")</f>
        <v>GEOGRAFÍA E HISTORIA - EL MEDIO FÍSICO EN ESPAÑA.  (Ref: 5-27)</v>
      </c>
      <c r="I28" s="37" t="s">
        <v>137</v>
      </c>
      <c r="J28" s="37" t="s">
        <v>69</v>
      </c>
      <c r="R28" s="49">
        <f t="shared" si="2"/>
        <v>27</v>
      </c>
    </row>
    <row r="29" spans="1:18" x14ac:dyDescent="0.25">
      <c r="A29" s="59">
        <f t="shared" si="0"/>
        <v>28</v>
      </c>
      <c r="B29" s="47">
        <v>1</v>
      </c>
      <c r="F29" s="59" t="str">
        <f t="shared" si="1"/>
        <v xml:space="preserve">EL MEDIO FÍSICO EN ESPAÑA. </v>
      </c>
      <c r="G29" s="59" t="str">
        <f>CONCATENATE(I29," - ",J29,". ",K29," (Ref: ",REPARTO!$F$3,"-",A29,")")</f>
        <v>GEOGRAFÍA E HISTORIA - EL MEDIO FÍSICO EN ESPAÑA.  (Ref: 5-28)</v>
      </c>
      <c r="I29" s="37" t="s">
        <v>137</v>
      </c>
      <c r="J29" s="37" t="s">
        <v>69</v>
      </c>
      <c r="R29" s="49">
        <f t="shared" si="2"/>
        <v>28</v>
      </c>
    </row>
    <row r="30" spans="1:18" x14ac:dyDescent="0.25">
      <c r="A30" s="59">
        <f t="shared" si="0"/>
        <v>29</v>
      </c>
      <c r="B30" s="47">
        <v>1</v>
      </c>
      <c r="F30" s="59" t="str">
        <f t="shared" si="1"/>
        <v xml:space="preserve">EL MEDIO FÍSICO EN ESPAÑA. </v>
      </c>
      <c r="G30" s="59" t="str">
        <f>CONCATENATE(I30," - ",J30,". ",K30," (Ref: ",REPARTO!$F$3,"-",A30,")")</f>
        <v>GEOGRAFÍA E HISTORIA - EL MEDIO FÍSICO EN ESPAÑA.  (Ref: 5-29)</v>
      </c>
      <c r="I30" s="37" t="s">
        <v>137</v>
      </c>
      <c r="J30" s="37" t="s">
        <v>69</v>
      </c>
      <c r="R30" s="49">
        <f t="shared" si="2"/>
        <v>29</v>
      </c>
    </row>
    <row r="31" spans="1:18" x14ac:dyDescent="0.25">
      <c r="A31" s="59">
        <f t="shared" si="0"/>
        <v>30</v>
      </c>
      <c r="B31" s="47">
        <v>1</v>
      </c>
      <c r="F31" s="59" t="str">
        <f t="shared" si="1"/>
        <v xml:space="preserve">EL MEDIO FÍSICO EN ESPAÑA. </v>
      </c>
      <c r="G31" s="59" t="str">
        <f>CONCATENATE(I31," - ",J31,". ",K31," (Ref: ",REPARTO!$F$3,"-",A31,")")</f>
        <v>GEOGRAFÍA E HISTORIA - EL MEDIO FÍSICO EN ESPAÑA.  (Ref: 5-30)</v>
      </c>
      <c r="I31" s="37" t="s">
        <v>137</v>
      </c>
      <c r="J31" s="37" t="s">
        <v>69</v>
      </c>
      <c r="R31" s="49">
        <f t="shared" si="2"/>
        <v>30</v>
      </c>
    </row>
    <row r="32" spans="1:18" x14ac:dyDescent="0.25">
      <c r="A32" s="59">
        <f t="shared" si="0"/>
        <v>31</v>
      </c>
      <c r="B32" s="47">
        <v>1</v>
      </c>
      <c r="F32" s="59" t="str">
        <f t="shared" si="1"/>
        <v xml:space="preserve">EL MEDIO FÍSICO EN ESPAÑA. </v>
      </c>
      <c r="G32" s="59" t="str">
        <f>CONCATENATE(I32," - ",J32,". ",K32," (Ref: ",REPARTO!$F$3,"-",A32,")")</f>
        <v>GEOGRAFÍA E HISTORIA - EL MEDIO FÍSICO EN ESPAÑA.  (Ref: 5-31)</v>
      </c>
      <c r="I32" s="37" t="s">
        <v>137</v>
      </c>
      <c r="J32" s="37" t="s">
        <v>69</v>
      </c>
      <c r="R32" s="49">
        <f t="shared" si="2"/>
        <v>31</v>
      </c>
    </row>
    <row r="33" spans="1:18" x14ac:dyDescent="0.25">
      <c r="A33" s="59">
        <f t="shared" si="0"/>
        <v>32</v>
      </c>
      <c r="B33" s="47">
        <v>1</v>
      </c>
      <c r="F33" s="59" t="str">
        <f t="shared" si="1"/>
        <v xml:space="preserve">EL MEDIO FÍSICO EN ESPAÑA. </v>
      </c>
      <c r="G33" s="59" t="str">
        <f>CONCATENATE(I33," - ",J33,". ",K33," (Ref: ",REPARTO!$F$3,"-",A33,")")</f>
        <v>GEOGRAFÍA E HISTORIA - EL MEDIO FÍSICO EN ESPAÑA.  (Ref: 5-32)</v>
      </c>
      <c r="I33" s="37" t="s">
        <v>137</v>
      </c>
      <c r="J33" s="37" t="s">
        <v>69</v>
      </c>
      <c r="R33" s="49">
        <f t="shared" si="2"/>
        <v>32</v>
      </c>
    </row>
    <row r="34" spans="1:18" x14ac:dyDescent="0.25">
      <c r="A34" s="59">
        <f t="shared" si="0"/>
        <v>33</v>
      </c>
      <c r="B34" s="47">
        <v>1</v>
      </c>
      <c r="F34" s="59" t="str">
        <f t="shared" si="1"/>
        <v xml:space="preserve">EL MEDIO FÍSICO EN ESPAÑA. </v>
      </c>
      <c r="G34" s="59" t="str">
        <f>CONCATENATE(I34," - ",J34,". ",K34," (Ref: ",REPARTO!$F$3,"-",A34,")")</f>
        <v>GEOGRAFÍA E HISTORIA - EL MEDIO FÍSICO EN ESPAÑA.  (Ref: 5-33)</v>
      </c>
      <c r="I34" s="37" t="s">
        <v>137</v>
      </c>
      <c r="J34" s="37" t="s">
        <v>69</v>
      </c>
      <c r="R34" s="49">
        <f t="shared" si="2"/>
        <v>33</v>
      </c>
    </row>
    <row r="35" spans="1:18" x14ac:dyDescent="0.25">
      <c r="A35" s="59">
        <f t="shared" si="0"/>
        <v>34</v>
      </c>
      <c r="B35" s="47">
        <v>1</v>
      </c>
      <c r="F35" s="59" t="str">
        <f t="shared" si="1"/>
        <v xml:space="preserve">EL MEDIO FÍSICO EN ESPAÑA. </v>
      </c>
      <c r="G35" s="59" t="str">
        <f>CONCATENATE(I35," - ",J35,". ",K35," (Ref: ",REPARTO!$F$3,"-",A35,")")</f>
        <v>GEOGRAFÍA E HISTORIA - EL MEDIO FÍSICO EN ESPAÑA.  (Ref: 5-34)</v>
      </c>
      <c r="I35" s="37" t="s">
        <v>137</v>
      </c>
      <c r="J35" s="37" t="s">
        <v>69</v>
      </c>
      <c r="R35" s="49">
        <f t="shared" si="2"/>
        <v>34</v>
      </c>
    </row>
    <row r="36" spans="1:18" x14ac:dyDescent="0.25">
      <c r="A36" s="59">
        <f t="shared" si="0"/>
        <v>35</v>
      </c>
      <c r="B36" s="47">
        <v>1</v>
      </c>
      <c r="F36" s="59" t="str">
        <f t="shared" si="1"/>
        <v xml:space="preserve">EL MEDIO FÍSICO EN ESPAÑA. </v>
      </c>
      <c r="G36" s="59" t="str">
        <f>CONCATENATE(I36," - ",J36,". ",K36," (Ref: ",REPARTO!$F$3,"-",A36,")")</f>
        <v>GEOGRAFÍA E HISTORIA - EL MEDIO FÍSICO EN ESPAÑA.  (Ref: 5-35)</v>
      </c>
      <c r="I36" s="37" t="s">
        <v>137</v>
      </c>
      <c r="J36" s="37" t="s">
        <v>69</v>
      </c>
      <c r="R36" s="49">
        <f t="shared" si="2"/>
        <v>35</v>
      </c>
    </row>
    <row r="37" spans="1:18" x14ac:dyDescent="0.25">
      <c r="A37" s="59">
        <f t="shared" si="0"/>
        <v>36</v>
      </c>
      <c r="B37" s="47">
        <v>1</v>
      </c>
      <c r="F37" s="59" t="str">
        <f t="shared" si="1"/>
        <v xml:space="preserve">EL MEDIO FÍSICO EN ESPAÑA. </v>
      </c>
      <c r="G37" s="59" t="str">
        <f>CONCATENATE(I37," - ",J37,". ",K37," (Ref: ",REPARTO!$F$3,"-",A37,")")</f>
        <v>GEOGRAFÍA E HISTORIA - EL MEDIO FÍSICO EN ESPAÑA.  (Ref: 5-36)</v>
      </c>
      <c r="I37" s="37" t="s">
        <v>137</v>
      </c>
      <c r="J37" s="37" t="s">
        <v>69</v>
      </c>
      <c r="R37" s="49">
        <f t="shared" si="2"/>
        <v>36</v>
      </c>
    </row>
    <row r="38" spans="1:18" x14ac:dyDescent="0.25">
      <c r="A38" s="59">
        <f t="shared" si="0"/>
        <v>37</v>
      </c>
      <c r="B38" s="47">
        <v>1</v>
      </c>
      <c r="F38" s="59" t="str">
        <f t="shared" si="1"/>
        <v xml:space="preserve">EL MEDIO FÍSICO EN ESPAÑA. </v>
      </c>
      <c r="G38" s="59" t="str">
        <f>CONCATENATE(I38," - ",J38,". ",K38," (Ref: ",REPARTO!$F$3,"-",A38,")")</f>
        <v>GEOGRAFÍA E HISTORIA - EL MEDIO FÍSICO EN ESPAÑA.  (Ref: 5-37)</v>
      </c>
      <c r="I38" s="37" t="s">
        <v>137</v>
      </c>
      <c r="J38" s="37" t="s">
        <v>69</v>
      </c>
      <c r="R38" s="49">
        <f t="shared" si="2"/>
        <v>37</v>
      </c>
    </row>
    <row r="39" spans="1:18" x14ac:dyDescent="0.25">
      <c r="A39" s="59">
        <f t="shared" si="0"/>
        <v>38</v>
      </c>
      <c r="B39" s="47">
        <v>1</v>
      </c>
      <c r="F39" s="59" t="str">
        <f t="shared" si="1"/>
        <v xml:space="preserve">EL MEDIO FÍSICO EN ESPAÑA. </v>
      </c>
      <c r="G39" s="59" t="str">
        <f>CONCATENATE(I39," - ",J39,". ",K39," (Ref: ",REPARTO!$F$3,"-",A39,")")</f>
        <v>GEOGRAFÍA E HISTORIA - EL MEDIO FÍSICO EN ESPAÑA.  (Ref: 5-38)</v>
      </c>
      <c r="I39" s="37" t="s">
        <v>137</v>
      </c>
      <c r="J39" s="37" t="s">
        <v>69</v>
      </c>
      <c r="R39" s="49">
        <f t="shared" si="2"/>
        <v>38</v>
      </c>
    </row>
    <row r="40" spans="1:18" x14ac:dyDescent="0.25">
      <c r="A40" s="59">
        <f t="shared" si="0"/>
        <v>39</v>
      </c>
      <c r="B40" s="47">
        <v>1</v>
      </c>
      <c r="F40" s="59" t="str">
        <f t="shared" si="1"/>
        <v xml:space="preserve">EL MEDIO FÍSICO EN ESPAÑA. </v>
      </c>
      <c r="G40" s="59" t="str">
        <f>CONCATENATE(I40," - ",J40,". ",K40," (Ref: ",REPARTO!$F$3,"-",A40,")")</f>
        <v>GEOGRAFÍA E HISTORIA - EL MEDIO FÍSICO EN ESPAÑA.  (Ref: 5-39)</v>
      </c>
      <c r="I40" s="37" t="s">
        <v>137</v>
      </c>
      <c r="J40" s="37" t="s">
        <v>69</v>
      </c>
      <c r="R40" s="49">
        <f t="shared" si="2"/>
        <v>39</v>
      </c>
    </row>
    <row r="41" spans="1:18" x14ac:dyDescent="0.25">
      <c r="A41" s="59">
        <f t="shared" si="0"/>
        <v>40</v>
      </c>
      <c r="B41" s="47">
        <v>1</v>
      </c>
      <c r="F41" s="59" t="str">
        <f t="shared" si="1"/>
        <v xml:space="preserve">EL MEDIO FÍSICO EN ESPAÑA. </v>
      </c>
      <c r="G41" s="59" t="str">
        <f>CONCATENATE(I41," - ",J41,". ",K41," (Ref: ",REPARTO!$F$3,"-",A41,")")</f>
        <v>GEOGRAFÍA E HISTORIA - EL MEDIO FÍSICO EN ESPAÑA.  (Ref: 5-40)</v>
      </c>
      <c r="I41" s="37" t="s">
        <v>137</v>
      </c>
      <c r="J41" s="37" t="s">
        <v>69</v>
      </c>
      <c r="R41" s="49">
        <f t="shared" si="2"/>
        <v>40</v>
      </c>
    </row>
    <row r="42" spans="1:18" x14ac:dyDescent="0.25">
      <c r="A42" s="59">
        <f t="shared" si="0"/>
        <v>41</v>
      </c>
      <c r="B42" s="47">
        <v>1</v>
      </c>
      <c r="F42" s="59" t="str">
        <f t="shared" si="1"/>
        <v xml:space="preserve">EL MEDIO FÍSICO EN ESPAÑA. </v>
      </c>
      <c r="G42" s="59" t="str">
        <f>CONCATENATE(I42," - ",J42,". ",K42," (Ref: ",REPARTO!$F$3,"-",A42,")")</f>
        <v>GEOGRAFÍA E HISTORIA - EL MEDIO FÍSICO EN ESPAÑA.  (Ref: 5-41)</v>
      </c>
      <c r="I42" s="37" t="s">
        <v>137</v>
      </c>
      <c r="J42" s="37" t="s">
        <v>69</v>
      </c>
      <c r="R42" s="49">
        <f t="shared" si="2"/>
        <v>41</v>
      </c>
    </row>
    <row r="43" spans="1:18" x14ac:dyDescent="0.25">
      <c r="A43" s="59">
        <f t="shared" si="0"/>
        <v>42</v>
      </c>
      <c r="B43" s="47">
        <v>1</v>
      </c>
      <c r="F43" s="59" t="str">
        <f t="shared" si="1"/>
        <v xml:space="preserve">EL MEDIO FÍSICO EN ESPAÑA. </v>
      </c>
      <c r="G43" s="59" t="str">
        <f>CONCATENATE(I43," - ",J43,". ",K43," (Ref: ",REPARTO!$F$3,"-",A43,")")</f>
        <v>GEOGRAFÍA E HISTORIA - EL MEDIO FÍSICO EN ESPAÑA.  (Ref: 5-42)</v>
      </c>
      <c r="I43" s="37" t="s">
        <v>137</v>
      </c>
      <c r="J43" s="37" t="s">
        <v>69</v>
      </c>
      <c r="R43" s="49">
        <f t="shared" si="2"/>
        <v>42</v>
      </c>
    </row>
    <row r="44" spans="1:18" x14ac:dyDescent="0.25">
      <c r="A44" s="59">
        <f t="shared" si="0"/>
        <v>43</v>
      </c>
      <c r="B44" s="47">
        <v>1</v>
      </c>
      <c r="F44" s="59" t="str">
        <f t="shared" si="1"/>
        <v xml:space="preserve">EL MEDIO FÍSICO EN ESPAÑA. </v>
      </c>
      <c r="G44" s="59" t="str">
        <f>CONCATENATE(I44," - ",J44,". ",K44," (Ref: ",REPARTO!$F$3,"-",A44,")")</f>
        <v>GEOGRAFÍA E HISTORIA - EL MEDIO FÍSICO EN ESPAÑA.  (Ref: 5-43)</v>
      </c>
      <c r="I44" s="37" t="s">
        <v>137</v>
      </c>
      <c r="J44" s="37" t="s">
        <v>69</v>
      </c>
      <c r="R44" s="49">
        <f t="shared" si="2"/>
        <v>43</v>
      </c>
    </row>
    <row r="45" spans="1:18" x14ac:dyDescent="0.25">
      <c r="A45" s="59">
        <f t="shared" si="0"/>
        <v>44</v>
      </c>
      <c r="B45" s="47">
        <v>1</v>
      </c>
      <c r="F45" s="59" t="str">
        <f t="shared" si="1"/>
        <v xml:space="preserve">EL MEDIO FÍSICO EN ESPAÑA. </v>
      </c>
      <c r="G45" s="59" t="str">
        <f>CONCATENATE(I45," - ",J45,". ",K45," (Ref: ",REPARTO!$F$3,"-",A45,")")</f>
        <v>GEOGRAFÍA E HISTORIA - EL MEDIO FÍSICO EN ESPAÑA.  (Ref: 5-44)</v>
      </c>
      <c r="I45" s="37" t="s">
        <v>137</v>
      </c>
      <c r="J45" s="37" t="s">
        <v>69</v>
      </c>
      <c r="R45" s="49">
        <f t="shared" si="2"/>
        <v>44</v>
      </c>
    </row>
    <row r="46" spans="1:18" x14ac:dyDescent="0.25">
      <c r="A46" s="59">
        <f t="shared" si="0"/>
        <v>45</v>
      </c>
      <c r="B46" s="47">
        <v>1</v>
      </c>
      <c r="F46" s="59" t="str">
        <f t="shared" si="1"/>
        <v xml:space="preserve">EL MEDIO FÍSICO EN ESPAÑA. </v>
      </c>
      <c r="G46" s="59" t="str">
        <f>CONCATENATE(I46," - ",J46,". ",K46," (Ref: ",REPARTO!$F$3,"-",A46,")")</f>
        <v>GEOGRAFÍA E HISTORIA - EL MEDIO FÍSICO EN ESPAÑA.  (Ref: 5-45)</v>
      </c>
      <c r="I46" s="37" t="s">
        <v>137</v>
      </c>
      <c r="J46" s="37" t="s">
        <v>69</v>
      </c>
      <c r="R46" s="49">
        <f t="shared" si="2"/>
        <v>45</v>
      </c>
    </row>
    <row r="47" spans="1:18" x14ac:dyDescent="0.25">
      <c r="A47" s="59">
        <f t="shared" si="0"/>
        <v>46</v>
      </c>
      <c r="B47" s="47">
        <v>1</v>
      </c>
      <c r="F47" s="59" t="str">
        <f t="shared" si="1"/>
        <v xml:space="preserve">EL MEDIO FÍSICO EN ESPAÑA. </v>
      </c>
      <c r="G47" s="59" t="str">
        <f>CONCATENATE(I47," - ",J47,". ",K47," (Ref: ",REPARTO!$F$3,"-",A47,")")</f>
        <v>GEOGRAFÍA E HISTORIA - EL MEDIO FÍSICO EN ESPAÑA.  (Ref: 5-46)</v>
      </c>
      <c r="I47" s="37" t="s">
        <v>137</v>
      </c>
      <c r="J47" s="37" t="s">
        <v>69</v>
      </c>
      <c r="R47" s="49">
        <f t="shared" si="2"/>
        <v>46</v>
      </c>
    </row>
    <row r="48" spans="1:18" x14ac:dyDescent="0.25">
      <c r="A48" s="59">
        <f t="shared" si="0"/>
        <v>47</v>
      </c>
      <c r="B48" s="47">
        <v>1</v>
      </c>
      <c r="F48" s="59" t="str">
        <f t="shared" si="1"/>
        <v xml:space="preserve">EL MEDIO FÍSICO EN ESPAÑA. </v>
      </c>
      <c r="G48" s="59" t="str">
        <f>CONCATENATE(I48," - ",J48,". ",K48," (Ref: ",REPARTO!$F$3,"-",A48,")")</f>
        <v>GEOGRAFÍA E HISTORIA - EL MEDIO FÍSICO EN ESPAÑA.  (Ref: 5-47)</v>
      </c>
      <c r="I48" s="37" t="s">
        <v>137</v>
      </c>
      <c r="J48" s="37" t="s">
        <v>69</v>
      </c>
      <c r="R48" s="49">
        <f t="shared" si="2"/>
        <v>47</v>
      </c>
    </row>
    <row r="49" spans="1:18" x14ac:dyDescent="0.25">
      <c r="A49" s="59">
        <f t="shared" si="0"/>
        <v>48</v>
      </c>
      <c r="B49" s="47">
        <v>1</v>
      </c>
      <c r="F49" s="59" t="str">
        <f t="shared" si="1"/>
        <v xml:space="preserve">EL MEDIO FÍSICO EN ESPAÑA. </v>
      </c>
      <c r="G49" s="59" t="str">
        <f>CONCATENATE(I49," - ",J49,". ",K49," (Ref: ",REPARTO!$F$3,"-",A49,")")</f>
        <v>GEOGRAFÍA E HISTORIA - EL MEDIO FÍSICO EN ESPAÑA.  (Ref: 5-48)</v>
      </c>
      <c r="I49" s="37" t="s">
        <v>137</v>
      </c>
      <c r="J49" s="37" t="s">
        <v>69</v>
      </c>
      <c r="R49" s="49">
        <f t="shared" si="2"/>
        <v>48</v>
      </c>
    </row>
    <row r="50" spans="1:18" x14ac:dyDescent="0.25">
      <c r="A50" s="59">
        <f t="shared" si="0"/>
        <v>49</v>
      </c>
      <c r="B50" s="47">
        <v>1</v>
      </c>
      <c r="F50" s="59" t="str">
        <f t="shared" si="1"/>
        <v xml:space="preserve">EL MEDIO FÍSICO EN ESPAÑA. </v>
      </c>
      <c r="G50" s="59" t="str">
        <f>CONCATENATE(I50," - ",J50,". ",K50," (Ref: ",REPARTO!$F$3,"-",A50,")")</f>
        <v>GEOGRAFÍA E HISTORIA - EL MEDIO FÍSICO EN ESPAÑA.  (Ref: 5-49)</v>
      </c>
      <c r="I50" s="37" t="s">
        <v>137</v>
      </c>
      <c r="J50" s="37" t="s">
        <v>69</v>
      </c>
      <c r="R50" s="49">
        <f t="shared" si="2"/>
        <v>49</v>
      </c>
    </row>
    <row r="51" spans="1:18" x14ac:dyDescent="0.25">
      <c r="A51" s="59">
        <f t="shared" si="0"/>
        <v>50</v>
      </c>
      <c r="B51" s="47">
        <v>1</v>
      </c>
      <c r="F51" s="59" t="str">
        <f t="shared" si="1"/>
        <v xml:space="preserve">EL MEDIO FÍSICO EN ESPAÑA. </v>
      </c>
      <c r="G51" s="59" t="str">
        <f>CONCATENATE(I51," - ",J51,". ",K51," (Ref: ",REPARTO!$F$3,"-",A51,")")</f>
        <v>GEOGRAFÍA E HISTORIA - EL MEDIO FÍSICO EN ESPAÑA.  (Ref: 5-50)</v>
      </c>
      <c r="I51" s="37" t="s">
        <v>137</v>
      </c>
      <c r="J51" s="37" t="s">
        <v>69</v>
      </c>
      <c r="R51" s="49">
        <f t="shared" si="2"/>
        <v>50</v>
      </c>
    </row>
    <row r="52" spans="1:18" x14ac:dyDescent="0.25">
      <c r="A52" s="59">
        <f t="shared" si="0"/>
        <v>51</v>
      </c>
      <c r="B52" s="47">
        <v>1</v>
      </c>
      <c r="F52" s="59" t="str">
        <f t="shared" si="1"/>
        <v xml:space="preserve">EL MEDIO FÍSICO EN ESPAÑA. </v>
      </c>
      <c r="G52" s="59" t="str">
        <f>CONCATENATE(I52," - ",J52,". ",K52," (Ref: ",REPARTO!$F$3,"-",A52,")")</f>
        <v>GEOGRAFÍA E HISTORIA - EL MEDIO FÍSICO EN ESPAÑA.  (Ref: 5-51)</v>
      </c>
      <c r="I52" s="37" t="s">
        <v>137</v>
      </c>
      <c r="J52" s="37" t="s">
        <v>69</v>
      </c>
      <c r="R52" s="49">
        <f t="shared" si="2"/>
        <v>51</v>
      </c>
    </row>
    <row r="53" spans="1:18" x14ac:dyDescent="0.25">
      <c r="A53" s="59">
        <f t="shared" si="0"/>
        <v>52</v>
      </c>
      <c r="B53" s="47">
        <v>1</v>
      </c>
      <c r="F53" s="59" t="str">
        <f t="shared" si="1"/>
        <v xml:space="preserve">EL MEDIO FÍSICO EN ESPAÑA. </v>
      </c>
      <c r="G53" s="59" t="str">
        <f>CONCATENATE(I53," - ",J53,". ",K53," (Ref: ",REPARTO!$F$3,"-",A53,")")</f>
        <v>GEOGRAFÍA E HISTORIA - EL MEDIO FÍSICO EN ESPAÑA.  (Ref: 5-52)</v>
      </c>
      <c r="I53" s="37" t="s">
        <v>137</v>
      </c>
      <c r="J53" s="37" t="s">
        <v>69</v>
      </c>
      <c r="R53" s="49">
        <f t="shared" si="2"/>
        <v>52</v>
      </c>
    </row>
    <row r="54" spans="1:18" x14ac:dyDescent="0.25">
      <c r="A54" s="59">
        <f t="shared" si="0"/>
        <v>53</v>
      </c>
      <c r="B54" s="47">
        <v>1</v>
      </c>
      <c r="F54" s="59" t="str">
        <f t="shared" si="1"/>
        <v xml:space="preserve">EL MEDIO FÍSICO EN ESPAÑA. </v>
      </c>
      <c r="G54" s="59" t="str">
        <f>CONCATENATE(I54," - ",J54,". ",K54," (Ref: ",REPARTO!$F$3,"-",A54,")")</f>
        <v>GEOGRAFÍA E HISTORIA - EL MEDIO FÍSICO EN ESPAÑA.  (Ref: 5-53)</v>
      </c>
      <c r="I54" s="37" t="s">
        <v>137</v>
      </c>
      <c r="J54" s="37" t="s">
        <v>69</v>
      </c>
      <c r="R54" s="49">
        <f t="shared" si="2"/>
        <v>53</v>
      </c>
    </row>
    <row r="55" spans="1:18" x14ac:dyDescent="0.25">
      <c r="A55" s="59">
        <f t="shared" si="0"/>
        <v>54</v>
      </c>
      <c r="B55" s="47">
        <v>1</v>
      </c>
      <c r="F55" s="59" t="str">
        <f t="shared" si="1"/>
        <v xml:space="preserve">EL MEDIO FÍSICO EN ESPAÑA. </v>
      </c>
      <c r="G55" s="59" t="str">
        <f>CONCATENATE(I55," - ",J55,". ",K55," (Ref: ",REPARTO!$F$3,"-",A55,")")</f>
        <v>GEOGRAFÍA E HISTORIA - EL MEDIO FÍSICO EN ESPAÑA.  (Ref: 5-54)</v>
      </c>
      <c r="I55" s="37" t="s">
        <v>137</v>
      </c>
      <c r="J55" s="37" t="s">
        <v>69</v>
      </c>
      <c r="R55" s="49">
        <f t="shared" si="2"/>
        <v>54</v>
      </c>
    </row>
    <row r="56" spans="1:18" x14ac:dyDescent="0.25">
      <c r="A56" s="59">
        <f t="shared" si="0"/>
        <v>55</v>
      </c>
      <c r="B56" s="47">
        <v>1</v>
      </c>
      <c r="F56" s="59" t="str">
        <f t="shared" si="1"/>
        <v xml:space="preserve">EL MEDIO FÍSICO EN ESPAÑA. </v>
      </c>
      <c r="G56" s="59" t="str">
        <f>CONCATENATE(I56," - ",J56,". ",K56," (Ref: ",REPARTO!$F$3,"-",A56,")")</f>
        <v>GEOGRAFÍA E HISTORIA - EL MEDIO FÍSICO EN ESPAÑA.  (Ref: 5-55)</v>
      </c>
      <c r="I56" s="37" t="s">
        <v>137</v>
      </c>
      <c r="J56" s="37" t="s">
        <v>69</v>
      </c>
      <c r="R56" s="49">
        <f t="shared" si="2"/>
        <v>55</v>
      </c>
    </row>
    <row r="57" spans="1:18" x14ac:dyDescent="0.25">
      <c r="A57" s="59">
        <f t="shared" si="0"/>
        <v>56</v>
      </c>
      <c r="B57" s="47">
        <v>1</v>
      </c>
      <c r="F57" s="59" t="str">
        <f t="shared" si="1"/>
        <v xml:space="preserve">EL MEDIO FÍSICO EN ESPAÑA. </v>
      </c>
      <c r="G57" s="59" t="str">
        <f>CONCATENATE(I57," - ",J57,". ",K57," (Ref: ",REPARTO!$F$3,"-",A57,")")</f>
        <v>GEOGRAFÍA E HISTORIA - EL MEDIO FÍSICO EN ESPAÑA.  (Ref: 5-56)</v>
      </c>
      <c r="I57" s="37" t="s">
        <v>137</v>
      </c>
      <c r="J57" s="37" t="s">
        <v>69</v>
      </c>
      <c r="R57" s="49">
        <f t="shared" si="2"/>
        <v>56</v>
      </c>
    </row>
    <row r="58" spans="1:18" x14ac:dyDescent="0.25">
      <c r="A58" s="59">
        <f t="shared" si="0"/>
        <v>57</v>
      </c>
      <c r="B58" s="47">
        <v>1</v>
      </c>
      <c r="F58" s="59" t="str">
        <f t="shared" si="1"/>
        <v xml:space="preserve">EL MEDIO FÍSICO EN ESPAÑA. </v>
      </c>
      <c r="G58" s="59" t="str">
        <f>CONCATENATE(I58," - ",J58,". ",K58," (Ref: ",REPARTO!$F$3,"-",A58,")")</f>
        <v>GEOGRAFÍA E HISTORIA - EL MEDIO FÍSICO EN ESPAÑA.  (Ref: 5-57)</v>
      </c>
      <c r="I58" s="37" t="s">
        <v>137</v>
      </c>
      <c r="J58" s="37" t="s">
        <v>69</v>
      </c>
      <c r="R58" s="49">
        <f t="shared" si="2"/>
        <v>57</v>
      </c>
    </row>
    <row r="59" spans="1:18" x14ac:dyDescent="0.25">
      <c r="A59" s="59">
        <f t="shared" si="0"/>
        <v>58</v>
      </c>
      <c r="B59" s="47">
        <v>1</v>
      </c>
      <c r="F59" s="59" t="str">
        <f t="shared" si="1"/>
        <v xml:space="preserve">EL MEDIO FÍSICO EN ESPAÑA. </v>
      </c>
      <c r="G59" s="59" t="str">
        <f>CONCATENATE(I59," - ",J59,". ",K59," (Ref: ",REPARTO!$F$3,"-",A59,")")</f>
        <v>GEOGRAFÍA E HISTORIA - EL MEDIO FÍSICO EN ESPAÑA.  (Ref: 5-58)</v>
      </c>
      <c r="I59" s="37" t="s">
        <v>137</v>
      </c>
      <c r="J59" s="37" t="s">
        <v>69</v>
      </c>
      <c r="R59" s="49">
        <f t="shared" si="2"/>
        <v>58</v>
      </c>
    </row>
    <row r="60" spans="1:18" x14ac:dyDescent="0.25">
      <c r="A60" s="59">
        <f t="shared" si="0"/>
        <v>59</v>
      </c>
      <c r="B60" s="47">
        <v>1</v>
      </c>
      <c r="F60" s="59" t="str">
        <f t="shared" si="1"/>
        <v xml:space="preserve">EL MEDIO FÍSICO EN ESPAÑA. </v>
      </c>
      <c r="G60" s="59" t="str">
        <f>CONCATENATE(I60," - ",J60,". ",K60," (Ref: ",REPARTO!$F$3,"-",A60,")")</f>
        <v>GEOGRAFÍA E HISTORIA - EL MEDIO FÍSICO EN ESPAÑA.  (Ref: 5-59)</v>
      </c>
      <c r="I60" s="37" t="s">
        <v>137</v>
      </c>
      <c r="J60" s="37" t="s">
        <v>69</v>
      </c>
      <c r="R60" s="49">
        <f t="shared" si="2"/>
        <v>59</v>
      </c>
    </row>
    <row r="61" spans="1:18" x14ac:dyDescent="0.25">
      <c r="A61" s="59">
        <f t="shared" si="0"/>
        <v>60</v>
      </c>
      <c r="B61" s="47">
        <v>1</v>
      </c>
      <c r="F61" s="59" t="str">
        <f t="shared" si="1"/>
        <v xml:space="preserve">EL MEDIO FÍSICO EN ESPAÑA. </v>
      </c>
      <c r="G61" s="59" t="str">
        <f>CONCATENATE(I61," - ",J61,". ",K61," (Ref: ",REPARTO!$F$3,"-",A61,")")</f>
        <v>GEOGRAFÍA E HISTORIA - EL MEDIO FÍSICO EN ESPAÑA.  (Ref: 5-60)</v>
      </c>
      <c r="I61" s="37" t="s">
        <v>137</v>
      </c>
      <c r="J61" s="37" t="s">
        <v>69</v>
      </c>
      <c r="R61" s="49">
        <f t="shared" si="2"/>
        <v>60</v>
      </c>
    </row>
    <row r="62" spans="1:18" x14ac:dyDescent="0.25">
      <c r="A62" s="59">
        <f t="shared" si="0"/>
        <v>61</v>
      </c>
      <c r="B62" s="47">
        <v>1</v>
      </c>
      <c r="F62" s="59" t="str">
        <f t="shared" si="1"/>
        <v xml:space="preserve">EL MEDIO FÍSICO EN ESPAÑA. </v>
      </c>
      <c r="G62" s="59" t="str">
        <f>CONCATENATE(I62," - ",J62,". ",K62," (Ref: ",REPARTO!$F$3,"-",A62,")")</f>
        <v>GEOGRAFÍA E HISTORIA - EL MEDIO FÍSICO EN ESPAÑA.  (Ref: 5-61)</v>
      </c>
      <c r="I62" s="37" t="s">
        <v>137</v>
      </c>
      <c r="J62" s="37" t="s">
        <v>69</v>
      </c>
      <c r="R62" s="49">
        <f t="shared" si="2"/>
        <v>61</v>
      </c>
    </row>
    <row r="63" spans="1:18" x14ac:dyDescent="0.25">
      <c r="A63" s="59">
        <f t="shared" si="0"/>
        <v>62</v>
      </c>
      <c r="B63" s="47">
        <v>1</v>
      </c>
      <c r="F63" s="59" t="str">
        <f t="shared" si="1"/>
        <v xml:space="preserve">EL MEDIO FÍSICO EN ESPAÑA. </v>
      </c>
      <c r="G63" s="59" t="str">
        <f>CONCATENATE(I63," - ",J63,". ",K63," (Ref: ",REPARTO!$F$3,"-",A63,")")</f>
        <v>GEOGRAFÍA E HISTORIA - EL MEDIO FÍSICO EN ESPAÑA.  (Ref: 5-62)</v>
      </c>
      <c r="I63" s="37" t="s">
        <v>137</v>
      </c>
      <c r="J63" s="37" t="s">
        <v>69</v>
      </c>
      <c r="R63" s="49">
        <f t="shared" si="2"/>
        <v>62</v>
      </c>
    </row>
    <row r="64" spans="1:18" x14ac:dyDescent="0.25">
      <c r="A64" s="59">
        <f t="shared" si="0"/>
        <v>63</v>
      </c>
      <c r="B64" s="47">
        <v>1</v>
      </c>
      <c r="F64" s="59" t="str">
        <f t="shared" si="1"/>
        <v xml:space="preserve">EL MEDIO FÍSICO EN ESPAÑA. </v>
      </c>
      <c r="G64" s="59" t="str">
        <f>CONCATENATE(I64," - ",J64,". ",K64," (Ref: ",REPARTO!$F$3,"-",A64,")")</f>
        <v>GEOGRAFÍA E HISTORIA - EL MEDIO FÍSICO EN ESPAÑA.  (Ref: 5-63)</v>
      </c>
      <c r="I64" s="37" t="s">
        <v>137</v>
      </c>
      <c r="J64" s="37" t="s">
        <v>69</v>
      </c>
      <c r="R64" s="49">
        <f t="shared" si="2"/>
        <v>63</v>
      </c>
    </row>
    <row r="65" spans="1:18" x14ac:dyDescent="0.25">
      <c r="A65" s="59">
        <f t="shared" si="0"/>
        <v>64</v>
      </c>
      <c r="B65" s="47">
        <v>1</v>
      </c>
      <c r="F65" s="59" t="str">
        <f t="shared" si="1"/>
        <v xml:space="preserve">EL MEDIO FÍSICO EN ESPAÑA. </v>
      </c>
      <c r="G65" s="59" t="str">
        <f>CONCATENATE(I65," - ",J65,". ",K65," (Ref: ",REPARTO!$F$3,"-",A65,")")</f>
        <v>GEOGRAFÍA E HISTORIA - EL MEDIO FÍSICO EN ESPAÑA.  (Ref: 5-64)</v>
      </c>
      <c r="I65" s="37" t="s">
        <v>137</v>
      </c>
      <c r="J65" s="37" t="s">
        <v>69</v>
      </c>
      <c r="R65" s="49">
        <f t="shared" si="2"/>
        <v>64</v>
      </c>
    </row>
    <row r="66" spans="1:18" x14ac:dyDescent="0.25">
      <c r="A66" s="59">
        <f t="shared" si="0"/>
        <v>65</v>
      </c>
      <c r="B66" s="47">
        <v>1</v>
      </c>
      <c r="F66" s="59" t="str">
        <f t="shared" si="1"/>
        <v xml:space="preserve">EL MEDIO FÍSICO EN ESPAÑA. </v>
      </c>
      <c r="G66" s="59" t="str">
        <f>CONCATENATE(I66," - ",J66,". ",K66," (Ref: ",REPARTO!$F$3,"-",A66,")")</f>
        <v>GEOGRAFÍA E HISTORIA - EL MEDIO FÍSICO EN ESPAÑA.  (Ref: 5-65)</v>
      </c>
      <c r="I66" s="37" t="s">
        <v>137</v>
      </c>
      <c r="J66" s="37" t="s">
        <v>69</v>
      </c>
      <c r="R66" s="49">
        <f t="shared" si="2"/>
        <v>65</v>
      </c>
    </row>
    <row r="67" spans="1:18" x14ac:dyDescent="0.25">
      <c r="A67" s="59">
        <f t="shared" si="0"/>
        <v>66</v>
      </c>
      <c r="B67" s="47">
        <v>1</v>
      </c>
      <c r="F67" s="59" t="str">
        <f t="shared" si="1"/>
        <v xml:space="preserve">EL MEDIO FÍSICO EN ESPAÑA. </v>
      </c>
      <c r="G67" s="59" t="str">
        <f>CONCATENATE(I67," - ",J67,". ",K67," (Ref: ",REPARTO!$F$3,"-",A67,")")</f>
        <v>GEOGRAFÍA E HISTORIA - EL MEDIO FÍSICO EN ESPAÑA.  (Ref: 5-66)</v>
      </c>
      <c r="I67" s="37" t="s">
        <v>137</v>
      </c>
      <c r="J67" s="37" t="s">
        <v>69</v>
      </c>
      <c r="R67" s="49">
        <f t="shared" si="2"/>
        <v>66</v>
      </c>
    </row>
    <row r="68" spans="1:18" x14ac:dyDescent="0.25">
      <c r="A68" s="59">
        <f t="shared" ref="A68:A131" si="3">+A67+1</f>
        <v>67</v>
      </c>
      <c r="B68" s="47">
        <v>1</v>
      </c>
      <c r="F68" s="59" t="str">
        <f t="shared" ref="F68:F100" si="4">IF(J68&gt;0,CONCATENATE(J68,". ",K68),K68)</f>
        <v xml:space="preserve">EL MEDIO FÍSICO EN ESPAÑA. </v>
      </c>
      <c r="G68" s="59" t="str">
        <f>CONCATENATE(I68," - ",J68,". ",K68," (Ref: ",REPARTO!$F$3,"-",A68,")")</f>
        <v>GEOGRAFÍA E HISTORIA - EL MEDIO FÍSICO EN ESPAÑA.  (Ref: 5-67)</v>
      </c>
      <c r="I68" s="37" t="s">
        <v>137</v>
      </c>
      <c r="J68" s="37" t="s">
        <v>69</v>
      </c>
      <c r="R68" s="49">
        <f t="shared" ref="R68:R131" si="5">IF(C68=0,R67+1,1)</f>
        <v>67</v>
      </c>
    </row>
    <row r="69" spans="1:18" x14ac:dyDescent="0.25">
      <c r="A69" s="59">
        <f t="shared" si="3"/>
        <v>68</v>
      </c>
      <c r="B69" s="47">
        <v>1</v>
      </c>
      <c r="F69" s="59" t="str">
        <f t="shared" si="4"/>
        <v xml:space="preserve">EL MEDIO FÍSICO EN ESPAÑA. </v>
      </c>
      <c r="G69" s="59" t="str">
        <f>CONCATENATE(I69," - ",J69,". ",K69," (Ref: ",REPARTO!$F$3,"-",A69,")")</f>
        <v>GEOGRAFÍA E HISTORIA - EL MEDIO FÍSICO EN ESPAÑA.  (Ref: 5-68)</v>
      </c>
      <c r="I69" s="37" t="s">
        <v>137</v>
      </c>
      <c r="J69" s="37" t="s">
        <v>69</v>
      </c>
      <c r="R69" s="49">
        <f t="shared" si="5"/>
        <v>68</v>
      </c>
    </row>
    <row r="70" spans="1:18" x14ac:dyDescent="0.25">
      <c r="A70" s="59">
        <f t="shared" si="3"/>
        <v>69</v>
      </c>
      <c r="B70" s="47">
        <v>1</v>
      </c>
      <c r="F70" s="59" t="str">
        <f t="shared" si="4"/>
        <v xml:space="preserve">EL MEDIO FÍSICO EN ESPAÑA. </v>
      </c>
      <c r="G70" s="59" t="str">
        <f>CONCATENATE(I70," - ",J70,". ",K70," (Ref: ",REPARTO!$F$3,"-",A70,")")</f>
        <v>GEOGRAFÍA E HISTORIA - EL MEDIO FÍSICO EN ESPAÑA.  (Ref: 5-69)</v>
      </c>
      <c r="I70" s="37" t="s">
        <v>137</v>
      </c>
      <c r="J70" s="37" t="s">
        <v>69</v>
      </c>
      <c r="R70" s="49">
        <f t="shared" si="5"/>
        <v>69</v>
      </c>
    </row>
    <row r="71" spans="1:18" x14ac:dyDescent="0.25">
      <c r="A71" s="59">
        <f t="shared" si="3"/>
        <v>70</v>
      </c>
      <c r="B71" s="47">
        <v>1</v>
      </c>
      <c r="F71" s="59" t="str">
        <f t="shared" si="4"/>
        <v xml:space="preserve">EL MEDIO FÍSICO EN ESPAÑA. </v>
      </c>
      <c r="G71" s="59" t="str">
        <f>CONCATENATE(I71," - ",J71,". ",K71," (Ref: ",REPARTO!$F$3,"-",A71,")")</f>
        <v>GEOGRAFÍA E HISTORIA - EL MEDIO FÍSICO EN ESPAÑA.  (Ref: 5-70)</v>
      </c>
      <c r="I71" s="37" t="s">
        <v>137</v>
      </c>
      <c r="J71" s="37" t="s">
        <v>69</v>
      </c>
      <c r="R71" s="49">
        <f t="shared" si="5"/>
        <v>70</v>
      </c>
    </row>
    <row r="72" spans="1:18" x14ac:dyDescent="0.25">
      <c r="A72" s="59">
        <f t="shared" si="3"/>
        <v>71</v>
      </c>
      <c r="B72" s="47">
        <v>1</v>
      </c>
      <c r="F72" s="59" t="str">
        <f t="shared" si="4"/>
        <v xml:space="preserve">EL MEDIO FÍSICO EN ESPAÑA. </v>
      </c>
      <c r="G72" s="59" t="str">
        <f>CONCATENATE(I72," - ",J72,". ",K72," (Ref: ",REPARTO!$F$3,"-",A72,")")</f>
        <v>GEOGRAFÍA E HISTORIA - EL MEDIO FÍSICO EN ESPAÑA.  (Ref: 5-71)</v>
      </c>
      <c r="I72" s="37" t="s">
        <v>137</v>
      </c>
      <c r="J72" s="37" t="s">
        <v>69</v>
      </c>
      <c r="R72" s="49">
        <f t="shared" si="5"/>
        <v>71</v>
      </c>
    </row>
    <row r="73" spans="1:18" x14ac:dyDescent="0.25">
      <c r="A73" s="59">
        <f t="shared" si="3"/>
        <v>72</v>
      </c>
      <c r="B73" s="47">
        <v>1</v>
      </c>
      <c r="F73" s="59" t="str">
        <f t="shared" si="4"/>
        <v xml:space="preserve">EL MEDIO FÍSICO EN ESPAÑA. </v>
      </c>
      <c r="G73" s="59" t="str">
        <f>CONCATENATE(I73," - ",J73,". ",K73," (Ref: ",REPARTO!$F$3,"-",A73,")")</f>
        <v>GEOGRAFÍA E HISTORIA - EL MEDIO FÍSICO EN ESPAÑA.  (Ref: 5-72)</v>
      </c>
      <c r="I73" s="37" t="s">
        <v>137</v>
      </c>
      <c r="J73" s="37" t="s">
        <v>69</v>
      </c>
      <c r="R73" s="49">
        <f t="shared" si="5"/>
        <v>72</v>
      </c>
    </row>
    <row r="74" spans="1:18" x14ac:dyDescent="0.25">
      <c r="A74" s="59">
        <f t="shared" si="3"/>
        <v>73</v>
      </c>
      <c r="B74" s="47">
        <v>1</v>
      </c>
      <c r="F74" s="59" t="str">
        <f t="shared" si="4"/>
        <v xml:space="preserve">EL MEDIO FÍSICO EN ESPAÑA. </v>
      </c>
      <c r="G74" s="59" t="str">
        <f>CONCATENATE(I74," - ",J74,". ",K74," (Ref: ",REPARTO!$F$3,"-",A74,")")</f>
        <v>GEOGRAFÍA E HISTORIA - EL MEDIO FÍSICO EN ESPAÑA.  (Ref: 5-73)</v>
      </c>
      <c r="I74" s="37" t="s">
        <v>137</v>
      </c>
      <c r="J74" s="37" t="s">
        <v>69</v>
      </c>
      <c r="R74" s="49">
        <f t="shared" si="5"/>
        <v>73</v>
      </c>
    </row>
    <row r="75" spans="1:18" x14ac:dyDescent="0.25">
      <c r="A75" s="59">
        <f t="shared" si="3"/>
        <v>74</v>
      </c>
      <c r="B75" s="47">
        <v>1</v>
      </c>
      <c r="F75" s="59" t="str">
        <f t="shared" si="4"/>
        <v xml:space="preserve">EL MEDIO FÍSICO EN ESPAÑA. </v>
      </c>
      <c r="G75" s="59" t="str">
        <f>CONCATENATE(I75," - ",J75,". ",K75," (Ref: ",REPARTO!$F$3,"-",A75,")")</f>
        <v>GEOGRAFÍA E HISTORIA - EL MEDIO FÍSICO EN ESPAÑA.  (Ref: 5-74)</v>
      </c>
      <c r="I75" s="37" t="s">
        <v>137</v>
      </c>
      <c r="J75" s="37" t="s">
        <v>69</v>
      </c>
      <c r="R75" s="49">
        <f t="shared" si="5"/>
        <v>74</v>
      </c>
    </row>
    <row r="76" spans="1:18" x14ac:dyDescent="0.25">
      <c r="A76" s="59">
        <f t="shared" si="3"/>
        <v>75</v>
      </c>
      <c r="B76" s="47">
        <v>1</v>
      </c>
      <c r="F76" s="59" t="str">
        <f t="shared" si="4"/>
        <v xml:space="preserve">EL MEDIO FÍSICO EN ESPAÑA. </v>
      </c>
      <c r="G76" s="59" t="str">
        <f>CONCATENATE(I76," - ",J76,". ",K76," (Ref: ",REPARTO!$F$3,"-",A76,")")</f>
        <v>GEOGRAFÍA E HISTORIA - EL MEDIO FÍSICO EN ESPAÑA.  (Ref: 5-75)</v>
      </c>
      <c r="I76" s="37" t="s">
        <v>137</v>
      </c>
      <c r="J76" s="37" t="s">
        <v>69</v>
      </c>
      <c r="R76" s="49">
        <f t="shared" si="5"/>
        <v>75</v>
      </c>
    </row>
    <row r="77" spans="1:18" x14ac:dyDescent="0.25">
      <c r="A77" s="59">
        <f t="shared" si="3"/>
        <v>76</v>
      </c>
      <c r="B77" s="47">
        <v>1</v>
      </c>
      <c r="F77" s="59" t="str">
        <f t="shared" si="4"/>
        <v xml:space="preserve">EL MEDIO FÍSICO EN ESPAÑA. </v>
      </c>
      <c r="G77" s="59" t="str">
        <f>CONCATENATE(I77," - ",J77,". ",K77," (Ref: ",REPARTO!$F$3,"-",A77,")")</f>
        <v>GEOGRAFÍA E HISTORIA - EL MEDIO FÍSICO EN ESPAÑA.  (Ref: 5-76)</v>
      </c>
      <c r="I77" s="37" t="s">
        <v>137</v>
      </c>
      <c r="J77" s="37" t="s">
        <v>69</v>
      </c>
      <c r="R77" s="49">
        <f t="shared" si="5"/>
        <v>76</v>
      </c>
    </row>
    <row r="78" spans="1:18" x14ac:dyDescent="0.25">
      <c r="A78" s="59">
        <f t="shared" si="3"/>
        <v>77</v>
      </c>
      <c r="B78" s="47">
        <v>1</v>
      </c>
      <c r="F78" s="59" t="str">
        <f t="shared" si="4"/>
        <v xml:space="preserve">EL MEDIO FÍSICO EN ESPAÑA. </v>
      </c>
      <c r="G78" s="59" t="str">
        <f>CONCATENATE(I78," - ",J78,". ",K78," (Ref: ",REPARTO!$F$3,"-",A78,")")</f>
        <v>GEOGRAFÍA E HISTORIA - EL MEDIO FÍSICO EN ESPAÑA.  (Ref: 5-77)</v>
      </c>
      <c r="I78" s="37" t="s">
        <v>137</v>
      </c>
      <c r="J78" s="37" t="s">
        <v>69</v>
      </c>
      <c r="R78" s="49">
        <f t="shared" si="5"/>
        <v>77</v>
      </c>
    </row>
    <row r="79" spans="1:18" x14ac:dyDescent="0.25">
      <c r="A79" s="59">
        <f t="shared" si="3"/>
        <v>78</v>
      </c>
      <c r="B79" s="47">
        <v>1</v>
      </c>
      <c r="F79" s="59" t="str">
        <f t="shared" si="4"/>
        <v xml:space="preserve">EL MEDIO FÍSICO EN ESPAÑA. </v>
      </c>
      <c r="G79" s="59" t="str">
        <f>CONCATENATE(I79," - ",J79,". ",K79," (Ref: ",REPARTO!$F$3,"-",A79,")")</f>
        <v>GEOGRAFÍA E HISTORIA - EL MEDIO FÍSICO EN ESPAÑA.  (Ref: 5-78)</v>
      </c>
      <c r="I79" s="37" t="s">
        <v>137</v>
      </c>
      <c r="J79" s="37" t="s">
        <v>69</v>
      </c>
      <c r="R79" s="49">
        <f t="shared" si="5"/>
        <v>78</v>
      </c>
    </row>
    <row r="80" spans="1:18" x14ac:dyDescent="0.25">
      <c r="A80" s="59">
        <f t="shared" si="3"/>
        <v>79</v>
      </c>
      <c r="B80" s="47">
        <v>1</v>
      </c>
      <c r="F80" s="59" t="str">
        <f t="shared" si="4"/>
        <v xml:space="preserve">EL MEDIO FÍSICO EN ESPAÑA. </v>
      </c>
      <c r="G80" s="59" t="str">
        <f>CONCATENATE(I80," - ",J80,". ",K80," (Ref: ",REPARTO!$F$3,"-",A80,")")</f>
        <v>GEOGRAFÍA E HISTORIA - EL MEDIO FÍSICO EN ESPAÑA.  (Ref: 5-79)</v>
      </c>
      <c r="I80" s="37" t="s">
        <v>137</v>
      </c>
      <c r="J80" s="37" t="s">
        <v>69</v>
      </c>
      <c r="R80" s="49">
        <f t="shared" si="5"/>
        <v>79</v>
      </c>
    </row>
    <row r="81" spans="1:18" x14ac:dyDescent="0.25">
      <c r="A81" s="59">
        <f t="shared" si="3"/>
        <v>80</v>
      </c>
      <c r="B81" s="47">
        <v>1</v>
      </c>
      <c r="C81" s="46">
        <f>+C2+1</f>
        <v>2</v>
      </c>
      <c r="E81" s="115" t="str">
        <f>CONCATENATE(H81," ",D81)</f>
        <v xml:space="preserve">La Población Española </v>
      </c>
      <c r="F81" s="59" t="str">
        <f t="shared" si="4"/>
        <v xml:space="preserve">LA POBLACIÓN ESPAÑOLA. </v>
      </c>
      <c r="G81" s="59" t="str">
        <f>CONCATENATE(I81," - ",J81,". ",K81," (Ref: ",REPARTO!$F$3,"-",A81,")")</f>
        <v>GEOGRAFÍA E HISTORIA - LA POBLACIÓN ESPAÑOLA.  (Ref: 5-80)</v>
      </c>
      <c r="H81" s="42" t="s">
        <v>140</v>
      </c>
      <c r="I81" s="37" t="s">
        <v>137</v>
      </c>
      <c r="J81" s="37" t="s">
        <v>70</v>
      </c>
      <c r="R81" s="49">
        <f t="shared" si="5"/>
        <v>1</v>
      </c>
    </row>
    <row r="82" spans="1:18" x14ac:dyDescent="0.25">
      <c r="A82" s="59">
        <f t="shared" si="3"/>
        <v>81</v>
      </c>
      <c r="B82" s="47">
        <v>1</v>
      </c>
      <c r="F82" s="59" t="str">
        <f t="shared" si="4"/>
        <v xml:space="preserve">LA POBLACIÓN ESPAÑOLA. </v>
      </c>
      <c r="G82" s="59" t="str">
        <f>CONCATENATE(I82," - ",J82,". ",K82," (Ref: ",REPARTO!$F$3,"-",A82,")")</f>
        <v>GEOGRAFÍA E HISTORIA - LA POBLACIÓN ESPAÑOLA.  (Ref: 5-81)</v>
      </c>
      <c r="I82" s="37" t="s">
        <v>137</v>
      </c>
      <c r="J82" s="37" t="s">
        <v>70</v>
      </c>
      <c r="R82" s="49">
        <f t="shared" si="5"/>
        <v>2</v>
      </c>
    </row>
    <row r="83" spans="1:18" x14ac:dyDescent="0.25">
      <c r="A83" s="59">
        <f t="shared" si="3"/>
        <v>82</v>
      </c>
      <c r="B83" s="47">
        <v>1</v>
      </c>
      <c r="F83" s="59" t="str">
        <f t="shared" si="4"/>
        <v xml:space="preserve">LA POBLACIÓN ESPAÑOLA. </v>
      </c>
      <c r="G83" s="59" t="str">
        <f>CONCATENATE(I83," - ",J83,". ",K83," (Ref: ",REPARTO!$F$3,"-",A83,")")</f>
        <v>GEOGRAFÍA E HISTORIA - LA POBLACIÓN ESPAÑOLA.  (Ref: 5-82)</v>
      </c>
      <c r="I83" s="37" t="s">
        <v>137</v>
      </c>
      <c r="J83" s="37" t="s">
        <v>70</v>
      </c>
      <c r="R83" s="49">
        <f t="shared" si="5"/>
        <v>3</v>
      </c>
    </row>
    <row r="84" spans="1:18" x14ac:dyDescent="0.25">
      <c r="A84" s="59">
        <f t="shared" si="3"/>
        <v>83</v>
      </c>
      <c r="B84" s="47">
        <v>1</v>
      </c>
      <c r="F84" s="59" t="str">
        <f t="shared" si="4"/>
        <v xml:space="preserve">LA POBLACIÓN ESPAÑOLA. </v>
      </c>
      <c r="G84" s="59" t="str">
        <f>CONCATENATE(I84," - ",J84,". ",K84," (Ref: ",REPARTO!$F$3,"-",A84,")")</f>
        <v>GEOGRAFÍA E HISTORIA - LA POBLACIÓN ESPAÑOLA.  (Ref: 5-83)</v>
      </c>
      <c r="I84" s="37" t="s">
        <v>137</v>
      </c>
      <c r="J84" s="37" t="s">
        <v>70</v>
      </c>
      <c r="R84" s="49">
        <f t="shared" si="5"/>
        <v>4</v>
      </c>
    </row>
    <row r="85" spans="1:18" x14ac:dyDescent="0.25">
      <c r="A85" s="59">
        <f t="shared" si="3"/>
        <v>84</v>
      </c>
      <c r="B85" s="47">
        <v>1</v>
      </c>
      <c r="F85" s="59" t="str">
        <f t="shared" si="4"/>
        <v xml:space="preserve">LA POBLACIÓN ESPAÑOLA. </v>
      </c>
      <c r="G85" s="59" t="str">
        <f>CONCATENATE(I85," - ",J85,". ",K85," (Ref: ",REPARTO!$F$3,"-",A85,")")</f>
        <v>GEOGRAFÍA E HISTORIA - LA POBLACIÓN ESPAÑOLA.  (Ref: 5-84)</v>
      </c>
      <c r="I85" s="37" t="s">
        <v>137</v>
      </c>
      <c r="J85" s="37" t="s">
        <v>70</v>
      </c>
      <c r="R85" s="49">
        <f t="shared" si="5"/>
        <v>5</v>
      </c>
    </row>
    <row r="86" spans="1:18" x14ac:dyDescent="0.25">
      <c r="A86" s="59">
        <f t="shared" si="3"/>
        <v>85</v>
      </c>
      <c r="B86" s="47">
        <v>1</v>
      </c>
      <c r="F86" s="59" t="str">
        <f t="shared" si="4"/>
        <v xml:space="preserve">LA POBLACIÓN ESPAÑOLA. </v>
      </c>
      <c r="G86" s="59" t="str">
        <f>CONCATENATE(I86," - ",J86,". ",K86," (Ref: ",REPARTO!$F$3,"-",A86,")")</f>
        <v>GEOGRAFÍA E HISTORIA - LA POBLACIÓN ESPAÑOLA.  (Ref: 5-85)</v>
      </c>
      <c r="I86" s="37" t="s">
        <v>137</v>
      </c>
      <c r="J86" s="37" t="s">
        <v>70</v>
      </c>
      <c r="R86" s="49">
        <f t="shared" si="5"/>
        <v>6</v>
      </c>
    </row>
    <row r="87" spans="1:18" x14ac:dyDescent="0.25">
      <c r="A87" s="59">
        <f t="shared" si="3"/>
        <v>86</v>
      </c>
      <c r="B87" s="47">
        <v>1</v>
      </c>
      <c r="F87" s="59" t="str">
        <f t="shared" si="4"/>
        <v xml:space="preserve">LA POBLACIÓN ESPAÑOLA. </v>
      </c>
      <c r="G87" s="59" t="str">
        <f>CONCATENATE(I87," - ",J87,". ",K87," (Ref: ",REPARTO!$F$3,"-",A87,")")</f>
        <v>GEOGRAFÍA E HISTORIA - LA POBLACIÓN ESPAÑOLA.  (Ref: 5-86)</v>
      </c>
      <c r="I87" s="37" t="s">
        <v>137</v>
      </c>
      <c r="J87" s="37" t="s">
        <v>70</v>
      </c>
      <c r="R87" s="49">
        <f t="shared" si="5"/>
        <v>7</v>
      </c>
    </row>
    <row r="88" spans="1:18" x14ac:dyDescent="0.25">
      <c r="A88" s="59">
        <f t="shared" si="3"/>
        <v>87</v>
      </c>
      <c r="B88" s="47">
        <v>1</v>
      </c>
      <c r="F88" s="59" t="str">
        <f t="shared" si="4"/>
        <v xml:space="preserve">LA POBLACIÓN ESPAÑOLA. </v>
      </c>
      <c r="G88" s="59" t="str">
        <f>CONCATENATE(I88," - ",J88,". ",K88," (Ref: ",REPARTO!$F$3,"-",A88,")")</f>
        <v>GEOGRAFÍA E HISTORIA - LA POBLACIÓN ESPAÑOLA.  (Ref: 5-87)</v>
      </c>
      <c r="I88" s="37" t="s">
        <v>137</v>
      </c>
      <c r="J88" s="37" t="s">
        <v>70</v>
      </c>
      <c r="R88" s="49">
        <f t="shared" si="5"/>
        <v>8</v>
      </c>
    </row>
    <row r="89" spans="1:18" x14ac:dyDescent="0.25">
      <c r="A89" s="59">
        <f t="shared" si="3"/>
        <v>88</v>
      </c>
      <c r="B89" s="47">
        <v>1</v>
      </c>
      <c r="F89" s="59" t="str">
        <f t="shared" si="4"/>
        <v xml:space="preserve">LA POBLACIÓN ESPAÑOLA. </v>
      </c>
      <c r="G89" s="59" t="str">
        <f>CONCATENATE(I89," - ",J89,". ",K89," (Ref: ",REPARTO!$F$3,"-",A89,")")</f>
        <v>GEOGRAFÍA E HISTORIA - LA POBLACIÓN ESPAÑOLA.  (Ref: 5-88)</v>
      </c>
      <c r="I89" s="37" t="s">
        <v>137</v>
      </c>
      <c r="J89" s="37" t="s">
        <v>70</v>
      </c>
      <c r="R89" s="49">
        <f t="shared" si="5"/>
        <v>9</v>
      </c>
    </row>
    <row r="90" spans="1:18" x14ac:dyDescent="0.25">
      <c r="A90" s="59">
        <f t="shared" si="3"/>
        <v>89</v>
      </c>
      <c r="B90" s="47">
        <v>1</v>
      </c>
      <c r="F90" s="59" t="str">
        <f t="shared" si="4"/>
        <v xml:space="preserve">LA POBLACIÓN ESPAÑOLA. </v>
      </c>
      <c r="G90" s="59" t="str">
        <f>CONCATENATE(I90," - ",J90,". ",K90," (Ref: ",REPARTO!$F$3,"-",A90,")")</f>
        <v>GEOGRAFÍA E HISTORIA - LA POBLACIÓN ESPAÑOLA.  (Ref: 5-89)</v>
      </c>
      <c r="I90" s="37" t="s">
        <v>137</v>
      </c>
      <c r="J90" s="37" t="s">
        <v>70</v>
      </c>
      <c r="R90" s="49">
        <f t="shared" si="5"/>
        <v>10</v>
      </c>
    </row>
    <row r="91" spans="1:18" x14ac:dyDescent="0.25">
      <c r="A91" s="59">
        <f t="shared" si="3"/>
        <v>90</v>
      </c>
      <c r="B91" s="47">
        <v>1</v>
      </c>
      <c r="F91" s="59" t="str">
        <f t="shared" si="4"/>
        <v xml:space="preserve">LA POBLACIÓN ESPAÑOLA. </v>
      </c>
      <c r="G91" s="59" t="str">
        <f>CONCATENATE(I91," - ",J91,". ",K91," (Ref: ",REPARTO!$F$3,"-",A91,")")</f>
        <v>GEOGRAFÍA E HISTORIA - LA POBLACIÓN ESPAÑOLA.  (Ref: 5-90)</v>
      </c>
      <c r="I91" s="37" t="s">
        <v>137</v>
      </c>
      <c r="J91" s="37" t="s">
        <v>70</v>
      </c>
      <c r="R91" s="49">
        <f t="shared" si="5"/>
        <v>11</v>
      </c>
    </row>
    <row r="92" spans="1:18" x14ac:dyDescent="0.25">
      <c r="A92" s="59">
        <f t="shared" si="3"/>
        <v>91</v>
      </c>
      <c r="B92" s="47">
        <v>1</v>
      </c>
      <c r="F92" s="59" t="str">
        <f t="shared" si="4"/>
        <v xml:space="preserve">LA POBLACIÓN ESPAÑOLA. </v>
      </c>
      <c r="G92" s="59" t="str">
        <f>CONCATENATE(I92," - ",J92,". ",K92," (Ref: ",REPARTO!$F$3,"-",A92,")")</f>
        <v>GEOGRAFÍA E HISTORIA - LA POBLACIÓN ESPAÑOLA.  (Ref: 5-91)</v>
      </c>
      <c r="I92" s="37" t="s">
        <v>137</v>
      </c>
      <c r="J92" s="37" t="s">
        <v>70</v>
      </c>
      <c r="R92" s="49">
        <f t="shared" si="5"/>
        <v>12</v>
      </c>
    </row>
    <row r="93" spans="1:18" x14ac:dyDescent="0.25">
      <c r="A93" s="59">
        <f t="shared" si="3"/>
        <v>92</v>
      </c>
      <c r="B93" s="47">
        <v>1</v>
      </c>
      <c r="F93" s="59" t="str">
        <f t="shared" si="4"/>
        <v xml:space="preserve">LA POBLACIÓN ESPAÑOLA. </v>
      </c>
      <c r="G93" s="59" t="str">
        <f>CONCATENATE(I93," - ",J93,". ",K93," (Ref: ",REPARTO!$F$3,"-",A93,")")</f>
        <v>GEOGRAFÍA E HISTORIA - LA POBLACIÓN ESPAÑOLA.  (Ref: 5-92)</v>
      </c>
      <c r="I93" s="37" t="s">
        <v>137</v>
      </c>
      <c r="J93" s="37" t="s">
        <v>70</v>
      </c>
      <c r="R93" s="49">
        <f t="shared" si="5"/>
        <v>13</v>
      </c>
    </row>
    <row r="94" spans="1:18" x14ac:dyDescent="0.25">
      <c r="A94" s="59">
        <f t="shared" si="3"/>
        <v>93</v>
      </c>
      <c r="B94" s="47">
        <v>1</v>
      </c>
      <c r="F94" s="59" t="str">
        <f t="shared" si="4"/>
        <v xml:space="preserve">LA POBLACIÓN ESPAÑOLA. </v>
      </c>
      <c r="G94" s="59" t="str">
        <f>CONCATENATE(I94," - ",J94,". ",K94," (Ref: ",REPARTO!$F$3,"-",A94,")")</f>
        <v>GEOGRAFÍA E HISTORIA - LA POBLACIÓN ESPAÑOLA.  (Ref: 5-93)</v>
      </c>
      <c r="I94" s="37" t="s">
        <v>137</v>
      </c>
      <c r="J94" s="37" t="s">
        <v>70</v>
      </c>
      <c r="R94" s="49">
        <f t="shared" si="5"/>
        <v>14</v>
      </c>
    </row>
    <row r="95" spans="1:18" x14ac:dyDescent="0.25">
      <c r="A95" s="59">
        <f t="shared" si="3"/>
        <v>94</v>
      </c>
      <c r="B95" s="47">
        <v>1</v>
      </c>
      <c r="F95" s="59" t="str">
        <f t="shared" si="4"/>
        <v xml:space="preserve">LA POBLACIÓN ESPAÑOLA. </v>
      </c>
      <c r="G95" s="59" t="str">
        <f>CONCATENATE(I95," - ",J95,". ",K95," (Ref: ",REPARTO!$F$3,"-",A95,")")</f>
        <v>GEOGRAFÍA E HISTORIA - LA POBLACIÓN ESPAÑOLA.  (Ref: 5-94)</v>
      </c>
      <c r="I95" s="37" t="s">
        <v>137</v>
      </c>
      <c r="J95" s="37" t="s">
        <v>70</v>
      </c>
      <c r="R95" s="49">
        <f t="shared" si="5"/>
        <v>15</v>
      </c>
    </row>
    <row r="96" spans="1:18" x14ac:dyDescent="0.25">
      <c r="A96" s="59">
        <f t="shared" si="3"/>
        <v>95</v>
      </c>
      <c r="B96" s="47">
        <v>1</v>
      </c>
      <c r="F96" s="59" t="str">
        <f t="shared" si="4"/>
        <v xml:space="preserve">LA POBLACIÓN ESPAÑOLA. </v>
      </c>
      <c r="G96" s="59" t="str">
        <f>CONCATENATE(I96," - ",J96,". ",K96," (Ref: ",REPARTO!$F$3,"-",A96,")")</f>
        <v>GEOGRAFÍA E HISTORIA - LA POBLACIÓN ESPAÑOLA.  (Ref: 5-95)</v>
      </c>
      <c r="I96" s="37" t="s">
        <v>137</v>
      </c>
      <c r="J96" s="37" t="s">
        <v>70</v>
      </c>
      <c r="R96" s="49">
        <f t="shared" si="5"/>
        <v>16</v>
      </c>
    </row>
    <row r="97" spans="1:18" x14ac:dyDescent="0.25">
      <c r="A97" s="59">
        <f t="shared" si="3"/>
        <v>96</v>
      </c>
      <c r="B97" s="47">
        <v>1</v>
      </c>
      <c r="F97" s="59" t="str">
        <f t="shared" si="4"/>
        <v xml:space="preserve">LA POBLACIÓN ESPAÑOLA. </v>
      </c>
      <c r="G97" s="59" t="str">
        <f>CONCATENATE(I97," - ",J97,". ",K97," (Ref: ",REPARTO!$F$3,"-",A97,")")</f>
        <v>GEOGRAFÍA E HISTORIA - LA POBLACIÓN ESPAÑOLA.  (Ref: 5-96)</v>
      </c>
      <c r="I97" s="37" t="s">
        <v>137</v>
      </c>
      <c r="J97" s="37" t="s">
        <v>70</v>
      </c>
      <c r="R97" s="49">
        <f t="shared" si="5"/>
        <v>17</v>
      </c>
    </row>
    <row r="98" spans="1:18" x14ac:dyDescent="0.25">
      <c r="A98" s="59">
        <f t="shared" si="3"/>
        <v>97</v>
      </c>
      <c r="B98" s="47">
        <v>1</v>
      </c>
      <c r="F98" s="59" t="str">
        <f t="shared" si="4"/>
        <v xml:space="preserve">LA POBLACIÓN ESPAÑOLA. </v>
      </c>
      <c r="G98" s="59" t="str">
        <f>CONCATENATE(I98," - ",J98,". ",K98," (Ref: ",REPARTO!$F$3,"-",A98,")")</f>
        <v>GEOGRAFÍA E HISTORIA - LA POBLACIÓN ESPAÑOLA.  (Ref: 5-97)</v>
      </c>
      <c r="I98" s="37" t="s">
        <v>137</v>
      </c>
      <c r="J98" s="37" t="s">
        <v>70</v>
      </c>
      <c r="R98" s="49">
        <f t="shared" si="5"/>
        <v>18</v>
      </c>
    </row>
    <row r="99" spans="1:18" x14ac:dyDescent="0.25">
      <c r="A99" s="59">
        <f t="shared" si="3"/>
        <v>98</v>
      </c>
      <c r="B99" s="47">
        <v>1</v>
      </c>
      <c r="F99" s="59" t="str">
        <f t="shared" si="4"/>
        <v xml:space="preserve">LA POBLACIÓN ESPAÑOLA. </v>
      </c>
      <c r="G99" s="59" t="str">
        <f>CONCATENATE(I99," - ",J99,". ",K99," (Ref: ",REPARTO!$F$3,"-",A99,")")</f>
        <v>GEOGRAFÍA E HISTORIA - LA POBLACIÓN ESPAÑOLA.  (Ref: 5-98)</v>
      </c>
      <c r="I99" s="37" t="s">
        <v>137</v>
      </c>
      <c r="J99" s="37" t="s">
        <v>70</v>
      </c>
      <c r="R99" s="49">
        <f t="shared" si="5"/>
        <v>19</v>
      </c>
    </row>
    <row r="100" spans="1:18" x14ac:dyDescent="0.25">
      <c r="A100" s="59">
        <f t="shared" si="3"/>
        <v>99</v>
      </c>
      <c r="B100" s="47">
        <v>1</v>
      </c>
      <c r="F100" s="59" t="str">
        <f t="shared" si="4"/>
        <v xml:space="preserve">LA POBLACIÓN ESPAÑOLA. </v>
      </c>
      <c r="G100" s="59" t="str">
        <f>CONCATENATE(I100," - ",J100,". ",K100," (Ref: ",REPARTO!$F$3,"-",A100,")")</f>
        <v>GEOGRAFÍA E HISTORIA - LA POBLACIÓN ESPAÑOLA.  (Ref: 5-99)</v>
      </c>
      <c r="I100" s="37" t="s">
        <v>137</v>
      </c>
      <c r="J100" s="37" t="s">
        <v>70</v>
      </c>
      <c r="R100" s="49">
        <f t="shared" si="5"/>
        <v>20</v>
      </c>
    </row>
    <row r="101" spans="1:18" x14ac:dyDescent="0.25">
      <c r="A101" s="59">
        <f t="shared" si="3"/>
        <v>100</v>
      </c>
      <c r="B101" s="47">
        <v>1</v>
      </c>
      <c r="F101" s="59" t="str">
        <f t="shared" ref="F101:F145" si="6">IF(J101&gt;0,CONCATENATE(J101,". ",K101),K101)</f>
        <v xml:space="preserve">LA POBLACIÓN ESPAÑOLA. </v>
      </c>
      <c r="G101" s="59" t="str">
        <f>CONCATENATE(I101," - ",J101,". ",K101," (Ref: ",REPARTO!$F$3,"-",A101,")")</f>
        <v>GEOGRAFÍA E HISTORIA - LA POBLACIÓN ESPAÑOLA.  (Ref: 5-100)</v>
      </c>
      <c r="I101" s="37" t="s">
        <v>137</v>
      </c>
      <c r="J101" s="37" t="s">
        <v>70</v>
      </c>
      <c r="R101" s="49">
        <f t="shared" si="5"/>
        <v>21</v>
      </c>
    </row>
    <row r="102" spans="1:18" x14ac:dyDescent="0.25">
      <c r="A102" s="59">
        <f t="shared" si="3"/>
        <v>101</v>
      </c>
      <c r="B102" s="47">
        <v>1</v>
      </c>
      <c r="F102" s="59" t="str">
        <f t="shared" si="6"/>
        <v xml:space="preserve">LA POBLACIÓN ESPAÑOLA. </v>
      </c>
      <c r="G102" s="59" t="str">
        <f>CONCATENATE(I102," - ",J102,". ",K102," (Ref: ",REPARTO!$F$3,"-",A102,")")</f>
        <v>GEOGRAFÍA E HISTORIA - LA POBLACIÓN ESPAÑOLA.  (Ref: 5-101)</v>
      </c>
      <c r="I102" s="37" t="s">
        <v>137</v>
      </c>
      <c r="J102" s="37" t="s">
        <v>70</v>
      </c>
      <c r="R102" s="49">
        <f t="shared" si="5"/>
        <v>22</v>
      </c>
    </row>
    <row r="103" spans="1:18" x14ac:dyDescent="0.25">
      <c r="A103" s="59">
        <f t="shared" si="3"/>
        <v>102</v>
      </c>
      <c r="B103" s="47">
        <v>1</v>
      </c>
      <c r="F103" s="59" t="str">
        <f t="shared" si="6"/>
        <v xml:space="preserve">LA POBLACIÓN ESPAÑOLA. </v>
      </c>
      <c r="G103" s="59" t="str">
        <f>CONCATENATE(I103," - ",J103,". ",K103," (Ref: ",REPARTO!$F$3,"-",A103,")")</f>
        <v>GEOGRAFÍA E HISTORIA - LA POBLACIÓN ESPAÑOLA.  (Ref: 5-102)</v>
      </c>
      <c r="I103" s="37" t="s">
        <v>137</v>
      </c>
      <c r="J103" s="37" t="s">
        <v>70</v>
      </c>
      <c r="R103" s="49">
        <f t="shared" si="5"/>
        <v>23</v>
      </c>
    </row>
    <row r="104" spans="1:18" x14ac:dyDescent="0.25">
      <c r="A104" s="59">
        <f t="shared" si="3"/>
        <v>103</v>
      </c>
      <c r="B104" s="47">
        <v>1</v>
      </c>
      <c r="F104" s="59" t="str">
        <f t="shared" si="6"/>
        <v xml:space="preserve">LA POBLACIÓN ESPAÑOLA. </v>
      </c>
      <c r="G104" s="59" t="str">
        <f>CONCATENATE(I104," - ",J104,". ",K104," (Ref: ",REPARTO!$F$3,"-",A104,")")</f>
        <v>GEOGRAFÍA E HISTORIA - LA POBLACIÓN ESPAÑOLA.  (Ref: 5-103)</v>
      </c>
      <c r="I104" s="37" t="s">
        <v>137</v>
      </c>
      <c r="J104" s="37" t="s">
        <v>70</v>
      </c>
      <c r="R104" s="49">
        <f t="shared" si="5"/>
        <v>24</v>
      </c>
    </row>
    <row r="105" spans="1:18" x14ac:dyDescent="0.25">
      <c r="A105" s="59">
        <f t="shared" si="3"/>
        <v>104</v>
      </c>
      <c r="B105" s="47">
        <v>1</v>
      </c>
      <c r="F105" s="59" t="str">
        <f t="shared" si="6"/>
        <v xml:space="preserve">LA POBLACIÓN ESPAÑOLA. </v>
      </c>
      <c r="G105" s="59" t="str">
        <f>CONCATENATE(I105," - ",J105,". ",K105," (Ref: ",REPARTO!$F$3,"-",A105,")")</f>
        <v>GEOGRAFÍA E HISTORIA - LA POBLACIÓN ESPAÑOLA.  (Ref: 5-104)</v>
      </c>
      <c r="I105" s="37" t="s">
        <v>137</v>
      </c>
      <c r="J105" s="37" t="s">
        <v>70</v>
      </c>
      <c r="R105" s="49">
        <f t="shared" si="5"/>
        <v>25</v>
      </c>
    </row>
    <row r="106" spans="1:18" x14ac:dyDescent="0.25">
      <c r="A106" s="59">
        <f t="shared" si="3"/>
        <v>105</v>
      </c>
      <c r="B106" s="47">
        <v>1</v>
      </c>
      <c r="F106" s="59" t="str">
        <f t="shared" si="6"/>
        <v xml:space="preserve">LA POBLACIÓN ESPAÑOLA. </v>
      </c>
      <c r="G106" s="59" t="str">
        <f>CONCATENATE(I106," - ",J106,". ",K106," (Ref: ",REPARTO!$F$3,"-",A106,")")</f>
        <v>GEOGRAFÍA E HISTORIA - LA POBLACIÓN ESPAÑOLA.  (Ref: 5-105)</v>
      </c>
      <c r="I106" s="37" t="s">
        <v>137</v>
      </c>
      <c r="J106" s="37" t="s">
        <v>70</v>
      </c>
      <c r="R106" s="49">
        <f t="shared" si="5"/>
        <v>26</v>
      </c>
    </row>
    <row r="107" spans="1:18" x14ac:dyDescent="0.25">
      <c r="A107" s="59">
        <f t="shared" si="3"/>
        <v>106</v>
      </c>
      <c r="B107" s="47">
        <v>1</v>
      </c>
      <c r="F107" s="59" t="str">
        <f t="shared" si="6"/>
        <v xml:space="preserve">LA POBLACIÓN ESPAÑOLA. </v>
      </c>
      <c r="G107" s="59" t="str">
        <f>CONCATENATE(I107," - ",J107,". ",K107," (Ref: ",REPARTO!$F$3,"-",A107,")")</f>
        <v>GEOGRAFÍA E HISTORIA - LA POBLACIÓN ESPAÑOLA.  (Ref: 5-106)</v>
      </c>
      <c r="I107" s="37" t="s">
        <v>137</v>
      </c>
      <c r="J107" s="37" t="s">
        <v>70</v>
      </c>
      <c r="R107" s="49">
        <f t="shared" si="5"/>
        <v>27</v>
      </c>
    </row>
    <row r="108" spans="1:18" x14ac:dyDescent="0.25">
      <c r="A108" s="59">
        <f t="shared" si="3"/>
        <v>107</v>
      </c>
      <c r="B108" s="47">
        <v>1</v>
      </c>
      <c r="F108" s="59" t="str">
        <f t="shared" si="6"/>
        <v xml:space="preserve">LA POBLACIÓN ESPAÑOLA. </v>
      </c>
      <c r="G108" s="59" t="str">
        <f>CONCATENATE(I108," - ",J108,". ",K108," (Ref: ",REPARTO!$F$3,"-",A108,")")</f>
        <v>GEOGRAFÍA E HISTORIA - LA POBLACIÓN ESPAÑOLA.  (Ref: 5-107)</v>
      </c>
      <c r="I108" s="37" t="s">
        <v>137</v>
      </c>
      <c r="J108" s="37" t="s">
        <v>70</v>
      </c>
      <c r="R108" s="49">
        <f t="shared" si="5"/>
        <v>28</v>
      </c>
    </row>
    <row r="109" spans="1:18" x14ac:dyDescent="0.25">
      <c r="A109" s="59">
        <f t="shared" si="3"/>
        <v>108</v>
      </c>
      <c r="B109" s="47">
        <v>1</v>
      </c>
      <c r="F109" s="59" t="str">
        <f t="shared" si="6"/>
        <v xml:space="preserve">LA POBLACIÓN ESPAÑOLA. </v>
      </c>
      <c r="G109" s="59" t="str">
        <f>CONCATENATE(I109," - ",J109,". ",K109," (Ref: ",REPARTO!$F$3,"-",A109,")")</f>
        <v>GEOGRAFÍA E HISTORIA - LA POBLACIÓN ESPAÑOLA.  (Ref: 5-108)</v>
      </c>
      <c r="I109" s="37" t="s">
        <v>137</v>
      </c>
      <c r="J109" s="37" t="s">
        <v>70</v>
      </c>
      <c r="R109" s="49">
        <f t="shared" si="5"/>
        <v>29</v>
      </c>
    </row>
    <row r="110" spans="1:18" x14ac:dyDescent="0.25">
      <c r="A110" s="59">
        <f t="shared" si="3"/>
        <v>109</v>
      </c>
      <c r="B110" s="47">
        <v>1</v>
      </c>
      <c r="F110" s="59" t="str">
        <f t="shared" si="6"/>
        <v xml:space="preserve">LA POBLACIÓN ESPAÑOLA. </v>
      </c>
      <c r="G110" s="59" t="str">
        <f>CONCATENATE(I110," - ",J110,". ",K110," (Ref: ",REPARTO!$F$3,"-",A110,")")</f>
        <v>GEOGRAFÍA E HISTORIA - LA POBLACIÓN ESPAÑOLA.  (Ref: 5-109)</v>
      </c>
      <c r="I110" s="37" t="s">
        <v>137</v>
      </c>
      <c r="J110" s="37" t="s">
        <v>70</v>
      </c>
      <c r="R110" s="49">
        <f t="shared" si="5"/>
        <v>30</v>
      </c>
    </row>
    <row r="111" spans="1:18" x14ac:dyDescent="0.25">
      <c r="A111" s="59">
        <f t="shared" si="3"/>
        <v>110</v>
      </c>
      <c r="B111" s="47">
        <v>1</v>
      </c>
      <c r="F111" s="59" t="str">
        <f t="shared" si="6"/>
        <v xml:space="preserve">LA POBLACIÓN ESPAÑOLA. </v>
      </c>
      <c r="G111" s="59" t="str">
        <f>CONCATENATE(I111," - ",J111,". ",K111," (Ref: ",REPARTO!$F$3,"-",A111,")")</f>
        <v>GEOGRAFÍA E HISTORIA - LA POBLACIÓN ESPAÑOLA.  (Ref: 5-110)</v>
      </c>
      <c r="I111" s="37" t="s">
        <v>137</v>
      </c>
      <c r="J111" s="37" t="s">
        <v>70</v>
      </c>
      <c r="R111" s="49">
        <f t="shared" si="5"/>
        <v>31</v>
      </c>
    </row>
    <row r="112" spans="1:18" x14ac:dyDescent="0.25">
      <c r="A112" s="59">
        <f t="shared" si="3"/>
        <v>111</v>
      </c>
      <c r="B112" s="47">
        <v>1</v>
      </c>
      <c r="F112" s="59" t="str">
        <f t="shared" si="6"/>
        <v xml:space="preserve">LA POBLACIÓN ESPAÑOLA. </v>
      </c>
      <c r="G112" s="59" t="str">
        <f>CONCATENATE(I112," - ",J112,". ",K112," (Ref: ",REPARTO!$F$3,"-",A112,")")</f>
        <v>GEOGRAFÍA E HISTORIA - LA POBLACIÓN ESPAÑOLA.  (Ref: 5-111)</v>
      </c>
      <c r="I112" s="37" t="s">
        <v>137</v>
      </c>
      <c r="J112" s="37" t="s">
        <v>70</v>
      </c>
      <c r="R112" s="49">
        <f t="shared" si="5"/>
        <v>32</v>
      </c>
    </row>
    <row r="113" spans="1:18" x14ac:dyDescent="0.25">
      <c r="A113" s="59">
        <f t="shared" si="3"/>
        <v>112</v>
      </c>
      <c r="B113" s="47">
        <v>1</v>
      </c>
      <c r="F113" s="59" t="str">
        <f t="shared" si="6"/>
        <v xml:space="preserve">LA POBLACIÓN ESPAÑOLA. </v>
      </c>
      <c r="G113" s="59" t="str">
        <f>CONCATENATE(I113," - ",J113,". ",K113," (Ref: ",REPARTO!$F$3,"-",A113,")")</f>
        <v>GEOGRAFÍA E HISTORIA - LA POBLACIÓN ESPAÑOLA.  (Ref: 5-112)</v>
      </c>
      <c r="I113" s="37" t="s">
        <v>137</v>
      </c>
      <c r="J113" s="37" t="s">
        <v>70</v>
      </c>
      <c r="R113" s="49">
        <f t="shared" si="5"/>
        <v>33</v>
      </c>
    </row>
    <row r="114" spans="1:18" x14ac:dyDescent="0.25">
      <c r="A114" s="59">
        <f t="shared" si="3"/>
        <v>113</v>
      </c>
      <c r="B114" s="47">
        <v>1</v>
      </c>
      <c r="F114" s="59" t="str">
        <f t="shared" si="6"/>
        <v xml:space="preserve">LA POBLACIÓN ESPAÑOLA. </v>
      </c>
      <c r="G114" s="59" t="str">
        <f>CONCATENATE(I114," - ",J114,". ",K114," (Ref: ",REPARTO!$F$3,"-",A114,")")</f>
        <v>GEOGRAFÍA E HISTORIA - LA POBLACIÓN ESPAÑOLA.  (Ref: 5-113)</v>
      </c>
      <c r="I114" s="37" t="s">
        <v>137</v>
      </c>
      <c r="J114" s="37" t="s">
        <v>70</v>
      </c>
      <c r="R114" s="49">
        <f t="shared" si="5"/>
        <v>34</v>
      </c>
    </row>
    <row r="115" spans="1:18" x14ac:dyDescent="0.25">
      <c r="A115" s="59">
        <f t="shared" si="3"/>
        <v>114</v>
      </c>
      <c r="B115" s="47">
        <v>1</v>
      </c>
      <c r="F115" s="59" t="str">
        <f t="shared" si="6"/>
        <v xml:space="preserve">LA POBLACIÓN ESPAÑOLA. </v>
      </c>
      <c r="G115" s="59" t="str">
        <f>CONCATENATE(I115," - ",J115,". ",K115," (Ref: ",REPARTO!$F$3,"-",A115,")")</f>
        <v>GEOGRAFÍA E HISTORIA - LA POBLACIÓN ESPAÑOLA.  (Ref: 5-114)</v>
      </c>
      <c r="I115" s="37" t="s">
        <v>137</v>
      </c>
      <c r="J115" s="37" t="s">
        <v>70</v>
      </c>
      <c r="R115" s="49">
        <f t="shared" si="5"/>
        <v>35</v>
      </c>
    </row>
    <row r="116" spans="1:18" x14ac:dyDescent="0.25">
      <c r="A116" s="59">
        <f t="shared" si="3"/>
        <v>115</v>
      </c>
      <c r="B116" s="47">
        <v>1</v>
      </c>
      <c r="F116" s="59" t="str">
        <f t="shared" si="6"/>
        <v xml:space="preserve">LA POBLACIÓN ESPAÑOLA. </v>
      </c>
      <c r="G116" s="59" t="str">
        <f>CONCATENATE(I116," - ",J116,". ",K116," (Ref: ",REPARTO!$F$3,"-",A116,")")</f>
        <v>GEOGRAFÍA E HISTORIA - LA POBLACIÓN ESPAÑOLA.  (Ref: 5-115)</v>
      </c>
      <c r="I116" s="37" t="s">
        <v>137</v>
      </c>
      <c r="J116" s="37" t="s">
        <v>70</v>
      </c>
      <c r="R116" s="49">
        <f t="shared" si="5"/>
        <v>36</v>
      </c>
    </row>
    <row r="117" spans="1:18" x14ac:dyDescent="0.25">
      <c r="A117" s="59">
        <f t="shared" si="3"/>
        <v>116</v>
      </c>
      <c r="B117" s="47">
        <v>1</v>
      </c>
      <c r="F117" s="59" t="str">
        <f t="shared" si="6"/>
        <v xml:space="preserve">LA POBLACIÓN ESPAÑOLA. </v>
      </c>
      <c r="G117" s="59" t="str">
        <f>CONCATENATE(I117," - ",J117,". ",K117," (Ref: ",REPARTO!$F$3,"-",A117,")")</f>
        <v>GEOGRAFÍA E HISTORIA - LA POBLACIÓN ESPAÑOLA.  (Ref: 5-116)</v>
      </c>
      <c r="I117" s="37" t="s">
        <v>137</v>
      </c>
      <c r="J117" s="37" t="s">
        <v>70</v>
      </c>
      <c r="R117" s="49">
        <f t="shared" si="5"/>
        <v>37</v>
      </c>
    </row>
    <row r="118" spans="1:18" x14ac:dyDescent="0.25">
      <c r="A118" s="59">
        <f t="shared" si="3"/>
        <v>117</v>
      </c>
      <c r="B118" s="47">
        <v>1</v>
      </c>
      <c r="F118" s="59" t="str">
        <f t="shared" si="6"/>
        <v xml:space="preserve">LA POBLACIÓN ESPAÑOLA. </v>
      </c>
      <c r="G118" s="59" t="str">
        <f>CONCATENATE(I118," - ",J118,". ",K118," (Ref: ",REPARTO!$F$3,"-",A118,")")</f>
        <v>GEOGRAFÍA E HISTORIA - LA POBLACIÓN ESPAÑOLA.  (Ref: 5-117)</v>
      </c>
      <c r="I118" s="37" t="s">
        <v>137</v>
      </c>
      <c r="J118" s="37" t="s">
        <v>70</v>
      </c>
      <c r="R118" s="49">
        <f t="shared" si="5"/>
        <v>38</v>
      </c>
    </row>
    <row r="119" spans="1:18" x14ac:dyDescent="0.25">
      <c r="A119" s="59">
        <f t="shared" si="3"/>
        <v>118</v>
      </c>
      <c r="B119" s="47">
        <v>1</v>
      </c>
      <c r="F119" s="59" t="str">
        <f t="shared" si="6"/>
        <v xml:space="preserve">LA POBLACIÓN ESPAÑOLA. </v>
      </c>
      <c r="G119" s="59" t="str">
        <f>CONCATENATE(I119," - ",J119,". ",K119," (Ref: ",REPARTO!$F$3,"-",A119,")")</f>
        <v>GEOGRAFÍA E HISTORIA - LA POBLACIÓN ESPAÑOLA.  (Ref: 5-118)</v>
      </c>
      <c r="I119" s="37" t="s">
        <v>137</v>
      </c>
      <c r="J119" s="37" t="s">
        <v>70</v>
      </c>
      <c r="R119" s="49">
        <f t="shared" si="5"/>
        <v>39</v>
      </c>
    </row>
    <row r="120" spans="1:18" x14ac:dyDescent="0.25">
      <c r="A120" s="59">
        <f t="shared" si="3"/>
        <v>119</v>
      </c>
      <c r="B120" s="47">
        <v>1</v>
      </c>
      <c r="F120" s="59" t="str">
        <f t="shared" si="6"/>
        <v xml:space="preserve">LA POBLACIÓN ESPAÑOLA. </v>
      </c>
      <c r="G120" s="59" t="str">
        <f>CONCATENATE(I120," - ",J120,". ",K120," (Ref: ",REPARTO!$F$3,"-",A120,")")</f>
        <v>GEOGRAFÍA E HISTORIA - LA POBLACIÓN ESPAÑOLA.  (Ref: 5-119)</v>
      </c>
      <c r="I120" s="37" t="s">
        <v>137</v>
      </c>
      <c r="J120" s="37" t="s">
        <v>70</v>
      </c>
      <c r="R120" s="49">
        <f t="shared" si="5"/>
        <v>40</v>
      </c>
    </row>
    <row r="121" spans="1:18" x14ac:dyDescent="0.25">
      <c r="A121" s="59">
        <f t="shared" si="3"/>
        <v>120</v>
      </c>
      <c r="B121" s="47">
        <v>1</v>
      </c>
      <c r="F121" s="59" t="str">
        <f t="shared" si="6"/>
        <v xml:space="preserve">LA POBLACIÓN ESPAÑOLA. </v>
      </c>
      <c r="G121" s="59" t="str">
        <f>CONCATENATE(I121," - ",J121,". ",K121," (Ref: ",REPARTO!$F$3,"-",A121,")")</f>
        <v>GEOGRAFÍA E HISTORIA - LA POBLACIÓN ESPAÑOLA.  (Ref: 5-120)</v>
      </c>
      <c r="I121" s="37" t="s">
        <v>137</v>
      </c>
      <c r="J121" s="37" t="s">
        <v>70</v>
      </c>
      <c r="R121" s="49">
        <f t="shared" si="5"/>
        <v>41</v>
      </c>
    </row>
    <row r="122" spans="1:18" x14ac:dyDescent="0.25">
      <c r="A122" s="59">
        <f t="shared" si="3"/>
        <v>121</v>
      </c>
      <c r="B122" s="47">
        <v>1</v>
      </c>
      <c r="F122" s="59" t="str">
        <f t="shared" si="6"/>
        <v xml:space="preserve">LA POBLACIÓN ESPAÑOLA. </v>
      </c>
      <c r="G122" s="59" t="str">
        <f>CONCATENATE(I122," - ",J122,". ",K122," (Ref: ",REPARTO!$F$3,"-",A122,")")</f>
        <v>GEOGRAFÍA E HISTORIA - LA POBLACIÓN ESPAÑOLA.  (Ref: 5-121)</v>
      </c>
      <c r="I122" s="37" t="s">
        <v>137</v>
      </c>
      <c r="J122" s="37" t="s">
        <v>70</v>
      </c>
      <c r="R122" s="49">
        <f t="shared" si="5"/>
        <v>42</v>
      </c>
    </row>
    <row r="123" spans="1:18" x14ac:dyDescent="0.25">
      <c r="A123" s="59">
        <f t="shared" si="3"/>
        <v>122</v>
      </c>
      <c r="B123" s="47">
        <v>1</v>
      </c>
      <c r="F123" s="59" t="str">
        <f t="shared" si="6"/>
        <v xml:space="preserve">LA POBLACIÓN ESPAÑOLA. </v>
      </c>
      <c r="G123" s="59" t="str">
        <f>CONCATENATE(I123," - ",J123,". ",K123," (Ref: ",REPARTO!$F$3,"-",A123,")")</f>
        <v>GEOGRAFÍA E HISTORIA - LA POBLACIÓN ESPAÑOLA.  (Ref: 5-122)</v>
      </c>
      <c r="I123" s="37" t="s">
        <v>137</v>
      </c>
      <c r="J123" s="37" t="s">
        <v>70</v>
      </c>
      <c r="R123" s="49">
        <f t="shared" si="5"/>
        <v>43</v>
      </c>
    </row>
    <row r="124" spans="1:18" x14ac:dyDescent="0.25">
      <c r="A124" s="59">
        <f t="shared" si="3"/>
        <v>123</v>
      </c>
      <c r="B124" s="47">
        <v>1</v>
      </c>
      <c r="F124" s="59" t="str">
        <f t="shared" si="6"/>
        <v xml:space="preserve">LA POBLACIÓN ESPAÑOLA. </v>
      </c>
      <c r="G124" s="59" t="str">
        <f>CONCATENATE(I124," - ",J124,". ",K124," (Ref: ",REPARTO!$F$3,"-",A124,")")</f>
        <v>GEOGRAFÍA E HISTORIA - LA POBLACIÓN ESPAÑOLA.  (Ref: 5-123)</v>
      </c>
      <c r="I124" s="37" t="s">
        <v>137</v>
      </c>
      <c r="J124" s="37" t="s">
        <v>70</v>
      </c>
      <c r="R124" s="49">
        <f t="shared" si="5"/>
        <v>44</v>
      </c>
    </row>
    <row r="125" spans="1:18" x14ac:dyDescent="0.25">
      <c r="A125" s="59">
        <f t="shared" si="3"/>
        <v>124</v>
      </c>
      <c r="B125" s="47">
        <v>1</v>
      </c>
      <c r="F125" s="59" t="str">
        <f t="shared" si="6"/>
        <v xml:space="preserve">LA POBLACIÓN ESPAÑOLA. </v>
      </c>
      <c r="G125" s="59" t="str">
        <f>CONCATENATE(I125," - ",J125,". ",K125," (Ref: ",REPARTO!$F$3,"-",A125,")")</f>
        <v>GEOGRAFÍA E HISTORIA - LA POBLACIÓN ESPAÑOLA.  (Ref: 5-124)</v>
      </c>
      <c r="I125" s="37" t="s">
        <v>137</v>
      </c>
      <c r="J125" s="37" t="s">
        <v>70</v>
      </c>
      <c r="R125" s="49">
        <f t="shared" si="5"/>
        <v>45</v>
      </c>
    </row>
    <row r="126" spans="1:18" x14ac:dyDescent="0.25">
      <c r="A126" s="59">
        <f t="shared" si="3"/>
        <v>125</v>
      </c>
      <c r="B126" s="47">
        <v>1</v>
      </c>
      <c r="F126" s="59" t="str">
        <f t="shared" si="6"/>
        <v xml:space="preserve">LA POBLACIÓN ESPAÑOLA. </v>
      </c>
      <c r="G126" s="59" t="str">
        <f>CONCATENATE(I126," - ",J126,". ",K126," (Ref: ",REPARTO!$F$3,"-",A126,")")</f>
        <v>GEOGRAFÍA E HISTORIA - LA POBLACIÓN ESPAÑOLA.  (Ref: 5-125)</v>
      </c>
      <c r="I126" s="37" t="s">
        <v>137</v>
      </c>
      <c r="J126" s="37" t="s">
        <v>70</v>
      </c>
      <c r="R126" s="49">
        <f t="shared" si="5"/>
        <v>46</v>
      </c>
    </row>
    <row r="127" spans="1:18" x14ac:dyDescent="0.25">
      <c r="A127" s="59">
        <f t="shared" si="3"/>
        <v>126</v>
      </c>
      <c r="B127" s="47">
        <v>1</v>
      </c>
      <c r="F127" s="59" t="str">
        <f t="shared" si="6"/>
        <v xml:space="preserve">LA POBLACIÓN ESPAÑOLA. </v>
      </c>
      <c r="G127" s="59" t="str">
        <f>CONCATENATE(I127," - ",J127,". ",K127," (Ref: ",REPARTO!$F$3,"-",A127,")")</f>
        <v>GEOGRAFÍA E HISTORIA - LA POBLACIÓN ESPAÑOLA.  (Ref: 5-126)</v>
      </c>
      <c r="I127" s="37" t="s">
        <v>137</v>
      </c>
      <c r="J127" s="37" t="s">
        <v>70</v>
      </c>
      <c r="R127" s="49">
        <f t="shared" si="5"/>
        <v>47</v>
      </c>
    </row>
    <row r="128" spans="1:18" x14ac:dyDescent="0.25">
      <c r="A128" s="59">
        <f t="shared" si="3"/>
        <v>127</v>
      </c>
      <c r="B128" s="47">
        <v>1</v>
      </c>
      <c r="F128" s="59" t="str">
        <f t="shared" si="6"/>
        <v xml:space="preserve">LA POBLACIÓN ESPAÑOLA. </v>
      </c>
      <c r="G128" s="59" t="str">
        <f>CONCATENATE(I128," - ",J128,". ",K128," (Ref: ",REPARTO!$F$3,"-",A128,")")</f>
        <v>GEOGRAFÍA E HISTORIA - LA POBLACIÓN ESPAÑOLA.  (Ref: 5-127)</v>
      </c>
      <c r="I128" s="37" t="s">
        <v>137</v>
      </c>
      <c r="J128" s="37" t="s">
        <v>70</v>
      </c>
      <c r="R128" s="49">
        <f t="shared" si="5"/>
        <v>48</v>
      </c>
    </row>
    <row r="129" spans="1:18" x14ac:dyDescent="0.25">
      <c r="A129" s="59">
        <f t="shared" si="3"/>
        <v>128</v>
      </c>
      <c r="B129" s="47">
        <v>1</v>
      </c>
      <c r="F129" s="59" t="str">
        <f t="shared" si="6"/>
        <v xml:space="preserve">LA POBLACIÓN ESPAÑOLA. </v>
      </c>
      <c r="G129" s="59" t="str">
        <f>CONCATENATE(I129," - ",J129,". ",K129," (Ref: ",REPARTO!$F$3,"-",A129,")")</f>
        <v>GEOGRAFÍA E HISTORIA - LA POBLACIÓN ESPAÑOLA.  (Ref: 5-128)</v>
      </c>
      <c r="I129" s="37" t="s">
        <v>137</v>
      </c>
      <c r="J129" s="37" t="s">
        <v>70</v>
      </c>
      <c r="R129" s="49">
        <f t="shared" si="5"/>
        <v>49</v>
      </c>
    </row>
    <row r="130" spans="1:18" x14ac:dyDescent="0.25">
      <c r="A130" s="59">
        <f t="shared" si="3"/>
        <v>129</v>
      </c>
      <c r="B130" s="47">
        <v>1</v>
      </c>
      <c r="F130" s="59" t="str">
        <f t="shared" si="6"/>
        <v xml:space="preserve">LA POBLACIÓN ESPAÑOLA. </v>
      </c>
      <c r="G130" s="59" t="str">
        <f>CONCATENATE(I130," - ",J130,". ",K130," (Ref: ",REPARTO!$F$3,"-",A130,")")</f>
        <v>GEOGRAFÍA E HISTORIA - LA POBLACIÓN ESPAÑOLA.  (Ref: 5-129)</v>
      </c>
      <c r="I130" s="37" t="s">
        <v>137</v>
      </c>
      <c r="J130" s="37" t="s">
        <v>70</v>
      </c>
      <c r="R130" s="49">
        <f t="shared" si="5"/>
        <v>50</v>
      </c>
    </row>
    <row r="131" spans="1:18" x14ac:dyDescent="0.25">
      <c r="A131" s="59">
        <f t="shared" si="3"/>
        <v>130</v>
      </c>
      <c r="B131" s="47">
        <v>1</v>
      </c>
      <c r="F131" s="59" t="str">
        <f t="shared" si="6"/>
        <v xml:space="preserve">LA POBLACIÓN ESPAÑOLA. </v>
      </c>
      <c r="G131" s="59" t="str">
        <f>CONCATENATE(I131," - ",J131,". ",K131," (Ref: ",REPARTO!$F$3,"-",A131,")")</f>
        <v>GEOGRAFÍA E HISTORIA - LA POBLACIÓN ESPAÑOLA.  (Ref: 5-130)</v>
      </c>
      <c r="I131" s="37" t="s">
        <v>137</v>
      </c>
      <c r="J131" s="37" t="s">
        <v>70</v>
      </c>
      <c r="R131" s="49">
        <f t="shared" si="5"/>
        <v>51</v>
      </c>
    </row>
    <row r="132" spans="1:18" x14ac:dyDescent="0.25">
      <c r="A132" s="59">
        <f t="shared" ref="A132:A195" si="7">+A131+1</f>
        <v>131</v>
      </c>
      <c r="B132" s="47">
        <v>1</v>
      </c>
      <c r="F132" s="59" t="str">
        <f t="shared" si="6"/>
        <v xml:space="preserve">LA POBLACIÓN ESPAÑOLA. </v>
      </c>
      <c r="G132" s="59" t="str">
        <f>CONCATENATE(I132," - ",J132,". ",K132," (Ref: ",REPARTO!$F$3,"-",A132,")")</f>
        <v>GEOGRAFÍA E HISTORIA - LA POBLACIÓN ESPAÑOLA.  (Ref: 5-131)</v>
      </c>
      <c r="I132" s="37" t="s">
        <v>137</v>
      </c>
      <c r="J132" s="37" t="s">
        <v>70</v>
      </c>
      <c r="R132" s="49">
        <f t="shared" ref="R132:R195" si="8">IF(C132=0,R131+1,1)</f>
        <v>52</v>
      </c>
    </row>
    <row r="133" spans="1:18" x14ac:dyDescent="0.25">
      <c r="A133" s="59">
        <f t="shared" si="7"/>
        <v>132</v>
      </c>
      <c r="B133" s="47">
        <v>1</v>
      </c>
      <c r="F133" s="59" t="str">
        <f t="shared" si="6"/>
        <v xml:space="preserve">LA POBLACIÓN ESPAÑOLA. </v>
      </c>
      <c r="G133" s="59" t="str">
        <f>CONCATENATE(I133," - ",J133,". ",K133," (Ref: ",REPARTO!$F$3,"-",A133,")")</f>
        <v>GEOGRAFÍA E HISTORIA - LA POBLACIÓN ESPAÑOLA.  (Ref: 5-132)</v>
      </c>
      <c r="I133" s="37" t="s">
        <v>137</v>
      </c>
      <c r="J133" s="37" t="s">
        <v>70</v>
      </c>
      <c r="R133" s="49">
        <f t="shared" si="8"/>
        <v>53</v>
      </c>
    </row>
    <row r="134" spans="1:18" x14ac:dyDescent="0.25">
      <c r="A134" s="59">
        <f t="shared" si="7"/>
        <v>133</v>
      </c>
      <c r="B134" s="47">
        <v>1</v>
      </c>
      <c r="F134" s="59" t="str">
        <f t="shared" si="6"/>
        <v xml:space="preserve">LA POBLACIÓN ESPAÑOLA. </v>
      </c>
      <c r="G134" s="59" t="str">
        <f>CONCATENATE(I134," - ",J134,". ",K134," (Ref: ",REPARTO!$F$3,"-",A134,")")</f>
        <v>GEOGRAFÍA E HISTORIA - LA POBLACIÓN ESPAÑOLA.  (Ref: 5-133)</v>
      </c>
      <c r="I134" s="37" t="s">
        <v>137</v>
      </c>
      <c r="J134" s="37" t="s">
        <v>70</v>
      </c>
      <c r="R134" s="49">
        <f t="shared" si="8"/>
        <v>54</v>
      </c>
    </row>
    <row r="135" spans="1:18" x14ac:dyDescent="0.25">
      <c r="A135" s="59">
        <f t="shared" si="7"/>
        <v>134</v>
      </c>
      <c r="B135" s="47">
        <v>1</v>
      </c>
      <c r="F135" s="59" t="str">
        <f t="shared" si="6"/>
        <v xml:space="preserve">LA POBLACIÓN ESPAÑOLA. </v>
      </c>
      <c r="G135" s="59" t="str">
        <f>CONCATENATE(I135," - ",J135,". ",K135," (Ref: ",REPARTO!$F$3,"-",A135,")")</f>
        <v>GEOGRAFÍA E HISTORIA - LA POBLACIÓN ESPAÑOLA.  (Ref: 5-134)</v>
      </c>
      <c r="I135" s="37" t="s">
        <v>137</v>
      </c>
      <c r="J135" s="37" t="s">
        <v>70</v>
      </c>
      <c r="R135" s="49">
        <f t="shared" si="8"/>
        <v>55</v>
      </c>
    </row>
    <row r="136" spans="1:18" x14ac:dyDescent="0.25">
      <c r="A136" s="59">
        <f t="shared" si="7"/>
        <v>135</v>
      </c>
      <c r="B136" s="47">
        <v>1</v>
      </c>
      <c r="F136" s="59" t="str">
        <f t="shared" si="6"/>
        <v xml:space="preserve">LA POBLACIÓN ESPAÑOLA. </v>
      </c>
      <c r="G136" s="59" t="str">
        <f>CONCATENATE(I136," - ",J136,". ",K136," (Ref: ",REPARTO!$F$3,"-",A136,")")</f>
        <v>GEOGRAFÍA E HISTORIA - LA POBLACIÓN ESPAÑOLA.  (Ref: 5-135)</v>
      </c>
      <c r="I136" s="37" t="s">
        <v>137</v>
      </c>
      <c r="J136" s="37" t="s">
        <v>70</v>
      </c>
      <c r="R136" s="49">
        <f t="shared" si="8"/>
        <v>56</v>
      </c>
    </row>
    <row r="137" spans="1:18" x14ac:dyDescent="0.25">
      <c r="A137" s="59">
        <f t="shared" si="7"/>
        <v>136</v>
      </c>
      <c r="B137" s="47">
        <v>1</v>
      </c>
      <c r="F137" s="59" t="str">
        <f t="shared" si="6"/>
        <v xml:space="preserve">LA POBLACIÓN ESPAÑOLA. </v>
      </c>
      <c r="G137" s="59" t="str">
        <f>CONCATENATE(I137," - ",J137,". ",K137," (Ref: ",REPARTO!$F$3,"-",A137,")")</f>
        <v>GEOGRAFÍA E HISTORIA - LA POBLACIÓN ESPAÑOLA.  (Ref: 5-136)</v>
      </c>
      <c r="I137" s="37" t="s">
        <v>137</v>
      </c>
      <c r="J137" s="37" t="s">
        <v>70</v>
      </c>
      <c r="R137" s="49">
        <f t="shared" si="8"/>
        <v>57</v>
      </c>
    </row>
    <row r="138" spans="1:18" x14ac:dyDescent="0.25">
      <c r="A138" s="59">
        <f t="shared" si="7"/>
        <v>137</v>
      </c>
      <c r="B138" s="47">
        <v>1</v>
      </c>
      <c r="F138" s="59" t="str">
        <f t="shared" si="6"/>
        <v xml:space="preserve">LA POBLACIÓN ESPAÑOLA. </v>
      </c>
      <c r="G138" s="59" t="str">
        <f>CONCATENATE(I138," - ",J138,". ",K138," (Ref: ",REPARTO!$F$3,"-",A138,")")</f>
        <v>GEOGRAFÍA E HISTORIA - LA POBLACIÓN ESPAÑOLA.  (Ref: 5-137)</v>
      </c>
      <c r="I138" s="37" t="s">
        <v>137</v>
      </c>
      <c r="J138" s="37" t="s">
        <v>70</v>
      </c>
      <c r="R138" s="49">
        <f t="shared" si="8"/>
        <v>58</v>
      </c>
    </row>
    <row r="139" spans="1:18" x14ac:dyDescent="0.25">
      <c r="A139" s="59">
        <f t="shared" si="7"/>
        <v>138</v>
      </c>
      <c r="B139" s="47">
        <v>1</v>
      </c>
      <c r="F139" s="59" t="str">
        <f t="shared" si="6"/>
        <v xml:space="preserve">LA POBLACIÓN ESPAÑOLA. </v>
      </c>
      <c r="G139" s="59" t="str">
        <f>CONCATENATE(I139," - ",J139,". ",K139," (Ref: ",REPARTO!$F$3,"-",A139,")")</f>
        <v>GEOGRAFÍA E HISTORIA - LA POBLACIÓN ESPAÑOLA.  (Ref: 5-138)</v>
      </c>
      <c r="I139" s="37" t="s">
        <v>137</v>
      </c>
      <c r="J139" s="37" t="s">
        <v>70</v>
      </c>
      <c r="R139" s="49">
        <f t="shared" si="8"/>
        <v>59</v>
      </c>
    </row>
    <row r="140" spans="1:18" x14ac:dyDescent="0.25">
      <c r="A140" s="59">
        <f t="shared" si="7"/>
        <v>139</v>
      </c>
      <c r="B140" s="47">
        <v>1</v>
      </c>
      <c r="F140" s="59" t="str">
        <f t="shared" si="6"/>
        <v xml:space="preserve">LA POBLACIÓN ESPAÑOLA. </v>
      </c>
      <c r="G140" s="59" t="str">
        <f>CONCATENATE(I140," - ",J140,". ",K140," (Ref: ",REPARTO!$F$3,"-",A140,")")</f>
        <v>GEOGRAFÍA E HISTORIA - LA POBLACIÓN ESPAÑOLA.  (Ref: 5-139)</v>
      </c>
      <c r="I140" s="37" t="s">
        <v>137</v>
      </c>
      <c r="J140" s="37" t="s">
        <v>70</v>
      </c>
      <c r="R140" s="49">
        <f t="shared" si="8"/>
        <v>60</v>
      </c>
    </row>
    <row r="141" spans="1:18" x14ac:dyDescent="0.25">
      <c r="A141" s="59">
        <f t="shared" si="7"/>
        <v>140</v>
      </c>
      <c r="B141" s="47">
        <v>1</v>
      </c>
      <c r="F141" s="59" t="str">
        <f t="shared" si="6"/>
        <v xml:space="preserve">LA POBLACIÓN ESPAÑOLA. </v>
      </c>
      <c r="G141" s="59" t="str">
        <f>CONCATENATE(I141," - ",J141,". ",K141," (Ref: ",REPARTO!$F$3,"-",A141,")")</f>
        <v>GEOGRAFÍA E HISTORIA - LA POBLACIÓN ESPAÑOLA.  (Ref: 5-140)</v>
      </c>
      <c r="I141" s="37" t="s">
        <v>137</v>
      </c>
      <c r="J141" s="37" t="s">
        <v>70</v>
      </c>
      <c r="R141" s="49">
        <f t="shared" si="8"/>
        <v>61</v>
      </c>
    </row>
    <row r="142" spans="1:18" x14ac:dyDescent="0.25">
      <c r="A142" s="59">
        <f t="shared" si="7"/>
        <v>141</v>
      </c>
      <c r="B142" s="47">
        <v>1</v>
      </c>
      <c r="F142" s="59" t="str">
        <f t="shared" si="6"/>
        <v xml:space="preserve">LA POBLACIÓN ESPAÑOLA. </v>
      </c>
      <c r="G142" s="59" t="str">
        <f>CONCATENATE(I142," - ",J142,". ",K142," (Ref: ",REPARTO!$F$3,"-",A142,")")</f>
        <v>GEOGRAFÍA E HISTORIA - LA POBLACIÓN ESPAÑOLA.  (Ref: 5-141)</v>
      </c>
      <c r="I142" s="37" t="s">
        <v>137</v>
      </c>
      <c r="J142" s="37" t="s">
        <v>70</v>
      </c>
      <c r="R142" s="49">
        <f t="shared" si="8"/>
        <v>62</v>
      </c>
    </row>
    <row r="143" spans="1:18" x14ac:dyDescent="0.25">
      <c r="A143" s="59">
        <f t="shared" si="7"/>
        <v>142</v>
      </c>
      <c r="B143" s="47">
        <v>1</v>
      </c>
      <c r="F143" s="59" t="str">
        <f t="shared" si="6"/>
        <v xml:space="preserve">LA POBLACIÓN ESPAÑOLA. </v>
      </c>
      <c r="G143" s="59" t="str">
        <f>CONCATENATE(I143," - ",J143,". ",K143," (Ref: ",REPARTO!$F$3,"-",A143,")")</f>
        <v>GEOGRAFÍA E HISTORIA - LA POBLACIÓN ESPAÑOLA.  (Ref: 5-142)</v>
      </c>
      <c r="I143" s="37" t="s">
        <v>137</v>
      </c>
      <c r="J143" s="37" t="s">
        <v>70</v>
      </c>
      <c r="R143" s="49">
        <f t="shared" si="8"/>
        <v>63</v>
      </c>
    </row>
    <row r="144" spans="1:18" x14ac:dyDescent="0.25">
      <c r="A144" s="59">
        <f t="shared" si="7"/>
        <v>143</v>
      </c>
      <c r="B144" s="47">
        <v>1</v>
      </c>
      <c r="F144" s="59" t="str">
        <f t="shared" si="6"/>
        <v xml:space="preserve">LA POBLACIÓN ESPAÑOLA. </v>
      </c>
      <c r="G144" s="59" t="str">
        <f>CONCATENATE(I144," - ",J144,". ",K144," (Ref: ",REPARTO!$F$3,"-",A144,")")</f>
        <v>GEOGRAFÍA E HISTORIA - LA POBLACIÓN ESPAÑOLA.  (Ref: 5-143)</v>
      </c>
      <c r="I144" s="37" t="s">
        <v>137</v>
      </c>
      <c r="J144" s="37" t="s">
        <v>70</v>
      </c>
      <c r="R144" s="49">
        <f t="shared" si="8"/>
        <v>64</v>
      </c>
    </row>
    <row r="145" spans="1:18" x14ac:dyDescent="0.25">
      <c r="A145" s="59">
        <f t="shared" si="7"/>
        <v>144</v>
      </c>
      <c r="B145" s="47">
        <v>1</v>
      </c>
      <c r="C145" s="46">
        <f>+C81+1</f>
        <v>3</v>
      </c>
      <c r="E145" s="115" t="str">
        <f>CONCATENATE(H145," ",D145)</f>
        <v xml:space="preserve">El espacio Urbano y Rural </v>
      </c>
      <c r="F145" s="59" t="str">
        <f t="shared" si="6"/>
        <v xml:space="preserve">EL ESPACIO URBANO Y RURAL. </v>
      </c>
      <c r="G145" s="59" t="str">
        <f>CONCATENATE(I145," - ",J145,". ",K145," (Ref: ",REPARTO!$F$3,"-",A145,")")</f>
        <v>GEOGRAFÍA E HISTORIA - EL ESPACIO URBANO Y RURAL.  (Ref: 5-144)</v>
      </c>
      <c r="H145" s="42" t="s">
        <v>141</v>
      </c>
      <c r="I145" s="37" t="s">
        <v>137</v>
      </c>
      <c r="J145" s="37" t="s">
        <v>71</v>
      </c>
      <c r="R145" s="49">
        <f t="shared" si="8"/>
        <v>1</v>
      </c>
    </row>
    <row r="146" spans="1:18" x14ac:dyDescent="0.25">
      <c r="A146" s="59">
        <f t="shared" si="7"/>
        <v>145</v>
      </c>
      <c r="B146" s="47">
        <v>1</v>
      </c>
      <c r="F146" s="59" t="str">
        <f>IF(J146&gt;0,CONCATENATE(J146,". ",K146),K146)</f>
        <v xml:space="preserve">EL ESPACIO URBANO Y RURAL. </v>
      </c>
      <c r="G146" s="59" t="str">
        <f>CONCATENATE(I146," - ",J146,". ",K146," (Ref: ",REPARTO!$F$3,"-",A146,")")</f>
        <v>GEOGRAFÍA E HISTORIA - EL ESPACIO URBANO Y RURAL.  (Ref: 5-145)</v>
      </c>
      <c r="I146" s="37" t="s">
        <v>137</v>
      </c>
      <c r="J146" s="37" t="s">
        <v>71</v>
      </c>
      <c r="R146" s="49">
        <f t="shared" si="8"/>
        <v>2</v>
      </c>
    </row>
    <row r="147" spans="1:18" x14ac:dyDescent="0.25">
      <c r="A147" s="59">
        <f t="shared" si="7"/>
        <v>146</v>
      </c>
      <c r="B147" s="47">
        <v>1</v>
      </c>
      <c r="F147" s="59" t="str">
        <f>IF(J147&gt;0,CONCATENATE(J147,". ",K147),K147)</f>
        <v xml:space="preserve">EL ESPACIO URBANO Y RURAL. </v>
      </c>
      <c r="G147" s="59" t="str">
        <f>CONCATENATE(I147," - ",J147,". ",K147," (Ref: ",REPARTO!$F$3,"-",A147,")")</f>
        <v>GEOGRAFÍA E HISTORIA - EL ESPACIO URBANO Y RURAL.  (Ref: 5-146)</v>
      </c>
      <c r="I147" s="37" t="s">
        <v>137</v>
      </c>
      <c r="J147" s="37" t="s">
        <v>71</v>
      </c>
      <c r="Q147" s="113"/>
      <c r="R147" s="49">
        <f t="shared" si="8"/>
        <v>3</v>
      </c>
    </row>
    <row r="148" spans="1:18" x14ac:dyDescent="0.25">
      <c r="A148" s="59">
        <f t="shared" si="7"/>
        <v>147</v>
      </c>
      <c r="B148" s="47">
        <v>1</v>
      </c>
      <c r="F148" s="59" t="str">
        <f t="shared" ref="F148:F175" si="9">IF(J148&gt;0,CONCATENATE(J148,". ",K148),K148)</f>
        <v xml:space="preserve">EL ESPACIO URBANO Y RURAL. </v>
      </c>
      <c r="G148" s="59" t="str">
        <f>CONCATENATE(I148," - ",J148,". ",K148," (Ref: ",REPARTO!$F$3,"-",A148,")")</f>
        <v>GEOGRAFÍA E HISTORIA - EL ESPACIO URBANO Y RURAL.  (Ref: 5-147)</v>
      </c>
      <c r="I148" s="37" t="s">
        <v>137</v>
      </c>
      <c r="J148" s="37" t="s">
        <v>71</v>
      </c>
      <c r="Q148" s="114"/>
      <c r="R148" s="49">
        <f t="shared" si="8"/>
        <v>4</v>
      </c>
    </row>
    <row r="149" spans="1:18" x14ac:dyDescent="0.25">
      <c r="A149" s="59">
        <f t="shared" si="7"/>
        <v>148</v>
      </c>
      <c r="B149" s="47">
        <v>1</v>
      </c>
      <c r="F149" s="59" t="str">
        <f t="shared" si="9"/>
        <v xml:space="preserve">EL ESPACIO URBANO Y RURAL. </v>
      </c>
      <c r="G149" s="59" t="str">
        <f>CONCATENATE(I149," - ",J149,". ",K149," (Ref: ",REPARTO!$F$3,"-",A149,")")</f>
        <v>GEOGRAFÍA E HISTORIA - EL ESPACIO URBANO Y RURAL.  (Ref: 5-148)</v>
      </c>
      <c r="I149" s="37" t="s">
        <v>137</v>
      </c>
      <c r="J149" s="37" t="s">
        <v>71</v>
      </c>
      <c r="Q149" s="114"/>
      <c r="R149" s="49">
        <f t="shared" si="8"/>
        <v>5</v>
      </c>
    </row>
    <row r="150" spans="1:18" x14ac:dyDescent="0.25">
      <c r="A150" s="59">
        <f t="shared" si="7"/>
        <v>149</v>
      </c>
      <c r="B150" s="47">
        <v>1</v>
      </c>
      <c r="F150" s="59" t="str">
        <f t="shared" si="9"/>
        <v xml:space="preserve">EL ESPACIO URBANO Y RURAL. </v>
      </c>
      <c r="G150" s="59" t="str">
        <f>CONCATENATE(I150," - ",J150,". ",K150," (Ref: ",REPARTO!$F$3,"-",A150,")")</f>
        <v>GEOGRAFÍA E HISTORIA - EL ESPACIO URBANO Y RURAL.  (Ref: 5-149)</v>
      </c>
      <c r="I150" s="37" t="s">
        <v>137</v>
      </c>
      <c r="J150" s="37" t="s">
        <v>71</v>
      </c>
      <c r="Q150" s="114"/>
      <c r="R150" s="49">
        <f t="shared" si="8"/>
        <v>6</v>
      </c>
    </row>
    <row r="151" spans="1:18" x14ac:dyDescent="0.25">
      <c r="A151" s="59">
        <f t="shared" si="7"/>
        <v>150</v>
      </c>
      <c r="B151" s="47">
        <v>1</v>
      </c>
      <c r="F151" s="59" t="str">
        <f t="shared" si="9"/>
        <v xml:space="preserve">EL ESPACIO URBANO Y RURAL. </v>
      </c>
      <c r="G151" s="59" t="str">
        <f>CONCATENATE(I151," - ",J151,". ",K151," (Ref: ",REPARTO!$F$3,"-",A151,")")</f>
        <v>GEOGRAFÍA E HISTORIA - EL ESPACIO URBANO Y RURAL.  (Ref: 5-150)</v>
      </c>
      <c r="I151" s="37" t="s">
        <v>137</v>
      </c>
      <c r="J151" s="37" t="s">
        <v>71</v>
      </c>
      <c r="Q151" s="114"/>
      <c r="R151" s="49">
        <f t="shared" si="8"/>
        <v>7</v>
      </c>
    </row>
    <row r="152" spans="1:18" x14ac:dyDescent="0.25">
      <c r="A152" s="59">
        <f t="shared" si="7"/>
        <v>151</v>
      </c>
      <c r="B152" s="47">
        <v>1</v>
      </c>
      <c r="F152" s="59" t="str">
        <f t="shared" si="9"/>
        <v xml:space="preserve">EL ESPACIO URBANO Y RURAL. </v>
      </c>
      <c r="G152" s="59" t="str">
        <f>CONCATENATE(I152," - ",J152,". ",K152," (Ref: ",REPARTO!$F$3,"-",A152,")")</f>
        <v>GEOGRAFÍA E HISTORIA - EL ESPACIO URBANO Y RURAL.  (Ref: 5-151)</v>
      </c>
      <c r="I152" s="37" t="s">
        <v>137</v>
      </c>
      <c r="J152" s="37" t="s">
        <v>71</v>
      </c>
      <c r="Q152" s="114"/>
      <c r="R152" s="49">
        <f t="shared" si="8"/>
        <v>8</v>
      </c>
    </row>
    <row r="153" spans="1:18" x14ac:dyDescent="0.25">
      <c r="A153" s="59">
        <f t="shared" si="7"/>
        <v>152</v>
      </c>
      <c r="B153" s="47">
        <v>1</v>
      </c>
      <c r="F153" s="59" t="str">
        <f t="shared" si="9"/>
        <v xml:space="preserve">EL ESPACIO URBANO Y RURAL. </v>
      </c>
      <c r="G153" s="59" t="str">
        <f>CONCATENATE(I153," - ",J153,". ",K153," (Ref: ",REPARTO!$F$3,"-",A153,")")</f>
        <v>GEOGRAFÍA E HISTORIA - EL ESPACIO URBANO Y RURAL.  (Ref: 5-152)</v>
      </c>
      <c r="I153" s="37" t="s">
        <v>137</v>
      </c>
      <c r="J153" s="37" t="s">
        <v>71</v>
      </c>
      <c r="Q153" s="114"/>
      <c r="R153" s="49">
        <f t="shared" si="8"/>
        <v>9</v>
      </c>
    </row>
    <row r="154" spans="1:18" x14ac:dyDescent="0.25">
      <c r="A154" s="59">
        <f t="shared" si="7"/>
        <v>153</v>
      </c>
      <c r="B154" s="47">
        <v>1</v>
      </c>
      <c r="F154" s="59" t="str">
        <f t="shared" si="9"/>
        <v xml:space="preserve">EL ESPACIO URBANO Y RURAL. </v>
      </c>
      <c r="G154" s="59" t="str">
        <f>CONCATENATE(I154," - ",J154,". ",K154," (Ref: ",REPARTO!$F$3,"-",A154,")")</f>
        <v>GEOGRAFÍA E HISTORIA - EL ESPACIO URBANO Y RURAL.  (Ref: 5-153)</v>
      </c>
      <c r="I154" s="37" t="s">
        <v>137</v>
      </c>
      <c r="J154" s="37" t="s">
        <v>71</v>
      </c>
      <c r="Q154" s="114"/>
      <c r="R154" s="49">
        <f t="shared" si="8"/>
        <v>10</v>
      </c>
    </row>
    <row r="155" spans="1:18" x14ac:dyDescent="0.25">
      <c r="A155" s="59">
        <f t="shared" si="7"/>
        <v>154</v>
      </c>
      <c r="B155" s="47">
        <v>1</v>
      </c>
      <c r="F155" s="59" t="str">
        <f t="shared" si="9"/>
        <v xml:space="preserve">EL ESPACIO URBANO Y RURAL. </v>
      </c>
      <c r="G155" s="59" t="str">
        <f>CONCATENATE(I155," - ",J155,". ",K155," (Ref: ",REPARTO!$F$3,"-",A155,")")</f>
        <v>GEOGRAFÍA E HISTORIA - EL ESPACIO URBANO Y RURAL.  (Ref: 5-154)</v>
      </c>
      <c r="I155" s="37" t="s">
        <v>137</v>
      </c>
      <c r="J155" s="37" t="s">
        <v>71</v>
      </c>
      <c r="Q155" s="114"/>
      <c r="R155" s="49">
        <f t="shared" si="8"/>
        <v>11</v>
      </c>
    </row>
    <row r="156" spans="1:18" x14ac:dyDescent="0.25">
      <c r="A156" s="59">
        <f t="shared" si="7"/>
        <v>155</v>
      </c>
      <c r="B156" s="47">
        <v>1</v>
      </c>
      <c r="F156" s="59" t="str">
        <f t="shared" si="9"/>
        <v xml:space="preserve">EL ESPACIO URBANO Y RURAL. </v>
      </c>
      <c r="G156" s="59" t="str">
        <f>CONCATENATE(I156," - ",J156,". ",K156," (Ref: ",REPARTO!$F$3,"-",A156,")")</f>
        <v>GEOGRAFÍA E HISTORIA - EL ESPACIO URBANO Y RURAL.  (Ref: 5-155)</v>
      </c>
      <c r="I156" s="37" t="s">
        <v>137</v>
      </c>
      <c r="J156" s="37" t="s">
        <v>71</v>
      </c>
      <c r="Q156" s="114"/>
      <c r="R156" s="49">
        <f t="shared" si="8"/>
        <v>12</v>
      </c>
    </row>
    <row r="157" spans="1:18" x14ac:dyDescent="0.25">
      <c r="A157" s="59">
        <f t="shared" si="7"/>
        <v>156</v>
      </c>
      <c r="B157" s="47">
        <v>1</v>
      </c>
      <c r="F157" s="59" t="str">
        <f t="shared" si="9"/>
        <v xml:space="preserve">EL ESPACIO URBANO Y RURAL. </v>
      </c>
      <c r="G157" s="59" t="str">
        <f>CONCATENATE(I157," - ",J157,". ",K157," (Ref: ",REPARTO!$F$3,"-",A157,")")</f>
        <v>GEOGRAFÍA E HISTORIA - EL ESPACIO URBANO Y RURAL.  (Ref: 5-156)</v>
      </c>
      <c r="I157" s="37" t="s">
        <v>137</v>
      </c>
      <c r="J157" s="37" t="s">
        <v>71</v>
      </c>
      <c r="Q157" s="114"/>
      <c r="R157" s="49">
        <f t="shared" si="8"/>
        <v>13</v>
      </c>
    </row>
    <row r="158" spans="1:18" x14ac:dyDescent="0.25">
      <c r="A158" s="59">
        <f t="shared" si="7"/>
        <v>157</v>
      </c>
      <c r="B158" s="47">
        <v>1</v>
      </c>
      <c r="F158" s="59" t="str">
        <f t="shared" si="9"/>
        <v xml:space="preserve">EL ESPACIO URBANO Y RURAL. </v>
      </c>
      <c r="G158" s="59" t="str">
        <f>CONCATENATE(I158," - ",J158,". ",K158," (Ref: ",REPARTO!$F$3,"-",A158,")")</f>
        <v>GEOGRAFÍA E HISTORIA - EL ESPACIO URBANO Y RURAL.  (Ref: 5-157)</v>
      </c>
      <c r="I158" s="37" t="s">
        <v>137</v>
      </c>
      <c r="J158" s="37" t="s">
        <v>71</v>
      </c>
      <c r="Q158" s="114"/>
      <c r="R158" s="49">
        <f t="shared" si="8"/>
        <v>14</v>
      </c>
    </row>
    <row r="159" spans="1:18" x14ac:dyDescent="0.25">
      <c r="A159" s="59">
        <f t="shared" si="7"/>
        <v>158</v>
      </c>
      <c r="B159" s="47">
        <v>1</v>
      </c>
      <c r="F159" s="59" t="str">
        <f t="shared" si="9"/>
        <v xml:space="preserve">EL ESPACIO URBANO Y RURAL. </v>
      </c>
      <c r="G159" s="59" t="str">
        <f>CONCATENATE(I159," - ",J159,". ",K159," (Ref: ",REPARTO!$F$3,"-",A159,")")</f>
        <v>GEOGRAFÍA E HISTORIA - EL ESPACIO URBANO Y RURAL.  (Ref: 5-158)</v>
      </c>
      <c r="I159" s="37" t="s">
        <v>137</v>
      </c>
      <c r="J159" s="37" t="s">
        <v>71</v>
      </c>
      <c r="Q159" s="114"/>
      <c r="R159" s="49">
        <f t="shared" si="8"/>
        <v>15</v>
      </c>
    </row>
    <row r="160" spans="1:18" x14ac:dyDescent="0.25">
      <c r="A160" s="59">
        <f t="shared" si="7"/>
        <v>159</v>
      </c>
      <c r="B160" s="47">
        <v>1</v>
      </c>
      <c r="F160" s="59" t="str">
        <f t="shared" si="9"/>
        <v xml:space="preserve">EL ESPACIO URBANO Y RURAL. </v>
      </c>
      <c r="G160" s="59" t="str">
        <f>CONCATENATE(I160," - ",J160,". ",K160," (Ref: ",REPARTO!$F$3,"-",A160,")")</f>
        <v>GEOGRAFÍA E HISTORIA - EL ESPACIO URBANO Y RURAL.  (Ref: 5-159)</v>
      </c>
      <c r="I160" s="37" t="s">
        <v>137</v>
      </c>
      <c r="J160" s="37" t="s">
        <v>71</v>
      </c>
      <c r="Q160" s="114"/>
      <c r="R160" s="49">
        <f t="shared" si="8"/>
        <v>16</v>
      </c>
    </row>
    <row r="161" spans="1:18" x14ac:dyDescent="0.25">
      <c r="A161" s="59">
        <f t="shared" si="7"/>
        <v>160</v>
      </c>
      <c r="B161" s="47">
        <v>1</v>
      </c>
      <c r="F161" s="59" t="str">
        <f t="shared" si="9"/>
        <v xml:space="preserve">EL ESPACIO URBANO Y RURAL. </v>
      </c>
      <c r="G161" s="59" t="str">
        <f>CONCATENATE(I161," - ",J161,". ",K161," (Ref: ",REPARTO!$F$3,"-",A161,")")</f>
        <v>GEOGRAFÍA E HISTORIA - EL ESPACIO URBANO Y RURAL.  (Ref: 5-160)</v>
      </c>
      <c r="I161" s="37" t="s">
        <v>137</v>
      </c>
      <c r="J161" s="37" t="s">
        <v>71</v>
      </c>
      <c r="Q161" s="114"/>
      <c r="R161" s="49">
        <f t="shared" si="8"/>
        <v>17</v>
      </c>
    </row>
    <row r="162" spans="1:18" x14ac:dyDescent="0.25">
      <c r="A162" s="59">
        <f t="shared" si="7"/>
        <v>161</v>
      </c>
      <c r="B162" s="47">
        <v>1</v>
      </c>
      <c r="F162" s="59" t="str">
        <f t="shared" si="9"/>
        <v xml:space="preserve">EL ESPACIO URBANO Y RURAL. </v>
      </c>
      <c r="G162" s="59" t="str">
        <f>CONCATENATE(I162," - ",J162,". ",K162," (Ref: ",REPARTO!$F$3,"-",A162,")")</f>
        <v>GEOGRAFÍA E HISTORIA - EL ESPACIO URBANO Y RURAL.  (Ref: 5-161)</v>
      </c>
      <c r="I162" s="37" t="s">
        <v>137</v>
      </c>
      <c r="J162" s="37" t="s">
        <v>71</v>
      </c>
      <c r="Q162" s="114"/>
      <c r="R162" s="49">
        <f t="shared" si="8"/>
        <v>18</v>
      </c>
    </row>
    <row r="163" spans="1:18" x14ac:dyDescent="0.25">
      <c r="A163" s="59">
        <f t="shared" si="7"/>
        <v>162</v>
      </c>
      <c r="B163" s="47">
        <v>1</v>
      </c>
      <c r="F163" s="59" t="str">
        <f t="shared" si="9"/>
        <v xml:space="preserve">EL ESPACIO URBANO Y RURAL. </v>
      </c>
      <c r="G163" s="59" t="str">
        <f>CONCATENATE(I163," - ",J163,". ",K163," (Ref: ",REPARTO!$F$3,"-",A163,")")</f>
        <v>GEOGRAFÍA E HISTORIA - EL ESPACIO URBANO Y RURAL.  (Ref: 5-162)</v>
      </c>
      <c r="I163" s="37" t="s">
        <v>137</v>
      </c>
      <c r="J163" s="37" t="s">
        <v>71</v>
      </c>
      <c r="Q163" s="114"/>
      <c r="R163" s="49">
        <f t="shared" si="8"/>
        <v>19</v>
      </c>
    </row>
    <row r="164" spans="1:18" x14ac:dyDescent="0.25">
      <c r="A164" s="59">
        <f t="shared" si="7"/>
        <v>163</v>
      </c>
      <c r="B164" s="47">
        <v>1</v>
      </c>
      <c r="F164" s="59" t="str">
        <f t="shared" si="9"/>
        <v xml:space="preserve">EL ESPACIO URBANO Y RURAL. </v>
      </c>
      <c r="G164" s="59" t="str">
        <f>CONCATENATE(I164," - ",J164,". ",K164," (Ref: ",REPARTO!$F$3,"-",A164,")")</f>
        <v>GEOGRAFÍA E HISTORIA - EL ESPACIO URBANO Y RURAL.  (Ref: 5-163)</v>
      </c>
      <c r="I164" s="37" t="s">
        <v>137</v>
      </c>
      <c r="J164" s="37" t="s">
        <v>71</v>
      </c>
      <c r="Q164" s="114"/>
      <c r="R164" s="49">
        <f t="shared" si="8"/>
        <v>20</v>
      </c>
    </row>
    <row r="165" spans="1:18" x14ac:dyDescent="0.25">
      <c r="A165" s="59">
        <f t="shared" si="7"/>
        <v>164</v>
      </c>
      <c r="B165" s="47">
        <v>1</v>
      </c>
      <c r="F165" s="59" t="str">
        <f t="shared" si="9"/>
        <v xml:space="preserve">EL ESPACIO URBANO Y RURAL. </v>
      </c>
      <c r="G165" s="59" t="str">
        <f>CONCATENATE(I165," - ",J165,". ",K165," (Ref: ",REPARTO!$F$3,"-",A165,")")</f>
        <v>GEOGRAFÍA E HISTORIA - EL ESPACIO URBANO Y RURAL.  (Ref: 5-164)</v>
      </c>
      <c r="I165" s="37" t="s">
        <v>137</v>
      </c>
      <c r="J165" s="37" t="s">
        <v>71</v>
      </c>
      <c r="Q165" s="114"/>
      <c r="R165" s="49">
        <f t="shared" si="8"/>
        <v>21</v>
      </c>
    </row>
    <row r="166" spans="1:18" x14ac:dyDescent="0.25">
      <c r="A166" s="59">
        <f t="shared" si="7"/>
        <v>165</v>
      </c>
      <c r="B166" s="47">
        <v>1</v>
      </c>
      <c r="F166" s="59" t="str">
        <f t="shared" si="9"/>
        <v xml:space="preserve">EL ESPACIO URBANO Y RURAL. </v>
      </c>
      <c r="G166" s="59" t="str">
        <f>CONCATENATE(I166," - ",J166,". ",K166," (Ref: ",REPARTO!$F$3,"-",A166,")")</f>
        <v>GEOGRAFÍA E HISTORIA - EL ESPACIO URBANO Y RURAL.  (Ref: 5-165)</v>
      </c>
      <c r="I166" s="37" t="s">
        <v>137</v>
      </c>
      <c r="J166" s="37" t="s">
        <v>71</v>
      </c>
      <c r="Q166" s="114"/>
      <c r="R166" s="49">
        <f t="shared" si="8"/>
        <v>22</v>
      </c>
    </row>
    <row r="167" spans="1:18" x14ac:dyDescent="0.25">
      <c r="A167" s="59">
        <f t="shared" si="7"/>
        <v>166</v>
      </c>
      <c r="B167" s="47">
        <v>1</v>
      </c>
      <c r="F167" s="59" t="str">
        <f t="shared" si="9"/>
        <v xml:space="preserve">EL ESPACIO URBANO Y RURAL. </v>
      </c>
      <c r="G167" s="59" t="str">
        <f>CONCATENATE(I167," - ",J167,". ",K167," (Ref: ",REPARTO!$F$3,"-",A167,")")</f>
        <v>GEOGRAFÍA E HISTORIA - EL ESPACIO URBANO Y RURAL.  (Ref: 5-166)</v>
      </c>
      <c r="I167" s="37" t="s">
        <v>137</v>
      </c>
      <c r="J167" s="37" t="s">
        <v>71</v>
      </c>
      <c r="Q167" s="114"/>
      <c r="R167" s="49">
        <f t="shared" si="8"/>
        <v>23</v>
      </c>
    </row>
    <row r="168" spans="1:18" x14ac:dyDescent="0.25">
      <c r="A168" s="59">
        <f t="shared" si="7"/>
        <v>167</v>
      </c>
      <c r="B168" s="47">
        <v>1</v>
      </c>
      <c r="F168" s="59" t="str">
        <f t="shared" si="9"/>
        <v xml:space="preserve">EL ESPACIO URBANO Y RURAL. </v>
      </c>
      <c r="G168" s="59" t="str">
        <f>CONCATENATE(I168," - ",J168,". ",K168," (Ref: ",REPARTO!$F$3,"-",A168,")")</f>
        <v>GEOGRAFÍA E HISTORIA - EL ESPACIO URBANO Y RURAL.  (Ref: 5-167)</v>
      </c>
      <c r="I168" s="37" t="s">
        <v>137</v>
      </c>
      <c r="J168" s="37" t="s">
        <v>71</v>
      </c>
      <c r="Q168" s="114"/>
      <c r="R168" s="49">
        <f t="shared" si="8"/>
        <v>24</v>
      </c>
    </row>
    <row r="169" spans="1:18" x14ac:dyDescent="0.25">
      <c r="A169" s="59">
        <f t="shared" si="7"/>
        <v>168</v>
      </c>
      <c r="B169" s="47">
        <v>1</v>
      </c>
      <c r="F169" s="59" t="str">
        <f t="shared" si="9"/>
        <v xml:space="preserve">EL ESPACIO URBANO Y RURAL. </v>
      </c>
      <c r="G169" s="59" t="str">
        <f>CONCATENATE(I169," - ",J169,". ",K169," (Ref: ",REPARTO!$F$3,"-",A169,")")</f>
        <v>GEOGRAFÍA E HISTORIA - EL ESPACIO URBANO Y RURAL.  (Ref: 5-168)</v>
      </c>
      <c r="I169" s="37" t="s">
        <v>137</v>
      </c>
      <c r="J169" s="37" t="s">
        <v>71</v>
      </c>
      <c r="Q169" s="114"/>
      <c r="R169" s="49">
        <f t="shared" si="8"/>
        <v>25</v>
      </c>
    </row>
    <row r="170" spans="1:18" x14ac:dyDescent="0.25">
      <c r="A170" s="59">
        <f t="shared" si="7"/>
        <v>169</v>
      </c>
      <c r="B170" s="47">
        <v>1</v>
      </c>
      <c r="F170" s="59" t="str">
        <f t="shared" si="9"/>
        <v xml:space="preserve">EL ESPACIO URBANO Y RURAL. </v>
      </c>
      <c r="G170" s="59" t="str">
        <f>CONCATENATE(I170," - ",J170,". ",K170," (Ref: ",REPARTO!$F$3,"-",A170,")")</f>
        <v>GEOGRAFÍA E HISTORIA - EL ESPACIO URBANO Y RURAL.  (Ref: 5-169)</v>
      </c>
      <c r="I170" s="37" t="s">
        <v>137</v>
      </c>
      <c r="J170" s="37" t="s">
        <v>71</v>
      </c>
      <c r="Q170" s="114"/>
      <c r="R170" s="49">
        <f t="shared" si="8"/>
        <v>26</v>
      </c>
    </row>
    <row r="171" spans="1:18" x14ac:dyDescent="0.25">
      <c r="A171" s="59">
        <f t="shared" si="7"/>
        <v>170</v>
      </c>
      <c r="B171" s="47">
        <v>1</v>
      </c>
      <c r="F171" s="59" t="str">
        <f t="shared" si="9"/>
        <v xml:space="preserve">EL ESPACIO URBANO Y RURAL. </v>
      </c>
      <c r="G171" s="59" t="str">
        <f>CONCATENATE(I171," - ",J171,". ",K171," (Ref: ",REPARTO!$F$3,"-",A171,")")</f>
        <v>GEOGRAFÍA E HISTORIA - EL ESPACIO URBANO Y RURAL.  (Ref: 5-170)</v>
      </c>
      <c r="I171" s="37" t="s">
        <v>137</v>
      </c>
      <c r="J171" s="37" t="s">
        <v>71</v>
      </c>
      <c r="Q171" s="114"/>
      <c r="R171" s="49">
        <f t="shared" si="8"/>
        <v>27</v>
      </c>
    </row>
    <row r="172" spans="1:18" x14ac:dyDescent="0.25">
      <c r="A172" s="59">
        <f t="shared" si="7"/>
        <v>171</v>
      </c>
      <c r="B172" s="47">
        <v>1</v>
      </c>
      <c r="F172" s="59" t="str">
        <f t="shared" si="9"/>
        <v xml:space="preserve">EL ESPACIO URBANO Y RURAL. </v>
      </c>
      <c r="G172" s="59" t="str">
        <f>CONCATENATE(I172," - ",J172,". ",K172," (Ref: ",REPARTO!$F$3,"-",A172,")")</f>
        <v>GEOGRAFÍA E HISTORIA - EL ESPACIO URBANO Y RURAL.  (Ref: 5-171)</v>
      </c>
      <c r="I172" s="37" t="s">
        <v>137</v>
      </c>
      <c r="J172" s="37" t="s">
        <v>71</v>
      </c>
      <c r="Q172" s="114"/>
      <c r="R172" s="49">
        <f t="shared" si="8"/>
        <v>28</v>
      </c>
    </row>
    <row r="173" spans="1:18" x14ac:dyDescent="0.25">
      <c r="A173" s="59">
        <f t="shared" si="7"/>
        <v>172</v>
      </c>
      <c r="B173" s="47">
        <v>1</v>
      </c>
      <c r="F173" s="59" t="str">
        <f t="shared" si="9"/>
        <v xml:space="preserve">EL ESPACIO URBANO Y RURAL. </v>
      </c>
      <c r="G173" s="59" t="str">
        <f>CONCATENATE(I173," - ",J173,". ",K173," (Ref: ",REPARTO!$F$3,"-",A173,")")</f>
        <v>GEOGRAFÍA E HISTORIA - EL ESPACIO URBANO Y RURAL.  (Ref: 5-172)</v>
      </c>
      <c r="I173" s="37" t="s">
        <v>137</v>
      </c>
      <c r="J173" s="37" t="s">
        <v>71</v>
      </c>
      <c r="Q173" s="114"/>
      <c r="R173" s="49">
        <f t="shared" si="8"/>
        <v>29</v>
      </c>
    </row>
    <row r="174" spans="1:18" x14ac:dyDescent="0.25">
      <c r="A174" s="59">
        <f t="shared" si="7"/>
        <v>173</v>
      </c>
      <c r="B174" s="47">
        <v>1</v>
      </c>
      <c r="F174" s="59" t="str">
        <f t="shared" si="9"/>
        <v xml:space="preserve">EL ESPACIO URBANO Y RURAL. </v>
      </c>
      <c r="G174" s="59" t="str">
        <f>CONCATENATE(I174," - ",J174,". ",K174," (Ref: ",REPARTO!$F$3,"-",A174,")")</f>
        <v>GEOGRAFÍA E HISTORIA - EL ESPACIO URBANO Y RURAL.  (Ref: 5-173)</v>
      </c>
      <c r="I174" s="37" t="s">
        <v>137</v>
      </c>
      <c r="J174" s="37" t="s">
        <v>71</v>
      </c>
      <c r="Q174" s="114"/>
      <c r="R174" s="49">
        <f t="shared" si="8"/>
        <v>30</v>
      </c>
    </row>
    <row r="175" spans="1:18" x14ac:dyDescent="0.25">
      <c r="A175" s="59">
        <f t="shared" si="7"/>
        <v>174</v>
      </c>
      <c r="B175" s="47">
        <v>1</v>
      </c>
      <c r="F175" s="59" t="str">
        <f t="shared" si="9"/>
        <v xml:space="preserve">EL ESPACIO URBANO Y RURAL. </v>
      </c>
      <c r="G175" s="59" t="str">
        <f>CONCATENATE(I175," - ",J175,". ",K175," (Ref: ",REPARTO!$F$3,"-",A175,")")</f>
        <v>GEOGRAFÍA E HISTORIA - EL ESPACIO URBANO Y RURAL.  (Ref: 5-174)</v>
      </c>
      <c r="I175" s="37" t="s">
        <v>137</v>
      </c>
      <c r="J175" s="37" t="s">
        <v>71</v>
      </c>
      <c r="R175" s="49">
        <f t="shared" si="8"/>
        <v>31</v>
      </c>
    </row>
    <row r="176" spans="1:18" x14ac:dyDescent="0.25">
      <c r="A176" s="59">
        <f t="shared" si="7"/>
        <v>175</v>
      </c>
      <c r="B176" s="47">
        <v>1</v>
      </c>
      <c r="F176" s="59" t="str">
        <f t="shared" ref="F176:F196" si="10">IF(J176&gt;0,CONCATENATE(J176,". ",K176),K176)</f>
        <v xml:space="preserve">EL ESPACIO URBANO Y RURAL. </v>
      </c>
      <c r="G176" s="59" t="str">
        <f>CONCATENATE(I176," - ",J176,". ",K176," (Ref: ",REPARTO!$F$3,"-",A176,")")</f>
        <v>GEOGRAFÍA E HISTORIA - EL ESPACIO URBANO Y RURAL.  (Ref: 5-175)</v>
      </c>
      <c r="I176" s="37" t="s">
        <v>137</v>
      </c>
      <c r="J176" s="37" t="s">
        <v>71</v>
      </c>
      <c r="R176" s="49">
        <f t="shared" si="8"/>
        <v>32</v>
      </c>
    </row>
    <row r="177" spans="1:18" x14ac:dyDescent="0.25">
      <c r="A177" s="59">
        <f t="shared" si="7"/>
        <v>176</v>
      </c>
      <c r="B177" s="47">
        <v>1</v>
      </c>
      <c r="F177" s="59" t="str">
        <f t="shared" si="10"/>
        <v xml:space="preserve">EL ESPACIO URBANO Y RURAL. </v>
      </c>
      <c r="G177" s="59" t="str">
        <f>CONCATENATE(I177," - ",J177,". ",K177," (Ref: ",REPARTO!$F$3,"-",A177,")")</f>
        <v>GEOGRAFÍA E HISTORIA - EL ESPACIO URBANO Y RURAL.  (Ref: 5-176)</v>
      </c>
      <c r="I177" s="37" t="s">
        <v>137</v>
      </c>
      <c r="J177" s="37" t="s">
        <v>71</v>
      </c>
      <c r="R177" s="49">
        <f t="shared" si="8"/>
        <v>33</v>
      </c>
    </row>
    <row r="178" spans="1:18" x14ac:dyDescent="0.25">
      <c r="A178" s="59">
        <f t="shared" si="7"/>
        <v>177</v>
      </c>
      <c r="B178" s="47">
        <v>1</v>
      </c>
      <c r="F178" s="59" t="str">
        <f t="shared" si="10"/>
        <v xml:space="preserve">EL ESPACIO URBANO Y RURAL. </v>
      </c>
      <c r="G178" s="59" t="str">
        <f>CONCATENATE(I178," - ",J178,". ",K178," (Ref: ",REPARTO!$F$3,"-",A178,")")</f>
        <v>GEOGRAFÍA E HISTORIA - EL ESPACIO URBANO Y RURAL.  (Ref: 5-177)</v>
      </c>
      <c r="I178" s="37" t="s">
        <v>137</v>
      </c>
      <c r="J178" s="37" t="s">
        <v>71</v>
      </c>
      <c r="R178" s="49">
        <f t="shared" si="8"/>
        <v>34</v>
      </c>
    </row>
    <row r="179" spans="1:18" x14ac:dyDescent="0.25">
      <c r="A179" s="59">
        <f t="shared" si="7"/>
        <v>178</v>
      </c>
      <c r="B179" s="47">
        <v>1</v>
      </c>
      <c r="F179" s="59" t="str">
        <f t="shared" si="10"/>
        <v xml:space="preserve">EL ESPACIO URBANO Y RURAL. </v>
      </c>
      <c r="G179" s="59" t="str">
        <f>CONCATENATE(I179," - ",J179,". ",K179," (Ref: ",REPARTO!$F$3,"-",A179,")")</f>
        <v>GEOGRAFÍA E HISTORIA - EL ESPACIO URBANO Y RURAL.  (Ref: 5-178)</v>
      </c>
      <c r="I179" s="37" t="s">
        <v>137</v>
      </c>
      <c r="J179" s="37" t="s">
        <v>71</v>
      </c>
      <c r="R179" s="49">
        <f t="shared" si="8"/>
        <v>35</v>
      </c>
    </row>
    <row r="180" spans="1:18" x14ac:dyDescent="0.25">
      <c r="A180" s="59">
        <f t="shared" si="7"/>
        <v>179</v>
      </c>
      <c r="B180" s="47">
        <v>1</v>
      </c>
      <c r="F180" s="59" t="str">
        <f t="shared" si="10"/>
        <v xml:space="preserve">EL ESPACIO URBANO Y RURAL. </v>
      </c>
      <c r="G180" s="59" t="str">
        <f>CONCATENATE(I180," - ",J180,". ",K180," (Ref: ",REPARTO!$F$3,"-",A180,")")</f>
        <v>GEOGRAFÍA E HISTORIA - EL ESPACIO URBANO Y RURAL.  (Ref: 5-179)</v>
      </c>
      <c r="I180" s="37" t="s">
        <v>137</v>
      </c>
      <c r="J180" s="37" t="s">
        <v>71</v>
      </c>
      <c r="R180" s="49">
        <f t="shared" si="8"/>
        <v>36</v>
      </c>
    </row>
    <row r="181" spans="1:18" x14ac:dyDescent="0.25">
      <c r="A181" s="59">
        <f t="shared" si="7"/>
        <v>180</v>
      </c>
      <c r="B181" s="47">
        <v>1</v>
      </c>
      <c r="F181" s="59" t="str">
        <f t="shared" si="10"/>
        <v xml:space="preserve">EL ESPACIO URBANO Y RURAL. </v>
      </c>
      <c r="G181" s="59" t="str">
        <f>CONCATENATE(I181," - ",J181,". ",K181," (Ref: ",REPARTO!$F$3,"-",A181,")")</f>
        <v>GEOGRAFÍA E HISTORIA - EL ESPACIO URBANO Y RURAL.  (Ref: 5-180)</v>
      </c>
      <c r="I181" s="37" t="s">
        <v>137</v>
      </c>
      <c r="J181" s="37" t="s">
        <v>71</v>
      </c>
      <c r="R181" s="49">
        <f t="shared" si="8"/>
        <v>37</v>
      </c>
    </row>
    <row r="182" spans="1:18" x14ac:dyDescent="0.25">
      <c r="A182" s="59">
        <f t="shared" si="7"/>
        <v>181</v>
      </c>
      <c r="B182" s="47">
        <v>1</v>
      </c>
      <c r="F182" s="59" t="str">
        <f t="shared" si="10"/>
        <v xml:space="preserve">EL ESPACIO URBANO Y RURAL. </v>
      </c>
      <c r="G182" s="59" t="str">
        <f>CONCATENATE(I182," - ",J182,". ",K182," (Ref: ",REPARTO!$F$3,"-",A182,")")</f>
        <v>GEOGRAFÍA E HISTORIA - EL ESPACIO URBANO Y RURAL.  (Ref: 5-181)</v>
      </c>
      <c r="I182" s="37" t="s">
        <v>137</v>
      </c>
      <c r="J182" s="37" t="s">
        <v>71</v>
      </c>
      <c r="R182" s="49">
        <f t="shared" si="8"/>
        <v>38</v>
      </c>
    </row>
    <row r="183" spans="1:18" x14ac:dyDescent="0.25">
      <c r="A183" s="59">
        <f t="shared" si="7"/>
        <v>182</v>
      </c>
      <c r="B183" s="47">
        <v>1</v>
      </c>
      <c r="F183" s="59" t="str">
        <f t="shared" si="10"/>
        <v xml:space="preserve">EL ESPACIO URBANO Y RURAL. </v>
      </c>
      <c r="G183" s="59" t="str">
        <f>CONCATENATE(I183," - ",J183,". ",K183," (Ref: ",REPARTO!$F$3,"-",A183,")")</f>
        <v>GEOGRAFÍA E HISTORIA - EL ESPACIO URBANO Y RURAL.  (Ref: 5-182)</v>
      </c>
      <c r="I183" s="37" t="s">
        <v>137</v>
      </c>
      <c r="J183" s="37" t="s">
        <v>71</v>
      </c>
      <c r="R183" s="49">
        <f t="shared" si="8"/>
        <v>39</v>
      </c>
    </row>
    <row r="184" spans="1:18" x14ac:dyDescent="0.25">
      <c r="A184" s="59">
        <f t="shared" si="7"/>
        <v>183</v>
      </c>
      <c r="B184" s="47">
        <v>1</v>
      </c>
      <c r="F184" s="59" t="str">
        <f t="shared" si="10"/>
        <v xml:space="preserve">EL ESPACIO URBANO Y RURAL. </v>
      </c>
      <c r="G184" s="59" t="str">
        <f>CONCATENATE(I184," - ",J184,". ",K184," (Ref: ",REPARTO!$F$3,"-",A184,")")</f>
        <v>GEOGRAFÍA E HISTORIA - EL ESPACIO URBANO Y RURAL.  (Ref: 5-183)</v>
      </c>
      <c r="I184" s="37" t="s">
        <v>137</v>
      </c>
      <c r="J184" s="37" t="s">
        <v>71</v>
      </c>
      <c r="R184" s="49">
        <f t="shared" si="8"/>
        <v>40</v>
      </c>
    </row>
    <row r="185" spans="1:18" x14ac:dyDescent="0.25">
      <c r="A185" s="59">
        <f t="shared" si="7"/>
        <v>184</v>
      </c>
      <c r="B185" s="47">
        <v>1</v>
      </c>
      <c r="F185" s="59" t="str">
        <f t="shared" si="10"/>
        <v xml:space="preserve">EL ESPACIO URBANO Y RURAL. </v>
      </c>
      <c r="G185" s="59" t="str">
        <f>CONCATENATE(I185," - ",J185,". ",K185," (Ref: ",REPARTO!$F$3,"-",A185,")")</f>
        <v>GEOGRAFÍA E HISTORIA - EL ESPACIO URBANO Y RURAL.  (Ref: 5-184)</v>
      </c>
      <c r="I185" s="37" t="s">
        <v>137</v>
      </c>
      <c r="J185" s="37" t="s">
        <v>71</v>
      </c>
      <c r="R185" s="49">
        <f t="shared" si="8"/>
        <v>41</v>
      </c>
    </row>
    <row r="186" spans="1:18" x14ac:dyDescent="0.25">
      <c r="A186" s="59">
        <f t="shared" si="7"/>
        <v>185</v>
      </c>
      <c r="B186" s="47">
        <v>1</v>
      </c>
      <c r="F186" s="59" t="str">
        <f t="shared" si="10"/>
        <v xml:space="preserve">EL ESPACIO URBANO Y RURAL. </v>
      </c>
      <c r="G186" s="59" t="str">
        <f>CONCATENATE(I186," - ",J186,". ",K186," (Ref: ",REPARTO!$F$3,"-",A186,")")</f>
        <v>GEOGRAFÍA E HISTORIA - EL ESPACIO URBANO Y RURAL.  (Ref: 5-185)</v>
      </c>
      <c r="I186" s="37" t="s">
        <v>137</v>
      </c>
      <c r="J186" s="37" t="s">
        <v>71</v>
      </c>
      <c r="R186" s="49">
        <f t="shared" si="8"/>
        <v>42</v>
      </c>
    </row>
    <row r="187" spans="1:18" x14ac:dyDescent="0.25">
      <c r="A187" s="59">
        <f t="shared" si="7"/>
        <v>186</v>
      </c>
      <c r="B187" s="47">
        <v>1</v>
      </c>
      <c r="F187" s="59" t="str">
        <f t="shared" si="10"/>
        <v xml:space="preserve">EL ESPACIO URBANO Y RURAL. </v>
      </c>
      <c r="G187" s="59" t="str">
        <f>CONCATENATE(I187," - ",J187,". ",K187," (Ref: ",REPARTO!$F$3,"-",A187,")")</f>
        <v>GEOGRAFÍA E HISTORIA - EL ESPACIO URBANO Y RURAL.  (Ref: 5-186)</v>
      </c>
      <c r="I187" s="37" t="s">
        <v>137</v>
      </c>
      <c r="J187" s="37" t="s">
        <v>71</v>
      </c>
      <c r="R187" s="49">
        <f t="shared" si="8"/>
        <v>43</v>
      </c>
    </row>
    <row r="188" spans="1:18" x14ac:dyDescent="0.25">
      <c r="A188" s="59">
        <f t="shared" si="7"/>
        <v>187</v>
      </c>
      <c r="B188" s="47">
        <v>1</v>
      </c>
      <c r="F188" s="59" t="str">
        <f t="shared" si="10"/>
        <v xml:space="preserve">EL ESPACIO URBANO Y RURAL. </v>
      </c>
      <c r="G188" s="59" t="str">
        <f>CONCATENATE(I188," - ",J188,". ",K188," (Ref: ",REPARTO!$F$3,"-",A188,")")</f>
        <v>GEOGRAFÍA E HISTORIA - EL ESPACIO URBANO Y RURAL.  (Ref: 5-187)</v>
      </c>
      <c r="I188" s="37" t="s">
        <v>137</v>
      </c>
      <c r="J188" s="37" t="s">
        <v>71</v>
      </c>
      <c r="R188" s="49">
        <f t="shared" si="8"/>
        <v>44</v>
      </c>
    </row>
    <row r="189" spans="1:18" x14ac:dyDescent="0.25">
      <c r="A189" s="59">
        <f t="shared" si="7"/>
        <v>188</v>
      </c>
      <c r="B189" s="47">
        <v>1</v>
      </c>
      <c r="F189" s="59" t="str">
        <f t="shared" si="10"/>
        <v xml:space="preserve">EL ESPACIO URBANO Y RURAL. </v>
      </c>
      <c r="G189" s="59" t="str">
        <f>CONCATENATE(I189," - ",J189,". ",K189," (Ref: ",REPARTO!$F$3,"-",A189,")")</f>
        <v>GEOGRAFÍA E HISTORIA - EL ESPACIO URBANO Y RURAL.  (Ref: 5-188)</v>
      </c>
      <c r="I189" s="37" t="s">
        <v>137</v>
      </c>
      <c r="J189" s="37" t="s">
        <v>71</v>
      </c>
      <c r="R189" s="49">
        <f t="shared" si="8"/>
        <v>45</v>
      </c>
    </row>
    <row r="190" spans="1:18" x14ac:dyDescent="0.25">
      <c r="A190" s="59">
        <f t="shared" si="7"/>
        <v>189</v>
      </c>
      <c r="B190" s="47">
        <v>1</v>
      </c>
      <c r="F190" s="59" t="str">
        <f t="shared" si="10"/>
        <v xml:space="preserve">EL ESPACIO URBANO Y RURAL. </v>
      </c>
      <c r="G190" s="59" t="str">
        <f>CONCATENATE(I190," - ",J190,". ",K190," (Ref: ",REPARTO!$F$3,"-",A190,")")</f>
        <v>GEOGRAFÍA E HISTORIA - EL ESPACIO URBANO Y RURAL.  (Ref: 5-189)</v>
      </c>
      <c r="I190" s="37" t="s">
        <v>137</v>
      </c>
      <c r="J190" s="37" t="s">
        <v>71</v>
      </c>
      <c r="R190" s="49">
        <f t="shared" si="8"/>
        <v>46</v>
      </c>
    </row>
    <row r="191" spans="1:18" x14ac:dyDescent="0.25">
      <c r="A191" s="59">
        <f t="shared" si="7"/>
        <v>190</v>
      </c>
      <c r="B191" s="47">
        <v>1</v>
      </c>
      <c r="F191" s="59" t="str">
        <f t="shared" si="10"/>
        <v xml:space="preserve">EL ESPACIO URBANO Y RURAL. </v>
      </c>
      <c r="G191" s="59" t="str">
        <f>CONCATENATE(I191," - ",J191,". ",K191," (Ref: ",REPARTO!$F$3,"-",A191,")")</f>
        <v>GEOGRAFÍA E HISTORIA - EL ESPACIO URBANO Y RURAL.  (Ref: 5-190)</v>
      </c>
      <c r="I191" s="37" t="s">
        <v>137</v>
      </c>
      <c r="J191" s="37" t="s">
        <v>71</v>
      </c>
      <c r="R191" s="49">
        <f t="shared" si="8"/>
        <v>47</v>
      </c>
    </row>
    <row r="192" spans="1:18" x14ac:dyDescent="0.25">
      <c r="A192" s="59">
        <f t="shared" si="7"/>
        <v>191</v>
      </c>
      <c r="B192" s="47">
        <v>1</v>
      </c>
      <c r="F192" s="59" t="str">
        <f t="shared" si="10"/>
        <v xml:space="preserve">EL ESPACIO URBANO Y RURAL. </v>
      </c>
      <c r="G192" s="59" t="str">
        <f>CONCATENATE(I192," - ",J192,". ",K192," (Ref: ",REPARTO!$F$3,"-",A192,")")</f>
        <v>GEOGRAFÍA E HISTORIA - EL ESPACIO URBANO Y RURAL.  (Ref: 5-191)</v>
      </c>
      <c r="I192" s="37" t="s">
        <v>137</v>
      </c>
      <c r="J192" s="37" t="s">
        <v>71</v>
      </c>
      <c r="R192" s="49">
        <f t="shared" si="8"/>
        <v>48</v>
      </c>
    </row>
    <row r="193" spans="1:18" x14ac:dyDescent="0.25">
      <c r="A193" s="59">
        <f t="shared" si="7"/>
        <v>192</v>
      </c>
      <c r="B193" s="47">
        <v>1</v>
      </c>
      <c r="F193" s="59" t="str">
        <f t="shared" si="10"/>
        <v xml:space="preserve">EL ESPACIO URBANO Y RURAL. </v>
      </c>
      <c r="G193" s="59" t="str">
        <f>CONCATENATE(I193," - ",J193,". ",K193," (Ref: ",REPARTO!$F$3,"-",A193,")")</f>
        <v>GEOGRAFÍA E HISTORIA - EL ESPACIO URBANO Y RURAL.  (Ref: 5-192)</v>
      </c>
      <c r="I193" s="37" t="s">
        <v>137</v>
      </c>
      <c r="J193" s="37" t="s">
        <v>71</v>
      </c>
      <c r="R193" s="49">
        <f t="shared" si="8"/>
        <v>49</v>
      </c>
    </row>
    <row r="194" spans="1:18" x14ac:dyDescent="0.25">
      <c r="A194" s="59">
        <f t="shared" si="7"/>
        <v>193</v>
      </c>
      <c r="B194" s="47">
        <v>1</v>
      </c>
      <c r="C194" s="46">
        <f>+C145+1</f>
        <v>4</v>
      </c>
      <c r="E194" s="115" t="str">
        <f>CONCATENATE(H194," ",D194)</f>
        <v xml:space="preserve">Las Actividades económicas </v>
      </c>
      <c r="F194" s="59" t="str">
        <f t="shared" si="10"/>
        <v xml:space="preserve">LAS ACTIVIDADES ECONÓMICAS DE ESPAÑA. </v>
      </c>
      <c r="G194" s="59" t="str">
        <f>CONCATENATE(I194," - ",J194,". ",K194," (Ref: ",REPARTO!$F$3,"-",A194,")")</f>
        <v>GEOGRAFÍA E HISTORIA - LAS ACTIVIDADES ECONÓMICAS DE ESPAÑA.  (Ref: 5-193)</v>
      </c>
      <c r="H194" s="42" t="s">
        <v>142</v>
      </c>
      <c r="I194" s="37" t="s">
        <v>137</v>
      </c>
      <c r="J194" s="37" t="s">
        <v>72</v>
      </c>
      <c r="R194" s="49">
        <f t="shared" si="8"/>
        <v>1</v>
      </c>
    </row>
    <row r="195" spans="1:18" x14ac:dyDescent="0.25">
      <c r="A195" s="59">
        <f t="shared" si="7"/>
        <v>194</v>
      </c>
      <c r="B195" s="47">
        <v>1</v>
      </c>
      <c r="F195" s="59" t="str">
        <f t="shared" si="10"/>
        <v xml:space="preserve">LAS ACTIVIDADES ECONÓMICAS DE ESPAÑA. </v>
      </c>
      <c r="G195" s="59" t="str">
        <f>CONCATENATE(I195," - ",J195,". ",K195," (Ref: ",REPARTO!$F$3,"-",A195,")")</f>
        <v>GEOGRAFÍA E HISTORIA - LAS ACTIVIDADES ECONÓMICAS DE ESPAÑA.  (Ref: 5-194)</v>
      </c>
      <c r="I195" s="37" t="s">
        <v>137</v>
      </c>
      <c r="J195" s="37" t="s">
        <v>72</v>
      </c>
      <c r="R195" s="49">
        <f t="shared" si="8"/>
        <v>2</v>
      </c>
    </row>
    <row r="196" spans="1:18" x14ac:dyDescent="0.25">
      <c r="A196" s="59">
        <f t="shared" ref="A196:A259" si="11">+A195+1</f>
        <v>195</v>
      </c>
      <c r="B196" s="47">
        <v>1</v>
      </c>
      <c r="F196" s="59" t="str">
        <f t="shared" si="10"/>
        <v xml:space="preserve">LAS ACTIVIDADES ECONÓMICAS DE ESPAÑA. </v>
      </c>
      <c r="G196" s="59" t="str">
        <f>CONCATENATE(I196," - ",J196,". ",K196," (Ref: ",REPARTO!$F$3,"-",A196,")")</f>
        <v>GEOGRAFÍA E HISTORIA - LAS ACTIVIDADES ECONÓMICAS DE ESPAÑA.  (Ref: 5-195)</v>
      </c>
      <c r="I196" s="37" t="s">
        <v>137</v>
      </c>
      <c r="J196" s="37" t="s">
        <v>72</v>
      </c>
      <c r="Q196" s="113"/>
      <c r="R196" s="49">
        <f t="shared" ref="R196:R259" si="12">IF(C196=0,R195+1,1)</f>
        <v>3</v>
      </c>
    </row>
    <row r="197" spans="1:18" x14ac:dyDescent="0.25">
      <c r="A197" s="59">
        <f t="shared" si="11"/>
        <v>196</v>
      </c>
      <c r="B197" s="47">
        <v>1</v>
      </c>
      <c r="F197" s="59" t="str">
        <f t="shared" ref="F197:F244" si="13">IF(J197&gt;0,CONCATENATE(J197,". ",K197),K197)</f>
        <v xml:space="preserve">LAS ACTIVIDADES ECONÓMICAS DE ESPAÑA. </v>
      </c>
      <c r="G197" s="59" t="str">
        <f>CONCATENATE(I197," - ",J197,". ",K197," (Ref: ",REPARTO!$F$3,"-",A197,")")</f>
        <v>GEOGRAFÍA E HISTORIA - LAS ACTIVIDADES ECONÓMICAS DE ESPAÑA.  (Ref: 5-196)</v>
      </c>
      <c r="I197" s="37" t="s">
        <v>137</v>
      </c>
      <c r="J197" s="37" t="s">
        <v>72</v>
      </c>
      <c r="Q197" s="113"/>
      <c r="R197" s="49">
        <f t="shared" si="12"/>
        <v>4</v>
      </c>
    </row>
    <row r="198" spans="1:18" x14ac:dyDescent="0.25">
      <c r="A198" s="59">
        <f t="shared" si="11"/>
        <v>197</v>
      </c>
      <c r="B198" s="47">
        <v>1</v>
      </c>
      <c r="F198" s="59" t="str">
        <f t="shared" si="13"/>
        <v xml:space="preserve">LAS ACTIVIDADES ECONÓMICAS DE ESPAÑA. </v>
      </c>
      <c r="G198" s="59" t="str">
        <f>CONCATENATE(I198," - ",J198,". ",K198," (Ref: ",REPARTO!$F$3,"-",A198,")")</f>
        <v>GEOGRAFÍA E HISTORIA - LAS ACTIVIDADES ECONÓMICAS DE ESPAÑA.  (Ref: 5-197)</v>
      </c>
      <c r="I198" s="37" t="s">
        <v>137</v>
      </c>
      <c r="J198" s="37" t="s">
        <v>72</v>
      </c>
      <c r="Q198" s="113"/>
      <c r="R198" s="49">
        <f t="shared" si="12"/>
        <v>5</v>
      </c>
    </row>
    <row r="199" spans="1:18" x14ac:dyDescent="0.25">
      <c r="A199" s="59">
        <f t="shared" si="11"/>
        <v>198</v>
      </c>
      <c r="B199" s="47">
        <v>1</v>
      </c>
      <c r="F199" s="59" t="str">
        <f t="shared" si="13"/>
        <v xml:space="preserve">LAS ACTIVIDADES ECONÓMICAS DE ESPAÑA. </v>
      </c>
      <c r="G199" s="59" t="str">
        <f>CONCATENATE(I199," - ",J199,". ",K199," (Ref: ",REPARTO!$F$3,"-",A199,")")</f>
        <v>GEOGRAFÍA E HISTORIA - LAS ACTIVIDADES ECONÓMICAS DE ESPAÑA.  (Ref: 5-198)</v>
      </c>
      <c r="I199" s="37" t="s">
        <v>137</v>
      </c>
      <c r="J199" s="37" t="s">
        <v>72</v>
      </c>
      <c r="Q199" s="113"/>
      <c r="R199" s="49">
        <f t="shared" si="12"/>
        <v>6</v>
      </c>
    </row>
    <row r="200" spans="1:18" x14ac:dyDescent="0.25">
      <c r="A200" s="59">
        <f t="shared" si="11"/>
        <v>199</v>
      </c>
      <c r="B200" s="47">
        <v>1</v>
      </c>
      <c r="F200" s="59" t="str">
        <f t="shared" si="13"/>
        <v xml:space="preserve">LAS ACTIVIDADES ECONÓMICAS DE ESPAÑA. </v>
      </c>
      <c r="G200" s="59" t="str">
        <f>CONCATENATE(I200," - ",J200,". ",K200," (Ref: ",REPARTO!$F$3,"-",A200,")")</f>
        <v>GEOGRAFÍA E HISTORIA - LAS ACTIVIDADES ECONÓMICAS DE ESPAÑA.  (Ref: 5-199)</v>
      </c>
      <c r="I200" s="37" t="s">
        <v>137</v>
      </c>
      <c r="J200" s="37" t="s">
        <v>72</v>
      </c>
      <c r="Q200" s="113"/>
      <c r="R200" s="49">
        <f t="shared" si="12"/>
        <v>7</v>
      </c>
    </row>
    <row r="201" spans="1:18" x14ac:dyDescent="0.25">
      <c r="A201" s="59">
        <f t="shared" si="11"/>
        <v>200</v>
      </c>
      <c r="B201" s="47">
        <v>1</v>
      </c>
      <c r="F201" s="59" t="str">
        <f t="shared" si="13"/>
        <v xml:space="preserve">LAS ACTIVIDADES ECONÓMICAS DE ESPAÑA. </v>
      </c>
      <c r="G201" s="59" t="str">
        <f>CONCATENATE(I201," - ",J201,". ",K201," (Ref: ",REPARTO!$F$3,"-",A201,")")</f>
        <v>GEOGRAFÍA E HISTORIA - LAS ACTIVIDADES ECONÓMICAS DE ESPAÑA.  (Ref: 5-200)</v>
      </c>
      <c r="I201" s="37" t="s">
        <v>137</v>
      </c>
      <c r="J201" s="37" t="s">
        <v>72</v>
      </c>
      <c r="Q201" s="113"/>
      <c r="R201" s="49">
        <f t="shared" si="12"/>
        <v>8</v>
      </c>
    </row>
    <row r="202" spans="1:18" x14ac:dyDescent="0.25">
      <c r="A202" s="59">
        <f t="shared" si="11"/>
        <v>201</v>
      </c>
      <c r="B202" s="47">
        <v>1</v>
      </c>
      <c r="F202" s="59" t="str">
        <f t="shared" si="13"/>
        <v xml:space="preserve">LAS ACTIVIDADES ECONÓMICAS DE ESPAÑA. </v>
      </c>
      <c r="G202" s="59" t="str">
        <f>CONCATENATE(I202," - ",J202,". ",K202," (Ref: ",REPARTO!$F$3,"-",A202,")")</f>
        <v>GEOGRAFÍA E HISTORIA - LAS ACTIVIDADES ECONÓMICAS DE ESPAÑA.  (Ref: 5-201)</v>
      </c>
      <c r="I202" s="37" t="s">
        <v>137</v>
      </c>
      <c r="J202" s="37" t="s">
        <v>72</v>
      </c>
      <c r="Q202" s="113"/>
      <c r="R202" s="49">
        <f t="shared" si="12"/>
        <v>9</v>
      </c>
    </row>
    <row r="203" spans="1:18" x14ac:dyDescent="0.25">
      <c r="A203" s="59">
        <f t="shared" si="11"/>
        <v>202</v>
      </c>
      <c r="B203" s="47">
        <v>1</v>
      </c>
      <c r="F203" s="59" t="str">
        <f t="shared" si="13"/>
        <v xml:space="preserve">LAS ACTIVIDADES ECONÓMICAS DE ESPAÑA. </v>
      </c>
      <c r="G203" s="59" t="str">
        <f>CONCATENATE(I203," - ",J203,". ",K203," (Ref: ",REPARTO!$F$3,"-",A203,")")</f>
        <v>GEOGRAFÍA E HISTORIA - LAS ACTIVIDADES ECONÓMICAS DE ESPAÑA.  (Ref: 5-202)</v>
      </c>
      <c r="I203" s="37" t="s">
        <v>137</v>
      </c>
      <c r="J203" s="37" t="s">
        <v>72</v>
      </c>
      <c r="Q203" s="113"/>
      <c r="R203" s="49">
        <f t="shared" si="12"/>
        <v>10</v>
      </c>
    </row>
    <row r="204" spans="1:18" x14ac:dyDescent="0.25">
      <c r="A204" s="59">
        <f t="shared" si="11"/>
        <v>203</v>
      </c>
      <c r="B204" s="47">
        <v>1</v>
      </c>
      <c r="F204" s="59" t="str">
        <f t="shared" si="13"/>
        <v xml:space="preserve">LAS ACTIVIDADES ECONÓMICAS DE ESPAÑA. </v>
      </c>
      <c r="G204" s="59" t="str">
        <f>CONCATENATE(I204," - ",J204,". ",K204," (Ref: ",REPARTO!$F$3,"-",A204,")")</f>
        <v>GEOGRAFÍA E HISTORIA - LAS ACTIVIDADES ECONÓMICAS DE ESPAÑA.  (Ref: 5-203)</v>
      </c>
      <c r="I204" s="37" t="s">
        <v>137</v>
      </c>
      <c r="J204" s="37" t="s">
        <v>72</v>
      </c>
      <c r="Q204" s="113"/>
      <c r="R204" s="49">
        <f t="shared" si="12"/>
        <v>11</v>
      </c>
    </row>
    <row r="205" spans="1:18" x14ac:dyDescent="0.25">
      <c r="A205" s="59">
        <f t="shared" si="11"/>
        <v>204</v>
      </c>
      <c r="B205" s="47">
        <v>1</v>
      </c>
      <c r="F205" s="59" t="str">
        <f t="shared" si="13"/>
        <v xml:space="preserve">LAS ACTIVIDADES ECONÓMICAS DE ESPAÑA. </v>
      </c>
      <c r="G205" s="59" t="str">
        <f>CONCATENATE(I205," - ",J205,". ",K205," (Ref: ",REPARTO!$F$3,"-",A205,")")</f>
        <v>GEOGRAFÍA E HISTORIA - LAS ACTIVIDADES ECONÓMICAS DE ESPAÑA.  (Ref: 5-204)</v>
      </c>
      <c r="I205" s="37" t="s">
        <v>137</v>
      </c>
      <c r="J205" s="37" t="s">
        <v>72</v>
      </c>
      <c r="Q205" s="113"/>
      <c r="R205" s="49">
        <f t="shared" si="12"/>
        <v>12</v>
      </c>
    </row>
    <row r="206" spans="1:18" x14ac:dyDescent="0.25">
      <c r="A206" s="59">
        <f t="shared" si="11"/>
        <v>205</v>
      </c>
      <c r="B206" s="47">
        <v>1</v>
      </c>
      <c r="F206" s="59" t="str">
        <f t="shared" si="13"/>
        <v xml:space="preserve">LAS ACTIVIDADES ECONÓMICAS DE ESPAÑA. </v>
      </c>
      <c r="G206" s="59" t="str">
        <f>CONCATENATE(I206," - ",J206,". ",K206," (Ref: ",REPARTO!$F$3,"-",A206,")")</f>
        <v>GEOGRAFÍA E HISTORIA - LAS ACTIVIDADES ECONÓMICAS DE ESPAÑA.  (Ref: 5-205)</v>
      </c>
      <c r="I206" s="37" t="s">
        <v>137</v>
      </c>
      <c r="J206" s="37" t="s">
        <v>72</v>
      </c>
      <c r="Q206" s="113"/>
      <c r="R206" s="49">
        <f t="shared" si="12"/>
        <v>13</v>
      </c>
    </row>
    <row r="207" spans="1:18" x14ac:dyDescent="0.25">
      <c r="A207" s="59">
        <f t="shared" si="11"/>
        <v>206</v>
      </c>
      <c r="B207" s="47">
        <v>1</v>
      </c>
      <c r="F207" s="59" t="str">
        <f t="shared" si="13"/>
        <v xml:space="preserve">LAS ACTIVIDADES ECONÓMICAS DE ESPAÑA. </v>
      </c>
      <c r="G207" s="59" t="str">
        <f>CONCATENATE(I207," - ",J207,". ",K207," (Ref: ",REPARTO!$F$3,"-",A207,")")</f>
        <v>GEOGRAFÍA E HISTORIA - LAS ACTIVIDADES ECONÓMICAS DE ESPAÑA.  (Ref: 5-206)</v>
      </c>
      <c r="I207" s="37" t="s">
        <v>137</v>
      </c>
      <c r="J207" s="37" t="s">
        <v>72</v>
      </c>
      <c r="Q207" s="113"/>
      <c r="R207" s="49">
        <f t="shared" si="12"/>
        <v>14</v>
      </c>
    </row>
    <row r="208" spans="1:18" x14ac:dyDescent="0.25">
      <c r="A208" s="59">
        <f t="shared" si="11"/>
        <v>207</v>
      </c>
      <c r="B208" s="47">
        <v>1</v>
      </c>
      <c r="F208" s="59" t="str">
        <f t="shared" si="13"/>
        <v xml:space="preserve">LAS ACTIVIDADES ECONÓMICAS DE ESPAÑA. </v>
      </c>
      <c r="G208" s="59" t="str">
        <f>CONCATENATE(I208," - ",J208,". ",K208," (Ref: ",REPARTO!$F$3,"-",A208,")")</f>
        <v>GEOGRAFÍA E HISTORIA - LAS ACTIVIDADES ECONÓMICAS DE ESPAÑA.  (Ref: 5-207)</v>
      </c>
      <c r="I208" s="37" t="s">
        <v>137</v>
      </c>
      <c r="J208" s="37" t="s">
        <v>72</v>
      </c>
      <c r="Q208" s="113"/>
      <c r="R208" s="49">
        <f t="shared" si="12"/>
        <v>15</v>
      </c>
    </row>
    <row r="209" spans="1:18" x14ac:dyDescent="0.25">
      <c r="A209" s="59">
        <f t="shared" si="11"/>
        <v>208</v>
      </c>
      <c r="B209" s="47">
        <v>1</v>
      </c>
      <c r="F209" s="59" t="str">
        <f t="shared" si="13"/>
        <v xml:space="preserve">LAS ACTIVIDADES ECONÓMICAS DE ESPAÑA. </v>
      </c>
      <c r="G209" s="59" t="str">
        <f>CONCATENATE(I209," - ",J209,". ",K209," (Ref: ",REPARTO!$F$3,"-",A209,")")</f>
        <v>GEOGRAFÍA E HISTORIA - LAS ACTIVIDADES ECONÓMICAS DE ESPAÑA.  (Ref: 5-208)</v>
      </c>
      <c r="I209" s="37" t="s">
        <v>137</v>
      </c>
      <c r="J209" s="37" t="s">
        <v>72</v>
      </c>
      <c r="Q209" s="113"/>
      <c r="R209" s="49">
        <f t="shared" si="12"/>
        <v>16</v>
      </c>
    </row>
    <row r="210" spans="1:18" x14ac:dyDescent="0.25">
      <c r="A210" s="59">
        <f t="shared" si="11"/>
        <v>209</v>
      </c>
      <c r="B210" s="47">
        <v>1</v>
      </c>
      <c r="F210" s="59" t="str">
        <f t="shared" si="13"/>
        <v xml:space="preserve">LAS ACTIVIDADES ECONÓMICAS DE ESPAÑA. </v>
      </c>
      <c r="G210" s="59" t="str">
        <f>CONCATENATE(I210," - ",J210,". ",K210," (Ref: ",REPARTO!$F$3,"-",A210,")")</f>
        <v>GEOGRAFÍA E HISTORIA - LAS ACTIVIDADES ECONÓMICAS DE ESPAÑA.  (Ref: 5-209)</v>
      </c>
      <c r="I210" s="37" t="s">
        <v>137</v>
      </c>
      <c r="J210" s="37" t="s">
        <v>72</v>
      </c>
      <c r="Q210" s="113"/>
      <c r="R210" s="49">
        <f t="shared" si="12"/>
        <v>17</v>
      </c>
    </row>
    <row r="211" spans="1:18" x14ac:dyDescent="0.25">
      <c r="A211" s="59">
        <f t="shared" si="11"/>
        <v>210</v>
      </c>
      <c r="B211" s="47">
        <v>1</v>
      </c>
      <c r="F211" s="59" t="str">
        <f t="shared" si="13"/>
        <v xml:space="preserve">LAS ACTIVIDADES ECONÓMICAS DE ESPAÑA. </v>
      </c>
      <c r="G211" s="59" t="str">
        <f>CONCATENATE(I211," - ",J211,". ",K211," (Ref: ",REPARTO!$F$3,"-",A211,")")</f>
        <v>GEOGRAFÍA E HISTORIA - LAS ACTIVIDADES ECONÓMICAS DE ESPAÑA.  (Ref: 5-210)</v>
      </c>
      <c r="I211" s="37" t="s">
        <v>137</v>
      </c>
      <c r="J211" s="37" t="s">
        <v>72</v>
      </c>
      <c r="Q211" s="113"/>
      <c r="R211" s="49">
        <f t="shared" si="12"/>
        <v>18</v>
      </c>
    </row>
    <row r="212" spans="1:18" x14ac:dyDescent="0.25">
      <c r="A212" s="59">
        <f t="shared" si="11"/>
        <v>211</v>
      </c>
      <c r="B212" s="47">
        <v>1</v>
      </c>
      <c r="F212" s="59" t="str">
        <f t="shared" si="13"/>
        <v xml:space="preserve">LAS ACTIVIDADES ECONÓMICAS DE ESPAÑA. </v>
      </c>
      <c r="G212" s="59" t="str">
        <f>CONCATENATE(I212," - ",J212,". ",K212," (Ref: ",REPARTO!$F$3,"-",A212,")")</f>
        <v>GEOGRAFÍA E HISTORIA - LAS ACTIVIDADES ECONÓMICAS DE ESPAÑA.  (Ref: 5-211)</v>
      </c>
      <c r="I212" s="37" t="s">
        <v>137</v>
      </c>
      <c r="J212" s="37" t="s">
        <v>72</v>
      </c>
      <c r="Q212" s="113"/>
      <c r="R212" s="49">
        <f t="shared" si="12"/>
        <v>19</v>
      </c>
    </row>
    <row r="213" spans="1:18" x14ac:dyDescent="0.25">
      <c r="A213" s="59">
        <f t="shared" si="11"/>
        <v>212</v>
      </c>
      <c r="B213" s="47">
        <v>1</v>
      </c>
      <c r="F213" s="59" t="str">
        <f t="shared" si="13"/>
        <v xml:space="preserve">LAS ACTIVIDADES ECONÓMICAS DE ESPAÑA. </v>
      </c>
      <c r="G213" s="59" t="str">
        <f>CONCATENATE(I213," - ",J213,". ",K213," (Ref: ",REPARTO!$F$3,"-",A213,")")</f>
        <v>GEOGRAFÍA E HISTORIA - LAS ACTIVIDADES ECONÓMICAS DE ESPAÑA.  (Ref: 5-212)</v>
      </c>
      <c r="I213" s="37" t="s">
        <v>137</v>
      </c>
      <c r="J213" s="37" t="s">
        <v>72</v>
      </c>
      <c r="Q213" s="113"/>
      <c r="R213" s="49">
        <f t="shared" si="12"/>
        <v>20</v>
      </c>
    </row>
    <row r="214" spans="1:18" x14ac:dyDescent="0.25">
      <c r="A214" s="59">
        <f t="shared" si="11"/>
        <v>213</v>
      </c>
      <c r="B214" s="47">
        <v>1</v>
      </c>
      <c r="F214" s="59" t="str">
        <f t="shared" si="13"/>
        <v xml:space="preserve">LAS ACTIVIDADES ECONÓMICAS DE ESPAÑA. </v>
      </c>
      <c r="G214" s="59" t="str">
        <f>CONCATENATE(I214," - ",J214,". ",K214," (Ref: ",REPARTO!$F$3,"-",A214,")")</f>
        <v>GEOGRAFÍA E HISTORIA - LAS ACTIVIDADES ECONÓMICAS DE ESPAÑA.  (Ref: 5-213)</v>
      </c>
      <c r="I214" s="37" t="s">
        <v>137</v>
      </c>
      <c r="J214" s="37" t="s">
        <v>72</v>
      </c>
      <c r="Q214" s="113"/>
      <c r="R214" s="49">
        <f t="shared" si="12"/>
        <v>21</v>
      </c>
    </row>
    <row r="215" spans="1:18" x14ac:dyDescent="0.25">
      <c r="A215" s="59">
        <f t="shared" si="11"/>
        <v>214</v>
      </c>
      <c r="B215" s="47">
        <v>1</v>
      </c>
      <c r="F215" s="59" t="str">
        <f t="shared" si="13"/>
        <v xml:space="preserve">LAS ACTIVIDADES ECONÓMICAS DE ESPAÑA. </v>
      </c>
      <c r="G215" s="59" t="str">
        <f>CONCATENATE(I215," - ",J215,". ",K215," (Ref: ",REPARTO!$F$3,"-",A215,")")</f>
        <v>GEOGRAFÍA E HISTORIA - LAS ACTIVIDADES ECONÓMICAS DE ESPAÑA.  (Ref: 5-214)</v>
      </c>
      <c r="I215" s="37" t="s">
        <v>137</v>
      </c>
      <c r="J215" s="37" t="s">
        <v>72</v>
      </c>
      <c r="Q215" s="113"/>
      <c r="R215" s="49">
        <f t="shared" si="12"/>
        <v>22</v>
      </c>
    </row>
    <row r="216" spans="1:18" x14ac:dyDescent="0.25">
      <c r="A216" s="59">
        <f t="shared" si="11"/>
        <v>215</v>
      </c>
      <c r="B216" s="47">
        <v>1</v>
      </c>
      <c r="F216" s="59" t="str">
        <f t="shared" si="13"/>
        <v xml:space="preserve">LAS ACTIVIDADES ECONÓMICAS DE ESPAÑA. </v>
      </c>
      <c r="G216" s="59" t="str">
        <f>CONCATENATE(I216," - ",J216,". ",K216," (Ref: ",REPARTO!$F$3,"-",A216,")")</f>
        <v>GEOGRAFÍA E HISTORIA - LAS ACTIVIDADES ECONÓMICAS DE ESPAÑA.  (Ref: 5-215)</v>
      </c>
      <c r="I216" s="37" t="s">
        <v>137</v>
      </c>
      <c r="J216" s="37" t="s">
        <v>72</v>
      </c>
      <c r="Q216" s="113"/>
      <c r="R216" s="49">
        <f t="shared" si="12"/>
        <v>23</v>
      </c>
    </row>
    <row r="217" spans="1:18" x14ac:dyDescent="0.25">
      <c r="A217" s="59">
        <f t="shared" si="11"/>
        <v>216</v>
      </c>
      <c r="B217" s="47">
        <v>1</v>
      </c>
      <c r="F217" s="59" t="str">
        <f t="shared" si="13"/>
        <v xml:space="preserve">LAS ACTIVIDADES ECONÓMICAS DE ESPAÑA. </v>
      </c>
      <c r="G217" s="59" t="str">
        <f>CONCATENATE(I217," - ",J217,". ",K217," (Ref: ",REPARTO!$F$3,"-",A217,")")</f>
        <v>GEOGRAFÍA E HISTORIA - LAS ACTIVIDADES ECONÓMICAS DE ESPAÑA.  (Ref: 5-216)</v>
      </c>
      <c r="I217" s="37" t="s">
        <v>137</v>
      </c>
      <c r="J217" s="37" t="s">
        <v>72</v>
      </c>
      <c r="Q217" s="113"/>
      <c r="R217" s="49">
        <f t="shared" si="12"/>
        <v>24</v>
      </c>
    </row>
    <row r="218" spans="1:18" x14ac:dyDescent="0.25">
      <c r="A218" s="59">
        <f t="shared" si="11"/>
        <v>217</v>
      </c>
      <c r="B218" s="47">
        <v>1</v>
      </c>
      <c r="F218" s="59" t="str">
        <f t="shared" si="13"/>
        <v xml:space="preserve">LAS ACTIVIDADES ECONÓMICAS DE ESPAÑA. </v>
      </c>
      <c r="G218" s="59" t="str">
        <f>CONCATENATE(I218," - ",J218,". ",K218," (Ref: ",REPARTO!$F$3,"-",A218,")")</f>
        <v>GEOGRAFÍA E HISTORIA - LAS ACTIVIDADES ECONÓMICAS DE ESPAÑA.  (Ref: 5-217)</v>
      </c>
      <c r="I218" s="37" t="s">
        <v>137</v>
      </c>
      <c r="J218" s="37" t="s">
        <v>72</v>
      </c>
      <c r="Q218" s="113"/>
      <c r="R218" s="49">
        <f t="shared" si="12"/>
        <v>25</v>
      </c>
    </row>
    <row r="219" spans="1:18" x14ac:dyDescent="0.25">
      <c r="A219" s="59">
        <f t="shared" si="11"/>
        <v>218</v>
      </c>
      <c r="B219" s="47">
        <v>1</v>
      </c>
      <c r="F219" s="59" t="str">
        <f t="shared" si="13"/>
        <v xml:space="preserve">LAS ACTIVIDADES ECONÓMICAS DE ESPAÑA. </v>
      </c>
      <c r="G219" s="59" t="str">
        <f>CONCATENATE(I219," - ",J219,". ",K219," (Ref: ",REPARTO!$F$3,"-",A219,")")</f>
        <v>GEOGRAFÍA E HISTORIA - LAS ACTIVIDADES ECONÓMICAS DE ESPAÑA.  (Ref: 5-218)</v>
      </c>
      <c r="I219" s="37" t="s">
        <v>137</v>
      </c>
      <c r="J219" s="37" t="s">
        <v>72</v>
      </c>
      <c r="Q219" s="113"/>
      <c r="R219" s="49">
        <f t="shared" si="12"/>
        <v>26</v>
      </c>
    </row>
    <row r="220" spans="1:18" x14ac:dyDescent="0.25">
      <c r="A220" s="59">
        <f t="shared" si="11"/>
        <v>219</v>
      </c>
      <c r="B220" s="47">
        <v>1</v>
      </c>
      <c r="F220" s="59" t="str">
        <f t="shared" si="13"/>
        <v xml:space="preserve">LAS ACTIVIDADES ECONÓMICAS DE ESPAÑA. </v>
      </c>
      <c r="G220" s="59" t="str">
        <f>CONCATENATE(I220," - ",J220,". ",K220," (Ref: ",REPARTO!$F$3,"-",A220,")")</f>
        <v>GEOGRAFÍA E HISTORIA - LAS ACTIVIDADES ECONÓMICAS DE ESPAÑA.  (Ref: 5-219)</v>
      </c>
      <c r="I220" s="37" t="s">
        <v>137</v>
      </c>
      <c r="J220" s="37" t="s">
        <v>72</v>
      </c>
      <c r="Q220" s="113"/>
      <c r="R220" s="49">
        <f t="shared" si="12"/>
        <v>27</v>
      </c>
    </row>
    <row r="221" spans="1:18" x14ac:dyDescent="0.25">
      <c r="A221" s="59">
        <f t="shared" si="11"/>
        <v>220</v>
      </c>
      <c r="B221" s="47">
        <v>1</v>
      </c>
      <c r="F221" s="59" t="str">
        <f t="shared" si="13"/>
        <v xml:space="preserve">LAS ACTIVIDADES ECONÓMICAS DE ESPAÑA. </v>
      </c>
      <c r="G221" s="59" t="str">
        <f>CONCATENATE(I221," - ",J221,". ",K221," (Ref: ",REPARTO!$F$3,"-",A221,")")</f>
        <v>GEOGRAFÍA E HISTORIA - LAS ACTIVIDADES ECONÓMICAS DE ESPAÑA.  (Ref: 5-220)</v>
      </c>
      <c r="I221" s="37" t="s">
        <v>137</v>
      </c>
      <c r="J221" s="37" t="s">
        <v>72</v>
      </c>
      <c r="Q221" s="113"/>
      <c r="R221" s="49">
        <f t="shared" si="12"/>
        <v>28</v>
      </c>
    </row>
    <row r="222" spans="1:18" x14ac:dyDescent="0.25">
      <c r="A222" s="59">
        <f t="shared" si="11"/>
        <v>221</v>
      </c>
      <c r="B222" s="47">
        <v>1</v>
      </c>
      <c r="F222" s="59" t="str">
        <f t="shared" si="13"/>
        <v xml:space="preserve">LAS ACTIVIDADES ECONÓMICAS DE ESPAÑA. </v>
      </c>
      <c r="G222" s="59" t="str">
        <f>CONCATENATE(I222," - ",J222,". ",K222," (Ref: ",REPARTO!$F$3,"-",A222,")")</f>
        <v>GEOGRAFÍA E HISTORIA - LAS ACTIVIDADES ECONÓMICAS DE ESPAÑA.  (Ref: 5-221)</v>
      </c>
      <c r="I222" s="37" t="s">
        <v>137</v>
      </c>
      <c r="J222" s="37" t="s">
        <v>72</v>
      </c>
      <c r="Q222" s="113"/>
      <c r="R222" s="49">
        <f t="shared" si="12"/>
        <v>29</v>
      </c>
    </row>
    <row r="223" spans="1:18" x14ac:dyDescent="0.25">
      <c r="A223" s="59">
        <f t="shared" si="11"/>
        <v>222</v>
      </c>
      <c r="B223" s="47">
        <v>1</v>
      </c>
      <c r="F223" s="59" t="str">
        <f t="shared" si="13"/>
        <v xml:space="preserve">LAS ACTIVIDADES ECONÓMICAS DE ESPAÑA. </v>
      </c>
      <c r="G223" s="59" t="str">
        <f>CONCATENATE(I223," - ",J223,". ",K223," (Ref: ",REPARTO!$F$3,"-",A223,")")</f>
        <v>GEOGRAFÍA E HISTORIA - LAS ACTIVIDADES ECONÓMICAS DE ESPAÑA.  (Ref: 5-222)</v>
      </c>
      <c r="I223" s="37" t="s">
        <v>137</v>
      </c>
      <c r="J223" s="37" t="s">
        <v>72</v>
      </c>
      <c r="Q223" s="113"/>
      <c r="R223" s="49">
        <f t="shared" si="12"/>
        <v>30</v>
      </c>
    </row>
    <row r="224" spans="1:18" x14ac:dyDescent="0.25">
      <c r="A224" s="59">
        <f t="shared" si="11"/>
        <v>223</v>
      </c>
      <c r="B224" s="47">
        <v>1</v>
      </c>
      <c r="F224" s="59" t="str">
        <f t="shared" si="13"/>
        <v xml:space="preserve">LAS ACTIVIDADES ECONÓMICAS DE ESPAÑA. </v>
      </c>
      <c r="G224" s="59" t="str">
        <f>CONCATENATE(I224," - ",J224,". ",K224," (Ref: ",REPARTO!$F$3,"-",A224,")")</f>
        <v>GEOGRAFÍA E HISTORIA - LAS ACTIVIDADES ECONÓMICAS DE ESPAÑA.  (Ref: 5-223)</v>
      </c>
      <c r="I224" s="37" t="s">
        <v>137</v>
      </c>
      <c r="J224" s="37" t="s">
        <v>72</v>
      </c>
      <c r="Q224" s="113"/>
      <c r="R224" s="49">
        <f t="shared" si="12"/>
        <v>31</v>
      </c>
    </row>
    <row r="225" spans="1:18" x14ac:dyDescent="0.25">
      <c r="A225" s="59">
        <f t="shared" si="11"/>
        <v>224</v>
      </c>
      <c r="B225" s="47">
        <v>1</v>
      </c>
      <c r="F225" s="59" t="str">
        <f t="shared" si="13"/>
        <v xml:space="preserve">LAS ACTIVIDADES ECONÓMICAS DE ESPAÑA. </v>
      </c>
      <c r="G225" s="59" t="str">
        <f>CONCATENATE(I225," - ",J225,". ",K225," (Ref: ",REPARTO!$F$3,"-",A225,")")</f>
        <v>GEOGRAFÍA E HISTORIA - LAS ACTIVIDADES ECONÓMICAS DE ESPAÑA.  (Ref: 5-224)</v>
      </c>
      <c r="I225" s="37" t="s">
        <v>137</v>
      </c>
      <c r="J225" s="37" t="s">
        <v>72</v>
      </c>
      <c r="Q225" s="113"/>
      <c r="R225" s="49">
        <f t="shared" si="12"/>
        <v>32</v>
      </c>
    </row>
    <row r="226" spans="1:18" x14ac:dyDescent="0.25">
      <c r="A226" s="59">
        <f t="shared" si="11"/>
        <v>225</v>
      </c>
      <c r="B226" s="47">
        <v>1</v>
      </c>
      <c r="F226" s="59" t="str">
        <f t="shared" si="13"/>
        <v xml:space="preserve">LAS ACTIVIDADES ECONÓMICAS DE ESPAÑA. </v>
      </c>
      <c r="G226" s="59" t="str">
        <f>CONCATENATE(I226," - ",J226,". ",K226," (Ref: ",REPARTO!$F$3,"-",A226,")")</f>
        <v>GEOGRAFÍA E HISTORIA - LAS ACTIVIDADES ECONÓMICAS DE ESPAÑA.  (Ref: 5-225)</v>
      </c>
      <c r="I226" s="37" t="s">
        <v>137</v>
      </c>
      <c r="J226" s="37" t="s">
        <v>72</v>
      </c>
      <c r="Q226" s="113"/>
      <c r="R226" s="49">
        <f t="shared" si="12"/>
        <v>33</v>
      </c>
    </row>
    <row r="227" spans="1:18" x14ac:dyDescent="0.25">
      <c r="A227" s="59">
        <f t="shared" si="11"/>
        <v>226</v>
      </c>
      <c r="B227" s="47">
        <v>1</v>
      </c>
      <c r="F227" s="59" t="str">
        <f t="shared" si="13"/>
        <v xml:space="preserve">LAS ACTIVIDADES ECONÓMICAS DE ESPAÑA. </v>
      </c>
      <c r="G227" s="59" t="str">
        <f>CONCATENATE(I227," - ",J227,". ",K227," (Ref: ",REPARTO!$F$3,"-",A227,")")</f>
        <v>GEOGRAFÍA E HISTORIA - LAS ACTIVIDADES ECONÓMICAS DE ESPAÑA.  (Ref: 5-226)</v>
      </c>
      <c r="I227" s="37" t="s">
        <v>137</v>
      </c>
      <c r="J227" s="37" t="s">
        <v>72</v>
      </c>
      <c r="Q227" s="113"/>
      <c r="R227" s="49">
        <f t="shared" si="12"/>
        <v>34</v>
      </c>
    </row>
    <row r="228" spans="1:18" x14ac:dyDescent="0.25">
      <c r="A228" s="59">
        <f t="shared" si="11"/>
        <v>227</v>
      </c>
      <c r="B228" s="47">
        <v>1</v>
      </c>
      <c r="F228" s="59" t="str">
        <f t="shared" si="13"/>
        <v xml:space="preserve">LAS ACTIVIDADES ECONÓMICAS DE ESPAÑA. </v>
      </c>
      <c r="G228" s="59" t="str">
        <f>CONCATENATE(I228," - ",J228,". ",K228," (Ref: ",REPARTO!$F$3,"-",A228,")")</f>
        <v>GEOGRAFÍA E HISTORIA - LAS ACTIVIDADES ECONÓMICAS DE ESPAÑA.  (Ref: 5-227)</v>
      </c>
      <c r="I228" s="37" t="s">
        <v>137</v>
      </c>
      <c r="J228" s="37" t="s">
        <v>72</v>
      </c>
      <c r="Q228" s="113"/>
      <c r="R228" s="49">
        <f t="shared" si="12"/>
        <v>35</v>
      </c>
    </row>
    <row r="229" spans="1:18" x14ac:dyDescent="0.25">
      <c r="A229" s="59">
        <f t="shared" si="11"/>
        <v>228</v>
      </c>
      <c r="B229" s="47">
        <v>1</v>
      </c>
      <c r="F229" s="59" t="str">
        <f t="shared" si="13"/>
        <v xml:space="preserve">LAS ACTIVIDADES ECONÓMICAS DE ESPAÑA. </v>
      </c>
      <c r="G229" s="59" t="str">
        <f>CONCATENATE(I229," - ",J229,". ",K229," (Ref: ",REPARTO!$F$3,"-",A229,")")</f>
        <v>GEOGRAFÍA E HISTORIA - LAS ACTIVIDADES ECONÓMICAS DE ESPAÑA.  (Ref: 5-228)</v>
      </c>
      <c r="I229" s="37" t="s">
        <v>137</v>
      </c>
      <c r="J229" s="37" t="s">
        <v>72</v>
      </c>
      <c r="Q229" s="113"/>
      <c r="R229" s="49">
        <f t="shared" si="12"/>
        <v>36</v>
      </c>
    </row>
    <row r="230" spans="1:18" x14ac:dyDescent="0.25">
      <c r="A230" s="59">
        <f t="shared" si="11"/>
        <v>229</v>
      </c>
      <c r="B230" s="47">
        <v>1</v>
      </c>
      <c r="F230" s="59" t="str">
        <f t="shared" si="13"/>
        <v xml:space="preserve">LAS ACTIVIDADES ECONÓMICAS DE ESPAÑA. </v>
      </c>
      <c r="G230" s="59" t="str">
        <f>CONCATENATE(I230," - ",J230,". ",K230," (Ref: ",REPARTO!$F$3,"-",A230,")")</f>
        <v>GEOGRAFÍA E HISTORIA - LAS ACTIVIDADES ECONÓMICAS DE ESPAÑA.  (Ref: 5-229)</v>
      </c>
      <c r="I230" s="37" t="s">
        <v>137</v>
      </c>
      <c r="J230" s="37" t="s">
        <v>72</v>
      </c>
      <c r="Q230" s="113"/>
      <c r="R230" s="49">
        <f t="shared" si="12"/>
        <v>37</v>
      </c>
    </row>
    <row r="231" spans="1:18" x14ac:dyDescent="0.25">
      <c r="A231" s="59">
        <f t="shared" si="11"/>
        <v>230</v>
      </c>
      <c r="B231" s="47">
        <v>1</v>
      </c>
      <c r="F231" s="59" t="str">
        <f t="shared" si="13"/>
        <v xml:space="preserve">LAS ACTIVIDADES ECONÓMICAS DE ESPAÑA. </v>
      </c>
      <c r="G231" s="59" t="str">
        <f>CONCATENATE(I231," - ",J231,". ",K231," (Ref: ",REPARTO!$F$3,"-",A231,")")</f>
        <v>GEOGRAFÍA E HISTORIA - LAS ACTIVIDADES ECONÓMICAS DE ESPAÑA.  (Ref: 5-230)</v>
      </c>
      <c r="I231" s="37" t="s">
        <v>137</v>
      </c>
      <c r="J231" s="37" t="s">
        <v>72</v>
      </c>
      <c r="Q231" s="113"/>
      <c r="R231" s="49">
        <f t="shared" si="12"/>
        <v>38</v>
      </c>
    </row>
    <row r="232" spans="1:18" x14ac:dyDescent="0.25">
      <c r="A232" s="59">
        <f t="shared" si="11"/>
        <v>231</v>
      </c>
      <c r="B232" s="47">
        <v>1</v>
      </c>
      <c r="F232" s="59" t="str">
        <f t="shared" si="13"/>
        <v xml:space="preserve">LAS ACTIVIDADES ECONÓMICAS DE ESPAÑA. </v>
      </c>
      <c r="G232" s="59" t="str">
        <f>CONCATENATE(I232," - ",J232,". ",K232," (Ref: ",REPARTO!$F$3,"-",A232,")")</f>
        <v>GEOGRAFÍA E HISTORIA - LAS ACTIVIDADES ECONÓMICAS DE ESPAÑA.  (Ref: 5-231)</v>
      </c>
      <c r="I232" s="37" t="s">
        <v>137</v>
      </c>
      <c r="J232" s="37" t="s">
        <v>72</v>
      </c>
      <c r="Q232" s="113"/>
      <c r="R232" s="49">
        <f t="shared" si="12"/>
        <v>39</v>
      </c>
    </row>
    <row r="233" spans="1:18" x14ac:dyDescent="0.25">
      <c r="A233" s="59">
        <f t="shared" si="11"/>
        <v>232</v>
      </c>
      <c r="B233" s="47">
        <v>1</v>
      </c>
      <c r="F233" s="59" t="str">
        <f t="shared" si="13"/>
        <v xml:space="preserve">LAS ACTIVIDADES ECONÓMICAS DE ESPAÑA. </v>
      </c>
      <c r="G233" s="59" t="str">
        <f>CONCATENATE(I233," - ",J233,". ",K233," (Ref: ",REPARTO!$F$3,"-",A233,")")</f>
        <v>GEOGRAFÍA E HISTORIA - LAS ACTIVIDADES ECONÓMICAS DE ESPAÑA.  (Ref: 5-232)</v>
      </c>
      <c r="I233" s="37" t="s">
        <v>137</v>
      </c>
      <c r="J233" s="37" t="s">
        <v>72</v>
      </c>
      <c r="Q233" s="113"/>
      <c r="R233" s="49">
        <f t="shared" si="12"/>
        <v>40</v>
      </c>
    </row>
    <row r="234" spans="1:18" x14ac:dyDescent="0.25">
      <c r="A234" s="59">
        <f t="shared" si="11"/>
        <v>233</v>
      </c>
      <c r="B234" s="47">
        <v>1</v>
      </c>
      <c r="F234" s="59" t="str">
        <f t="shared" si="13"/>
        <v xml:space="preserve">LAS ACTIVIDADES ECONÓMICAS DE ESPAÑA. </v>
      </c>
      <c r="G234" s="59" t="str">
        <f>CONCATENATE(I234," - ",J234,". ",K234," (Ref: ",REPARTO!$F$3,"-",A234,")")</f>
        <v>GEOGRAFÍA E HISTORIA - LAS ACTIVIDADES ECONÓMICAS DE ESPAÑA.  (Ref: 5-233)</v>
      </c>
      <c r="I234" s="37" t="s">
        <v>137</v>
      </c>
      <c r="J234" s="37" t="s">
        <v>72</v>
      </c>
      <c r="Q234" s="113"/>
      <c r="R234" s="49">
        <f t="shared" si="12"/>
        <v>41</v>
      </c>
    </row>
    <row r="235" spans="1:18" x14ac:dyDescent="0.25">
      <c r="A235" s="59">
        <f t="shared" si="11"/>
        <v>234</v>
      </c>
      <c r="B235" s="47">
        <v>1</v>
      </c>
      <c r="F235" s="59" t="str">
        <f t="shared" si="13"/>
        <v xml:space="preserve">LAS ACTIVIDADES ECONÓMICAS DE ESPAÑA. </v>
      </c>
      <c r="G235" s="59" t="str">
        <f>CONCATENATE(I235," - ",J235,". ",K235," (Ref: ",REPARTO!$F$3,"-",A235,")")</f>
        <v>GEOGRAFÍA E HISTORIA - LAS ACTIVIDADES ECONÓMICAS DE ESPAÑA.  (Ref: 5-234)</v>
      </c>
      <c r="I235" s="37" t="s">
        <v>137</v>
      </c>
      <c r="J235" s="37" t="s">
        <v>72</v>
      </c>
      <c r="Q235" s="113"/>
      <c r="R235" s="49">
        <f t="shared" si="12"/>
        <v>42</v>
      </c>
    </row>
    <row r="236" spans="1:18" x14ac:dyDescent="0.25">
      <c r="A236" s="59">
        <f t="shared" si="11"/>
        <v>235</v>
      </c>
      <c r="B236" s="47">
        <v>1</v>
      </c>
      <c r="F236" s="59" t="str">
        <f t="shared" si="13"/>
        <v xml:space="preserve">LAS ACTIVIDADES ECONÓMICAS DE ESPAÑA. </v>
      </c>
      <c r="G236" s="59" t="str">
        <f>CONCATENATE(I236," - ",J236,". ",K236," (Ref: ",REPARTO!$F$3,"-",A236,")")</f>
        <v>GEOGRAFÍA E HISTORIA - LAS ACTIVIDADES ECONÓMICAS DE ESPAÑA.  (Ref: 5-235)</v>
      </c>
      <c r="I236" s="37" t="s">
        <v>137</v>
      </c>
      <c r="J236" s="37" t="s">
        <v>72</v>
      </c>
      <c r="Q236" s="113"/>
      <c r="R236" s="49">
        <f t="shared" si="12"/>
        <v>43</v>
      </c>
    </row>
    <row r="237" spans="1:18" x14ac:dyDescent="0.25">
      <c r="A237" s="59">
        <f t="shared" si="11"/>
        <v>236</v>
      </c>
      <c r="B237" s="47">
        <v>1</v>
      </c>
      <c r="F237" s="59" t="str">
        <f t="shared" si="13"/>
        <v xml:space="preserve">LAS ACTIVIDADES ECONÓMICAS DE ESPAÑA. </v>
      </c>
      <c r="G237" s="59" t="str">
        <f>CONCATENATE(I237," - ",J237,". ",K237," (Ref: ",REPARTO!$F$3,"-",A237,")")</f>
        <v>GEOGRAFÍA E HISTORIA - LAS ACTIVIDADES ECONÓMICAS DE ESPAÑA.  (Ref: 5-236)</v>
      </c>
      <c r="I237" s="37" t="s">
        <v>137</v>
      </c>
      <c r="J237" s="37" t="s">
        <v>72</v>
      </c>
      <c r="Q237" s="113"/>
      <c r="R237" s="49">
        <f t="shared" si="12"/>
        <v>44</v>
      </c>
    </row>
    <row r="238" spans="1:18" x14ac:dyDescent="0.25">
      <c r="A238" s="59">
        <f t="shared" si="11"/>
        <v>237</v>
      </c>
      <c r="B238" s="47">
        <v>1</v>
      </c>
      <c r="F238" s="59" t="str">
        <f t="shared" si="13"/>
        <v xml:space="preserve">LAS ACTIVIDADES ECONÓMICAS DE ESPAÑA. </v>
      </c>
      <c r="G238" s="59" t="str">
        <f>CONCATENATE(I238," - ",J238,". ",K238," (Ref: ",REPARTO!$F$3,"-",A238,")")</f>
        <v>GEOGRAFÍA E HISTORIA - LAS ACTIVIDADES ECONÓMICAS DE ESPAÑA.  (Ref: 5-237)</v>
      </c>
      <c r="I238" s="37" t="s">
        <v>137</v>
      </c>
      <c r="J238" s="37" t="s">
        <v>72</v>
      </c>
      <c r="Q238" s="113"/>
      <c r="R238" s="49">
        <f t="shared" si="12"/>
        <v>45</v>
      </c>
    </row>
    <row r="239" spans="1:18" x14ac:dyDescent="0.25">
      <c r="A239" s="59">
        <f t="shared" si="11"/>
        <v>238</v>
      </c>
      <c r="B239" s="47">
        <v>1</v>
      </c>
      <c r="F239" s="59" t="str">
        <f t="shared" si="13"/>
        <v xml:space="preserve">LAS ACTIVIDADES ECONÓMICAS DE ESPAÑA. </v>
      </c>
      <c r="G239" s="59" t="str">
        <f>CONCATENATE(I239," - ",J239,". ",K239," (Ref: ",REPARTO!$F$3,"-",A239,")")</f>
        <v>GEOGRAFÍA E HISTORIA - LAS ACTIVIDADES ECONÓMICAS DE ESPAÑA.  (Ref: 5-238)</v>
      </c>
      <c r="I239" s="37" t="s">
        <v>137</v>
      </c>
      <c r="J239" s="37" t="s">
        <v>72</v>
      </c>
      <c r="Q239" s="113"/>
      <c r="R239" s="49">
        <f t="shared" si="12"/>
        <v>46</v>
      </c>
    </row>
    <row r="240" spans="1:18" x14ac:dyDescent="0.25">
      <c r="A240" s="59">
        <f t="shared" si="11"/>
        <v>239</v>
      </c>
      <c r="B240" s="47">
        <v>1</v>
      </c>
      <c r="F240" s="59" t="str">
        <f t="shared" si="13"/>
        <v xml:space="preserve">LAS ACTIVIDADES ECONÓMICAS DE ESPAÑA. </v>
      </c>
      <c r="G240" s="59" t="str">
        <f>CONCATENATE(I240," - ",J240,". ",K240," (Ref: ",REPARTO!$F$3,"-",A240,")")</f>
        <v>GEOGRAFÍA E HISTORIA - LAS ACTIVIDADES ECONÓMICAS DE ESPAÑA.  (Ref: 5-239)</v>
      </c>
      <c r="I240" s="37" t="s">
        <v>137</v>
      </c>
      <c r="J240" s="37" t="s">
        <v>72</v>
      </c>
      <c r="Q240" s="113"/>
      <c r="R240" s="49">
        <f t="shared" si="12"/>
        <v>47</v>
      </c>
    </row>
    <row r="241" spans="1:18" x14ac:dyDescent="0.25">
      <c r="A241" s="59">
        <f t="shared" si="11"/>
        <v>240</v>
      </c>
      <c r="B241" s="47">
        <v>1</v>
      </c>
      <c r="F241" s="59" t="str">
        <f t="shared" si="13"/>
        <v xml:space="preserve">LAS ACTIVIDADES ECONÓMICAS DE ESPAÑA. </v>
      </c>
      <c r="G241" s="59" t="str">
        <f>CONCATENATE(I241," - ",J241,". ",K241," (Ref: ",REPARTO!$F$3,"-",A241,")")</f>
        <v>GEOGRAFÍA E HISTORIA - LAS ACTIVIDADES ECONÓMICAS DE ESPAÑA.  (Ref: 5-240)</v>
      </c>
      <c r="I241" s="37" t="s">
        <v>137</v>
      </c>
      <c r="J241" s="37" t="s">
        <v>72</v>
      </c>
      <c r="Q241" s="113"/>
      <c r="R241" s="49">
        <f t="shared" si="12"/>
        <v>48</v>
      </c>
    </row>
    <row r="242" spans="1:18" x14ac:dyDescent="0.25">
      <c r="A242" s="59">
        <f t="shared" si="11"/>
        <v>241</v>
      </c>
      <c r="B242" s="47">
        <v>1</v>
      </c>
      <c r="F242" s="59" t="str">
        <f t="shared" si="13"/>
        <v xml:space="preserve">LAS ACTIVIDADES ECONÓMICAS DE ESPAÑA. </v>
      </c>
      <c r="G242" s="59" t="str">
        <f>CONCATENATE(I242," - ",J242,". ",K242," (Ref: ",REPARTO!$F$3,"-",A242,")")</f>
        <v>GEOGRAFÍA E HISTORIA - LAS ACTIVIDADES ECONÓMICAS DE ESPAÑA.  (Ref: 5-241)</v>
      </c>
      <c r="I242" s="37" t="s">
        <v>137</v>
      </c>
      <c r="J242" s="37" t="s">
        <v>72</v>
      </c>
      <c r="Q242" s="113"/>
      <c r="R242" s="49">
        <f t="shared" si="12"/>
        <v>49</v>
      </c>
    </row>
    <row r="243" spans="1:18" x14ac:dyDescent="0.25">
      <c r="A243" s="59">
        <f t="shared" si="11"/>
        <v>242</v>
      </c>
      <c r="B243" s="47">
        <v>1</v>
      </c>
      <c r="F243" s="59" t="str">
        <f t="shared" si="13"/>
        <v xml:space="preserve">LAS ACTIVIDADES ECONÓMICAS DE ESPAÑA. </v>
      </c>
      <c r="G243" s="59" t="str">
        <f>CONCATENATE(I243," - ",J243,". ",K243," (Ref: ",REPARTO!$F$3,"-",A243,")")</f>
        <v>GEOGRAFÍA E HISTORIA - LAS ACTIVIDADES ECONÓMICAS DE ESPAÑA.  (Ref: 5-242)</v>
      </c>
      <c r="I243" s="37" t="s">
        <v>137</v>
      </c>
      <c r="J243" s="37" t="s">
        <v>72</v>
      </c>
      <c r="Q243" s="113"/>
      <c r="R243" s="49">
        <f t="shared" si="12"/>
        <v>50</v>
      </c>
    </row>
    <row r="244" spans="1:18" x14ac:dyDescent="0.25">
      <c r="A244" s="59">
        <f t="shared" si="11"/>
        <v>243</v>
      </c>
      <c r="B244" s="47">
        <v>1</v>
      </c>
      <c r="F244" s="59" t="str">
        <f t="shared" si="13"/>
        <v xml:space="preserve">LAS ACTIVIDADES ECONÓMICAS DE ESPAÑA. </v>
      </c>
      <c r="G244" s="59" t="str">
        <f>CONCATENATE(I244," - ",J244,". ",K244," (Ref: ",REPARTO!$F$3,"-",A244,")")</f>
        <v>GEOGRAFÍA E HISTORIA - LAS ACTIVIDADES ECONÓMICAS DE ESPAÑA.  (Ref: 5-243)</v>
      </c>
      <c r="I244" s="37" t="s">
        <v>137</v>
      </c>
      <c r="J244" s="37" t="s">
        <v>72</v>
      </c>
      <c r="R244" s="49">
        <f t="shared" si="12"/>
        <v>51</v>
      </c>
    </row>
    <row r="245" spans="1:18" x14ac:dyDescent="0.25">
      <c r="A245" s="59">
        <f t="shared" si="11"/>
        <v>244</v>
      </c>
      <c r="B245" s="47">
        <v>1</v>
      </c>
      <c r="F245" s="59" t="str">
        <f>IF(J245&gt;0,CONCATENATE(J245,". ",K245),K245)</f>
        <v xml:space="preserve">LAS ACTIVIDADES ECONÓMICAS DE ESPAÑA. </v>
      </c>
      <c r="G245" s="59" t="str">
        <f>CONCATENATE(I245," - ",J245,". ",K245," (Ref: ",REPARTO!$F$3,"-",A245,")")</f>
        <v>GEOGRAFÍA E HISTORIA - LAS ACTIVIDADES ECONÓMICAS DE ESPAÑA.  (Ref: 5-244)</v>
      </c>
      <c r="I245" s="37" t="s">
        <v>137</v>
      </c>
      <c r="J245" s="37" t="s">
        <v>72</v>
      </c>
      <c r="R245" s="49">
        <f t="shared" si="12"/>
        <v>52</v>
      </c>
    </row>
    <row r="246" spans="1:18" x14ac:dyDescent="0.25">
      <c r="A246" s="59">
        <f t="shared" si="11"/>
        <v>245</v>
      </c>
      <c r="B246" s="47">
        <v>1</v>
      </c>
      <c r="F246" s="59" t="str">
        <f>IF(J246&gt;0,CONCATENATE(J246,". ",K246),K246)</f>
        <v xml:space="preserve">LAS ACTIVIDADES ECONÓMICAS DE ESPAÑA. </v>
      </c>
      <c r="G246" s="59" t="str">
        <f>CONCATENATE(I246," - ",J246,". ",K246," (Ref: ",REPARTO!$F$3,"-",A246,")")</f>
        <v>GEOGRAFÍA E HISTORIA - LAS ACTIVIDADES ECONÓMICAS DE ESPAÑA.  (Ref: 5-245)</v>
      </c>
      <c r="I246" s="37" t="s">
        <v>137</v>
      </c>
      <c r="J246" s="37" t="s">
        <v>72</v>
      </c>
      <c r="R246" s="49">
        <f t="shared" si="12"/>
        <v>53</v>
      </c>
    </row>
    <row r="247" spans="1:18" x14ac:dyDescent="0.25">
      <c r="A247" s="59">
        <f t="shared" si="11"/>
        <v>246</v>
      </c>
      <c r="B247" s="47">
        <v>1</v>
      </c>
      <c r="F247" s="59" t="str">
        <f>IF(J247&gt;0,CONCATENATE(J247,". ",K247),K247)</f>
        <v xml:space="preserve">LAS ACTIVIDADES ECONÓMICAS DE ESPAÑA. </v>
      </c>
      <c r="G247" s="59" t="str">
        <f>CONCATENATE(I247," - ",J247,". ",K247," (Ref: ",REPARTO!$F$3,"-",A247,")")</f>
        <v>GEOGRAFÍA E HISTORIA - LAS ACTIVIDADES ECONÓMICAS DE ESPAÑA.  (Ref: 5-246)</v>
      </c>
      <c r="I247" s="37" t="s">
        <v>137</v>
      </c>
      <c r="J247" s="37" t="s">
        <v>72</v>
      </c>
      <c r="R247" s="49">
        <f t="shared" si="12"/>
        <v>54</v>
      </c>
    </row>
    <row r="248" spans="1:18" x14ac:dyDescent="0.25">
      <c r="A248" s="59">
        <f t="shared" si="11"/>
        <v>247</v>
      </c>
      <c r="B248" s="47">
        <v>1</v>
      </c>
      <c r="F248" s="59" t="str">
        <f>IF(J248&gt;0,CONCATENATE(J248,". ",K248),K248)</f>
        <v xml:space="preserve">LAS ACTIVIDADES ECONÓMICAS DE ESPAÑA. </v>
      </c>
      <c r="G248" s="59" t="str">
        <f>CONCATENATE(I248," - ",J248,". ",K248," (Ref: ",REPARTO!$F$3,"-",A248,")")</f>
        <v>GEOGRAFÍA E HISTORIA - LAS ACTIVIDADES ECONÓMICAS DE ESPAÑA.  (Ref: 5-247)</v>
      </c>
      <c r="I248" s="37" t="s">
        <v>137</v>
      </c>
      <c r="J248" s="37" t="s">
        <v>72</v>
      </c>
      <c r="R248" s="49">
        <f t="shared" si="12"/>
        <v>55</v>
      </c>
    </row>
    <row r="249" spans="1:18" x14ac:dyDescent="0.25">
      <c r="A249" s="59">
        <f t="shared" si="11"/>
        <v>248</v>
      </c>
      <c r="B249" s="47">
        <v>1</v>
      </c>
      <c r="F249" s="59" t="str">
        <f>IF(J249&gt;0,CONCATENATE(J249,". ",K249),K249)</f>
        <v xml:space="preserve">LAS ACTIVIDADES ECONÓMICAS DE ESPAÑA. </v>
      </c>
      <c r="G249" s="59" t="str">
        <f>CONCATENATE(I249," - ",J249,". ",K249," (Ref: ",REPARTO!$F$3,"-",A249,")")</f>
        <v>GEOGRAFÍA E HISTORIA - LAS ACTIVIDADES ECONÓMICAS DE ESPAÑA.  (Ref: 5-248)</v>
      </c>
      <c r="I249" s="37" t="s">
        <v>137</v>
      </c>
      <c r="J249" s="37" t="s">
        <v>72</v>
      </c>
      <c r="R249" s="49">
        <f t="shared" si="12"/>
        <v>56</v>
      </c>
    </row>
    <row r="250" spans="1:18" x14ac:dyDescent="0.25">
      <c r="A250" s="59">
        <f t="shared" si="11"/>
        <v>249</v>
      </c>
      <c r="B250" s="47">
        <v>1</v>
      </c>
      <c r="F250" s="59" t="str">
        <f t="shared" ref="F250:F364" si="14">IF(J250&gt;0,CONCATENATE(J250,". ",K250),K250)</f>
        <v xml:space="preserve">LAS ACTIVIDADES ECONÓMICAS DE ESPAÑA. </v>
      </c>
      <c r="G250" s="59" t="str">
        <f>CONCATENATE(I250," - ",J250,". ",K250," (Ref: ",REPARTO!$F$3,"-",A250,")")</f>
        <v>GEOGRAFÍA E HISTORIA - LAS ACTIVIDADES ECONÓMICAS DE ESPAÑA.  (Ref: 5-249)</v>
      </c>
      <c r="I250" s="37" t="s">
        <v>137</v>
      </c>
      <c r="J250" s="37" t="s">
        <v>72</v>
      </c>
      <c r="R250" s="49">
        <f t="shared" si="12"/>
        <v>57</v>
      </c>
    </row>
    <row r="251" spans="1:18" x14ac:dyDescent="0.25">
      <c r="A251" s="59">
        <f t="shared" si="11"/>
        <v>250</v>
      </c>
      <c r="B251" s="47">
        <v>1</v>
      </c>
      <c r="F251" s="59" t="str">
        <f t="shared" si="14"/>
        <v xml:space="preserve">LAS ACTIVIDADES ECONÓMICAS DE ESPAÑA. </v>
      </c>
      <c r="G251" s="59" t="str">
        <f>CONCATENATE(I251," - ",J251,". ",K251," (Ref: ",REPARTO!$F$3,"-",A251,")")</f>
        <v>GEOGRAFÍA E HISTORIA - LAS ACTIVIDADES ECONÓMICAS DE ESPAÑA.  (Ref: 5-250)</v>
      </c>
      <c r="I251" s="37" t="s">
        <v>137</v>
      </c>
      <c r="J251" s="37" t="s">
        <v>72</v>
      </c>
      <c r="R251" s="49">
        <f t="shared" si="12"/>
        <v>58</v>
      </c>
    </row>
    <row r="252" spans="1:18" x14ac:dyDescent="0.25">
      <c r="A252" s="59">
        <f t="shared" si="11"/>
        <v>251</v>
      </c>
      <c r="B252" s="47">
        <v>1</v>
      </c>
      <c r="F252" s="59" t="str">
        <f t="shared" si="14"/>
        <v xml:space="preserve">LAS ACTIVIDADES ECONÓMICAS DE ESPAÑA. </v>
      </c>
      <c r="G252" s="59" t="str">
        <f>CONCATENATE(I252," - ",J252,". ",K252," (Ref: ",REPARTO!$F$3,"-",A252,")")</f>
        <v>GEOGRAFÍA E HISTORIA - LAS ACTIVIDADES ECONÓMICAS DE ESPAÑA.  (Ref: 5-251)</v>
      </c>
      <c r="I252" s="37" t="s">
        <v>137</v>
      </c>
      <c r="J252" s="37" t="s">
        <v>72</v>
      </c>
      <c r="R252" s="49">
        <f t="shared" si="12"/>
        <v>59</v>
      </c>
    </row>
    <row r="253" spans="1:18" x14ac:dyDescent="0.25">
      <c r="A253" s="59">
        <f t="shared" si="11"/>
        <v>252</v>
      </c>
      <c r="B253" s="47">
        <v>1</v>
      </c>
      <c r="F253" s="59" t="str">
        <f t="shared" si="14"/>
        <v xml:space="preserve">LAS ACTIVIDADES ECONÓMICAS DE ESPAÑA. </v>
      </c>
      <c r="G253" s="59" t="str">
        <f>CONCATENATE(I253," - ",J253,". ",K253," (Ref: ",REPARTO!$F$3,"-",A253,")")</f>
        <v>GEOGRAFÍA E HISTORIA - LAS ACTIVIDADES ECONÓMICAS DE ESPAÑA.  (Ref: 5-252)</v>
      </c>
      <c r="I253" s="37" t="s">
        <v>137</v>
      </c>
      <c r="J253" s="37" t="s">
        <v>72</v>
      </c>
      <c r="R253" s="49">
        <f t="shared" si="12"/>
        <v>60</v>
      </c>
    </row>
    <row r="254" spans="1:18" x14ac:dyDescent="0.25">
      <c r="A254" s="59">
        <f t="shared" si="11"/>
        <v>253</v>
      </c>
      <c r="B254" s="47">
        <v>1</v>
      </c>
      <c r="F254" s="59" t="str">
        <f t="shared" si="14"/>
        <v xml:space="preserve">LAS ACTIVIDADES ECONÓMICAS DE ESPAÑA. </v>
      </c>
      <c r="G254" s="59" t="str">
        <f>CONCATENATE(I254," - ",J254,". ",K254," (Ref: ",REPARTO!$F$3,"-",A254,")")</f>
        <v>GEOGRAFÍA E HISTORIA - LAS ACTIVIDADES ECONÓMICAS DE ESPAÑA.  (Ref: 5-253)</v>
      </c>
      <c r="I254" s="37" t="s">
        <v>137</v>
      </c>
      <c r="J254" s="37" t="s">
        <v>72</v>
      </c>
      <c r="R254" s="49">
        <f t="shared" si="12"/>
        <v>61</v>
      </c>
    </row>
    <row r="255" spans="1:18" x14ac:dyDescent="0.25">
      <c r="A255" s="59">
        <f t="shared" si="11"/>
        <v>254</v>
      </c>
      <c r="B255" s="47">
        <v>1</v>
      </c>
      <c r="F255" s="59" t="str">
        <f t="shared" si="14"/>
        <v xml:space="preserve">LAS ACTIVIDADES ECONÓMICAS DE ESPAÑA. </v>
      </c>
      <c r="G255" s="59" t="str">
        <f>CONCATENATE(I255," - ",J255,". ",K255," (Ref: ",REPARTO!$F$3,"-",A255,")")</f>
        <v>GEOGRAFÍA E HISTORIA - LAS ACTIVIDADES ECONÓMICAS DE ESPAÑA.  (Ref: 5-254)</v>
      </c>
      <c r="I255" s="37" t="s">
        <v>137</v>
      </c>
      <c r="J255" s="37" t="s">
        <v>72</v>
      </c>
      <c r="R255" s="49">
        <f t="shared" si="12"/>
        <v>62</v>
      </c>
    </row>
    <row r="256" spans="1:18" x14ac:dyDescent="0.25">
      <c r="A256" s="59">
        <f t="shared" si="11"/>
        <v>255</v>
      </c>
      <c r="B256" s="47">
        <v>1</v>
      </c>
      <c r="F256" s="59" t="str">
        <f t="shared" si="14"/>
        <v xml:space="preserve">LAS ACTIVIDADES ECONÓMICAS DE ESPAÑA. </v>
      </c>
      <c r="G256" s="59" t="str">
        <f>CONCATENATE(I256," - ",J256,". ",K256," (Ref: ",REPARTO!$F$3,"-",A256,")")</f>
        <v>GEOGRAFÍA E HISTORIA - LAS ACTIVIDADES ECONÓMICAS DE ESPAÑA.  (Ref: 5-255)</v>
      </c>
      <c r="I256" s="37" t="s">
        <v>137</v>
      </c>
      <c r="J256" s="37" t="s">
        <v>72</v>
      </c>
      <c r="R256" s="49">
        <f t="shared" si="12"/>
        <v>63</v>
      </c>
    </row>
    <row r="257" spans="1:18" x14ac:dyDescent="0.25">
      <c r="A257" s="59">
        <f t="shared" si="11"/>
        <v>256</v>
      </c>
      <c r="B257" s="47">
        <v>1</v>
      </c>
      <c r="F257" s="59" t="str">
        <f t="shared" si="14"/>
        <v xml:space="preserve">LAS ACTIVIDADES ECONÓMICAS DE ESPAÑA. </v>
      </c>
      <c r="G257" s="59" t="str">
        <f>CONCATENATE(I257," - ",J257,". ",K257," (Ref: ",REPARTO!$F$3,"-",A257,")")</f>
        <v>GEOGRAFÍA E HISTORIA - LAS ACTIVIDADES ECONÓMICAS DE ESPAÑA.  (Ref: 5-256)</v>
      </c>
      <c r="I257" s="37" t="s">
        <v>137</v>
      </c>
      <c r="J257" s="37" t="s">
        <v>72</v>
      </c>
      <c r="R257" s="49">
        <f t="shared" si="12"/>
        <v>64</v>
      </c>
    </row>
    <row r="258" spans="1:18" x14ac:dyDescent="0.25">
      <c r="A258" s="59">
        <f t="shared" si="11"/>
        <v>257</v>
      </c>
      <c r="B258" s="47">
        <v>1</v>
      </c>
      <c r="F258" s="59" t="str">
        <f t="shared" si="14"/>
        <v xml:space="preserve">LAS ACTIVIDADES ECONÓMICAS DE ESPAÑA. </v>
      </c>
      <c r="G258" s="59" t="str">
        <f>CONCATENATE(I258," - ",J258,". ",K258," (Ref: ",REPARTO!$F$3,"-",A258,")")</f>
        <v>GEOGRAFÍA E HISTORIA - LAS ACTIVIDADES ECONÓMICAS DE ESPAÑA.  (Ref: 5-257)</v>
      </c>
      <c r="I258" s="37" t="s">
        <v>137</v>
      </c>
      <c r="J258" s="37" t="s">
        <v>72</v>
      </c>
      <c r="R258" s="49">
        <f t="shared" si="12"/>
        <v>65</v>
      </c>
    </row>
    <row r="259" spans="1:18" x14ac:dyDescent="0.25">
      <c r="A259" s="59">
        <f t="shared" si="11"/>
        <v>258</v>
      </c>
      <c r="B259" s="47">
        <v>1</v>
      </c>
      <c r="F259" s="59" t="str">
        <f t="shared" si="14"/>
        <v xml:space="preserve">LAS ACTIVIDADES ECONÓMICAS DE ESPAÑA. </v>
      </c>
      <c r="G259" s="59" t="str">
        <f>CONCATENATE(I259," - ",J259,". ",K259," (Ref: ",REPARTO!$F$3,"-",A259,")")</f>
        <v>GEOGRAFÍA E HISTORIA - LAS ACTIVIDADES ECONÓMICAS DE ESPAÑA.  (Ref: 5-258)</v>
      </c>
      <c r="I259" s="37" t="s">
        <v>137</v>
      </c>
      <c r="J259" s="37" t="s">
        <v>72</v>
      </c>
      <c r="R259" s="49">
        <f t="shared" si="12"/>
        <v>66</v>
      </c>
    </row>
    <row r="260" spans="1:18" x14ac:dyDescent="0.25">
      <c r="A260" s="59">
        <f t="shared" ref="A260:A323" si="15">+A259+1</f>
        <v>259</v>
      </c>
      <c r="B260" s="47">
        <v>1</v>
      </c>
      <c r="F260" s="59" t="str">
        <f t="shared" si="14"/>
        <v xml:space="preserve">LAS ACTIVIDADES ECONÓMICAS DE ESPAÑA. </v>
      </c>
      <c r="G260" s="59" t="str">
        <f>CONCATENATE(I260," - ",J260,". ",K260," (Ref: ",REPARTO!$F$3,"-",A260,")")</f>
        <v>GEOGRAFÍA E HISTORIA - LAS ACTIVIDADES ECONÓMICAS DE ESPAÑA.  (Ref: 5-259)</v>
      </c>
      <c r="I260" s="37" t="s">
        <v>137</v>
      </c>
      <c r="J260" s="37" t="s">
        <v>72</v>
      </c>
      <c r="R260" s="49">
        <f t="shared" ref="R260:R323" si="16">IF(C260=0,R259+1,1)</f>
        <v>67</v>
      </c>
    </row>
    <row r="261" spans="1:18" x14ac:dyDescent="0.25">
      <c r="A261" s="59">
        <f t="shared" si="15"/>
        <v>260</v>
      </c>
      <c r="B261" s="47">
        <v>1</v>
      </c>
      <c r="F261" s="59" t="str">
        <f t="shared" si="14"/>
        <v xml:space="preserve">LAS ACTIVIDADES ECONÓMICAS DE ESPAÑA. </v>
      </c>
      <c r="G261" s="59" t="str">
        <f>CONCATENATE(I261," - ",J261,". ",K261," (Ref: ",REPARTO!$F$3,"-",A261,")")</f>
        <v>GEOGRAFÍA E HISTORIA - LAS ACTIVIDADES ECONÓMICAS DE ESPAÑA.  (Ref: 5-260)</v>
      </c>
      <c r="I261" s="37" t="s">
        <v>137</v>
      </c>
      <c r="J261" s="37" t="s">
        <v>72</v>
      </c>
      <c r="R261" s="49">
        <f t="shared" si="16"/>
        <v>68</v>
      </c>
    </row>
    <row r="262" spans="1:18" x14ac:dyDescent="0.25">
      <c r="A262" s="59">
        <f t="shared" si="15"/>
        <v>261</v>
      </c>
      <c r="B262" s="47">
        <v>1</v>
      </c>
      <c r="F262" s="59" t="str">
        <f t="shared" si="14"/>
        <v xml:space="preserve">LAS ACTIVIDADES ECONÓMICAS DE ESPAÑA. </v>
      </c>
      <c r="G262" s="59" t="str">
        <f>CONCATENATE(I262," - ",J262,". ",K262," (Ref: ",REPARTO!$F$3,"-",A262,")")</f>
        <v>GEOGRAFÍA E HISTORIA - LAS ACTIVIDADES ECONÓMICAS DE ESPAÑA.  (Ref: 5-261)</v>
      </c>
      <c r="I262" s="37" t="s">
        <v>137</v>
      </c>
      <c r="J262" s="37" t="s">
        <v>72</v>
      </c>
      <c r="R262" s="49">
        <f t="shared" si="16"/>
        <v>69</v>
      </c>
    </row>
    <row r="263" spans="1:18" x14ac:dyDescent="0.25">
      <c r="A263" s="59">
        <f t="shared" si="15"/>
        <v>262</v>
      </c>
      <c r="B263" s="47">
        <v>1</v>
      </c>
      <c r="F263" s="59" t="str">
        <f t="shared" si="14"/>
        <v xml:space="preserve">LAS ACTIVIDADES ECONÓMICAS DE ESPAÑA. </v>
      </c>
      <c r="G263" s="59" t="str">
        <f>CONCATENATE(I263," - ",J263,". ",K263," (Ref: ",REPARTO!$F$3,"-",A263,")")</f>
        <v>GEOGRAFÍA E HISTORIA - LAS ACTIVIDADES ECONÓMICAS DE ESPAÑA.  (Ref: 5-262)</v>
      </c>
      <c r="I263" s="37" t="s">
        <v>137</v>
      </c>
      <c r="J263" s="37" t="s">
        <v>72</v>
      </c>
      <c r="R263" s="49">
        <f t="shared" si="16"/>
        <v>70</v>
      </c>
    </row>
    <row r="264" spans="1:18" x14ac:dyDescent="0.25">
      <c r="A264" s="59">
        <f t="shared" si="15"/>
        <v>263</v>
      </c>
      <c r="B264" s="47">
        <v>1</v>
      </c>
      <c r="F264" s="59" t="str">
        <f t="shared" si="14"/>
        <v xml:space="preserve">LAS ACTIVIDADES ECONÓMICAS DE ESPAÑA. </v>
      </c>
      <c r="G264" s="59" t="str">
        <f>CONCATENATE(I264," - ",J264,". ",K264," (Ref: ",REPARTO!$F$3,"-",A264,")")</f>
        <v>GEOGRAFÍA E HISTORIA - LAS ACTIVIDADES ECONÓMICAS DE ESPAÑA.  (Ref: 5-263)</v>
      </c>
      <c r="I264" s="37" t="s">
        <v>137</v>
      </c>
      <c r="J264" s="37" t="s">
        <v>72</v>
      </c>
      <c r="R264" s="49">
        <f t="shared" si="16"/>
        <v>71</v>
      </c>
    </row>
    <row r="265" spans="1:18" x14ac:dyDescent="0.25">
      <c r="A265" s="59">
        <f t="shared" si="15"/>
        <v>264</v>
      </c>
      <c r="B265" s="47">
        <v>1</v>
      </c>
      <c r="F265" s="59" t="str">
        <f t="shared" si="14"/>
        <v xml:space="preserve">LAS ACTIVIDADES ECONÓMICAS DE ESPAÑA. </v>
      </c>
      <c r="G265" s="59" t="str">
        <f>CONCATENATE(I265," - ",J265,". ",K265," (Ref: ",REPARTO!$F$3,"-",A265,")")</f>
        <v>GEOGRAFÍA E HISTORIA - LAS ACTIVIDADES ECONÓMICAS DE ESPAÑA.  (Ref: 5-264)</v>
      </c>
      <c r="I265" s="37" t="s">
        <v>137</v>
      </c>
      <c r="J265" s="37" t="s">
        <v>72</v>
      </c>
      <c r="R265" s="49">
        <f t="shared" si="16"/>
        <v>72</v>
      </c>
    </row>
    <row r="266" spans="1:18" x14ac:dyDescent="0.25">
      <c r="A266" s="59">
        <f t="shared" si="15"/>
        <v>265</v>
      </c>
      <c r="B266" s="47">
        <v>1</v>
      </c>
      <c r="F266" s="59" t="str">
        <f t="shared" si="14"/>
        <v xml:space="preserve">LAS ACTIVIDADES ECONÓMICAS DE ESPAÑA. </v>
      </c>
      <c r="G266" s="59" t="str">
        <f>CONCATENATE(I266," - ",J266,". ",K266," (Ref: ",REPARTO!$F$3,"-",A266,")")</f>
        <v>GEOGRAFÍA E HISTORIA - LAS ACTIVIDADES ECONÓMICAS DE ESPAÑA.  (Ref: 5-265)</v>
      </c>
      <c r="I266" s="37" t="s">
        <v>137</v>
      </c>
      <c r="J266" s="37" t="s">
        <v>72</v>
      </c>
      <c r="R266" s="49">
        <f t="shared" si="16"/>
        <v>73</v>
      </c>
    </row>
    <row r="267" spans="1:18" x14ac:dyDescent="0.25">
      <c r="A267" s="59">
        <f t="shared" si="15"/>
        <v>266</v>
      </c>
      <c r="B267" s="47">
        <v>1</v>
      </c>
      <c r="C267" s="46">
        <f>+C194+1</f>
        <v>5</v>
      </c>
      <c r="E267" s="115" t="str">
        <f>CONCATENATE(H267," ",D267)</f>
        <v xml:space="preserve">El Medio Ambiente </v>
      </c>
      <c r="F267" s="59" t="str">
        <f t="shared" si="14"/>
        <v xml:space="preserve">EL MEDIO AMBIENTE. </v>
      </c>
      <c r="G267" s="59" t="str">
        <f>CONCATENATE(I267," - ",J267,". ",K267," (Ref: ",REPARTO!$F$3,"-",A267,")")</f>
        <v>GEOGRAFÍA E HISTORIA - EL MEDIO AMBIENTE.  (Ref: 5-266)</v>
      </c>
      <c r="H267" s="42" t="s">
        <v>143</v>
      </c>
      <c r="I267" s="37" t="s">
        <v>137</v>
      </c>
      <c r="J267" s="37" t="s">
        <v>73</v>
      </c>
      <c r="R267" s="49">
        <f t="shared" si="16"/>
        <v>1</v>
      </c>
    </row>
    <row r="268" spans="1:18" x14ac:dyDescent="0.25">
      <c r="A268" s="59">
        <f t="shared" si="15"/>
        <v>267</v>
      </c>
      <c r="B268" s="47">
        <v>1</v>
      </c>
      <c r="F268" s="59" t="str">
        <f t="shared" si="14"/>
        <v xml:space="preserve">EL MEDIO AMBIENTE. </v>
      </c>
      <c r="G268" s="59" t="str">
        <f>CONCATENATE(I268," - ",J268,". ",K268," (Ref: ",REPARTO!$F$3,"-",A268,")")</f>
        <v>GEOGRAFÍA E HISTORIA - EL MEDIO AMBIENTE.  (Ref: 5-267)</v>
      </c>
      <c r="I268" s="37" t="s">
        <v>137</v>
      </c>
      <c r="J268" s="37" t="s">
        <v>73</v>
      </c>
      <c r="R268" s="49">
        <f t="shared" si="16"/>
        <v>2</v>
      </c>
    </row>
    <row r="269" spans="1:18" x14ac:dyDescent="0.25">
      <c r="A269" s="59">
        <f t="shared" si="15"/>
        <v>268</v>
      </c>
      <c r="B269" s="47">
        <v>1</v>
      </c>
      <c r="F269" s="59" t="str">
        <f t="shared" si="14"/>
        <v xml:space="preserve">EL MEDIO AMBIENTE. </v>
      </c>
      <c r="G269" s="59" t="str">
        <f>CONCATENATE(I269," - ",J269,". ",K269," (Ref: ",REPARTO!$F$3,"-",A269,")")</f>
        <v>GEOGRAFÍA E HISTORIA - EL MEDIO AMBIENTE.  (Ref: 5-268)</v>
      </c>
      <c r="I269" s="37" t="s">
        <v>137</v>
      </c>
      <c r="J269" s="37" t="s">
        <v>73</v>
      </c>
      <c r="R269" s="49">
        <f t="shared" si="16"/>
        <v>3</v>
      </c>
    </row>
    <row r="270" spans="1:18" x14ac:dyDescent="0.25">
      <c r="A270" s="59">
        <f t="shared" si="15"/>
        <v>269</v>
      </c>
      <c r="B270" s="47">
        <v>1</v>
      </c>
      <c r="F270" s="59" t="str">
        <f t="shared" si="14"/>
        <v xml:space="preserve">EL MEDIO AMBIENTE. </v>
      </c>
      <c r="G270" s="59" t="str">
        <f>CONCATENATE(I270," - ",J270,". ",K270," (Ref: ",REPARTO!$F$3,"-",A270,")")</f>
        <v>GEOGRAFÍA E HISTORIA - EL MEDIO AMBIENTE.  (Ref: 5-269)</v>
      </c>
      <c r="I270" s="37" t="s">
        <v>137</v>
      </c>
      <c r="J270" s="37" t="s">
        <v>73</v>
      </c>
      <c r="R270" s="49">
        <f t="shared" si="16"/>
        <v>4</v>
      </c>
    </row>
    <row r="271" spans="1:18" x14ac:dyDescent="0.25">
      <c r="A271" s="59">
        <f t="shared" si="15"/>
        <v>270</v>
      </c>
      <c r="B271" s="47">
        <v>1</v>
      </c>
      <c r="F271" s="59" t="str">
        <f t="shared" si="14"/>
        <v xml:space="preserve">EL MEDIO AMBIENTE. </v>
      </c>
      <c r="G271" s="59" t="str">
        <f>CONCATENATE(I271," - ",J271,". ",K271," (Ref: ",REPARTO!$F$3,"-",A271,")")</f>
        <v>GEOGRAFÍA E HISTORIA - EL MEDIO AMBIENTE.  (Ref: 5-270)</v>
      </c>
      <c r="I271" s="37" t="s">
        <v>137</v>
      </c>
      <c r="J271" s="37" t="s">
        <v>73</v>
      </c>
      <c r="R271" s="49">
        <f t="shared" si="16"/>
        <v>5</v>
      </c>
    </row>
    <row r="272" spans="1:18" x14ac:dyDescent="0.25">
      <c r="A272" s="59">
        <f t="shared" si="15"/>
        <v>271</v>
      </c>
      <c r="B272" s="47">
        <v>1</v>
      </c>
      <c r="F272" s="59" t="str">
        <f t="shared" si="14"/>
        <v xml:space="preserve">EL MEDIO AMBIENTE. </v>
      </c>
      <c r="G272" s="59" t="str">
        <f>CONCATENATE(I272," - ",J272,". ",K272," (Ref: ",REPARTO!$F$3,"-",A272,")")</f>
        <v>GEOGRAFÍA E HISTORIA - EL MEDIO AMBIENTE.  (Ref: 5-271)</v>
      </c>
      <c r="I272" s="37" t="s">
        <v>137</v>
      </c>
      <c r="J272" s="37" t="s">
        <v>73</v>
      </c>
      <c r="R272" s="49">
        <f t="shared" si="16"/>
        <v>6</v>
      </c>
    </row>
    <row r="273" spans="1:18" x14ac:dyDescent="0.25">
      <c r="A273" s="59">
        <f t="shared" si="15"/>
        <v>272</v>
      </c>
      <c r="B273" s="47">
        <v>1</v>
      </c>
      <c r="F273" s="59" t="str">
        <f t="shared" si="14"/>
        <v xml:space="preserve">EL MEDIO AMBIENTE. </v>
      </c>
      <c r="G273" s="59" t="str">
        <f>CONCATENATE(I273," - ",J273,". ",K273," (Ref: ",REPARTO!$F$3,"-",A273,")")</f>
        <v>GEOGRAFÍA E HISTORIA - EL MEDIO AMBIENTE.  (Ref: 5-272)</v>
      </c>
      <c r="I273" s="37" t="s">
        <v>137</v>
      </c>
      <c r="J273" s="37" t="s">
        <v>73</v>
      </c>
      <c r="R273" s="49">
        <f t="shared" si="16"/>
        <v>7</v>
      </c>
    </row>
    <row r="274" spans="1:18" x14ac:dyDescent="0.25">
      <c r="A274" s="59">
        <f t="shared" si="15"/>
        <v>273</v>
      </c>
      <c r="B274" s="47">
        <v>1</v>
      </c>
      <c r="F274" s="59" t="str">
        <f t="shared" si="14"/>
        <v xml:space="preserve">EL MEDIO AMBIENTE. </v>
      </c>
      <c r="G274" s="59" t="str">
        <f>CONCATENATE(I274," - ",J274,". ",K274," (Ref: ",REPARTO!$F$3,"-",A274,")")</f>
        <v>GEOGRAFÍA E HISTORIA - EL MEDIO AMBIENTE.  (Ref: 5-273)</v>
      </c>
      <c r="I274" s="37" t="s">
        <v>137</v>
      </c>
      <c r="J274" s="37" t="s">
        <v>73</v>
      </c>
      <c r="R274" s="49">
        <f t="shared" si="16"/>
        <v>8</v>
      </c>
    </row>
    <row r="275" spans="1:18" x14ac:dyDescent="0.25">
      <c r="A275" s="59">
        <f t="shared" si="15"/>
        <v>274</v>
      </c>
      <c r="B275" s="47">
        <v>1</v>
      </c>
      <c r="F275" s="59" t="str">
        <f t="shared" si="14"/>
        <v xml:space="preserve">EL MEDIO AMBIENTE. </v>
      </c>
      <c r="G275" s="59" t="str">
        <f>CONCATENATE(I275," - ",J275,". ",K275," (Ref: ",REPARTO!$F$3,"-",A275,")")</f>
        <v>GEOGRAFÍA E HISTORIA - EL MEDIO AMBIENTE.  (Ref: 5-274)</v>
      </c>
      <c r="I275" s="37" t="s">
        <v>137</v>
      </c>
      <c r="J275" s="37" t="s">
        <v>73</v>
      </c>
      <c r="R275" s="49">
        <f t="shared" si="16"/>
        <v>9</v>
      </c>
    </row>
    <row r="276" spans="1:18" x14ac:dyDescent="0.25">
      <c r="A276" s="59">
        <f t="shared" si="15"/>
        <v>275</v>
      </c>
      <c r="B276" s="47">
        <v>1</v>
      </c>
      <c r="F276" s="59" t="str">
        <f t="shared" si="14"/>
        <v xml:space="preserve">EL MEDIO AMBIENTE. </v>
      </c>
      <c r="G276" s="59" t="str">
        <f>CONCATENATE(I276," - ",J276,". ",K276," (Ref: ",REPARTO!$F$3,"-",A276,")")</f>
        <v>GEOGRAFÍA E HISTORIA - EL MEDIO AMBIENTE.  (Ref: 5-275)</v>
      </c>
      <c r="I276" s="37" t="s">
        <v>137</v>
      </c>
      <c r="J276" s="37" t="s">
        <v>73</v>
      </c>
      <c r="R276" s="49">
        <f t="shared" si="16"/>
        <v>10</v>
      </c>
    </row>
    <row r="277" spans="1:18" x14ac:dyDescent="0.25">
      <c r="A277" s="59">
        <f t="shared" si="15"/>
        <v>276</v>
      </c>
      <c r="B277" s="47">
        <v>1</v>
      </c>
      <c r="F277" s="59" t="str">
        <f t="shared" si="14"/>
        <v xml:space="preserve">EL MEDIO AMBIENTE. </v>
      </c>
      <c r="G277" s="59" t="str">
        <f>CONCATENATE(I277," - ",J277,". ",K277," (Ref: ",REPARTO!$F$3,"-",A277,")")</f>
        <v>GEOGRAFÍA E HISTORIA - EL MEDIO AMBIENTE.  (Ref: 5-276)</v>
      </c>
      <c r="I277" s="37" t="s">
        <v>137</v>
      </c>
      <c r="J277" s="37" t="s">
        <v>73</v>
      </c>
      <c r="R277" s="49">
        <f t="shared" si="16"/>
        <v>11</v>
      </c>
    </row>
    <row r="278" spans="1:18" x14ac:dyDescent="0.25">
      <c r="A278" s="59">
        <f t="shared" si="15"/>
        <v>277</v>
      </c>
      <c r="B278" s="47">
        <v>1</v>
      </c>
      <c r="F278" s="59" t="str">
        <f t="shared" si="14"/>
        <v xml:space="preserve">EL MEDIO AMBIENTE. </v>
      </c>
      <c r="G278" s="59" t="str">
        <f>CONCATENATE(I278," - ",J278,". ",K278," (Ref: ",REPARTO!$F$3,"-",A278,")")</f>
        <v>GEOGRAFÍA E HISTORIA - EL MEDIO AMBIENTE.  (Ref: 5-277)</v>
      </c>
      <c r="I278" s="37" t="s">
        <v>137</v>
      </c>
      <c r="J278" s="37" t="s">
        <v>73</v>
      </c>
      <c r="R278" s="49">
        <f t="shared" si="16"/>
        <v>12</v>
      </c>
    </row>
    <row r="279" spans="1:18" x14ac:dyDescent="0.25">
      <c r="A279" s="59">
        <f t="shared" si="15"/>
        <v>278</v>
      </c>
      <c r="B279" s="47">
        <v>1</v>
      </c>
      <c r="F279" s="59" t="str">
        <f t="shared" si="14"/>
        <v xml:space="preserve">EL MEDIO AMBIENTE. </v>
      </c>
      <c r="G279" s="59" t="str">
        <f>CONCATENATE(I279," - ",J279,". ",K279," (Ref: ",REPARTO!$F$3,"-",A279,")")</f>
        <v>GEOGRAFÍA E HISTORIA - EL MEDIO AMBIENTE.  (Ref: 5-278)</v>
      </c>
      <c r="I279" s="37" t="s">
        <v>137</v>
      </c>
      <c r="J279" s="37" t="s">
        <v>73</v>
      </c>
      <c r="R279" s="49">
        <f t="shared" si="16"/>
        <v>13</v>
      </c>
    </row>
    <row r="280" spans="1:18" x14ac:dyDescent="0.25">
      <c r="A280" s="59">
        <f t="shared" si="15"/>
        <v>279</v>
      </c>
      <c r="B280" s="47">
        <v>1</v>
      </c>
      <c r="F280" s="59" t="str">
        <f t="shared" si="14"/>
        <v xml:space="preserve">EL MEDIO AMBIENTE. </v>
      </c>
      <c r="G280" s="59" t="str">
        <f>CONCATENATE(I280," - ",J280,". ",K280," (Ref: ",REPARTO!$F$3,"-",A280,")")</f>
        <v>GEOGRAFÍA E HISTORIA - EL MEDIO AMBIENTE.  (Ref: 5-279)</v>
      </c>
      <c r="I280" s="37" t="s">
        <v>137</v>
      </c>
      <c r="J280" s="37" t="s">
        <v>73</v>
      </c>
      <c r="R280" s="49">
        <f t="shared" si="16"/>
        <v>14</v>
      </c>
    </row>
    <row r="281" spans="1:18" x14ac:dyDescent="0.25">
      <c r="A281" s="59">
        <f t="shared" si="15"/>
        <v>280</v>
      </c>
      <c r="B281" s="47">
        <v>1</v>
      </c>
      <c r="F281" s="59" t="str">
        <f t="shared" si="14"/>
        <v xml:space="preserve">EL MEDIO AMBIENTE. </v>
      </c>
      <c r="G281" s="59" t="str">
        <f>CONCATENATE(I281," - ",J281,". ",K281," (Ref: ",REPARTO!$F$3,"-",A281,")")</f>
        <v>GEOGRAFÍA E HISTORIA - EL MEDIO AMBIENTE.  (Ref: 5-280)</v>
      </c>
      <c r="I281" s="37" t="s">
        <v>137</v>
      </c>
      <c r="J281" s="37" t="s">
        <v>73</v>
      </c>
      <c r="R281" s="49">
        <f t="shared" si="16"/>
        <v>15</v>
      </c>
    </row>
    <row r="282" spans="1:18" x14ac:dyDescent="0.25">
      <c r="A282" s="59">
        <f t="shared" si="15"/>
        <v>281</v>
      </c>
      <c r="B282" s="47">
        <v>1</v>
      </c>
      <c r="F282" s="59" t="str">
        <f t="shared" si="14"/>
        <v xml:space="preserve">EL MEDIO AMBIENTE. </v>
      </c>
      <c r="G282" s="59" t="str">
        <f>CONCATENATE(I282," - ",J282,". ",K282," (Ref: ",REPARTO!$F$3,"-",A282,")")</f>
        <v>GEOGRAFÍA E HISTORIA - EL MEDIO AMBIENTE.  (Ref: 5-281)</v>
      </c>
      <c r="I282" s="37" t="s">
        <v>137</v>
      </c>
      <c r="J282" s="37" t="s">
        <v>73</v>
      </c>
      <c r="R282" s="49">
        <f t="shared" si="16"/>
        <v>16</v>
      </c>
    </row>
    <row r="283" spans="1:18" x14ac:dyDescent="0.25">
      <c r="A283" s="59">
        <f t="shared" si="15"/>
        <v>282</v>
      </c>
      <c r="B283" s="47">
        <v>1</v>
      </c>
      <c r="F283" s="59" t="str">
        <f t="shared" si="14"/>
        <v xml:space="preserve">EL MEDIO AMBIENTE. </v>
      </c>
      <c r="G283" s="59" t="str">
        <f>CONCATENATE(I283," - ",J283,". ",K283," (Ref: ",REPARTO!$F$3,"-",A283,")")</f>
        <v>GEOGRAFÍA E HISTORIA - EL MEDIO AMBIENTE.  (Ref: 5-282)</v>
      </c>
      <c r="I283" s="37" t="s">
        <v>137</v>
      </c>
      <c r="J283" s="37" t="s">
        <v>73</v>
      </c>
      <c r="R283" s="49">
        <f t="shared" si="16"/>
        <v>17</v>
      </c>
    </row>
    <row r="284" spans="1:18" x14ac:dyDescent="0.25">
      <c r="A284" s="59">
        <f t="shared" si="15"/>
        <v>283</v>
      </c>
      <c r="B284" s="47">
        <v>1</v>
      </c>
      <c r="F284" s="59" t="str">
        <f t="shared" si="14"/>
        <v xml:space="preserve">EL MEDIO AMBIENTE. </v>
      </c>
      <c r="G284" s="59" t="str">
        <f>CONCATENATE(I284," - ",J284,". ",K284," (Ref: ",REPARTO!$F$3,"-",A284,")")</f>
        <v>GEOGRAFÍA E HISTORIA - EL MEDIO AMBIENTE.  (Ref: 5-283)</v>
      </c>
      <c r="I284" s="37" t="s">
        <v>137</v>
      </c>
      <c r="J284" s="37" t="s">
        <v>73</v>
      </c>
      <c r="R284" s="49">
        <f t="shared" si="16"/>
        <v>18</v>
      </c>
    </row>
    <row r="285" spans="1:18" x14ac:dyDescent="0.25">
      <c r="A285" s="59">
        <f t="shared" si="15"/>
        <v>284</v>
      </c>
      <c r="B285" s="47">
        <v>1</v>
      </c>
      <c r="F285" s="59" t="str">
        <f t="shared" si="14"/>
        <v xml:space="preserve">EL MEDIO AMBIENTE. </v>
      </c>
      <c r="G285" s="59" t="str">
        <f>CONCATENATE(I285," - ",J285,". ",K285," (Ref: ",REPARTO!$F$3,"-",A285,")")</f>
        <v>GEOGRAFÍA E HISTORIA - EL MEDIO AMBIENTE.  (Ref: 5-284)</v>
      </c>
      <c r="I285" s="37" t="s">
        <v>137</v>
      </c>
      <c r="J285" s="37" t="s">
        <v>73</v>
      </c>
      <c r="R285" s="49">
        <f t="shared" si="16"/>
        <v>19</v>
      </c>
    </row>
    <row r="286" spans="1:18" x14ac:dyDescent="0.25">
      <c r="A286" s="59">
        <f t="shared" si="15"/>
        <v>285</v>
      </c>
      <c r="B286" s="47">
        <v>1</v>
      </c>
      <c r="F286" s="59" t="str">
        <f t="shared" si="14"/>
        <v xml:space="preserve">EL MEDIO AMBIENTE. </v>
      </c>
      <c r="G286" s="59" t="str">
        <f>CONCATENATE(I286," - ",J286,". ",K286," (Ref: ",REPARTO!$F$3,"-",A286,")")</f>
        <v>GEOGRAFÍA E HISTORIA - EL MEDIO AMBIENTE.  (Ref: 5-285)</v>
      </c>
      <c r="I286" s="37" t="s">
        <v>137</v>
      </c>
      <c r="J286" s="37" t="s">
        <v>73</v>
      </c>
      <c r="R286" s="49">
        <f t="shared" si="16"/>
        <v>20</v>
      </c>
    </row>
    <row r="287" spans="1:18" x14ac:dyDescent="0.25">
      <c r="A287" s="59">
        <f t="shared" si="15"/>
        <v>286</v>
      </c>
      <c r="B287" s="47">
        <v>1</v>
      </c>
      <c r="F287" s="59" t="str">
        <f t="shared" si="14"/>
        <v xml:space="preserve">EL MEDIO AMBIENTE. </v>
      </c>
      <c r="G287" s="59" t="str">
        <f>CONCATENATE(I287," - ",J287,". ",K287," (Ref: ",REPARTO!$F$3,"-",A287,")")</f>
        <v>GEOGRAFÍA E HISTORIA - EL MEDIO AMBIENTE.  (Ref: 5-286)</v>
      </c>
      <c r="I287" s="37" t="s">
        <v>137</v>
      </c>
      <c r="J287" s="37" t="s">
        <v>73</v>
      </c>
      <c r="R287" s="49">
        <f t="shared" si="16"/>
        <v>21</v>
      </c>
    </row>
    <row r="288" spans="1:18" x14ac:dyDescent="0.25">
      <c r="A288" s="59">
        <f t="shared" si="15"/>
        <v>287</v>
      </c>
      <c r="B288" s="47">
        <v>1</v>
      </c>
      <c r="F288" s="59" t="str">
        <f t="shared" ref="F288:F317" si="17">IF(J288&gt;0,CONCATENATE(J288,". ",K288),K288)</f>
        <v xml:space="preserve">EL MEDIO AMBIENTE. </v>
      </c>
      <c r="G288" s="59" t="str">
        <f>CONCATENATE(I288," - ",J288,". ",K288," (Ref: ",REPARTO!$F$3,"-",A288,")")</f>
        <v>GEOGRAFÍA E HISTORIA - EL MEDIO AMBIENTE.  (Ref: 5-287)</v>
      </c>
      <c r="I288" s="37" t="s">
        <v>137</v>
      </c>
      <c r="J288" s="37" t="s">
        <v>73</v>
      </c>
      <c r="R288" s="49">
        <f t="shared" si="16"/>
        <v>22</v>
      </c>
    </row>
    <row r="289" spans="1:18" x14ac:dyDescent="0.25">
      <c r="A289" s="59">
        <f t="shared" si="15"/>
        <v>288</v>
      </c>
      <c r="B289" s="47">
        <v>1</v>
      </c>
      <c r="F289" s="59" t="str">
        <f t="shared" si="17"/>
        <v xml:space="preserve">EL MEDIO AMBIENTE. </v>
      </c>
      <c r="G289" s="59" t="str">
        <f>CONCATENATE(I289," - ",J289,". ",K289," (Ref: ",REPARTO!$F$3,"-",A289,")")</f>
        <v>GEOGRAFÍA E HISTORIA - EL MEDIO AMBIENTE.  (Ref: 5-288)</v>
      </c>
      <c r="I289" s="37" t="s">
        <v>137</v>
      </c>
      <c r="J289" s="37" t="s">
        <v>73</v>
      </c>
      <c r="R289" s="49">
        <f t="shared" si="16"/>
        <v>23</v>
      </c>
    </row>
    <row r="290" spans="1:18" x14ac:dyDescent="0.25">
      <c r="A290" s="59">
        <f t="shared" si="15"/>
        <v>289</v>
      </c>
      <c r="B290" s="47">
        <v>1</v>
      </c>
      <c r="F290" s="59" t="str">
        <f t="shared" si="17"/>
        <v xml:space="preserve">EL MEDIO AMBIENTE. </v>
      </c>
      <c r="G290" s="59" t="str">
        <f>CONCATENATE(I290," - ",J290,". ",K290," (Ref: ",REPARTO!$F$3,"-",A290,")")</f>
        <v>GEOGRAFÍA E HISTORIA - EL MEDIO AMBIENTE.  (Ref: 5-289)</v>
      </c>
      <c r="I290" s="37" t="s">
        <v>137</v>
      </c>
      <c r="J290" s="37" t="s">
        <v>73</v>
      </c>
      <c r="R290" s="49">
        <f t="shared" si="16"/>
        <v>24</v>
      </c>
    </row>
    <row r="291" spans="1:18" x14ac:dyDescent="0.25">
      <c r="A291" s="59">
        <f t="shared" si="15"/>
        <v>290</v>
      </c>
      <c r="B291" s="47">
        <v>1</v>
      </c>
      <c r="F291" s="59" t="str">
        <f t="shared" si="17"/>
        <v xml:space="preserve">EL MEDIO AMBIENTE. </v>
      </c>
      <c r="G291" s="59" t="str">
        <f>CONCATENATE(I291," - ",J291,". ",K291," (Ref: ",REPARTO!$F$3,"-",A291,")")</f>
        <v>GEOGRAFÍA E HISTORIA - EL MEDIO AMBIENTE.  (Ref: 5-290)</v>
      </c>
      <c r="I291" s="37" t="s">
        <v>137</v>
      </c>
      <c r="J291" s="37" t="s">
        <v>73</v>
      </c>
      <c r="R291" s="49">
        <f t="shared" si="16"/>
        <v>25</v>
      </c>
    </row>
    <row r="292" spans="1:18" x14ac:dyDescent="0.25">
      <c r="A292" s="59">
        <f t="shared" si="15"/>
        <v>291</v>
      </c>
      <c r="B292" s="47">
        <v>1</v>
      </c>
      <c r="F292" s="59" t="str">
        <f t="shared" si="17"/>
        <v xml:space="preserve">EL MEDIO AMBIENTE. </v>
      </c>
      <c r="G292" s="59" t="str">
        <f>CONCATENATE(I292," - ",J292,". ",K292," (Ref: ",REPARTO!$F$3,"-",A292,")")</f>
        <v>GEOGRAFÍA E HISTORIA - EL MEDIO AMBIENTE.  (Ref: 5-291)</v>
      </c>
      <c r="I292" s="37" t="s">
        <v>137</v>
      </c>
      <c r="J292" s="37" t="s">
        <v>73</v>
      </c>
      <c r="R292" s="49">
        <f t="shared" si="16"/>
        <v>26</v>
      </c>
    </row>
    <row r="293" spans="1:18" x14ac:dyDescent="0.25">
      <c r="A293" s="59">
        <f t="shared" si="15"/>
        <v>292</v>
      </c>
      <c r="B293" s="47">
        <v>1</v>
      </c>
      <c r="F293" s="59" t="str">
        <f t="shared" si="17"/>
        <v xml:space="preserve">EL MEDIO AMBIENTE. </v>
      </c>
      <c r="G293" s="59" t="str">
        <f>CONCATENATE(I293," - ",J293,". ",K293," (Ref: ",REPARTO!$F$3,"-",A293,")")</f>
        <v>GEOGRAFÍA E HISTORIA - EL MEDIO AMBIENTE.  (Ref: 5-292)</v>
      </c>
      <c r="I293" s="37" t="s">
        <v>137</v>
      </c>
      <c r="J293" s="37" t="s">
        <v>73</v>
      </c>
      <c r="R293" s="49">
        <f t="shared" si="16"/>
        <v>27</v>
      </c>
    </row>
    <row r="294" spans="1:18" x14ac:dyDescent="0.25">
      <c r="A294" s="59">
        <f t="shared" si="15"/>
        <v>293</v>
      </c>
      <c r="B294" s="47">
        <v>1</v>
      </c>
      <c r="F294" s="59" t="str">
        <f t="shared" si="17"/>
        <v xml:space="preserve">EL MEDIO AMBIENTE. </v>
      </c>
      <c r="G294" s="59" t="str">
        <f>CONCATENATE(I294," - ",J294,". ",K294," (Ref: ",REPARTO!$F$3,"-",A294,")")</f>
        <v>GEOGRAFÍA E HISTORIA - EL MEDIO AMBIENTE.  (Ref: 5-293)</v>
      </c>
      <c r="I294" s="37" t="s">
        <v>137</v>
      </c>
      <c r="J294" s="37" t="s">
        <v>73</v>
      </c>
      <c r="R294" s="49">
        <f t="shared" si="16"/>
        <v>28</v>
      </c>
    </row>
    <row r="295" spans="1:18" x14ac:dyDescent="0.25">
      <c r="A295" s="59">
        <f t="shared" si="15"/>
        <v>294</v>
      </c>
      <c r="B295" s="47">
        <v>1</v>
      </c>
      <c r="F295" s="59" t="str">
        <f t="shared" si="17"/>
        <v xml:space="preserve">EL MEDIO AMBIENTE. </v>
      </c>
      <c r="G295" s="59" t="str">
        <f>CONCATENATE(I295," - ",J295,". ",K295," (Ref: ",REPARTO!$F$3,"-",A295,")")</f>
        <v>GEOGRAFÍA E HISTORIA - EL MEDIO AMBIENTE.  (Ref: 5-294)</v>
      </c>
      <c r="I295" s="37" t="s">
        <v>137</v>
      </c>
      <c r="J295" s="37" t="s">
        <v>73</v>
      </c>
      <c r="R295" s="49">
        <f t="shared" si="16"/>
        <v>29</v>
      </c>
    </row>
    <row r="296" spans="1:18" x14ac:dyDescent="0.25">
      <c r="A296" s="59">
        <f t="shared" si="15"/>
        <v>295</v>
      </c>
      <c r="B296" s="47">
        <v>1</v>
      </c>
      <c r="F296" s="59" t="str">
        <f t="shared" si="17"/>
        <v xml:space="preserve">EL MEDIO AMBIENTE. </v>
      </c>
      <c r="G296" s="59" t="str">
        <f>CONCATENATE(I296," - ",J296,". ",K296," (Ref: ",REPARTO!$F$3,"-",A296,")")</f>
        <v>GEOGRAFÍA E HISTORIA - EL MEDIO AMBIENTE.  (Ref: 5-295)</v>
      </c>
      <c r="I296" s="37" t="s">
        <v>137</v>
      </c>
      <c r="J296" s="37" t="s">
        <v>73</v>
      </c>
      <c r="R296" s="49">
        <f t="shared" si="16"/>
        <v>30</v>
      </c>
    </row>
    <row r="297" spans="1:18" x14ac:dyDescent="0.25">
      <c r="A297" s="59">
        <f t="shared" si="15"/>
        <v>296</v>
      </c>
      <c r="B297" s="47">
        <v>1</v>
      </c>
      <c r="F297" s="59" t="str">
        <f t="shared" si="17"/>
        <v xml:space="preserve">EL MEDIO AMBIENTE. </v>
      </c>
      <c r="G297" s="59" t="str">
        <f>CONCATENATE(I297," - ",J297,". ",K297," (Ref: ",REPARTO!$F$3,"-",A297,")")</f>
        <v>GEOGRAFÍA E HISTORIA - EL MEDIO AMBIENTE.  (Ref: 5-296)</v>
      </c>
      <c r="I297" s="37" t="s">
        <v>137</v>
      </c>
      <c r="J297" s="37" t="s">
        <v>73</v>
      </c>
      <c r="R297" s="49">
        <f t="shared" si="16"/>
        <v>31</v>
      </c>
    </row>
    <row r="298" spans="1:18" x14ac:dyDescent="0.25">
      <c r="A298" s="59">
        <f t="shared" si="15"/>
        <v>297</v>
      </c>
      <c r="B298" s="47">
        <v>1</v>
      </c>
      <c r="F298" s="59" t="str">
        <f t="shared" si="17"/>
        <v xml:space="preserve">EL MEDIO AMBIENTE. </v>
      </c>
      <c r="G298" s="59" t="str">
        <f>CONCATENATE(I298," - ",J298,". ",K298," (Ref: ",REPARTO!$F$3,"-",A298,")")</f>
        <v>GEOGRAFÍA E HISTORIA - EL MEDIO AMBIENTE.  (Ref: 5-297)</v>
      </c>
      <c r="I298" s="37" t="s">
        <v>137</v>
      </c>
      <c r="J298" s="37" t="s">
        <v>73</v>
      </c>
      <c r="R298" s="49">
        <f t="shared" si="16"/>
        <v>32</v>
      </c>
    </row>
    <row r="299" spans="1:18" x14ac:dyDescent="0.25">
      <c r="A299" s="59">
        <f t="shared" si="15"/>
        <v>298</v>
      </c>
      <c r="B299" s="47">
        <v>1</v>
      </c>
      <c r="F299" s="59" t="str">
        <f t="shared" si="17"/>
        <v xml:space="preserve">EL MEDIO AMBIENTE. </v>
      </c>
      <c r="G299" s="59" t="str">
        <f>CONCATENATE(I299," - ",J299,". ",K299," (Ref: ",REPARTO!$F$3,"-",A299,")")</f>
        <v>GEOGRAFÍA E HISTORIA - EL MEDIO AMBIENTE.  (Ref: 5-298)</v>
      </c>
      <c r="I299" s="37" t="s">
        <v>137</v>
      </c>
      <c r="J299" s="37" t="s">
        <v>73</v>
      </c>
      <c r="R299" s="49">
        <f t="shared" si="16"/>
        <v>33</v>
      </c>
    </row>
    <row r="300" spans="1:18" x14ac:dyDescent="0.25">
      <c r="A300" s="59">
        <f t="shared" si="15"/>
        <v>299</v>
      </c>
      <c r="B300" s="47">
        <v>1</v>
      </c>
      <c r="F300" s="59" t="str">
        <f t="shared" si="17"/>
        <v xml:space="preserve">EL MEDIO AMBIENTE. </v>
      </c>
      <c r="G300" s="59" t="str">
        <f>CONCATENATE(I300," - ",J300,". ",K300," (Ref: ",REPARTO!$F$3,"-",A300,")")</f>
        <v>GEOGRAFÍA E HISTORIA - EL MEDIO AMBIENTE.  (Ref: 5-299)</v>
      </c>
      <c r="I300" s="37" t="s">
        <v>137</v>
      </c>
      <c r="J300" s="37" t="s">
        <v>73</v>
      </c>
      <c r="R300" s="49">
        <f t="shared" si="16"/>
        <v>34</v>
      </c>
    </row>
    <row r="301" spans="1:18" x14ac:dyDescent="0.25">
      <c r="A301" s="59">
        <f t="shared" si="15"/>
        <v>300</v>
      </c>
      <c r="B301" s="47">
        <v>1</v>
      </c>
      <c r="F301" s="59" t="str">
        <f t="shared" si="17"/>
        <v xml:space="preserve">EL MEDIO AMBIENTE. </v>
      </c>
      <c r="G301" s="59" t="str">
        <f>CONCATENATE(I301," - ",J301,". ",K301," (Ref: ",REPARTO!$F$3,"-",A301,")")</f>
        <v>GEOGRAFÍA E HISTORIA - EL MEDIO AMBIENTE.  (Ref: 5-300)</v>
      </c>
      <c r="I301" s="37" t="s">
        <v>137</v>
      </c>
      <c r="J301" s="37" t="s">
        <v>73</v>
      </c>
      <c r="R301" s="49">
        <f t="shared" si="16"/>
        <v>35</v>
      </c>
    </row>
    <row r="302" spans="1:18" x14ac:dyDescent="0.25">
      <c r="A302" s="59">
        <f t="shared" si="15"/>
        <v>301</v>
      </c>
      <c r="B302" s="47">
        <v>1</v>
      </c>
      <c r="F302" s="59" t="str">
        <f t="shared" si="17"/>
        <v xml:space="preserve">EL MEDIO AMBIENTE. </v>
      </c>
      <c r="G302" s="59" t="str">
        <f>CONCATENATE(I302," - ",J302,". ",K302," (Ref: ",REPARTO!$F$3,"-",A302,")")</f>
        <v>GEOGRAFÍA E HISTORIA - EL MEDIO AMBIENTE.  (Ref: 5-301)</v>
      </c>
      <c r="I302" s="37" t="s">
        <v>137</v>
      </c>
      <c r="J302" s="37" t="s">
        <v>73</v>
      </c>
      <c r="R302" s="49">
        <f t="shared" si="16"/>
        <v>36</v>
      </c>
    </row>
    <row r="303" spans="1:18" x14ac:dyDescent="0.25">
      <c r="A303" s="59">
        <f t="shared" si="15"/>
        <v>302</v>
      </c>
      <c r="B303" s="47">
        <v>1</v>
      </c>
      <c r="F303" s="59" t="str">
        <f t="shared" si="17"/>
        <v xml:space="preserve">EL MEDIO AMBIENTE. </v>
      </c>
      <c r="G303" s="59" t="str">
        <f>CONCATENATE(I303," - ",J303,". ",K303," (Ref: ",REPARTO!$F$3,"-",A303,")")</f>
        <v>GEOGRAFÍA E HISTORIA - EL MEDIO AMBIENTE.  (Ref: 5-302)</v>
      </c>
      <c r="I303" s="37" t="s">
        <v>137</v>
      </c>
      <c r="J303" s="37" t="s">
        <v>73</v>
      </c>
      <c r="R303" s="49">
        <f t="shared" si="16"/>
        <v>37</v>
      </c>
    </row>
    <row r="304" spans="1:18" x14ac:dyDescent="0.25">
      <c r="A304" s="59">
        <f t="shared" si="15"/>
        <v>303</v>
      </c>
      <c r="B304" s="47">
        <v>1</v>
      </c>
      <c r="F304" s="59" t="str">
        <f t="shared" si="17"/>
        <v xml:space="preserve">EL MEDIO AMBIENTE. </v>
      </c>
      <c r="G304" s="59" t="str">
        <f>CONCATENATE(I304," - ",J304,". ",K304," (Ref: ",REPARTO!$F$3,"-",A304,")")</f>
        <v>GEOGRAFÍA E HISTORIA - EL MEDIO AMBIENTE.  (Ref: 5-303)</v>
      </c>
      <c r="I304" s="37" t="s">
        <v>137</v>
      </c>
      <c r="J304" s="37" t="s">
        <v>73</v>
      </c>
      <c r="R304" s="49">
        <f t="shared" si="16"/>
        <v>38</v>
      </c>
    </row>
    <row r="305" spans="1:18" x14ac:dyDescent="0.25">
      <c r="A305" s="59">
        <f t="shared" si="15"/>
        <v>304</v>
      </c>
      <c r="B305" s="47">
        <v>1</v>
      </c>
      <c r="F305" s="59" t="str">
        <f t="shared" si="17"/>
        <v xml:space="preserve">EL MEDIO AMBIENTE. </v>
      </c>
      <c r="G305" s="59" t="str">
        <f>CONCATENATE(I305," - ",J305,". ",K305," (Ref: ",REPARTO!$F$3,"-",A305,")")</f>
        <v>GEOGRAFÍA E HISTORIA - EL MEDIO AMBIENTE.  (Ref: 5-304)</v>
      </c>
      <c r="I305" s="37" t="s">
        <v>137</v>
      </c>
      <c r="J305" s="37" t="s">
        <v>73</v>
      </c>
      <c r="R305" s="49">
        <f t="shared" si="16"/>
        <v>39</v>
      </c>
    </row>
    <row r="306" spans="1:18" x14ac:dyDescent="0.25">
      <c r="A306" s="59">
        <f t="shared" si="15"/>
        <v>305</v>
      </c>
      <c r="B306" s="47">
        <v>1</v>
      </c>
      <c r="F306" s="59" t="str">
        <f t="shared" si="17"/>
        <v xml:space="preserve">EL MEDIO AMBIENTE. </v>
      </c>
      <c r="G306" s="59" t="str">
        <f>CONCATENATE(I306," - ",J306,". ",K306," (Ref: ",REPARTO!$F$3,"-",A306,")")</f>
        <v>GEOGRAFÍA E HISTORIA - EL MEDIO AMBIENTE.  (Ref: 5-305)</v>
      </c>
      <c r="I306" s="37" t="s">
        <v>137</v>
      </c>
      <c r="J306" s="37" t="s">
        <v>73</v>
      </c>
      <c r="R306" s="49">
        <f t="shared" si="16"/>
        <v>40</v>
      </c>
    </row>
    <row r="307" spans="1:18" x14ac:dyDescent="0.25">
      <c r="A307" s="59">
        <f t="shared" si="15"/>
        <v>306</v>
      </c>
      <c r="B307" s="47">
        <v>1</v>
      </c>
      <c r="F307" s="59" t="str">
        <f t="shared" si="17"/>
        <v xml:space="preserve">EL MEDIO AMBIENTE. </v>
      </c>
      <c r="G307" s="59" t="str">
        <f>CONCATENATE(I307," - ",J307,". ",K307," (Ref: ",REPARTO!$F$3,"-",A307,")")</f>
        <v>GEOGRAFÍA E HISTORIA - EL MEDIO AMBIENTE.  (Ref: 5-306)</v>
      </c>
      <c r="I307" s="37" t="s">
        <v>137</v>
      </c>
      <c r="J307" s="37" t="s">
        <v>73</v>
      </c>
      <c r="R307" s="49">
        <f t="shared" si="16"/>
        <v>41</v>
      </c>
    </row>
    <row r="308" spans="1:18" x14ac:dyDescent="0.25">
      <c r="A308" s="59">
        <f t="shared" si="15"/>
        <v>307</v>
      </c>
      <c r="B308" s="47">
        <v>1</v>
      </c>
      <c r="F308" s="59" t="str">
        <f t="shared" si="17"/>
        <v xml:space="preserve">EL MEDIO AMBIENTE. </v>
      </c>
      <c r="G308" s="59" t="str">
        <f>CONCATENATE(I308," - ",J308,". ",K308," (Ref: ",REPARTO!$F$3,"-",A308,")")</f>
        <v>GEOGRAFÍA E HISTORIA - EL MEDIO AMBIENTE.  (Ref: 5-307)</v>
      </c>
      <c r="I308" s="37" t="s">
        <v>137</v>
      </c>
      <c r="J308" s="37" t="s">
        <v>73</v>
      </c>
      <c r="R308" s="49">
        <f t="shared" si="16"/>
        <v>42</v>
      </c>
    </row>
    <row r="309" spans="1:18" x14ac:dyDescent="0.25">
      <c r="A309" s="59">
        <f t="shared" si="15"/>
        <v>308</v>
      </c>
      <c r="B309" s="47">
        <v>1</v>
      </c>
      <c r="F309" s="59" t="str">
        <f t="shared" si="17"/>
        <v xml:space="preserve">EL MEDIO AMBIENTE. </v>
      </c>
      <c r="G309" s="59" t="str">
        <f>CONCATENATE(I309," - ",J309,". ",K309," (Ref: ",REPARTO!$F$3,"-",A309,")")</f>
        <v>GEOGRAFÍA E HISTORIA - EL MEDIO AMBIENTE.  (Ref: 5-308)</v>
      </c>
      <c r="I309" s="37" t="s">
        <v>137</v>
      </c>
      <c r="J309" s="37" t="s">
        <v>73</v>
      </c>
      <c r="R309" s="49">
        <f t="shared" si="16"/>
        <v>43</v>
      </c>
    </row>
    <row r="310" spans="1:18" x14ac:dyDescent="0.25">
      <c r="A310" s="59">
        <f t="shared" si="15"/>
        <v>309</v>
      </c>
      <c r="B310" s="47">
        <v>1</v>
      </c>
      <c r="F310" s="59" t="str">
        <f t="shared" si="17"/>
        <v xml:space="preserve">EL MEDIO AMBIENTE. </v>
      </c>
      <c r="G310" s="59" t="str">
        <f>CONCATENATE(I310," - ",J310,". ",K310," (Ref: ",REPARTO!$F$3,"-",A310,")")</f>
        <v>GEOGRAFÍA E HISTORIA - EL MEDIO AMBIENTE.  (Ref: 5-309)</v>
      </c>
      <c r="I310" s="37" t="s">
        <v>137</v>
      </c>
      <c r="J310" s="37" t="s">
        <v>73</v>
      </c>
      <c r="R310" s="49">
        <f t="shared" si="16"/>
        <v>44</v>
      </c>
    </row>
    <row r="311" spans="1:18" x14ac:dyDescent="0.25">
      <c r="A311" s="59">
        <f t="shared" si="15"/>
        <v>310</v>
      </c>
      <c r="B311" s="47">
        <v>1</v>
      </c>
      <c r="F311" s="59" t="str">
        <f t="shared" si="17"/>
        <v xml:space="preserve">EL MEDIO AMBIENTE. </v>
      </c>
      <c r="G311" s="59" t="str">
        <f>CONCATENATE(I311," - ",J311,". ",K311," (Ref: ",REPARTO!$F$3,"-",A311,")")</f>
        <v>GEOGRAFÍA E HISTORIA - EL MEDIO AMBIENTE.  (Ref: 5-310)</v>
      </c>
      <c r="I311" s="37" t="s">
        <v>137</v>
      </c>
      <c r="J311" s="37" t="s">
        <v>73</v>
      </c>
      <c r="R311" s="49">
        <f t="shared" si="16"/>
        <v>45</v>
      </c>
    </row>
    <row r="312" spans="1:18" x14ac:dyDescent="0.25">
      <c r="A312" s="59">
        <f t="shared" si="15"/>
        <v>311</v>
      </c>
      <c r="B312" s="47">
        <v>1</v>
      </c>
      <c r="F312" s="59" t="str">
        <f t="shared" si="17"/>
        <v xml:space="preserve">EL MEDIO AMBIENTE. </v>
      </c>
      <c r="G312" s="59" t="str">
        <f>CONCATENATE(I312," - ",J312,". ",K312," (Ref: ",REPARTO!$F$3,"-",A312,")")</f>
        <v>GEOGRAFÍA E HISTORIA - EL MEDIO AMBIENTE.  (Ref: 5-311)</v>
      </c>
      <c r="I312" s="37" t="s">
        <v>137</v>
      </c>
      <c r="J312" s="37" t="s">
        <v>73</v>
      </c>
      <c r="R312" s="49">
        <f t="shared" si="16"/>
        <v>46</v>
      </c>
    </row>
    <row r="313" spans="1:18" x14ac:dyDescent="0.25">
      <c r="A313" s="59">
        <f t="shared" si="15"/>
        <v>312</v>
      </c>
      <c r="B313" s="47">
        <v>1</v>
      </c>
      <c r="F313" s="59" t="str">
        <f t="shared" si="17"/>
        <v xml:space="preserve">EL MEDIO AMBIENTE. </v>
      </c>
      <c r="G313" s="59" t="str">
        <f>CONCATENATE(I313," - ",J313,". ",K313," (Ref: ",REPARTO!$F$3,"-",A313,")")</f>
        <v>GEOGRAFÍA E HISTORIA - EL MEDIO AMBIENTE.  (Ref: 5-312)</v>
      </c>
      <c r="I313" s="37" t="s">
        <v>137</v>
      </c>
      <c r="J313" s="37" t="s">
        <v>73</v>
      </c>
      <c r="R313" s="49">
        <f t="shared" si="16"/>
        <v>47</v>
      </c>
    </row>
    <row r="314" spans="1:18" x14ac:dyDescent="0.25">
      <c r="A314" s="59">
        <f t="shared" si="15"/>
        <v>313</v>
      </c>
      <c r="B314" s="47">
        <v>1</v>
      </c>
      <c r="F314" s="59" t="str">
        <f t="shared" si="17"/>
        <v xml:space="preserve">EL MEDIO AMBIENTE. </v>
      </c>
      <c r="G314" s="59" t="str">
        <f>CONCATENATE(I314," - ",J314,". ",K314," (Ref: ",REPARTO!$F$3,"-",A314,")")</f>
        <v>GEOGRAFÍA E HISTORIA - EL MEDIO AMBIENTE.  (Ref: 5-313)</v>
      </c>
      <c r="I314" s="37" t="s">
        <v>137</v>
      </c>
      <c r="J314" s="37" t="s">
        <v>73</v>
      </c>
      <c r="R314" s="49">
        <f t="shared" si="16"/>
        <v>48</v>
      </c>
    </row>
    <row r="315" spans="1:18" x14ac:dyDescent="0.25">
      <c r="A315" s="59">
        <f t="shared" si="15"/>
        <v>314</v>
      </c>
      <c r="B315" s="47">
        <v>1</v>
      </c>
      <c r="F315" s="59" t="str">
        <f t="shared" si="17"/>
        <v xml:space="preserve">EL MEDIO AMBIENTE. </v>
      </c>
      <c r="G315" s="59" t="str">
        <f>CONCATENATE(I315," - ",J315,". ",K315," (Ref: ",REPARTO!$F$3,"-",A315,")")</f>
        <v>GEOGRAFÍA E HISTORIA - EL MEDIO AMBIENTE.  (Ref: 5-314)</v>
      </c>
      <c r="I315" s="37" t="s">
        <v>137</v>
      </c>
      <c r="J315" s="37" t="s">
        <v>73</v>
      </c>
      <c r="R315" s="49">
        <f t="shared" si="16"/>
        <v>49</v>
      </c>
    </row>
    <row r="316" spans="1:18" x14ac:dyDescent="0.25">
      <c r="A316" s="59">
        <f t="shared" si="15"/>
        <v>315</v>
      </c>
      <c r="B316" s="47">
        <v>1</v>
      </c>
      <c r="F316" s="59" t="str">
        <f t="shared" si="17"/>
        <v xml:space="preserve">EL MEDIO AMBIENTE. </v>
      </c>
      <c r="G316" s="59" t="str">
        <f>CONCATENATE(I316," - ",J316,". ",K316," (Ref: ",REPARTO!$F$3,"-",A316,")")</f>
        <v>GEOGRAFÍA E HISTORIA - EL MEDIO AMBIENTE.  (Ref: 5-315)</v>
      </c>
      <c r="I316" s="37" t="s">
        <v>137</v>
      </c>
      <c r="J316" s="37" t="s">
        <v>73</v>
      </c>
      <c r="R316" s="49">
        <f t="shared" si="16"/>
        <v>50</v>
      </c>
    </row>
    <row r="317" spans="1:18" x14ac:dyDescent="0.25">
      <c r="A317" s="59">
        <f t="shared" si="15"/>
        <v>316</v>
      </c>
      <c r="B317" s="47">
        <v>1</v>
      </c>
      <c r="C317" s="46">
        <f>+C267+1</f>
        <v>6</v>
      </c>
      <c r="E317" s="115" t="str">
        <f>CONCATENATE(H317," ",D317)</f>
        <v xml:space="preserve">Organización política y territorial, y España en el mundo. </v>
      </c>
      <c r="F317" s="59" t="str">
        <f t="shared" si="17"/>
        <v xml:space="preserve">ORGANIZACIÓN POLÍTICA Y TERRITORIAL DE ESPAÑA. </v>
      </c>
      <c r="G317" s="59" t="str">
        <f>CONCATENATE(I317," - ",J317,". ",K317," (Ref: ",REPARTO!$F$3,"-",A317,")")</f>
        <v>GEOGRAFÍA E HISTORIA - ORGANIZACIÓN POLÍTICA Y TERRITORIAL DE ESPAÑA.  (Ref: 5-316)</v>
      </c>
      <c r="H317" s="42" t="s">
        <v>151</v>
      </c>
      <c r="I317" s="37" t="s">
        <v>137</v>
      </c>
      <c r="J317" s="37" t="s">
        <v>74</v>
      </c>
      <c r="R317" s="49">
        <f t="shared" si="16"/>
        <v>1</v>
      </c>
    </row>
    <row r="318" spans="1:18" x14ac:dyDescent="0.25">
      <c r="A318" s="59">
        <f t="shared" si="15"/>
        <v>317</v>
      </c>
      <c r="B318" s="47">
        <v>1</v>
      </c>
      <c r="F318" s="59" t="str">
        <f t="shared" si="14"/>
        <v xml:space="preserve">ORGANIZACIÓN POLÍTICA Y TERRITORIAL DE ESPAÑA. </v>
      </c>
      <c r="G318" s="59" t="str">
        <f>CONCATENATE(I318," - ",J318,". ",K318," (Ref: ",REPARTO!$F$3,"-",A318,")")</f>
        <v>GEOGRAFÍA E HISTORIA - ORGANIZACIÓN POLÍTICA Y TERRITORIAL DE ESPAÑA.  (Ref: 5-317)</v>
      </c>
      <c r="I318" s="37" t="s">
        <v>137</v>
      </c>
      <c r="J318" s="37" t="s">
        <v>74</v>
      </c>
      <c r="R318" s="49">
        <f t="shared" si="16"/>
        <v>2</v>
      </c>
    </row>
    <row r="319" spans="1:18" x14ac:dyDescent="0.25">
      <c r="A319" s="59">
        <f t="shared" si="15"/>
        <v>318</v>
      </c>
      <c r="B319" s="47">
        <v>1</v>
      </c>
      <c r="F319" s="59" t="str">
        <f t="shared" si="14"/>
        <v xml:space="preserve">ORGANIZACIÓN POLÍTICA Y TERRITORIAL DE ESPAÑA. </v>
      </c>
      <c r="G319" s="59" t="str">
        <f>CONCATENATE(I319," - ",J319,". ",K319," (Ref: ",REPARTO!$F$3,"-",A319,")")</f>
        <v>GEOGRAFÍA E HISTORIA - ORGANIZACIÓN POLÍTICA Y TERRITORIAL DE ESPAÑA.  (Ref: 5-318)</v>
      </c>
      <c r="I319" s="37" t="s">
        <v>137</v>
      </c>
      <c r="J319" s="37" t="s">
        <v>74</v>
      </c>
      <c r="Q319" s="113"/>
      <c r="R319" s="49">
        <f t="shared" si="16"/>
        <v>3</v>
      </c>
    </row>
    <row r="320" spans="1:18" x14ac:dyDescent="0.25">
      <c r="A320" s="59">
        <f t="shared" si="15"/>
        <v>319</v>
      </c>
      <c r="B320" s="47">
        <v>1</v>
      </c>
      <c r="F320" s="59" t="str">
        <f t="shared" ref="F320:F342" si="18">IF(J320&gt;0,CONCATENATE(J320,". ",K320),K320)</f>
        <v xml:space="preserve">ORGANIZACIÓN POLÍTICA Y TERRITORIAL DE ESPAÑA. </v>
      </c>
      <c r="G320" s="59" t="str">
        <f>CONCATENATE(I320," - ",J320,". ",K320," (Ref: ",REPARTO!$F$3,"-",A320,")")</f>
        <v>GEOGRAFÍA E HISTORIA - ORGANIZACIÓN POLÍTICA Y TERRITORIAL DE ESPAÑA.  (Ref: 5-319)</v>
      </c>
      <c r="I320" s="37" t="s">
        <v>137</v>
      </c>
      <c r="J320" s="37" t="s">
        <v>74</v>
      </c>
      <c r="Q320" s="114"/>
      <c r="R320" s="49">
        <f t="shared" si="16"/>
        <v>4</v>
      </c>
    </row>
    <row r="321" spans="1:18" x14ac:dyDescent="0.25">
      <c r="A321" s="59">
        <f t="shared" si="15"/>
        <v>320</v>
      </c>
      <c r="B321" s="47">
        <v>1</v>
      </c>
      <c r="F321" s="59" t="str">
        <f t="shared" si="18"/>
        <v xml:space="preserve">ORGANIZACIÓN POLÍTICA Y TERRITORIAL DE ESPAÑA. </v>
      </c>
      <c r="G321" s="59" t="str">
        <f>CONCATENATE(I321," - ",J321,". ",K321," (Ref: ",REPARTO!$F$3,"-",A321,")")</f>
        <v>GEOGRAFÍA E HISTORIA - ORGANIZACIÓN POLÍTICA Y TERRITORIAL DE ESPAÑA.  (Ref: 5-320)</v>
      </c>
      <c r="I321" s="37" t="s">
        <v>137</v>
      </c>
      <c r="J321" s="37" t="s">
        <v>74</v>
      </c>
      <c r="Q321" s="114"/>
      <c r="R321" s="49">
        <f t="shared" si="16"/>
        <v>5</v>
      </c>
    </row>
    <row r="322" spans="1:18" x14ac:dyDescent="0.25">
      <c r="A322" s="59">
        <f t="shared" si="15"/>
        <v>321</v>
      </c>
      <c r="B322" s="47">
        <v>1</v>
      </c>
      <c r="F322" s="59" t="str">
        <f t="shared" si="18"/>
        <v xml:space="preserve">ORGANIZACIÓN POLÍTICA Y TERRITORIAL DE ESPAÑA. </v>
      </c>
      <c r="G322" s="59" t="str">
        <f>CONCATENATE(I322," - ",J322,". ",K322," (Ref: ",REPARTO!$F$3,"-",A322,")")</f>
        <v>GEOGRAFÍA E HISTORIA - ORGANIZACIÓN POLÍTICA Y TERRITORIAL DE ESPAÑA.  (Ref: 5-321)</v>
      </c>
      <c r="I322" s="37" t="s">
        <v>137</v>
      </c>
      <c r="J322" s="37" t="s">
        <v>74</v>
      </c>
      <c r="Q322" s="114"/>
      <c r="R322" s="49">
        <f t="shared" si="16"/>
        <v>6</v>
      </c>
    </row>
    <row r="323" spans="1:18" x14ac:dyDescent="0.25">
      <c r="A323" s="59">
        <f t="shared" si="15"/>
        <v>322</v>
      </c>
      <c r="B323" s="47">
        <v>1</v>
      </c>
      <c r="F323" s="59" t="str">
        <f t="shared" si="18"/>
        <v xml:space="preserve">ORGANIZACIÓN POLÍTICA Y TERRITORIAL DE ESPAÑA. </v>
      </c>
      <c r="G323" s="59" t="str">
        <f>CONCATENATE(I323," - ",J323,". ",K323," (Ref: ",REPARTO!$F$3,"-",A323,")")</f>
        <v>GEOGRAFÍA E HISTORIA - ORGANIZACIÓN POLÍTICA Y TERRITORIAL DE ESPAÑA.  (Ref: 5-322)</v>
      </c>
      <c r="I323" s="37" t="s">
        <v>137</v>
      </c>
      <c r="J323" s="37" t="s">
        <v>74</v>
      </c>
      <c r="Q323" s="114"/>
      <c r="R323" s="49">
        <f t="shared" si="16"/>
        <v>7</v>
      </c>
    </row>
    <row r="324" spans="1:18" x14ac:dyDescent="0.25">
      <c r="A324" s="59">
        <f t="shared" ref="A324:A387" si="19">+A323+1</f>
        <v>323</v>
      </c>
      <c r="B324" s="47">
        <v>1</v>
      </c>
      <c r="F324" s="59" t="str">
        <f t="shared" si="18"/>
        <v xml:space="preserve">ORGANIZACIÓN POLÍTICA Y TERRITORIAL DE ESPAÑA. </v>
      </c>
      <c r="G324" s="59" t="str">
        <f>CONCATENATE(I324," - ",J324,". ",K324," (Ref: ",REPARTO!$F$3,"-",A324,")")</f>
        <v>GEOGRAFÍA E HISTORIA - ORGANIZACIÓN POLÍTICA Y TERRITORIAL DE ESPAÑA.  (Ref: 5-323)</v>
      </c>
      <c r="I324" s="37" t="s">
        <v>137</v>
      </c>
      <c r="J324" s="37" t="s">
        <v>74</v>
      </c>
      <c r="Q324" s="114"/>
      <c r="R324" s="49">
        <f t="shared" ref="R324:R387" si="20">IF(C324=0,R323+1,1)</f>
        <v>8</v>
      </c>
    </row>
    <row r="325" spans="1:18" x14ac:dyDescent="0.25">
      <c r="A325" s="59">
        <f t="shared" si="19"/>
        <v>324</v>
      </c>
      <c r="B325" s="47">
        <v>1</v>
      </c>
      <c r="F325" s="59" t="str">
        <f t="shared" si="18"/>
        <v xml:space="preserve">ORGANIZACIÓN POLÍTICA Y TERRITORIAL DE ESPAÑA. </v>
      </c>
      <c r="G325" s="59" t="str">
        <f>CONCATENATE(I325," - ",J325,". ",K325," (Ref: ",REPARTO!$F$3,"-",A325,")")</f>
        <v>GEOGRAFÍA E HISTORIA - ORGANIZACIÓN POLÍTICA Y TERRITORIAL DE ESPAÑA.  (Ref: 5-324)</v>
      </c>
      <c r="I325" s="37" t="s">
        <v>137</v>
      </c>
      <c r="J325" s="37" t="s">
        <v>74</v>
      </c>
      <c r="Q325" s="114"/>
      <c r="R325" s="49">
        <f t="shared" si="20"/>
        <v>9</v>
      </c>
    </row>
    <row r="326" spans="1:18" x14ac:dyDescent="0.25">
      <c r="A326" s="59">
        <f t="shared" si="19"/>
        <v>325</v>
      </c>
      <c r="B326" s="47">
        <v>1</v>
      </c>
      <c r="F326" s="59" t="str">
        <f t="shared" si="18"/>
        <v xml:space="preserve">ORGANIZACIÓN POLÍTICA Y TERRITORIAL DE ESPAÑA. </v>
      </c>
      <c r="G326" s="59" t="str">
        <f>CONCATENATE(I326," - ",J326,". ",K326," (Ref: ",REPARTO!$F$3,"-",A326,")")</f>
        <v>GEOGRAFÍA E HISTORIA - ORGANIZACIÓN POLÍTICA Y TERRITORIAL DE ESPAÑA.  (Ref: 5-325)</v>
      </c>
      <c r="I326" s="37" t="s">
        <v>137</v>
      </c>
      <c r="J326" s="37" t="s">
        <v>74</v>
      </c>
      <c r="Q326" s="114"/>
      <c r="R326" s="49">
        <f t="shared" si="20"/>
        <v>10</v>
      </c>
    </row>
    <row r="327" spans="1:18" x14ac:dyDescent="0.25">
      <c r="A327" s="59">
        <f t="shared" si="19"/>
        <v>326</v>
      </c>
      <c r="B327" s="47">
        <v>1</v>
      </c>
      <c r="F327" s="59" t="str">
        <f t="shared" si="18"/>
        <v xml:space="preserve">ORGANIZACIÓN POLÍTICA Y TERRITORIAL DE ESPAÑA. </v>
      </c>
      <c r="G327" s="59" t="str">
        <f>CONCATENATE(I327," - ",J327,". ",K327," (Ref: ",REPARTO!$F$3,"-",A327,")")</f>
        <v>GEOGRAFÍA E HISTORIA - ORGANIZACIÓN POLÍTICA Y TERRITORIAL DE ESPAÑA.  (Ref: 5-326)</v>
      </c>
      <c r="I327" s="37" t="s">
        <v>137</v>
      </c>
      <c r="J327" s="37" t="s">
        <v>74</v>
      </c>
      <c r="Q327" s="114"/>
      <c r="R327" s="49">
        <f t="shared" si="20"/>
        <v>11</v>
      </c>
    </row>
    <row r="328" spans="1:18" x14ac:dyDescent="0.25">
      <c r="A328" s="59">
        <f t="shared" si="19"/>
        <v>327</v>
      </c>
      <c r="B328" s="47">
        <v>1</v>
      </c>
      <c r="F328" s="59" t="str">
        <f t="shared" si="18"/>
        <v xml:space="preserve">ORGANIZACIÓN POLÍTICA Y TERRITORIAL DE ESPAÑA. </v>
      </c>
      <c r="G328" s="59" t="str">
        <f>CONCATENATE(I328," - ",J328,". ",K328," (Ref: ",REPARTO!$F$3,"-",A328,")")</f>
        <v>GEOGRAFÍA E HISTORIA - ORGANIZACIÓN POLÍTICA Y TERRITORIAL DE ESPAÑA.  (Ref: 5-327)</v>
      </c>
      <c r="I328" s="37" t="s">
        <v>137</v>
      </c>
      <c r="J328" s="37" t="s">
        <v>74</v>
      </c>
      <c r="Q328" s="114"/>
      <c r="R328" s="49">
        <f t="shared" si="20"/>
        <v>12</v>
      </c>
    </row>
    <row r="329" spans="1:18" x14ac:dyDescent="0.25">
      <c r="A329" s="59">
        <f t="shared" si="19"/>
        <v>328</v>
      </c>
      <c r="B329" s="47">
        <v>1</v>
      </c>
      <c r="F329" s="59" t="str">
        <f t="shared" si="18"/>
        <v xml:space="preserve">ORGANIZACIÓN POLÍTICA Y TERRITORIAL DE ESPAÑA. </v>
      </c>
      <c r="G329" s="59" t="str">
        <f>CONCATENATE(I329," - ",J329,". ",K329," (Ref: ",REPARTO!$F$3,"-",A329,")")</f>
        <v>GEOGRAFÍA E HISTORIA - ORGANIZACIÓN POLÍTICA Y TERRITORIAL DE ESPAÑA.  (Ref: 5-328)</v>
      </c>
      <c r="I329" s="37" t="s">
        <v>137</v>
      </c>
      <c r="J329" s="37" t="s">
        <v>74</v>
      </c>
      <c r="Q329" s="114"/>
      <c r="R329" s="49">
        <f t="shared" si="20"/>
        <v>13</v>
      </c>
    </row>
    <row r="330" spans="1:18" x14ac:dyDescent="0.25">
      <c r="A330" s="59">
        <f t="shared" si="19"/>
        <v>329</v>
      </c>
      <c r="B330" s="47">
        <v>1</v>
      </c>
      <c r="F330" s="59" t="str">
        <f t="shared" si="18"/>
        <v xml:space="preserve">ORGANIZACIÓN POLÍTICA Y TERRITORIAL DE ESPAÑA. </v>
      </c>
      <c r="G330" s="59" t="str">
        <f>CONCATENATE(I330," - ",J330,". ",K330," (Ref: ",REPARTO!$F$3,"-",A330,")")</f>
        <v>GEOGRAFÍA E HISTORIA - ORGANIZACIÓN POLÍTICA Y TERRITORIAL DE ESPAÑA.  (Ref: 5-329)</v>
      </c>
      <c r="I330" s="37" t="s">
        <v>137</v>
      </c>
      <c r="J330" s="37" t="s">
        <v>74</v>
      </c>
      <c r="Q330" s="114"/>
      <c r="R330" s="49">
        <f t="shared" si="20"/>
        <v>14</v>
      </c>
    </row>
    <row r="331" spans="1:18" x14ac:dyDescent="0.25">
      <c r="A331" s="59">
        <f t="shared" si="19"/>
        <v>330</v>
      </c>
      <c r="B331" s="47">
        <v>1</v>
      </c>
      <c r="F331" s="59" t="str">
        <f t="shared" si="18"/>
        <v xml:space="preserve">ORGANIZACIÓN POLÍTICA Y TERRITORIAL DE ESPAÑA. </v>
      </c>
      <c r="G331" s="59" t="str">
        <f>CONCATENATE(I331," - ",J331,". ",K331," (Ref: ",REPARTO!$F$3,"-",A331,")")</f>
        <v>GEOGRAFÍA E HISTORIA - ORGANIZACIÓN POLÍTICA Y TERRITORIAL DE ESPAÑA.  (Ref: 5-330)</v>
      </c>
      <c r="I331" s="37" t="s">
        <v>137</v>
      </c>
      <c r="J331" s="37" t="s">
        <v>74</v>
      </c>
      <c r="Q331" s="114"/>
      <c r="R331" s="49">
        <f t="shared" si="20"/>
        <v>15</v>
      </c>
    </row>
    <row r="332" spans="1:18" x14ac:dyDescent="0.25">
      <c r="A332" s="59">
        <f t="shared" si="19"/>
        <v>331</v>
      </c>
      <c r="B332" s="47">
        <v>1</v>
      </c>
      <c r="F332" s="59" t="str">
        <f t="shared" si="18"/>
        <v xml:space="preserve">ORGANIZACIÓN POLÍTICA Y TERRITORIAL DE ESPAÑA. </v>
      </c>
      <c r="G332" s="59" t="str">
        <f>CONCATENATE(I332," - ",J332,". ",K332," (Ref: ",REPARTO!$F$3,"-",A332,")")</f>
        <v>GEOGRAFÍA E HISTORIA - ORGANIZACIÓN POLÍTICA Y TERRITORIAL DE ESPAÑA.  (Ref: 5-331)</v>
      </c>
      <c r="I332" s="37" t="s">
        <v>137</v>
      </c>
      <c r="J332" s="37" t="s">
        <v>74</v>
      </c>
      <c r="Q332" s="114"/>
      <c r="R332" s="49">
        <f t="shared" si="20"/>
        <v>16</v>
      </c>
    </row>
    <row r="333" spans="1:18" x14ac:dyDescent="0.25">
      <c r="A333" s="59">
        <f t="shared" si="19"/>
        <v>332</v>
      </c>
      <c r="B333" s="47">
        <v>1</v>
      </c>
      <c r="F333" s="59" t="str">
        <f t="shared" si="18"/>
        <v xml:space="preserve">ORGANIZACIÓN POLÍTICA Y TERRITORIAL DE ESPAÑA. </v>
      </c>
      <c r="G333" s="59" t="str">
        <f>CONCATENATE(I333," - ",J333,". ",K333," (Ref: ",REPARTO!$F$3,"-",A333,")")</f>
        <v>GEOGRAFÍA E HISTORIA - ORGANIZACIÓN POLÍTICA Y TERRITORIAL DE ESPAÑA.  (Ref: 5-332)</v>
      </c>
      <c r="I333" s="37" t="s">
        <v>137</v>
      </c>
      <c r="J333" s="37" t="s">
        <v>74</v>
      </c>
      <c r="Q333" s="114"/>
      <c r="R333" s="49">
        <f t="shared" si="20"/>
        <v>17</v>
      </c>
    </row>
    <row r="334" spans="1:18" x14ac:dyDescent="0.25">
      <c r="A334" s="59">
        <f t="shared" si="19"/>
        <v>333</v>
      </c>
      <c r="B334" s="47">
        <v>1</v>
      </c>
      <c r="F334" s="59" t="str">
        <f t="shared" si="18"/>
        <v xml:space="preserve">ORGANIZACIÓN POLÍTICA Y TERRITORIAL DE ESPAÑA. </v>
      </c>
      <c r="G334" s="59" t="str">
        <f>CONCATENATE(I334," - ",J334,". ",K334," (Ref: ",REPARTO!$F$3,"-",A334,")")</f>
        <v>GEOGRAFÍA E HISTORIA - ORGANIZACIÓN POLÍTICA Y TERRITORIAL DE ESPAÑA.  (Ref: 5-333)</v>
      </c>
      <c r="I334" s="37" t="s">
        <v>137</v>
      </c>
      <c r="J334" s="37" t="s">
        <v>74</v>
      </c>
      <c r="Q334" s="114"/>
      <c r="R334" s="49">
        <f t="shared" si="20"/>
        <v>18</v>
      </c>
    </row>
    <row r="335" spans="1:18" x14ac:dyDescent="0.25">
      <c r="A335" s="59">
        <f t="shared" si="19"/>
        <v>334</v>
      </c>
      <c r="B335" s="47">
        <v>1</v>
      </c>
      <c r="F335" s="59" t="str">
        <f t="shared" si="18"/>
        <v xml:space="preserve">ORGANIZACIÓN POLÍTICA Y TERRITORIAL DE ESPAÑA. </v>
      </c>
      <c r="G335" s="59" t="str">
        <f>CONCATENATE(I335," - ",J335,". ",K335," (Ref: ",REPARTO!$F$3,"-",A335,")")</f>
        <v>GEOGRAFÍA E HISTORIA - ORGANIZACIÓN POLÍTICA Y TERRITORIAL DE ESPAÑA.  (Ref: 5-334)</v>
      </c>
      <c r="I335" s="37" t="s">
        <v>137</v>
      </c>
      <c r="J335" s="37" t="s">
        <v>74</v>
      </c>
      <c r="Q335" s="114"/>
      <c r="R335" s="49">
        <f t="shared" si="20"/>
        <v>19</v>
      </c>
    </row>
    <row r="336" spans="1:18" x14ac:dyDescent="0.25">
      <c r="A336" s="59">
        <f t="shared" si="19"/>
        <v>335</v>
      </c>
      <c r="B336" s="47">
        <v>1</v>
      </c>
      <c r="F336" s="59" t="str">
        <f t="shared" si="18"/>
        <v xml:space="preserve">ORGANIZACIÓN POLÍTICA Y TERRITORIAL DE ESPAÑA. </v>
      </c>
      <c r="G336" s="59" t="str">
        <f>CONCATENATE(I336," - ",J336,". ",K336," (Ref: ",REPARTO!$F$3,"-",A336,")")</f>
        <v>GEOGRAFÍA E HISTORIA - ORGANIZACIÓN POLÍTICA Y TERRITORIAL DE ESPAÑA.  (Ref: 5-335)</v>
      </c>
      <c r="I336" s="37" t="s">
        <v>137</v>
      </c>
      <c r="J336" s="37" t="s">
        <v>74</v>
      </c>
      <c r="Q336" s="114"/>
      <c r="R336" s="49">
        <f t="shared" si="20"/>
        <v>20</v>
      </c>
    </row>
    <row r="337" spans="1:18" x14ac:dyDescent="0.25">
      <c r="A337" s="59">
        <f t="shared" si="19"/>
        <v>336</v>
      </c>
      <c r="B337" s="47">
        <v>1</v>
      </c>
      <c r="F337" s="59" t="str">
        <f t="shared" si="18"/>
        <v xml:space="preserve">ORGANIZACIÓN POLÍTICA Y TERRITORIAL DE ESPAÑA. </v>
      </c>
      <c r="G337" s="59" t="str">
        <f>CONCATENATE(I337," - ",J337,". ",K337," (Ref: ",REPARTO!$F$3,"-",A337,")")</f>
        <v>GEOGRAFÍA E HISTORIA - ORGANIZACIÓN POLÍTICA Y TERRITORIAL DE ESPAÑA.  (Ref: 5-336)</v>
      </c>
      <c r="I337" s="37" t="s">
        <v>137</v>
      </c>
      <c r="J337" s="37" t="s">
        <v>74</v>
      </c>
      <c r="Q337" s="114"/>
      <c r="R337" s="49">
        <f t="shared" si="20"/>
        <v>21</v>
      </c>
    </row>
    <row r="338" spans="1:18" x14ac:dyDescent="0.25">
      <c r="A338" s="59">
        <f t="shared" si="19"/>
        <v>337</v>
      </c>
      <c r="B338" s="47">
        <v>1</v>
      </c>
      <c r="F338" s="59" t="str">
        <f t="shared" si="18"/>
        <v xml:space="preserve">ORGANIZACIÓN POLÍTICA Y TERRITORIAL DE ESPAÑA. </v>
      </c>
      <c r="G338" s="59" t="str">
        <f>CONCATENATE(I338," - ",J338,". ",K338," (Ref: ",REPARTO!$F$3,"-",A338,")")</f>
        <v>GEOGRAFÍA E HISTORIA - ORGANIZACIÓN POLÍTICA Y TERRITORIAL DE ESPAÑA.  (Ref: 5-337)</v>
      </c>
      <c r="I338" s="37" t="s">
        <v>137</v>
      </c>
      <c r="J338" s="37" t="s">
        <v>74</v>
      </c>
      <c r="Q338" s="114"/>
      <c r="R338" s="49">
        <f t="shared" si="20"/>
        <v>22</v>
      </c>
    </row>
    <row r="339" spans="1:18" x14ac:dyDescent="0.25">
      <c r="A339" s="59">
        <f t="shared" si="19"/>
        <v>338</v>
      </c>
      <c r="B339" s="47">
        <v>1</v>
      </c>
      <c r="F339" s="59" t="str">
        <f t="shared" si="18"/>
        <v xml:space="preserve">ORGANIZACIÓN POLÍTICA Y TERRITORIAL DE ESPAÑA. </v>
      </c>
      <c r="G339" s="59" t="str">
        <f>CONCATENATE(I339," - ",J339,". ",K339," (Ref: ",REPARTO!$F$3,"-",A339,")")</f>
        <v>GEOGRAFÍA E HISTORIA - ORGANIZACIÓN POLÍTICA Y TERRITORIAL DE ESPAÑA.  (Ref: 5-338)</v>
      </c>
      <c r="I339" s="37" t="s">
        <v>137</v>
      </c>
      <c r="J339" s="37" t="s">
        <v>74</v>
      </c>
      <c r="Q339" s="114"/>
      <c r="R339" s="49">
        <f t="shared" si="20"/>
        <v>23</v>
      </c>
    </row>
    <row r="340" spans="1:18" x14ac:dyDescent="0.25">
      <c r="A340" s="59">
        <f t="shared" si="19"/>
        <v>339</v>
      </c>
      <c r="B340" s="47">
        <v>1</v>
      </c>
      <c r="F340" s="59" t="str">
        <f t="shared" si="18"/>
        <v xml:space="preserve">ORGANIZACIÓN POLÍTICA Y TERRITORIAL DE ESPAÑA. </v>
      </c>
      <c r="G340" s="59" t="str">
        <f>CONCATENATE(I340," - ",J340,". ",K340," (Ref: ",REPARTO!$F$3,"-",A340,")")</f>
        <v>GEOGRAFÍA E HISTORIA - ORGANIZACIÓN POLÍTICA Y TERRITORIAL DE ESPAÑA.  (Ref: 5-339)</v>
      </c>
      <c r="I340" s="37" t="s">
        <v>137</v>
      </c>
      <c r="J340" s="37" t="s">
        <v>74</v>
      </c>
      <c r="Q340" s="114"/>
      <c r="R340" s="49">
        <f t="shared" si="20"/>
        <v>24</v>
      </c>
    </row>
    <row r="341" spans="1:18" x14ac:dyDescent="0.25">
      <c r="A341" s="59">
        <f t="shared" si="19"/>
        <v>340</v>
      </c>
      <c r="B341" s="47">
        <v>1</v>
      </c>
      <c r="F341" s="59" t="str">
        <f t="shared" si="18"/>
        <v xml:space="preserve">ORGANIZACIÓN POLÍTICA Y TERRITORIAL DE ESPAÑA. </v>
      </c>
      <c r="G341" s="59" t="str">
        <f>CONCATENATE(I341," - ",J341,". ",K341," (Ref: ",REPARTO!$F$3,"-",A341,")")</f>
        <v>GEOGRAFÍA E HISTORIA - ORGANIZACIÓN POLÍTICA Y TERRITORIAL DE ESPAÑA.  (Ref: 5-340)</v>
      </c>
      <c r="I341" s="37" t="s">
        <v>137</v>
      </c>
      <c r="J341" s="37" t="s">
        <v>74</v>
      </c>
      <c r="Q341" s="114"/>
      <c r="R341" s="49">
        <f t="shared" si="20"/>
        <v>25</v>
      </c>
    </row>
    <row r="342" spans="1:18" x14ac:dyDescent="0.25">
      <c r="A342" s="59">
        <f t="shared" si="19"/>
        <v>341</v>
      </c>
      <c r="B342" s="47">
        <v>1</v>
      </c>
      <c r="F342" s="59" t="str">
        <f t="shared" si="18"/>
        <v xml:space="preserve">ORGANIZACIÓN POLÍTICA Y TERRITORIAL DE ESPAÑA. </v>
      </c>
      <c r="G342" s="59" t="str">
        <f>CONCATENATE(I342," - ",J342,". ",K342," (Ref: ",REPARTO!$F$3,"-",A342,")")</f>
        <v>GEOGRAFÍA E HISTORIA - ORGANIZACIÓN POLÍTICA Y TERRITORIAL DE ESPAÑA.  (Ref: 5-341)</v>
      </c>
      <c r="I342" s="37" t="s">
        <v>137</v>
      </c>
      <c r="J342" s="37" t="s">
        <v>74</v>
      </c>
      <c r="R342" s="49">
        <f t="shared" si="20"/>
        <v>26</v>
      </c>
    </row>
    <row r="343" spans="1:18" x14ac:dyDescent="0.25">
      <c r="A343" s="59">
        <f t="shared" si="19"/>
        <v>342</v>
      </c>
      <c r="B343" s="47">
        <v>1</v>
      </c>
      <c r="F343" s="59" t="str">
        <f t="shared" si="14"/>
        <v xml:space="preserve">ORGANIZACIÓN POLÍTICA Y TERRITORIAL DE ESPAÑA. </v>
      </c>
      <c r="G343" s="59" t="str">
        <f>CONCATENATE(I343," - ",J343,". ",K343," (Ref: ",REPARTO!$F$3,"-",A343,")")</f>
        <v>GEOGRAFÍA E HISTORIA - ORGANIZACIÓN POLÍTICA Y TERRITORIAL DE ESPAÑA.  (Ref: 5-342)</v>
      </c>
      <c r="I343" s="37" t="s">
        <v>137</v>
      </c>
      <c r="J343" s="37" t="s">
        <v>74</v>
      </c>
      <c r="R343" s="49">
        <f t="shared" si="20"/>
        <v>27</v>
      </c>
    </row>
    <row r="344" spans="1:18" x14ac:dyDescent="0.25">
      <c r="A344" s="59">
        <f t="shared" si="19"/>
        <v>343</v>
      </c>
      <c r="B344" s="47">
        <v>1</v>
      </c>
      <c r="F344" s="59" t="str">
        <f t="shared" si="14"/>
        <v xml:space="preserve">ORGANIZACIÓN POLÍTICA Y TERRITORIAL DE ESPAÑA. </v>
      </c>
      <c r="G344" s="59" t="str">
        <f>CONCATENATE(I344," - ",J344,". ",K344," (Ref: ",REPARTO!$F$3,"-",A344,")")</f>
        <v>GEOGRAFÍA E HISTORIA - ORGANIZACIÓN POLÍTICA Y TERRITORIAL DE ESPAÑA.  (Ref: 5-343)</v>
      </c>
      <c r="I344" s="37" t="s">
        <v>137</v>
      </c>
      <c r="J344" s="37" t="s">
        <v>74</v>
      </c>
      <c r="R344" s="49">
        <f t="shared" si="20"/>
        <v>28</v>
      </c>
    </row>
    <row r="345" spans="1:18" x14ac:dyDescent="0.25">
      <c r="A345" s="59">
        <f t="shared" si="19"/>
        <v>344</v>
      </c>
      <c r="B345" s="47">
        <v>1</v>
      </c>
      <c r="F345" s="59" t="str">
        <f t="shared" si="14"/>
        <v xml:space="preserve">ORGANIZACIÓN POLÍTICA Y TERRITORIAL DE ESPAÑA. </v>
      </c>
      <c r="G345" s="59" t="str">
        <f>CONCATENATE(I345," - ",J345,". ",K345," (Ref: ",REPARTO!$F$3,"-",A345,")")</f>
        <v>GEOGRAFÍA E HISTORIA - ORGANIZACIÓN POLÍTICA Y TERRITORIAL DE ESPAÑA.  (Ref: 5-344)</v>
      </c>
      <c r="I345" s="37" t="s">
        <v>137</v>
      </c>
      <c r="J345" s="37" t="s">
        <v>74</v>
      </c>
      <c r="R345" s="49">
        <f t="shared" si="20"/>
        <v>29</v>
      </c>
    </row>
    <row r="346" spans="1:18" x14ac:dyDescent="0.25">
      <c r="A346" s="59">
        <f t="shared" si="19"/>
        <v>345</v>
      </c>
      <c r="B346" s="47">
        <v>1</v>
      </c>
      <c r="F346" s="59" t="str">
        <f t="shared" si="14"/>
        <v xml:space="preserve">ORGANIZACIÓN POLÍTICA Y TERRITORIAL DE ESPAÑA. </v>
      </c>
      <c r="G346" s="59" t="str">
        <f>CONCATENATE(I346," - ",J346,". ",K346," (Ref: ",REPARTO!$F$3,"-",A346,")")</f>
        <v>GEOGRAFÍA E HISTORIA - ORGANIZACIÓN POLÍTICA Y TERRITORIAL DE ESPAÑA.  (Ref: 5-345)</v>
      </c>
      <c r="I346" s="37" t="s">
        <v>137</v>
      </c>
      <c r="J346" s="37" t="s">
        <v>74</v>
      </c>
      <c r="R346" s="49">
        <f t="shared" si="20"/>
        <v>30</v>
      </c>
    </row>
    <row r="347" spans="1:18" x14ac:dyDescent="0.25">
      <c r="A347" s="59">
        <f t="shared" si="19"/>
        <v>346</v>
      </c>
      <c r="B347" s="47">
        <v>1</v>
      </c>
      <c r="F347" s="59" t="str">
        <f t="shared" si="14"/>
        <v xml:space="preserve">ORGANIZACIÓN POLÍTICA Y TERRITORIAL DE ESPAÑA. </v>
      </c>
      <c r="G347" s="59" t="str">
        <f>CONCATENATE(I347," - ",J347,". ",K347," (Ref: ",REPARTO!$F$3,"-",A347,")")</f>
        <v>GEOGRAFÍA E HISTORIA - ORGANIZACIÓN POLÍTICA Y TERRITORIAL DE ESPAÑA.  (Ref: 5-346)</v>
      </c>
      <c r="I347" s="37" t="s">
        <v>137</v>
      </c>
      <c r="J347" s="37" t="s">
        <v>74</v>
      </c>
      <c r="R347" s="49">
        <f t="shared" si="20"/>
        <v>31</v>
      </c>
    </row>
    <row r="348" spans="1:18" x14ac:dyDescent="0.25">
      <c r="A348" s="59">
        <f t="shared" si="19"/>
        <v>347</v>
      </c>
      <c r="B348" s="47">
        <v>1</v>
      </c>
      <c r="F348" s="59" t="str">
        <f t="shared" si="14"/>
        <v xml:space="preserve">ORGANIZACIÓN POLÍTICA Y TERRITORIAL DE ESPAÑA. </v>
      </c>
      <c r="G348" s="59" t="str">
        <f>CONCATENATE(I348," - ",J348,". ",K348," (Ref: ",REPARTO!$F$3,"-",A348,")")</f>
        <v>GEOGRAFÍA E HISTORIA - ORGANIZACIÓN POLÍTICA Y TERRITORIAL DE ESPAÑA.  (Ref: 5-347)</v>
      </c>
      <c r="I348" s="37" t="s">
        <v>137</v>
      </c>
      <c r="J348" s="37" t="s">
        <v>74</v>
      </c>
      <c r="R348" s="49">
        <f t="shared" si="20"/>
        <v>32</v>
      </c>
    </row>
    <row r="349" spans="1:18" x14ac:dyDescent="0.25">
      <c r="A349" s="59">
        <f t="shared" si="19"/>
        <v>348</v>
      </c>
      <c r="B349" s="47">
        <v>1</v>
      </c>
      <c r="F349" s="59" t="str">
        <f t="shared" si="14"/>
        <v xml:space="preserve">ORGANIZACIÓN POLÍTICA Y TERRITORIAL DE ESPAÑA. </v>
      </c>
      <c r="G349" s="59" t="str">
        <f>CONCATENATE(I349," - ",J349,". ",K349," (Ref: ",REPARTO!$F$3,"-",A349,")")</f>
        <v>GEOGRAFÍA E HISTORIA - ORGANIZACIÓN POLÍTICA Y TERRITORIAL DE ESPAÑA.  (Ref: 5-348)</v>
      </c>
      <c r="I349" s="37" t="s">
        <v>137</v>
      </c>
      <c r="J349" s="37" t="s">
        <v>74</v>
      </c>
      <c r="R349" s="49">
        <f t="shared" si="20"/>
        <v>33</v>
      </c>
    </row>
    <row r="350" spans="1:18" x14ac:dyDescent="0.25">
      <c r="A350" s="59">
        <f t="shared" si="19"/>
        <v>349</v>
      </c>
      <c r="B350" s="47">
        <v>1</v>
      </c>
      <c r="F350" s="59" t="str">
        <f t="shared" si="14"/>
        <v xml:space="preserve">ORGANIZACIÓN POLÍTICA Y TERRITORIAL DE ESPAÑA. </v>
      </c>
      <c r="G350" s="59" t="str">
        <f>CONCATENATE(I350," - ",J350,". ",K350," (Ref: ",REPARTO!$F$3,"-",A350,")")</f>
        <v>GEOGRAFÍA E HISTORIA - ORGANIZACIÓN POLÍTICA Y TERRITORIAL DE ESPAÑA.  (Ref: 5-349)</v>
      </c>
      <c r="I350" s="37" t="s">
        <v>137</v>
      </c>
      <c r="J350" s="37" t="s">
        <v>74</v>
      </c>
      <c r="R350" s="49">
        <f t="shared" si="20"/>
        <v>34</v>
      </c>
    </row>
    <row r="351" spans="1:18" x14ac:dyDescent="0.25">
      <c r="A351" s="59">
        <f t="shared" si="19"/>
        <v>350</v>
      </c>
      <c r="B351" s="47">
        <v>1</v>
      </c>
      <c r="F351" s="59" t="str">
        <f t="shared" si="14"/>
        <v xml:space="preserve">ORGANIZACIÓN POLÍTICA Y TERRITORIAL DE ESPAÑA. </v>
      </c>
      <c r="G351" s="59" t="str">
        <f>CONCATENATE(I351," - ",J351,". ",K351," (Ref: ",REPARTO!$F$3,"-",A351,")")</f>
        <v>GEOGRAFÍA E HISTORIA - ORGANIZACIÓN POLÍTICA Y TERRITORIAL DE ESPAÑA.  (Ref: 5-350)</v>
      </c>
      <c r="I351" s="37" t="s">
        <v>137</v>
      </c>
      <c r="J351" s="37" t="s">
        <v>74</v>
      </c>
      <c r="R351" s="49">
        <f t="shared" si="20"/>
        <v>35</v>
      </c>
    </row>
    <row r="352" spans="1:18" x14ac:dyDescent="0.25">
      <c r="A352" s="59">
        <f t="shared" si="19"/>
        <v>351</v>
      </c>
      <c r="B352" s="47">
        <v>1</v>
      </c>
      <c r="F352" s="59" t="str">
        <f t="shared" si="14"/>
        <v xml:space="preserve">ORGANIZACIÓN POLÍTICA Y TERRITORIAL DE ESPAÑA. </v>
      </c>
      <c r="G352" s="59" t="str">
        <f>CONCATENATE(I352," - ",J352,". ",K352," (Ref: ",REPARTO!$F$3,"-",A352,")")</f>
        <v>GEOGRAFÍA E HISTORIA - ORGANIZACIÓN POLÍTICA Y TERRITORIAL DE ESPAÑA.  (Ref: 5-351)</v>
      </c>
      <c r="I352" s="37" t="s">
        <v>137</v>
      </c>
      <c r="J352" s="37" t="s">
        <v>74</v>
      </c>
      <c r="R352" s="49">
        <f t="shared" si="20"/>
        <v>36</v>
      </c>
    </row>
    <row r="353" spans="1:18" x14ac:dyDescent="0.25">
      <c r="A353" s="59">
        <f t="shared" si="19"/>
        <v>352</v>
      </c>
      <c r="B353" s="47">
        <v>1</v>
      </c>
      <c r="F353" s="59" t="str">
        <f t="shared" si="14"/>
        <v xml:space="preserve">ORGANIZACIÓN POLÍTICA Y TERRITORIAL DE ESPAÑA. </v>
      </c>
      <c r="G353" s="59" t="str">
        <f>CONCATENATE(I353," - ",J353,". ",K353," (Ref: ",REPARTO!$F$3,"-",A353,")")</f>
        <v>GEOGRAFÍA E HISTORIA - ORGANIZACIÓN POLÍTICA Y TERRITORIAL DE ESPAÑA.  (Ref: 5-352)</v>
      </c>
      <c r="I353" s="37" t="s">
        <v>137</v>
      </c>
      <c r="J353" s="37" t="s">
        <v>74</v>
      </c>
      <c r="R353" s="49">
        <f t="shared" si="20"/>
        <v>37</v>
      </c>
    </row>
    <row r="354" spans="1:18" x14ac:dyDescent="0.25">
      <c r="A354" s="59">
        <f t="shared" si="19"/>
        <v>353</v>
      </c>
      <c r="B354" s="47">
        <v>1</v>
      </c>
      <c r="F354" s="59" t="str">
        <f t="shared" si="14"/>
        <v xml:space="preserve">ORGANIZACIÓN POLÍTICA Y TERRITORIAL DE ESPAÑA. </v>
      </c>
      <c r="G354" s="59" t="str">
        <f>CONCATENATE(I354," - ",J354,". ",K354," (Ref: ",REPARTO!$F$3,"-",A354,")")</f>
        <v>GEOGRAFÍA E HISTORIA - ORGANIZACIÓN POLÍTICA Y TERRITORIAL DE ESPAÑA.  (Ref: 5-353)</v>
      </c>
      <c r="I354" s="37" t="s">
        <v>137</v>
      </c>
      <c r="J354" s="37" t="s">
        <v>74</v>
      </c>
      <c r="R354" s="49">
        <f t="shared" si="20"/>
        <v>38</v>
      </c>
    </row>
    <row r="355" spans="1:18" x14ac:dyDescent="0.25">
      <c r="A355" s="59">
        <f t="shared" si="19"/>
        <v>354</v>
      </c>
      <c r="B355" s="47">
        <v>1</v>
      </c>
      <c r="F355" s="59" t="str">
        <f t="shared" si="14"/>
        <v xml:space="preserve">ORGANIZACIÓN POLÍTICA Y TERRITORIAL DE ESPAÑA. </v>
      </c>
      <c r="G355" s="59" t="str">
        <f>CONCATENATE(I355," - ",J355,". ",K355," (Ref: ",REPARTO!$F$3,"-",A355,")")</f>
        <v>GEOGRAFÍA E HISTORIA - ORGANIZACIÓN POLÍTICA Y TERRITORIAL DE ESPAÑA.  (Ref: 5-354)</v>
      </c>
      <c r="I355" s="37" t="s">
        <v>137</v>
      </c>
      <c r="J355" s="37" t="s">
        <v>74</v>
      </c>
      <c r="R355" s="49">
        <f t="shared" si="20"/>
        <v>39</v>
      </c>
    </row>
    <row r="356" spans="1:18" x14ac:dyDescent="0.25">
      <c r="A356" s="59">
        <f t="shared" si="19"/>
        <v>355</v>
      </c>
      <c r="B356" s="47">
        <v>1</v>
      </c>
      <c r="F356" s="59" t="str">
        <f t="shared" si="14"/>
        <v xml:space="preserve">ORGANIZACIÓN POLÍTICA Y TERRITORIAL DE ESPAÑA. </v>
      </c>
      <c r="G356" s="59" t="str">
        <f>CONCATENATE(I356," - ",J356,". ",K356," (Ref: ",REPARTO!$F$3,"-",A356,")")</f>
        <v>GEOGRAFÍA E HISTORIA - ORGANIZACIÓN POLÍTICA Y TERRITORIAL DE ESPAÑA.  (Ref: 5-355)</v>
      </c>
      <c r="I356" s="37" t="s">
        <v>137</v>
      </c>
      <c r="J356" s="37" t="s">
        <v>74</v>
      </c>
      <c r="R356" s="49">
        <f t="shared" si="20"/>
        <v>40</v>
      </c>
    </row>
    <row r="357" spans="1:18" x14ac:dyDescent="0.25">
      <c r="A357" s="59">
        <f t="shared" si="19"/>
        <v>356</v>
      </c>
      <c r="B357" s="47">
        <v>1</v>
      </c>
      <c r="F357" s="59" t="str">
        <f t="shared" si="14"/>
        <v xml:space="preserve">ORGANIZACIÓN POLÍTICA Y TERRITORIAL DE ESPAÑA. </v>
      </c>
      <c r="G357" s="59" t="str">
        <f>CONCATENATE(I357," - ",J357,". ",K357," (Ref: ",REPARTO!$F$3,"-",A357,")")</f>
        <v>GEOGRAFÍA E HISTORIA - ORGANIZACIÓN POLÍTICA Y TERRITORIAL DE ESPAÑA.  (Ref: 5-356)</v>
      </c>
      <c r="I357" s="37" t="s">
        <v>137</v>
      </c>
      <c r="J357" s="37" t="s">
        <v>74</v>
      </c>
      <c r="R357" s="49">
        <f t="shared" si="20"/>
        <v>41</v>
      </c>
    </row>
    <row r="358" spans="1:18" x14ac:dyDescent="0.25">
      <c r="A358" s="59">
        <f t="shared" si="19"/>
        <v>357</v>
      </c>
      <c r="B358" s="47">
        <v>1</v>
      </c>
      <c r="F358" s="59" t="str">
        <f t="shared" si="14"/>
        <v xml:space="preserve">ORGANIZACIÓN POLÍTICA Y TERRITORIAL DE ESPAÑA. </v>
      </c>
      <c r="G358" s="59" t="str">
        <f>CONCATENATE(I358," - ",J358,". ",K358," (Ref: ",REPARTO!$F$3,"-",A358,")")</f>
        <v>GEOGRAFÍA E HISTORIA - ORGANIZACIÓN POLÍTICA Y TERRITORIAL DE ESPAÑA.  (Ref: 5-357)</v>
      </c>
      <c r="I358" s="37" t="s">
        <v>137</v>
      </c>
      <c r="J358" s="37" t="s">
        <v>74</v>
      </c>
      <c r="R358" s="49">
        <f t="shared" si="20"/>
        <v>42</v>
      </c>
    </row>
    <row r="359" spans="1:18" x14ac:dyDescent="0.25">
      <c r="A359" s="59">
        <f t="shared" si="19"/>
        <v>358</v>
      </c>
      <c r="B359" s="47">
        <v>1</v>
      </c>
      <c r="F359" s="59" t="str">
        <f t="shared" si="14"/>
        <v xml:space="preserve">ORGANIZACIÓN POLÍTICA Y TERRITORIAL DE ESPAÑA. </v>
      </c>
      <c r="G359" s="59" t="str">
        <f>CONCATENATE(I359," - ",J359,". ",K359," (Ref: ",REPARTO!$F$3,"-",A359,")")</f>
        <v>GEOGRAFÍA E HISTORIA - ORGANIZACIÓN POLÍTICA Y TERRITORIAL DE ESPAÑA.  (Ref: 5-358)</v>
      </c>
      <c r="I359" s="37" t="s">
        <v>137</v>
      </c>
      <c r="J359" s="37" t="s">
        <v>74</v>
      </c>
      <c r="R359" s="49">
        <f t="shared" si="20"/>
        <v>43</v>
      </c>
    </row>
    <row r="360" spans="1:18" x14ac:dyDescent="0.25">
      <c r="A360" s="59">
        <f t="shared" si="19"/>
        <v>359</v>
      </c>
      <c r="B360" s="47">
        <v>1</v>
      </c>
      <c r="F360" s="59" t="str">
        <f t="shared" si="14"/>
        <v xml:space="preserve">ORGANIZACIÓN POLÍTICA Y TERRITORIAL DE ESPAÑA. </v>
      </c>
      <c r="G360" s="59" t="str">
        <f>CONCATENATE(I360," - ",J360,". ",K360," (Ref: ",REPARTO!$F$3,"-",A360,")")</f>
        <v>GEOGRAFÍA E HISTORIA - ORGANIZACIÓN POLÍTICA Y TERRITORIAL DE ESPAÑA.  (Ref: 5-359)</v>
      </c>
      <c r="I360" s="37" t="s">
        <v>137</v>
      </c>
      <c r="J360" s="37" t="s">
        <v>74</v>
      </c>
      <c r="R360" s="49">
        <f t="shared" si="20"/>
        <v>44</v>
      </c>
    </row>
    <row r="361" spans="1:18" x14ac:dyDescent="0.25">
      <c r="A361" s="59">
        <f t="shared" si="19"/>
        <v>360</v>
      </c>
      <c r="B361" s="47">
        <v>1</v>
      </c>
      <c r="F361" s="59" t="str">
        <f t="shared" si="14"/>
        <v xml:space="preserve">ORGANIZACIÓN POLÍTICA Y TERRITORIAL DE ESPAÑA. </v>
      </c>
      <c r="G361" s="59" t="str">
        <f>CONCATENATE(I361," - ",J361,". ",K361," (Ref: ",REPARTO!$F$3,"-",A361,")")</f>
        <v>GEOGRAFÍA E HISTORIA - ORGANIZACIÓN POLÍTICA Y TERRITORIAL DE ESPAÑA.  (Ref: 5-360)</v>
      </c>
      <c r="I361" s="37" t="s">
        <v>137</v>
      </c>
      <c r="J361" s="37" t="s">
        <v>74</v>
      </c>
      <c r="R361" s="49">
        <f t="shared" si="20"/>
        <v>45</v>
      </c>
    </row>
    <row r="362" spans="1:18" x14ac:dyDescent="0.25">
      <c r="A362" s="59">
        <f t="shared" si="19"/>
        <v>361</v>
      </c>
      <c r="B362" s="47">
        <v>1</v>
      </c>
      <c r="F362" s="59" t="str">
        <f t="shared" si="14"/>
        <v xml:space="preserve">ORGANIZACIÓN POLÍTICA Y TERRITORIAL DE ESPAÑA. </v>
      </c>
      <c r="G362" s="59" t="str">
        <f>CONCATENATE(I362," - ",J362,". ",K362," (Ref: ",REPARTO!$F$3,"-",A362,")")</f>
        <v>GEOGRAFÍA E HISTORIA - ORGANIZACIÓN POLÍTICA Y TERRITORIAL DE ESPAÑA.  (Ref: 5-361)</v>
      </c>
      <c r="I362" s="37" t="s">
        <v>137</v>
      </c>
      <c r="J362" s="37" t="s">
        <v>74</v>
      </c>
      <c r="R362" s="49">
        <f t="shared" si="20"/>
        <v>46</v>
      </c>
    </row>
    <row r="363" spans="1:18" x14ac:dyDescent="0.25">
      <c r="A363" s="59">
        <f t="shared" si="19"/>
        <v>362</v>
      </c>
      <c r="B363" s="47">
        <v>1</v>
      </c>
      <c r="F363" s="59" t="str">
        <f t="shared" si="14"/>
        <v xml:space="preserve">ORGANIZACIÓN POLÍTICA Y TERRITORIAL DE ESPAÑA. </v>
      </c>
      <c r="G363" s="59" t="str">
        <f>CONCATENATE(I363," - ",J363,". ",K363," (Ref: ",REPARTO!$F$3,"-",A363,")")</f>
        <v>GEOGRAFÍA E HISTORIA - ORGANIZACIÓN POLÍTICA Y TERRITORIAL DE ESPAÑA.  (Ref: 5-362)</v>
      </c>
      <c r="I363" s="37" t="s">
        <v>137</v>
      </c>
      <c r="J363" s="37" t="s">
        <v>74</v>
      </c>
      <c r="R363" s="49">
        <f t="shared" si="20"/>
        <v>47</v>
      </c>
    </row>
    <row r="364" spans="1:18" x14ac:dyDescent="0.25">
      <c r="A364" s="59">
        <f t="shared" si="19"/>
        <v>363</v>
      </c>
      <c r="B364" s="47">
        <v>1</v>
      </c>
      <c r="F364" s="59" t="str">
        <f t="shared" si="14"/>
        <v xml:space="preserve">ORGANIZACIÓN POLÍTICA Y TERRITORIAL DE ESPAÑA. </v>
      </c>
      <c r="G364" s="59" t="str">
        <f>CONCATENATE(I364," - ",J364,". ",K364," (Ref: ",REPARTO!$F$3,"-",A364,")")</f>
        <v>GEOGRAFÍA E HISTORIA - ORGANIZACIÓN POLÍTICA Y TERRITORIAL DE ESPAÑA.  (Ref: 5-363)</v>
      </c>
      <c r="I364" s="37" t="s">
        <v>137</v>
      </c>
      <c r="J364" s="37" t="s">
        <v>74</v>
      </c>
      <c r="R364" s="49">
        <f t="shared" si="20"/>
        <v>48</v>
      </c>
    </row>
    <row r="365" spans="1:18" x14ac:dyDescent="0.25">
      <c r="A365" s="59">
        <f t="shared" si="19"/>
        <v>364</v>
      </c>
      <c r="B365" s="47">
        <v>1</v>
      </c>
      <c r="F365" s="59" t="str">
        <f t="shared" ref="F365:F370" si="21">IF(J365&gt;0,CONCATENATE(J365,". ",K365),K365)</f>
        <v xml:space="preserve">ORGANIZACIÓN POLÍTICA Y TERRITORIAL DE ESPAÑA. </v>
      </c>
      <c r="G365" s="59" t="str">
        <f>CONCATENATE(I365," - ",J365,". ",K365," (Ref: ",REPARTO!$F$3,"-",A365,")")</f>
        <v>GEOGRAFÍA E HISTORIA - ORGANIZACIÓN POLÍTICA Y TERRITORIAL DE ESPAÑA.  (Ref: 5-364)</v>
      </c>
      <c r="I365" s="37" t="s">
        <v>137</v>
      </c>
      <c r="J365" s="37" t="s">
        <v>74</v>
      </c>
      <c r="R365" s="49">
        <f t="shared" si="20"/>
        <v>49</v>
      </c>
    </row>
    <row r="366" spans="1:18" x14ac:dyDescent="0.25">
      <c r="A366" s="59">
        <f t="shared" si="19"/>
        <v>365</v>
      </c>
      <c r="B366" s="47">
        <v>1</v>
      </c>
      <c r="F366" s="59" t="str">
        <f t="shared" si="21"/>
        <v xml:space="preserve">ORGANIZACIÓN POLÍTICA Y TERRITORIAL DE ESPAÑA. </v>
      </c>
      <c r="G366" s="59" t="str">
        <f>CONCATENATE(I366," - ",J366,". ",K366," (Ref: ",REPARTO!$F$3,"-",A366,")")</f>
        <v>GEOGRAFÍA E HISTORIA - ORGANIZACIÓN POLÍTICA Y TERRITORIAL DE ESPAÑA.  (Ref: 5-365)</v>
      </c>
      <c r="I366" s="37" t="s">
        <v>137</v>
      </c>
      <c r="J366" s="37" t="s">
        <v>74</v>
      </c>
      <c r="R366" s="49">
        <f t="shared" si="20"/>
        <v>50</v>
      </c>
    </row>
    <row r="367" spans="1:18" x14ac:dyDescent="0.25">
      <c r="A367" s="59">
        <f t="shared" si="19"/>
        <v>366</v>
      </c>
      <c r="B367" s="47">
        <v>1</v>
      </c>
      <c r="F367" s="59" t="str">
        <f t="shared" si="21"/>
        <v xml:space="preserve">ORGANIZACIÓN POLÍTICA Y TERRITORIAL DE ESPAÑA. </v>
      </c>
      <c r="G367" s="59" t="str">
        <f>CONCATENATE(I367," - ",J367,". ",K367," (Ref: ",REPARTO!$F$3,"-",A367,")")</f>
        <v>GEOGRAFÍA E HISTORIA - ORGANIZACIÓN POLÍTICA Y TERRITORIAL DE ESPAÑA.  (Ref: 5-366)</v>
      </c>
      <c r="I367" s="37" t="s">
        <v>137</v>
      </c>
      <c r="J367" s="37" t="s">
        <v>74</v>
      </c>
      <c r="R367" s="49">
        <f t="shared" si="20"/>
        <v>51</v>
      </c>
    </row>
    <row r="368" spans="1:18" x14ac:dyDescent="0.25">
      <c r="A368" s="59">
        <f t="shared" si="19"/>
        <v>367</v>
      </c>
      <c r="B368" s="47">
        <v>1</v>
      </c>
      <c r="F368" s="59" t="str">
        <f t="shared" si="21"/>
        <v xml:space="preserve">ORGANIZACIÓN POLÍTICA Y TERRITORIAL DE ESPAÑA. </v>
      </c>
      <c r="G368" s="59" t="str">
        <f>CONCATENATE(I368," - ",J368,". ",K368," (Ref: ",REPARTO!$F$3,"-",A368,")")</f>
        <v>GEOGRAFÍA E HISTORIA - ORGANIZACIÓN POLÍTICA Y TERRITORIAL DE ESPAÑA.  (Ref: 5-367)</v>
      </c>
      <c r="I368" s="37" t="s">
        <v>137</v>
      </c>
      <c r="J368" s="37" t="s">
        <v>74</v>
      </c>
      <c r="R368" s="49">
        <f t="shared" si="20"/>
        <v>52</v>
      </c>
    </row>
    <row r="369" spans="1:18" x14ac:dyDescent="0.25">
      <c r="A369" s="59">
        <f t="shared" si="19"/>
        <v>368</v>
      </c>
      <c r="B369" s="47">
        <v>1</v>
      </c>
      <c r="F369" s="59" t="str">
        <f t="shared" si="21"/>
        <v xml:space="preserve">ORGANIZACIÓN POLÍTICA Y TERRITORIAL DE ESPAÑA. </v>
      </c>
      <c r="G369" s="59" t="str">
        <f>CONCATENATE(I369," - ",J369,". ",K369," (Ref: ",REPARTO!$F$3,"-",A369,")")</f>
        <v>GEOGRAFÍA E HISTORIA - ORGANIZACIÓN POLÍTICA Y TERRITORIAL DE ESPAÑA.  (Ref: 5-368)</v>
      </c>
      <c r="I369" s="37" t="s">
        <v>137</v>
      </c>
      <c r="J369" s="37" t="s">
        <v>74</v>
      </c>
      <c r="R369" s="49">
        <f t="shared" si="20"/>
        <v>53</v>
      </c>
    </row>
    <row r="370" spans="1:18" x14ac:dyDescent="0.25">
      <c r="A370" s="59">
        <f t="shared" si="19"/>
        <v>369</v>
      </c>
      <c r="B370" s="47">
        <v>1</v>
      </c>
      <c r="F370" s="59" t="str">
        <f t="shared" si="21"/>
        <v xml:space="preserve">ESPAÑA EN EL MUNDO. </v>
      </c>
      <c r="G370" s="59" t="str">
        <f>CONCATENATE(I370," - ",J370,". ",K370," (Ref: ",REPARTO!$F$3,"-",A370,")")</f>
        <v>GEOGRAFÍA E HISTORIA - ESPAÑA EN EL MUNDO.  (Ref: 5-369)</v>
      </c>
      <c r="I370" s="37" t="s">
        <v>137</v>
      </c>
      <c r="J370" s="37" t="s">
        <v>75</v>
      </c>
      <c r="R370" s="49">
        <f t="shared" si="20"/>
        <v>54</v>
      </c>
    </row>
    <row r="371" spans="1:18" x14ac:dyDescent="0.25">
      <c r="A371" s="59">
        <f t="shared" si="19"/>
        <v>370</v>
      </c>
      <c r="B371" s="47">
        <v>1</v>
      </c>
      <c r="F371" s="59" t="str">
        <f t="shared" ref="F371:F391" si="22">IF(J371&gt;0,CONCATENATE(J371,". ",K371),K371)</f>
        <v xml:space="preserve">ESPAÑA EN EL MUNDO. </v>
      </c>
      <c r="G371" s="59" t="str">
        <f>CONCATENATE(I371," - ",J371,". ",K371," (Ref: ",REPARTO!$F$3,"-",A371,")")</f>
        <v>GEOGRAFÍA E HISTORIA - ESPAÑA EN EL MUNDO.  (Ref: 5-370)</v>
      </c>
      <c r="I371" s="37" t="s">
        <v>137</v>
      </c>
      <c r="J371" s="37" t="s">
        <v>75</v>
      </c>
      <c r="Q371" s="113"/>
      <c r="R371" s="49">
        <f t="shared" si="20"/>
        <v>55</v>
      </c>
    </row>
    <row r="372" spans="1:18" x14ac:dyDescent="0.25">
      <c r="A372" s="59">
        <f t="shared" si="19"/>
        <v>371</v>
      </c>
      <c r="B372" s="47">
        <v>1</v>
      </c>
      <c r="F372" s="59" t="str">
        <f t="shared" si="22"/>
        <v xml:space="preserve">ESPAÑA EN EL MUNDO. </v>
      </c>
      <c r="G372" s="59" t="str">
        <f>CONCATENATE(I372," - ",J372,". ",K372," (Ref: ",REPARTO!$F$3,"-",A372,")")</f>
        <v>GEOGRAFÍA E HISTORIA - ESPAÑA EN EL MUNDO.  (Ref: 5-371)</v>
      </c>
      <c r="I372" s="37" t="s">
        <v>137</v>
      </c>
      <c r="J372" s="37" t="s">
        <v>75</v>
      </c>
      <c r="Q372" s="114"/>
      <c r="R372" s="49">
        <f t="shared" si="20"/>
        <v>56</v>
      </c>
    </row>
    <row r="373" spans="1:18" x14ac:dyDescent="0.25">
      <c r="A373" s="59">
        <f t="shared" si="19"/>
        <v>372</v>
      </c>
      <c r="B373" s="47">
        <v>1</v>
      </c>
      <c r="F373" s="59" t="str">
        <f t="shared" si="22"/>
        <v xml:space="preserve">ESPAÑA EN EL MUNDO. </v>
      </c>
      <c r="G373" s="59" t="str">
        <f>CONCATENATE(I373," - ",J373,". ",K373," (Ref: ",REPARTO!$F$3,"-",A373,")")</f>
        <v>GEOGRAFÍA E HISTORIA - ESPAÑA EN EL MUNDO.  (Ref: 5-372)</v>
      </c>
      <c r="I373" s="37" t="s">
        <v>137</v>
      </c>
      <c r="J373" s="37" t="s">
        <v>75</v>
      </c>
      <c r="Q373" s="114"/>
      <c r="R373" s="49">
        <f t="shared" si="20"/>
        <v>57</v>
      </c>
    </row>
    <row r="374" spans="1:18" x14ac:dyDescent="0.25">
      <c r="A374" s="59">
        <f t="shared" si="19"/>
        <v>373</v>
      </c>
      <c r="B374" s="47">
        <v>1</v>
      </c>
      <c r="F374" s="59" t="str">
        <f t="shared" si="22"/>
        <v xml:space="preserve">ESPAÑA EN EL MUNDO. </v>
      </c>
      <c r="G374" s="59" t="str">
        <f>CONCATENATE(I374," - ",J374,". ",K374," (Ref: ",REPARTO!$F$3,"-",A374,")")</f>
        <v>GEOGRAFÍA E HISTORIA - ESPAÑA EN EL MUNDO.  (Ref: 5-373)</v>
      </c>
      <c r="I374" s="37" t="s">
        <v>137</v>
      </c>
      <c r="J374" s="37" t="s">
        <v>75</v>
      </c>
      <c r="Q374" s="114"/>
      <c r="R374" s="49">
        <f t="shared" si="20"/>
        <v>58</v>
      </c>
    </row>
    <row r="375" spans="1:18" x14ac:dyDescent="0.25">
      <c r="A375" s="59">
        <f t="shared" si="19"/>
        <v>374</v>
      </c>
      <c r="B375" s="47">
        <v>1</v>
      </c>
      <c r="F375" s="59" t="str">
        <f t="shared" si="22"/>
        <v xml:space="preserve">ESPAÑA EN EL MUNDO. </v>
      </c>
      <c r="G375" s="59" t="str">
        <f>CONCATENATE(I375," - ",J375,". ",K375," (Ref: ",REPARTO!$F$3,"-",A375,")")</f>
        <v>GEOGRAFÍA E HISTORIA - ESPAÑA EN EL MUNDO.  (Ref: 5-374)</v>
      </c>
      <c r="I375" s="37" t="s">
        <v>137</v>
      </c>
      <c r="J375" s="37" t="s">
        <v>75</v>
      </c>
      <c r="Q375" s="114"/>
      <c r="R375" s="49">
        <f t="shared" si="20"/>
        <v>59</v>
      </c>
    </row>
    <row r="376" spans="1:18" x14ac:dyDescent="0.25">
      <c r="A376" s="59">
        <f t="shared" si="19"/>
        <v>375</v>
      </c>
      <c r="B376" s="47">
        <v>1</v>
      </c>
      <c r="F376" s="59" t="str">
        <f t="shared" si="22"/>
        <v xml:space="preserve">ESPAÑA EN EL MUNDO. </v>
      </c>
      <c r="G376" s="59" t="str">
        <f>CONCATENATE(I376," - ",J376,". ",K376," (Ref: ",REPARTO!$F$3,"-",A376,")")</f>
        <v>GEOGRAFÍA E HISTORIA - ESPAÑA EN EL MUNDO.  (Ref: 5-375)</v>
      </c>
      <c r="I376" s="37" t="s">
        <v>137</v>
      </c>
      <c r="J376" s="37" t="s">
        <v>75</v>
      </c>
      <c r="Q376" s="114"/>
      <c r="R376" s="49">
        <f t="shared" si="20"/>
        <v>60</v>
      </c>
    </row>
    <row r="377" spans="1:18" x14ac:dyDescent="0.25">
      <c r="A377" s="59">
        <f t="shared" si="19"/>
        <v>376</v>
      </c>
      <c r="B377" s="47">
        <v>1</v>
      </c>
      <c r="F377" s="59" t="str">
        <f t="shared" si="22"/>
        <v xml:space="preserve">ESPAÑA EN EL MUNDO. </v>
      </c>
      <c r="G377" s="59" t="str">
        <f>CONCATENATE(I377," - ",J377,". ",K377," (Ref: ",REPARTO!$F$3,"-",A377,")")</f>
        <v>GEOGRAFÍA E HISTORIA - ESPAÑA EN EL MUNDO.  (Ref: 5-376)</v>
      </c>
      <c r="I377" s="37" t="s">
        <v>137</v>
      </c>
      <c r="J377" s="37" t="s">
        <v>75</v>
      </c>
      <c r="Q377" s="114"/>
      <c r="R377" s="49">
        <f t="shared" si="20"/>
        <v>61</v>
      </c>
    </row>
    <row r="378" spans="1:18" x14ac:dyDescent="0.25">
      <c r="A378" s="59">
        <f t="shared" si="19"/>
        <v>377</v>
      </c>
      <c r="B378" s="47">
        <v>1</v>
      </c>
      <c r="F378" s="59" t="str">
        <f t="shared" si="22"/>
        <v xml:space="preserve">ESPAÑA EN EL MUNDO. </v>
      </c>
      <c r="G378" s="59" t="str">
        <f>CONCATENATE(I378," - ",J378,". ",K378," (Ref: ",REPARTO!$F$3,"-",A378,")")</f>
        <v>GEOGRAFÍA E HISTORIA - ESPAÑA EN EL MUNDO.  (Ref: 5-377)</v>
      </c>
      <c r="I378" s="37" t="s">
        <v>137</v>
      </c>
      <c r="J378" s="37" t="s">
        <v>75</v>
      </c>
      <c r="Q378" s="114"/>
      <c r="R378" s="49">
        <f t="shared" si="20"/>
        <v>62</v>
      </c>
    </row>
    <row r="379" spans="1:18" x14ac:dyDescent="0.25">
      <c r="A379" s="59">
        <f t="shared" si="19"/>
        <v>378</v>
      </c>
      <c r="B379" s="47">
        <v>1</v>
      </c>
      <c r="F379" s="59" t="str">
        <f t="shared" si="22"/>
        <v xml:space="preserve">ESPAÑA EN EL MUNDO. </v>
      </c>
      <c r="G379" s="59" t="str">
        <f>CONCATENATE(I379," - ",J379,". ",K379," (Ref: ",REPARTO!$F$3,"-",A379,")")</f>
        <v>GEOGRAFÍA E HISTORIA - ESPAÑA EN EL MUNDO.  (Ref: 5-378)</v>
      </c>
      <c r="I379" s="37" t="s">
        <v>137</v>
      </c>
      <c r="J379" s="37" t="s">
        <v>75</v>
      </c>
      <c r="Q379" s="114"/>
      <c r="R379" s="49">
        <f t="shared" si="20"/>
        <v>63</v>
      </c>
    </row>
    <row r="380" spans="1:18" x14ac:dyDescent="0.25">
      <c r="A380" s="59">
        <f t="shared" si="19"/>
        <v>379</v>
      </c>
      <c r="B380" s="47">
        <v>1</v>
      </c>
      <c r="F380" s="59" t="str">
        <f t="shared" si="22"/>
        <v xml:space="preserve">ESPAÑA EN EL MUNDO. </v>
      </c>
      <c r="G380" s="59" t="str">
        <f>CONCATENATE(I380," - ",J380,". ",K380," (Ref: ",REPARTO!$F$3,"-",A380,")")</f>
        <v>GEOGRAFÍA E HISTORIA - ESPAÑA EN EL MUNDO.  (Ref: 5-379)</v>
      </c>
      <c r="I380" s="37" t="s">
        <v>137</v>
      </c>
      <c r="J380" s="37" t="s">
        <v>75</v>
      </c>
      <c r="Q380" s="114"/>
      <c r="R380" s="49">
        <f t="shared" si="20"/>
        <v>64</v>
      </c>
    </row>
    <row r="381" spans="1:18" x14ac:dyDescent="0.25">
      <c r="A381" s="59">
        <f t="shared" si="19"/>
        <v>380</v>
      </c>
      <c r="B381" s="47">
        <v>1</v>
      </c>
      <c r="F381" s="59" t="str">
        <f t="shared" si="22"/>
        <v xml:space="preserve">ESPAÑA EN EL MUNDO. </v>
      </c>
      <c r="G381" s="59" t="str">
        <f>CONCATENATE(I381," - ",J381,". ",K381," (Ref: ",REPARTO!$F$3,"-",A381,")")</f>
        <v>GEOGRAFÍA E HISTORIA - ESPAÑA EN EL MUNDO.  (Ref: 5-380)</v>
      </c>
      <c r="I381" s="37" t="s">
        <v>137</v>
      </c>
      <c r="J381" s="37" t="s">
        <v>75</v>
      </c>
      <c r="Q381" s="114"/>
      <c r="R381" s="49">
        <f t="shared" si="20"/>
        <v>65</v>
      </c>
    </row>
    <row r="382" spans="1:18" x14ac:dyDescent="0.25">
      <c r="A382" s="59">
        <f t="shared" si="19"/>
        <v>381</v>
      </c>
      <c r="B382" s="47">
        <v>1</v>
      </c>
      <c r="F382" s="59" t="str">
        <f t="shared" si="22"/>
        <v xml:space="preserve">ESPAÑA EN EL MUNDO. </v>
      </c>
      <c r="G382" s="59" t="str">
        <f>CONCATENATE(I382," - ",J382,". ",K382," (Ref: ",REPARTO!$F$3,"-",A382,")")</f>
        <v>GEOGRAFÍA E HISTORIA - ESPAÑA EN EL MUNDO.  (Ref: 5-381)</v>
      </c>
      <c r="I382" s="37" t="s">
        <v>137</v>
      </c>
      <c r="J382" s="37" t="s">
        <v>75</v>
      </c>
      <c r="Q382" s="114"/>
      <c r="R382" s="49">
        <f t="shared" si="20"/>
        <v>66</v>
      </c>
    </row>
    <row r="383" spans="1:18" x14ac:dyDescent="0.25">
      <c r="A383" s="59">
        <f t="shared" si="19"/>
        <v>382</v>
      </c>
      <c r="B383" s="47">
        <v>1</v>
      </c>
      <c r="F383" s="59" t="str">
        <f t="shared" si="22"/>
        <v xml:space="preserve">ESPAÑA EN EL MUNDO. </v>
      </c>
      <c r="G383" s="59" t="str">
        <f>CONCATENATE(I383," - ",J383,". ",K383," (Ref: ",REPARTO!$F$3,"-",A383,")")</f>
        <v>GEOGRAFÍA E HISTORIA - ESPAÑA EN EL MUNDO.  (Ref: 5-382)</v>
      </c>
      <c r="I383" s="37" t="s">
        <v>137</v>
      </c>
      <c r="J383" s="37" t="s">
        <v>75</v>
      </c>
      <c r="Q383" s="114"/>
      <c r="R383" s="49">
        <f t="shared" si="20"/>
        <v>67</v>
      </c>
    </row>
    <row r="384" spans="1:18" x14ac:dyDescent="0.25">
      <c r="A384" s="59">
        <f t="shared" si="19"/>
        <v>383</v>
      </c>
      <c r="B384" s="47">
        <v>1</v>
      </c>
      <c r="F384" s="59" t="str">
        <f t="shared" si="22"/>
        <v xml:space="preserve">ESPAÑA EN EL MUNDO. </v>
      </c>
      <c r="G384" s="59" t="str">
        <f>CONCATENATE(I384," - ",J384,". ",K384," (Ref: ",REPARTO!$F$3,"-",A384,")")</f>
        <v>GEOGRAFÍA E HISTORIA - ESPAÑA EN EL MUNDO.  (Ref: 5-383)</v>
      </c>
      <c r="I384" s="37" t="s">
        <v>137</v>
      </c>
      <c r="J384" s="37" t="s">
        <v>75</v>
      </c>
      <c r="Q384" s="114"/>
      <c r="R384" s="49">
        <f t="shared" si="20"/>
        <v>68</v>
      </c>
    </row>
    <row r="385" spans="1:18" x14ac:dyDescent="0.25">
      <c r="A385" s="59">
        <f t="shared" si="19"/>
        <v>384</v>
      </c>
      <c r="B385" s="47">
        <v>1</v>
      </c>
      <c r="F385" s="59" t="str">
        <f t="shared" si="22"/>
        <v xml:space="preserve">ESPAÑA EN EL MUNDO. </v>
      </c>
      <c r="G385" s="59" t="str">
        <f>CONCATENATE(I385," - ",J385,". ",K385," (Ref: ",REPARTO!$F$3,"-",A385,")")</f>
        <v>GEOGRAFÍA E HISTORIA - ESPAÑA EN EL MUNDO.  (Ref: 5-384)</v>
      </c>
      <c r="I385" s="37" t="s">
        <v>137</v>
      </c>
      <c r="J385" s="37" t="s">
        <v>75</v>
      </c>
      <c r="Q385" s="114"/>
      <c r="R385" s="49">
        <f t="shared" si="20"/>
        <v>69</v>
      </c>
    </row>
    <row r="386" spans="1:18" x14ac:dyDescent="0.25">
      <c r="A386" s="59">
        <f t="shared" si="19"/>
        <v>385</v>
      </c>
      <c r="B386" s="47">
        <v>1</v>
      </c>
      <c r="F386" s="59" t="str">
        <f t="shared" si="22"/>
        <v xml:space="preserve">ESPAÑA EN EL MUNDO. </v>
      </c>
      <c r="G386" s="59" t="str">
        <f>CONCATENATE(I386," - ",J386,". ",K386," (Ref: ",REPARTO!$F$3,"-",A386,")")</f>
        <v>GEOGRAFÍA E HISTORIA - ESPAÑA EN EL MUNDO.  (Ref: 5-385)</v>
      </c>
      <c r="I386" s="37" t="s">
        <v>137</v>
      </c>
      <c r="J386" s="37" t="s">
        <v>75</v>
      </c>
      <c r="Q386" s="114"/>
      <c r="R386" s="49">
        <f t="shared" si="20"/>
        <v>70</v>
      </c>
    </row>
    <row r="387" spans="1:18" x14ac:dyDescent="0.25">
      <c r="A387" s="59">
        <f t="shared" si="19"/>
        <v>386</v>
      </c>
      <c r="B387" s="47">
        <v>1</v>
      </c>
      <c r="F387" s="59" t="str">
        <f t="shared" si="22"/>
        <v xml:space="preserve">ESPAÑA EN EL MUNDO. </v>
      </c>
      <c r="G387" s="59" t="str">
        <f>CONCATENATE(I387," - ",J387,". ",K387," (Ref: ",REPARTO!$F$3,"-",A387,")")</f>
        <v>GEOGRAFÍA E HISTORIA - ESPAÑA EN EL MUNDO.  (Ref: 5-386)</v>
      </c>
      <c r="I387" s="37" t="s">
        <v>137</v>
      </c>
      <c r="J387" s="37" t="s">
        <v>75</v>
      </c>
      <c r="Q387" s="114"/>
      <c r="R387" s="49">
        <f t="shared" si="20"/>
        <v>71</v>
      </c>
    </row>
    <row r="388" spans="1:18" x14ac:dyDescent="0.25">
      <c r="A388" s="59">
        <f t="shared" ref="A388:A451" si="23">+A387+1</f>
        <v>387</v>
      </c>
      <c r="B388" s="47">
        <v>1</v>
      </c>
      <c r="F388" s="59" t="str">
        <f t="shared" si="22"/>
        <v xml:space="preserve">ESPAÑA EN EL MUNDO. </v>
      </c>
      <c r="G388" s="59" t="str">
        <f>CONCATENATE(I388," - ",J388,". ",K388," (Ref: ",REPARTO!$F$3,"-",A388,")")</f>
        <v>GEOGRAFÍA E HISTORIA - ESPAÑA EN EL MUNDO.  (Ref: 5-387)</v>
      </c>
      <c r="I388" s="37" t="s">
        <v>137</v>
      </c>
      <c r="J388" s="37" t="s">
        <v>75</v>
      </c>
      <c r="Q388" s="114"/>
      <c r="R388" s="49">
        <f t="shared" ref="R388:R451" si="24">IF(C388=0,R387+1,1)</f>
        <v>72</v>
      </c>
    </row>
    <row r="389" spans="1:18" x14ac:dyDescent="0.25">
      <c r="A389" s="59">
        <f t="shared" si="23"/>
        <v>388</v>
      </c>
      <c r="B389" s="47">
        <v>1</v>
      </c>
      <c r="F389" s="59" t="str">
        <f t="shared" si="22"/>
        <v xml:space="preserve">ESPAÑA EN EL MUNDO. </v>
      </c>
      <c r="G389" s="59" t="str">
        <f>CONCATENATE(I389," - ",J389,". ",K389," (Ref: ",REPARTO!$F$3,"-",A389,")")</f>
        <v>GEOGRAFÍA E HISTORIA - ESPAÑA EN EL MUNDO.  (Ref: 5-388)</v>
      </c>
      <c r="I389" s="37" t="s">
        <v>137</v>
      </c>
      <c r="J389" s="37" t="s">
        <v>75</v>
      </c>
      <c r="Q389" s="114"/>
      <c r="R389" s="49">
        <f t="shared" si="24"/>
        <v>73</v>
      </c>
    </row>
    <row r="390" spans="1:18" x14ac:dyDescent="0.25">
      <c r="A390" s="59">
        <f t="shared" si="23"/>
        <v>389</v>
      </c>
      <c r="B390" s="47">
        <v>1</v>
      </c>
      <c r="F390" s="59" t="str">
        <f t="shared" si="22"/>
        <v xml:space="preserve">ESPAÑA EN EL MUNDO. </v>
      </c>
      <c r="G390" s="59" t="str">
        <f>CONCATENATE(I390," - ",J390,". ",K390," (Ref: ",REPARTO!$F$3,"-",A390,")")</f>
        <v>GEOGRAFÍA E HISTORIA - ESPAÑA EN EL MUNDO.  (Ref: 5-389)</v>
      </c>
      <c r="I390" s="37" t="s">
        <v>137</v>
      </c>
      <c r="J390" s="37" t="s">
        <v>75</v>
      </c>
      <c r="Q390" s="114"/>
      <c r="R390" s="49">
        <f t="shared" si="24"/>
        <v>74</v>
      </c>
    </row>
    <row r="391" spans="1:18" x14ac:dyDescent="0.25">
      <c r="A391" s="59">
        <f t="shared" si="23"/>
        <v>390</v>
      </c>
      <c r="B391" s="47">
        <v>1</v>
      </c>
      <c r="F391" s="59" t="str">
        <f t="shared" si="22"/>
        <v xml:space="preserve">ESPAÑA EN EL MUNDO. </v>
      </c>
      <c r="G391" s="59" t="str">
        <f>CONCATENATE(I391," - ",J391,". ",K391," (Ref: ",REPARTO!$F$3,"-",A391,")")</f>
        <v>GEOGRAFÍA E HISTORIA - ESPAÑA EN EL MUNDO.  (Ref: 5-390)</v>
      </c>
      <c r="I391" s="37" t="s">
        <v>137</v>
      </c>
      <c r="J391" s="37" t="s">
        <v>75</v>
      </c>
      <c r="Q391" s="114"/>
      <c r="R391" s="49">
        <f t="shared" si="24"/>
        <v>75</v>
      </c>
    </row>
    <row r="392" spans="1:18" x14ac:dyDescent="0.25">
      <c r="A392" s="59">
        <f t="shared" si="23"/>
        <v>391</v>
      </c>
      <c r="B392" s="47">
        <v>1</v>
      </c>
      <c r="F392" s="59" t="str">
        <f t="shared" ref="F392:F412" si="25">IF(J392&gt;0,CONCATENATE(J392,". ",K392),K392)</f>
        <v xml:space="preserve">ESPAÑA EN EL MUNDO. </v>
      </c>
      <c r="G392" s="59" t="str">
        <f>CONCATENATE(I392," - ",J392,". ",K392," (Ref: ",REPARTO!$F$3,"-",A392,")")</f>
        <v>GEOGRAFÍA E HISTORIA - ESPAÑA EN EL MUNDO.  (Ref: 5-391)</v>
      </c>
      <c r="I392" s="37" t="s">
        <v>137</v>
      </c>
      <c r="J392" s="37" t="s">
        <v>75</v>
      </c>
      <c r="R392" s="49">
        <f t="shared" si="24"/>
        <v>76</v>
      </c>
    </row>
    <row r="393" spans="1:18" x14ac:dyDescent="0.25">
      <c r="A393" s="59">
        <f t="shared" si="23"/>
        <v>392</v>
      </c>
      <c r="B393" s="47">
        <v>1</v>
      </c>
      <c r="F393" s="59" t="str">
        <f t="shared" si="25"/>
        <v xml:space="preserve">ESPAÑA EN EL MUNDO. </v>
      </c>
      <c r="G393" s="59" t="str">
        <f>CONCATENATE(I393," - ",J393,". ",K393," (Ref: ",REPARTO!$F$3,"-",A393,")")</f>
        <v>GEOGRAFÍA E HISTORIA - ESPAÑA EN EL MUNDO.  (Ref: 5-392)</v>
      </c>
      <c r="I393" s="37" t="s">
        <v>137</v>
      </c>
      <c r="J393" s="37" t="s">
        <v>75</v>
      </c>
      <c r="R393" s="49">
        <f t="shared" si="24"/>
        <v>77</v>
      </c>
    </row>
    <row r="394" spans="1:18" x14ac:dyDescent="0.25">
      <c r="A394" s="59">
        <f t="shared" si="23"/>
        <v>393</v>
      </c>
      <c r="B394" s="47">
        <v>1</v>
      </c>
      <c r="F394" s="59" t="str">
        <f t="shared" si="25"/>
        <v xml:space="preserve">ESPAÑA EN EL MUNDO. </v>
      </c>
      <c r="G394" s="59" t="str">
        <f>CONCATENATE(I394," - ",J394,". ",K394," (Ref: ",REPARTO!$F$3,"-",A394,")")</f>
        <v>GEOGRAFÍA E HISTORIA - ESPAÑA EN EL MUNDO.  (Ref: 5-393)</v>
      </c>
      <c r="I394" s="37" t="s">
        <v>137</v>
      </c>
      <c r="J394" s="37" t="s">
        <v>75</v>
      </c>
      <c r="R394" s="49">
        <f t="shared" si="24"/>
        <v>78</v>
      </c>
    </row>
    <row r="395" spans="1:18" x14ac:dyDescent="0.25">
      <c r="A395" s="59">
        <f t="shared" si="23"/>
        <v>394</v>
      </c>
      <c r="B395" s="47">
        <v>1</v>
      </c>
      <c r="F395" s="59" t="str">
        <f t="shared" si="25"/>
        <v xml:space="preserve">ESPAÑA EN EL MUNDO. </v>
      </c>
      <c r="G395" s="59" t="str">
        <f>CONCATENATE(I395," - ",J395,". ",K395," (Ref: ",REPARTO!$F$3,"-",A395,")")</f>
        <v>GEOGRAFÍA E HISTORIA - ESPAÑA EN EL MUNDO.  (Ref: 5-394)</v>
      </c>
      <c r="I395" s="37" t="s">
        <v>137</v>
      </c>
      <c r="J395" s="37" t="s">
        <v>75</v>
      </c>
      <c r="R395" s="49">
        <f t="shared" si="24"/>
        <v>79</v>
      </c>
    </row>
    <row r="396" spans="1:18" x14ac:dyDescent="0.25">
      <c r="A396" s="59">
        <f t="shared" si="23"/>
        <v>395</v>
      </c>
      <c r="B396" s="47">
        <v>1</v>
      </c>
      <c r="F396" s="59" t="str">
        <f t="shared" si="25"/>
        <v xml:space="preserve">ESPAÑA EN EL MUNDO. </v>
      </c>
      <c r="G396" s="59" t="str">
        <f>CONCATENATE(I396," - ",J396,". ",K396," (Ref: ",REPARTO!$F$3,"-",A396,")")</f>
        <v>GEOGRAFÍA E HISTORIA - ESPAÑA EN EL MUNDO.  (Ref: 5-395)</v>
      </c>
      <c r="I396" s="37" t="s">
        <v>137</v>
      </c>
      <c r="J396" s="37" t="s">
        <v>75</v>
      </c>
      <c r="R396" s="49">
        <f t="shared" si="24"/>
        <v>80</v>
      </c>
    </row>
    <row r="397" spans="1:18" x14ac:dyDescent="0.25">
      <c r="A397" s="59">
        <f t="shared" si="23"/>
        <v>396</v>
      </c>
      <c r="B397" s="47">
        <v>1</v>
      </c>
      <c r="F397" s="59" t="str">
        <f t="shared" si="25"/>
        <v xml:space="preserve">ESPAÑA EN EL MUNDO. </v>
      </c>
      <c r="G397" s="59" t="str">
        <f>CONCATENATE(I397," - ",J397,". ",K397," (Ref: ",REPARTO!$F$3,"-",A397,")")</f>
        <v>GEOGRAFÍA E HISTORIA - ESPAÑA EN EL MUNDO.  (Ref: 5-396)</v>
      </c>
      <c r="I397" s="37" t="s">
        <v>137</v>
      </c>
      <c r="J397" s="37" t="s">
        <v>75</v>
      </c>
      <c r="R397" s="49">
        <f t="shared" si="24"/>
        <v>81</v>
      </c>
    </row>
    <row r="398" spans="1:18" x14ac:dyDescent="0.25">
      <c r="A398" s="59">
        <f t="shared" si="23"/>
        <v>397</v>
      </c>
      <c r="B398" s="47">
        <v>1</v>
      </c>
      <c r="C398" s="46">
        <f>+C317+1</f>
        <v>7</v>
      </c>
      <c r="E398" s="115" t="str">
        <f>CONCATENATE(H398," ",D398)</f>
        <v xml:space="preserve">La Prehistoria y la Edad Antigua </v>
      </c>
      <c r="F398" s="59" t="str">
        <f t="shared" si="25"/>
        <v xml:space="preserve">LA PREHISTORIA EN ESPAÑA. </v>
      </c>
      <c r="G398" s="59" t="str">
        <f>CONCATENATE(I398," - ",J398,". ",K398," (Ref: ",REPARTO!$F$3,"-",A398,")")</f>
        <v>GEOGRAFÍA E HISTORIA - LA PREHISTORIA EN ESPAÑA.  (Ref: 5-397)</v>
      </c>
      <c r="H398" s="42" t="s">
        <v>147</v>
      </c>
      <c r="I398" s="37" t="s">
        <v>137</v>
      </c>
      <c r="J398" s="37" t="s">
        <v>76</v>
      </c>
      <c r="R398" s="49">
        <f t="shared" si="24"/>
        <v>1</v>
      </c>
    </row>
    <row r="399" spans="1:18" x14ac:dyDescent="0.25">
      <c r="A399" s="59">
        <f t="shared" si="23"/>
        <v>398</v>
      </c>
      <c r="B399" s="47">
        <v>1</v>
      </c>
      <c r="F399" s="59" t="str">
        <f t="shared" si="25"/>
        <v xml:space="preserve">LA PREHISTORIA EN ESPAÑA. </v>
      </c>
      <c r="G399" s="59" t="str">
        <f>CONCATENATE(I399," - ",J399,". ",K399," (Ref: ",REPARTO!$F$3,"-",A399,")")</f>
        <v>GEOGRAFÍA E HISTORIA - LA PREHISTORIA EN ESPAÑA.  (Ref: 5-398)</v>
      </c>
      <c r="I399" s="37" t="s">
        <v>137</v>
      </c>
      <c r="J399" s="37" t="s">
        <v>76</v>
      </c>
      <c r="R399" s="49">
        <f t="shared" si="24"/>
        <v>2</v>
      </c>
    </row>
    <row r="400" spans="1:18" x14ac:dyDescent="0.25">
      <c r="A400" s="59">
        <f t="shared" si="23"/>
        <v>399</v>
      </c>
      <c r="B400" s="47">
        <v>1</v>
      </c>
      <c r="F400" s="59" t="str">
        <f t="shared" si="25"/>
        <v xml:space="preserve">LA PREHISTORIA EN ESPAÑA. </v>
      </c>
      <c r="G400" s="59" t="str">
        <f>CONCATENATE(I400," - ",J400,". ",K400," (Ref: ",REPARTO!$F$3,"-",A400,")")</f>
        <v>GEOGRAFÍA E HISTORIA - LA PREHISTORIA EN ESPAÑA.  (Ref: 5-399)</v>
      </c>
      <c r="I400" s="37" t="s">
        <v>137</v>
      </c>
      <c r="J400" s="37" t="s">
        <v>76</v>
      </c>
      <c r="R400" s="49">
        <f t="shared" si="24"/>
        <v>3</v>
      </c>
    </row>
    <row r="401" spans="1:18" x14ac:dyDescent="0.25">
      <c r="A401" s="59">
        <f t="shared" si="23"/>
        <v>400</v>
      </c>
      <c r="B401" s="47">
        <v>1</v>
      </c>
      <c r="F401" s="59" t="str">
        <f t="shared" si="25"/>
        <v xml:space="preserve">LA PREHISTORIA EN ESPAÑA. </v>
      </c>
      <c r="G401" s="59" t="str">
        <f>CONCATENATE(I401," - ",J401,". ",K401," (Ref: ",REPARTO!$F$3,"-",A401,")")</f>
        <v>GEOGRAFÍA E HISTORIA - LA PREHISTORIA EN ESPAÑA.  (Ref: 5-400)</v>
      </c>
      <c r="I401" s="37" t="s">
        <v>137</v>
      </c>
      <c r="J401" s="37" t="s">
        <v>76</v>
      </c>
      <c r="R401" s="49">
        <f t="shared" si="24"/>
        <v>4</v>
      </c>
    </row>
    <row r="402" spans="1:18" x14ac:dyDescent="0.25">
      <c r="A402" s="59">
        <f t="shared" si="23"/>
        <v>401</v>
      </c>
      <c r="B402" s="47">
        <v>1</v>
      </c>
      <c r="F402" s="59" t="str">
        <f t="shared" si="25"/>
        <v xml:space="preserve">LA PREHISTORIA EN ESPAÑA. </v>
      </c>
      <c r="G402" s="59" t="str">
        <f>CONCATENATE(I402," - ",J402,". ",K402," (Ref: ",REPARTO!$F$3,"-",A402,")")</f>
        <v>GEOGRAFÍA E HISTORIA - LA PREHISTORIA EN ESPAÑA.  (Ref: 5-401)</v>
      </c>
      <c r="I402" s="37" t="s">
        <v>137</v>
      </c>
      <c r="J402" s="37" t="s">
        <v>76</v>
      </c>
      <c r="R402" s="49">
        <f t="shared" si="24"/>
        <v>5</v>
      </c>
    </row>
    <row r="403" spans="1:18" x14ac:dyDescent="0.25">
      <c r="A403" s="59">
        <f t="shared" si="23"/>
        <v>402</v>
      </c>
      <c r="B403" s="47">
        <v>1</v>
      </c>
      <c r="F403" s="59" t="str">
        <f t="shared" si="25"/>
        <v xml:space="preserve">LA PREHISTORIA EN ESPAÑA. </v>
      </c>
      <c r="G403" s="59" t="str">
        <f>CONCATENATE(I403," - ",J403,". ",K403," (Ref: ",REPARTO!$F$3,"-",A403,")")</f>
        <v>GEOGRAFÍA E HISTORIA - LA PREHISTORIA EN ESPAÑA.  (Ref: 5-402)</v>
      </c>
      <c r="I403" s="37" t="s">
        <v>137</v>
      </c>
      <c r="J403" s="37" t="s">
        <v>76</v>
      </c>
      <c r="R403" s="49">
        <f t="shared" si="24"/>
        <v>6</v>
      </c>
    </row>
    <row r="404" spans="1:18" x14ac:dyDescent="0.25">
      <c r="A404" s="59">
        <f t="shared" si="23"/>
        <v>403</v>
      </c>
      <c r="B404" s="47">
        <v>1</v>
      </c>
      <c r="F404" s="59" t="str">
        <f t="shared" si="25"/>
        <v xml:space="preserve">LA PREHISTORIA EN ESPAÑA. </v>
      </c>
      <c r="G404" s="59" t="str">
        <f>CONCATENATE(I404," - ",J404,". ",K404," (Ref: ",REPARTO!$F$3,"-",A404,")")</f>
        <v>GEOGRAFÍA E HISTORIA - LA PREHISTORIA EN ESPAÑA.  (Ref: 5-403)</v>
      </c>
      <c r="I404" s="37" t="s">
        <v>137</v>
      </c>
      <c r="J404" s="37" t="s">
        <v>76</v>
      </c>
      <c r="R404" s="49">
        <f t="shared" si="24"/>
        <v>7</v>
      </c>
    </row>
    <row r="405" spans="1:18" x14ac:dyDescent="0.25">
      <c r="A405" s="59">
        <f t="shared" si="23"/>
        <v>404</v>
      </c>
      <c r="B405" s="47">
        <v>1</v>
      </c>
      <c r="F405" s="59" t="str">
        <f t="shared" si="25"/>
        <v xml:space="preserve">LA PREHISTORIA EN ESPAÑA. </v>
      </c>
      <c r="G405" s="59" t="str">
        <f>CONCATENATE(I405," - ",J405,". ",K405," (Ref: ",REPARTO!$F$3,"-",A405,")")</f>
        <v>GEOGRAFÍA E HISTORIA - LA PREHISTORIA EN ESPAÑA.  (Ref: 5-404)</v>
      </c>
      <c r="I405" s="37" t="s">
        <v>137</v>
      </c>
      <c r="J405" s="37" t="s">
        <v>76</v>
      </c>
      <c r="R405" s="49">
        <f t="shared" si="24"/>
        <v>8</v>
      </c>
    </row>
    <row r="406" spans="1:18" x14ac:dyDescent="0.25">
      <c r="A406" s="59">
        <f t="shared" si="23"/>
        <v>405</v>
      </c>
      <c r="B406" s="47">
        <v>1</v>
      </c>
      <c r="F406" s="59" t="str">
        <f t="shared" si="25"/>
        <v xml:space="preserve">LA PREHISTORIA EN ESPAÑA. </v>
      </c>
      <c r="G406" s="59" t="str">
        <f>CONCATENATE(I406," - ",J406,". ",K406," (Ref: ",REPARTO!$F$3,"-",A406,")")</f>
        <v>GEOGRAFÍA E HISTORIA - LA PREHISTORIA EN ESPAÑA.  (Ref: 5-405)</v>
      </c>
      <c r="I406" s="37" t="s">
        <v>137</v>
      </c>
      <c r="J406" s="37" t="s">
        <v>76</v>
      </c>
      <c r="R406" s="49">
        <f t="shared" si="24"/>
        <v>9</v>
      </c>
    </row>
    <row r="407" spans="1:18" x14ac:dyDescent="0.25">
      <c r="A407" s="59">
        <f t="shared" si="23"/>
        <v>406</v>
      </c>
      <c r="B407" s="47">
        <v>1</v>
      </c>
      <c r="F407" s="59" t="str">
        <f t="shared" si="25"/>
        <v xml:space="preserve">LA PREHISTORIA EN ESPAÑA. </v>
      </c>
      <c r="G407" s="59" t="str">
        <f>CONCATENATE(I407," - ",J407,". ",K407," (Ref: ",REPARTO!$F$3,"-",A407,")")</f>
        <v>GEOGRAFÍA E HISTORIA - LA PREHISTORIA EN ESPAÑA.  (Ref: 5-406)</v>
      </c>
      <c r="I407" s="37" t="s">
        <v>137</v>
      </c>
      <c r="J407" s="37" t="s">
        <v>76</v>
      </c>
      <c r="R407" s="49">
        <f t="shared" si="24"/>
        <v>10</v>
      </c>
    </row>
    <row r="408" spans="1:18" x14ac:dyDescent="0.25">
      <c r="A408" s="59">
        <f t="shared" si="23"/>
        <v>407</v>
      </c>
      <c r="B408" s="47">
        <v>1</v>
      </c>
      <c r="F408" s="59" t="str">
        <f t="shared" si="25"/>
        <v xml:space="preserve">LA PREHISTORIA EN ESPAÑA. </v>
      </c>
      <c r="G408" s="59" t="str">
        <f>CONCATENATE(I408," - ",J408,". ",K408," (Ref: ",REPARTO!$F$3,"-",A408,")")</f>
        <v>GEOGRAFÍA E HISTORIA - LA PREHISTORIA EN ESPAÑA.  (Ref: 5-407)</v>
      </c>
      <c r="I408" s="37" t="s">
        <v>137</v>
      </c>
      <c r="J408" s="37" t="s">
        <v>76</v>
      </c>
      <c r="R408" s="49">
        <f t="shared" si="24"/>
        <v>11</v>
      </c>
    </row>
    <row r="409" spans="1:18" x14ac:dyDescent="0.25">
      <c r="A409" s="59">
        <f t="shared" si="23"/>
        <v>408</v>
      </c>
      <c r="B409" s="47">
        <v>1</v>
      </c>
      <c r="F409" s="59" t="str">
        <f t="shared" si="25"/>
        <v xml:space="preserve">LA PREHISTORIA EN ESPAÑA. </v>
      </c>
      <c r="G409" s="59" t="str">
        <f>CONCATENATE(I409," - ",J409,". ",K409," (Ref: ",REPARTO!$F$3,"-",A409,")")</f>
        <v>GEOGRAFÍA E HISTORIA - LA PREHISTORIA EN ESPAÑA.  (Ref: 5-408)</v>
      </c>
      <c r="I409" s="37" t="s">
        <v>137</v>
      </c>
      <c r="J409" s="37" t="s">
        <v>76</v>
      </c>
      <c r="R409" s="49">
        <f t="shared" si="24"/>
        <v>12</v>
      </c>
    </row>
    <row r="410" spans="1:18" x14ac:dyDescent="0.25">
      <c r="A410" s="59">
        <f t="shared" si="23"/>
        <v>409</v>
      </c>
      <c r="B410" s="47">
        <v>1</v>
      </c>
      <c r="F410" s="59" t="str">
        <f t="shared" si="25"/>
        <v xml:space="preserve">LA PREHISTORIA EN ESPAÑA. </v>
      </c>
      <c r="G410" s="59" t="str">
        <f>CONCATENATE(I410," - ",J410,". ",K410," (Ref: ",REPARTO!$F$3,"-",A410,")")</f>
        <v>GEOGRAFÍA E HISTORIA - LA PREHISTORIA EN ESPAÑA.  (Ref: 5-409)</v>
      </c>
      <c r="I410" s="37" t="s">
        <v>137</v>
      </c>
      <c r="J410" s="37" t="s">
        <v>76</v>
      </c>
      <c r="R410" s="49">
        <f t="shared" si="24"/>
        <v>13</v>
      </c>
    </row>
    <row r="411" spans="1:18" x14ac:dyDescent="0.25">
      <c r="A411" s="59">
        <f t="shared" si="23"/>
        <v>410</v>
      </c>
      <c r="B411" s="47">
        <v>1</v>
      </c>
      <c r="F411" s="59" t="str">
        <f t="shared" si="25"/>
        <v xml:space="preserve">LA PREHISTORIA EN ESPAÑA. </v>
      </c>
      <c r="G411" s="59" t="str">
        <f>CONCATENATE(I411," - ",J411,". ",K411," (Ref: ",REPARTO!$F$3,"-",A411,")")</f>
        <v>GEOGRAFÍA E HISTORIA - LA PREHISTORIA EN ESPAÑA.  (Ref: 5-410)</v>
      </c>
      <c r="I411" s="37" t="s">
        <v>137</v>
      </c>
      <c r="J411" s="37" t="s">
        <v>76</v>
      </c>
      <c r="R411" s="49">
        <f t="shared" si="24"/>
        <v>14</v>
      </c>
    </row>
    <row r="412" spans="1:18" x14ac:dyDescent="0.25">
      <c r="A412" s="59">
        <f t="shared" si="23"/>
        <v>411</v>
      </c>
      <c r="B412" s="47">
        <v>1</v>
      </c>
      <c r="F412" s="59" t="str">
        <f t="shared" si="25"/>
        <v xml:space="preserve">LA PREHISTORIA EN ESPAÑA. </v>
      </c>
      <c r="G412" s="59" t="str">
        <f>CONCATENATE(I412," - ",J412,". ",K412," (Ref: ",REPARTO!$F$3,"-",A412,")")</f>
        <v>GEOGRAFÍA E HISTORIA - LA PREHISTORIA EN ESPAÑA.  (Ref: 5-411)</v>
      </c>
      <c r="I412" s="37" t="s">
        <v>137</v>
      </c>
      <c r="J412" s="37" t="s">
        <v>76</v>
      </c>
      <c r="R412" s="49">
        <f t="shared" si="24"/>
        <v>15</v>
      </c>
    </row>
    <row r="413" spans="1:18" x14ac:dyDescent="0.25">
      <c r="A413" s="59">
        <f t="shared" si="23"/>
        <v>412</v>
      </c>
      <c r="B413" s="47">
        <v>2</v>
      </c>
      <c r="F413" s="59" t="str">
        <f t="shared" ref="F413:F426" si="26">IF(J413&gt;0,CONCATENATE(J413,". ",K413),K413)</f>
        <v xml:space="preserve">LA PREHISTORIA EN ESPAÑA. </v>
      </c>
      <c r="G413" s="59" t="str">
        <f>CONCATENATE(I413," - ",J413,". ",K413," (Ref: ",REPARTO!$F$3,"-",A413,")")</f>
        <v>GEOGRAFÍA E HISTORIA - LA PREHISTORIA EN ESPAÑA.  (Ref: 5-412)</v>
      </c>
      <c r="I413" s="37" t="s">
        <v>137</v>
      </c>
      <c r="J413" s="37" t="s">
        <v>76</v>
      </c>
      <c r="Q413" s="114"/>
      <c r="R413" s="49">
        <f t="shared" si="24"/>
        <v>16</v>
      </c>
    </row>
    <row r="414" spans="1:18" x14ac:dyDescent="0.25">
      <c r="A414" s="59">
        <f t="shared" si="23"/>
        <v>413</v>
      </c>
      <c r="B414" s="47">
        <v>3</v>
      </c>
      <c r="F414" s="59" t="str">
        <f t="shared" si="26"/>
        <v xml:space="preserve">LA PREHISTORIA EN ESPAÑA. </v>
      </c>
      <c r="G414" s="59" t="str">
        <f>CONCATENATE(I414," - ",J414,". ",K414," (Ref: ",REPARTO!$F$3,"-",A414,")")</f>
        <v>GEOGRAFÍA E HISTORIA - LA PREHISTORIA EN ESPAÑA.  (Ref: 5-413)</v>
      </c>
      <c r="I414" s="37" t="s">
        <v>137</v>
      </c>
      <c r="J414" s="37" t="s">
        <v>76</v>
      </c>
      <c r="Q414" s="114"/>
      <c r="R414" s="49">
        <f t="shared" si="24"/>
        <v>17</v>
      </c>
    </row>
    <row r="415" spans="1:18" x14ac:dyDescent="0.25">
      <c r="A415" s="59">
        <f t="shared" si="23"/>
        <v>414</v>
      </c>
      <c r="B415" s="47">
        <v>4</v>
      </c>
      <c r="F415" s="59" t="str">
        <f t="shared" si="26"/>
        <v xml:space="preserve">LA PREHISTORIA EN ESPAÑA. </v>
      </c>
      <c r="G415" s="59" t="str">
        <f>CONCATENATE(I415," - ",J415,". ",K415," (Ref: ",REPARTO!$F$3,"-",A415,")")</f>
        <v>GEOGRAFÍA E HISTORIA - LA PREHISTORIA EN ESPAÑA.  (Ref: 5-414)</v>
      </c>
      <c r="I415" s="37" t="s">
        <v>137</v>
      </c>
      <c r="J415" s="37" t="s">
        <v>76</v>
      </c>
      <c r="Q415" s="114"/>
      <c r="R415" s="49">
        <f t="shared" si="24"/>
        <v>18</v>
      </c>
    </row>
    <row r="416" spans="1:18" x14ac:dyDescent="0.25">
      <c r="A416" s="59">
        <f t="shared" si="23"/>
        <v>415</v>
      </c>
      <c r="B416" s="47">
        <v>5</v>
      </c>
      <c r="F416" s="59" t="str">
        <f t="shared" si="26"/>
        <v xml:space="preserve">LA PREHISTORIA EN ESPAÑA. </v>
      </c>
      <c r="G416" s="59" t="str">
        <f>CONCATENATE(I416," - ",J416,". ",K416," (Ref: ",REPARTO!$F$3,"-",A416,")")</f>
        <v>GEOGRAFÍA E HISTORIA - LA PREHISTORIA EN ESPAÑA.  (Ref: 5-415)</v>
      </c>
      <c r="I416" s="37" t="s">
        <v>137</v>
      </c>
      <c r="J416" s="37" t="s">
        <v>76</v>
      </c>
      <c r="Q416" s="114"/>
      <c r="R416" s="49">
        <f t="shared" si="24"/>
        <v>19</v>
      </c>
    </row>
    <row r="417" spans="1:18" x14ac:dyDescent="0.25">
      <c r="A417" s="59">
        <f t="shared" si="23"/>
        <v>416</v>
      </c>
      <c r="B417" s="47">
        <v>6</v>
      </c>
      <c r="F417" s="59" t="str">
        <f t="shared" si="26"/>
        <v xml:space="preserve">LA PREHISTORIA EN ESPAÑA. </v>
      </c>
      <c r="G417" s="59" t="str">
        <f>CONCATENATE(I417," - ",J417,". ",K417," (Ref: ",REPARTO!$F$3,"-",A417,")")</f>
        <v>GEOGRAFÍA E HISTORIA - LA PREHISTORIA EN ESPAÑA.  (Ref: 5-416)</v>
      </c>
      <c r="I417" s="37" t="s">
        <v>137</v>
      </c>
      <c r="J417" s="37" t="s">
        <v>76</v>
      </c>
      <c r="Q417" s="114"/>
      <c r="R417" s="49">
        <f t="shared" si="24"/>
        <v>20</v>
      </c>
    </row>
    <row r="418" spans="1:18" x14ac:dyDescent="0.25">
      <c r="A418" s="59">
        <f t="shared" si="23"/>
        <v>417</v>
      </c>
      <c r="B418" s="47">
        <v>7</v>
      </c>
      <c r="F418" s="59" t="str">
        <f t="shared" si="26"/>
        <v xml:space="preserve">LA PREHISTORIA EN ESPAÑA. </v>
      </c>
      <c r="G418" s="59" t="str">
        <f>CONCATENATE(I418," - ",J418,". ",K418," (Ref: ",REPARTO!$F$3,"-",A418,")")</f>
        <v>GEOGRAFÍA E HISTORIA - LA PREHISTORIA EN ESPAÑA.  (Ref: 5-417)</v>
      </c>
      <c r="I418" s="37" t="s">
        <v>137</v>
      </c>
      <c r="J418" s="37" t="s">
        <v>76</v>
      </c>
      <c r="Q418" s="114"/>
      <c r="R418" s="49">
        <f t="shared" si="24"/>
        <v>21</v>
      </c>
    </row>
    <row r="419" spans="1:18" x14ac:dyDescent="0.25">
      <c r="A419" s="59">
        <f t="shared" si="23"/>
        <v>418</v>
      </c>
      <c r="B419" s="47">
        <v>8</v>
      </c>
      <c r="F419" s="59" t="str">
        <f t="shared" si="26"/>
        <v xml:space="preserve">LA PREHISTORIA EN ESPAÑA. </v>
      </c>
      <c r="G419" s="59" t="str">
        <f>CONCATENATE(I419," - ",J419,". ",K419," (Ref: ",REPARTO!$F$3,"-",A419,")")</f>
        <v>GEOGRAFÍA E HISTORIA - LA PREHISTORIA EN ESPAÑA.  (Ref: 5-418)</v>
      </c>
      <c r="I419" s="37" t="s">
        <v>137</v>
      </c>
      <c r="J419" s="37" t="s">
        <v>76</v>
      </c>
      <c r="Q419" s="114"/>
      <c r="R419" s="49">
        <f t="shared" si="24"/>
        <v>22</v>
      </c>
    </row>
    <row r="420" spans="1:18" x14ac:dyDescent="0.25">
      <c r="A420" s="59">
        <f t="shared" si="23"/>
        <v>419</v>
      </c>
      <c r="B420" s="47">
        <v>9</v>
      </c>
      <c r="F420" s="59" t="str">
        <f t="shared" si="26"/>
        <v xml:space="preserve">LA PREHISTORIA EN ESPAÑA. </v>
      </c>
      <c r="G420" s="59" t="str">
        <f>CONCATENATE(I420," - ",J420,". ",K420," (Ref: ",REPARTO!$F$3,"-",A420,")")</f>
        <v>GEOGRAFÍA E HISTORIA - LA PREHISTORIA EN ESPAÑA.  (Ref: 5-419)</v>
      </c>
      <c r="I420" s="37" t="s">
        <v>137</v>
      </c>
      <c r="J420" s="37" t="s">
        <v>76</v>
      </c>
      <c r="Q420" s="114"/>
      <c r="R420" s="49">
        <f t="shared" si="24"/>
        <v>23</v>
      </c>
    </row>
    <row r="421" spans="1:18" x14ac:dyDescent="0.25">
      <c r="A421" s="59">
        <f t="shared" si="23"/>
        <v>420</v>
      </c>
      <c r="B421" s="47">
        <v>10</v>
      </c>
      <c r="F421" s="59" t="str">
        <f t="shared" si="26"/>
        <v xml:space="preserve">LA PREHISTORIA EN ESPAÑA. </v>
      </c>
      <c r="G421" s="59" t="str">
        <f>CONCATENATE(I421," - ",J421,". ",K421," (Ref: ",REPARTO!$F$3,"-",A421,")")</f>
        <v>GEOGRAFÍA E HISTORIA - LA PREHISTORIA EN ESPAÑA.  (Ref: 5-420)</v>
      </c>
      <c r="I421" s="37" t="s">
        <v>137</v>
      </c>
      <c r="J421" s="37" t="s">
        <v>76</v>
      </c>
      <c r="Q421" s="114"/>
      <c r="R421" s="49">
        <f t="shared" si="24"/>
        <v>24</v>
      </c>
    </row>
    <row r="422" spans="1:18" x14ac:dyDescent="0.25">
      <c r="A422" s="59">
        <f t="shared" si="23"/>
        <v>421</v>
      </c>
      <c r="B422" s="47">
        <v>11</v>
      </c>
      <c r="F422" s="59" t="str">
        <f t="shared" si="26"/>
        <v xml:space="preserve">LA PREHISTORIA EN ESPAÑA. </v>
      </c>
      <c r="G422" s="59" t="str">
        <f>CONCATENATE(I422," - ",J422,". ",K422," (Ref: ",REPARTO!$F$3,"-",A422,")")</f>
        <v>GEOGRAFÍA E HISTORIA - LA PREHISTORIA EN ESPAÑA.  (Ref: 5-421)</v>
      </c>
      <c r="I422" s="37" t="s">
        <v>137</v>
      </c>
      <c r="J422" s="37" t="s">
        <v>76</v>
      </c>
      <c r="Q422" s="114"/>
      <c r="R422" s="49">
        <f t="shared" si="24"/>
        <v>25</v>
      </c>
    </row>
    <row r="423" spans="1:18" x14ac:dyDescent="0.25">
      <c r="A423" s="59">
        <f t="shared" si="23"/>
        <v>422</v>
      </c>
      <c r="B423" s="47">
        <v>12</v>
      </c>
      <c r="F423" s="59" t="str">
        <f t="shared" si="26"/>
        <v xml:space="preserve">LA PREHISTORIA EN ESPAÑA. </v>
      </c>
      <c r="G423" s="59" t="str">
        <f>CONCATENATE(I423," - ",J423,". ",K423," (Ref: ",REPARTO!$F$3,"-",A423,")")</f>
        <v>GEOGRAFÍA E HISTORIA - LA PREHISTORIA EN ESPAÑA.  (Ref: 5-422)</v>
      </c>
      <c r="I423" s="37" t="s">
        <v>137</v>
      </c>
      <c r="J423" s="37" t="s">
        <v>76</v>
      </c>
      <c r="Q423" s="114"/>
      <c r="R423" s="49">
        <f t="shared" si="24"/>
        <v>26</v>
      </c>
    </row>
    <row r="424" spans="1:18" x14ac:dyDescent="0.25">
      <c r="A424" s="59">
        <f t="shared" si="23"/>
        <v>423</v>
      </c>
      <c r="B424" s="47">
        <v>13</v>
      </c>
      <c r="F424" s="59" t="str">
        <f t="shared" si="26"/>
        <v xml:space="preserve">LA PREHISTORIA EN ESPAÑA. </v>
      </c>
      <c r="G424" s="59" t="str">
        <f>CONCATENATE(I424," - ",J424,". ",K424," (Ref: ",REPARTO!$F$3,"-",A424,")")</f>
        <v>GEOGRAFÍA E HISTORIA - LA PREHISTORIA EN ESPAÑA.  (Ref: 5-423)</v>
      </c>
      <c r="I424" s="37" t="s">
        <v>137</v>
      </c>
      <c r="J424" s="37" t="s">
        <v>76</v>
      </c>
      <c r="Q424" s="114"/>
      <c r="R424" s="49">
        <f t="shared" si="24"/>
        <v>27</v>
      </c>
    </row>
    <row r="425" spans="1:18" x14ac:dyDescent="0.25">
      <c r="A425" s="59">
        <f t="shared" si="23"/>
        <v>424</v>
      </c>
      <c r="B425" s="47">
        <v>14</v>
      </c>
      <c r="F425" s="59" t="str">
        <f t="shared" si="26"/>
        <v xml:space="preserve">LA PREHISTORIA EN ESPAÑA. </v>
      </c>
      <c r="G425" s="59" t="str">
        <f>CONCATENATE(I425," - ",J425,". ",K425," (Ref: ",REPARTO!$F$3,"-",A425,")")</f>
        <v>GEOGRAFÍA E HISTORIA - LA PREHISTORIA EN ESPAÑA.  (Ref: 5-424)</v>
      </c>
      <c r="I425" s="37" t="s">
        <v>137</v>
      </c>
      <c r="J425" s="37" t="s">
        <v>76</v>
      </c>
      <c r="Q425" s="114"/>
      <c r="R425" s="49">
        <f t="shared" si="24"/>
        <v>28</v>
      </c>
    </row>
    <row r="426" spans="1:18" x14ac:dyDescent="0.25">
      <c r="A426" s="59">
        <f t="shared" si="23"/>
        <v>425</v>
      </c>
      <c r="B426" s="47">
        <v>15</v>
      </c>
      <c r="F426" s="59" t="str">
        <f t="shared" si="26"/>
        <v xml:space="preserve">LA PREHISTORIA EN ESPAÑA. </v>
      </c>
      <c r="G426" s="59" t="str">
        <f>CONCATENATE(I426," - ",J426,". ",K426," (Ref: ",REPARTO!$F$3,"-",A426,")")</f>
        <v>GEOGRAFÍA E HISTORIA - LA PREHISTORIA EN ESPAÑA.  (Ref: 5-425)</v>
      </c>
      <c r="I426" s="37" t="s">
        <v>137</v>
      </c>
      <c r="J426" s="37" t="s">
        <v>76</v>
      </c>
      <c r="R426" s="49">
        <f t="shared" si="24"/>
        <v>29</v>
      </c>
    </row>
    <row r="427" spans="1:18" x14ac:dyDescent="0.25">
      <c r="A427" s="59">
        <f t="shared" si="23"/>
        <v>426</v>
      </c>
      <c r="B427" s="47">
        <v>1</v>
      </c>
      <c r="F427" s="59" t="str">
        <f>IF(J427&gt;0,CONCATENATE(J427,". ",K427),K427)</f>
        <v xml:space="preserve">LA EDAD ANTIGUA. </v>
      </c>
      <c r="G427" s="59" t="str">
        <f>CONCATENATE(I427," - ",J427,". ",K427," (Ref: ",REPARTO!$F$3,"-",A427,")")</f>
        <v>GEOGRAFÍA E HISTORIA - LA EDAD ANTIGUA.  (Ref: 5-426)</v>
      </c>
      <c r="I427" s="37" t="s">
        <v>137</v>
      </c>
      <c r="J427" s="37" t="s">
        <v>77</v>
      </c>
      <c r="R427" s="49">
        <f t="shared" si="24"/>
        <v>30</v>
      </c>
    </row>
    <row r="428" spans="1:18" x14ac:dyDescent="0.25">
      <c r="A428" s="59">
        <f t="shared" si="23"/>
        <v>427</v>
      </c>
      <c r="B428" s="47">
        <v>1</v>
      </c>
      <c r="F428" s="59" t="str">
        <f>IF(J428&gt;0,CONCATENATE(J428,". ",K428),K428)</f>
        <v xml:space="preserve">LA EDAD ANTIGUA. </v>
      </c>
      <c r="G428" s="59" t="str">
        <f>CONCATENATE(I428," - ",J428,". ",K428," (Ref: ",REPARTO!$F$3,"-",A428,")")</f>
        <v>GEOGRAFÍA E HISTORIA - LA EDAD ANTIGUA.  (Ref: 5-427)</v>
      </c>
      <c r="I428" s="37" t="s">
        <v>137</v>
      </c>
      <c r="J428" s="37" t="s">
        <v>77</v>
      </c>
      <c r="Q428" s="113"/>
      <c r="R428" s="49">
        <f t="shared" si="24"/>
        <v>31</v>
      </c>
    </row>
    <row r="429" spans="1:18" x14ac:dyDescent="0.25">
      <c r="A429" s="59">
        <f t="shared" si="23"/>
        <v>428</v>
      </c>
      <c r="B429" s="47">
        <v>1</v>
      </c>
      <c r="F429" s="59" t="str">
        <f t="shared" ref="F429:F461" si="27">IF(J429&gt;0,CONCATENATE(J429,". ",K429),K429)</f>
        <v xml:space="preserve">LA EDAD ANTIGUA. </v>
      </c>
      <c r="G429" s="59" t="str">
        <f>CONCATENATE(I429," - ",J429,". ",K429," (Ref: ",REPARTO!$F$3,"-",A429,")")</f>
        <v>GEOGRAFÍA E HISTORIA - LA EDAD ANTIGUA.  (Ref: 5-428)</v>
      </c>
      <c r="I429" s="37" t="s">
        <v>137</v>
      </c>
      <c r="J429" s="37" t="s">
        <v>77</v>
      </c>
      <c r="Q429" s="114"/>
      <c r="R429" s="49">
        <f t="shared" si="24"/>
        <v>32</v>
      </c>
    </row>
    <row r="430" spans="1:18" x14ac:dyDescent="0.25">
      <c r="A430" s="59">
        <f t="shared" si="23"/>
        <v>429</v>
      </c>
      <c r="B430" s="47">
        <v>1</v>
      </c>
      <c r="F430" s="59" t="str">
        <f t="shared" si="27"/>
        <v xml:space="preserve">LA EDAD ANTIGUA. </v>
      </c>
      <c r="G430" s="59" t="str">
        <f>CONCATENATE(I430," - ",J430,". ",K430," (Ref: ",REPARTO!$F$3,"-",A430,")")</f>
        <v>GEOGRAFÍA E HISTORIA - LA EDAD ANTIGUA.  (Ref: 5-429)</v>
      </c>
      <c r="I430" s="37" t="s">
        <v>137</v>
      </c>
      <c r="J430" s="37" t="s">
        <v>77</v>
      </c>
      <c r="Q430" s="114"/>
      <c r="R430" s="49">
        <f t="shared" si="24"/>
        <v>33</v>
      </c>
    </row>
    <row r="431" spans="1:18" x14ac:dyDescent="0.25">
      <c r="A431" s="59">
        <f t="shared" si="23"/>
        <v>430</v>
      </c>
      <c r="B431" s="47">
        <v>1</v>
      </c>
      <c r="F431" s="59" t="str">
        <f t="shared" si="27"/>
        <v xml:space="preserve">LA EDAD ANTIGUA. </v>
      </c>
      <c r="G431" s="59" t="str">
        <f>CONCATENATE(I431," - ",J431,". ",K431," (Ref: ",REPARTO!$F$3,"-",A431,")")</f>
        <v>GEOGRAFÍA E HISTORIA - LA EDAD ANTIGUA.  (Ref: 5-430)</v>
      </c>
      <c r="I431" s="37" t="s">
        <v>137</v>
      </c>
      <c r="J431" s="37" t="s">
        <v>77</v>
      </c>
      <c r="Q431" s="114"/>
      <c r="R431" s="49">
        <f t="shared" si="24"/>
        <v>34</v>
      </c>
    </row>
    <row r="432" spans="1:18" x14ac:dyDescent="0.25">
      <c r="A432" s="59">
        <f t="shared" si="23"/>
        <v>431</v>
      </c>
      <c r="B432" s="47">
        <v>1</v>
      </c>
      <c r="F432" s="59" t="str">
        <f t="shared" si="27"/>
        <v xml:space="preserve">LA EDAD ANTIGUA. </v>
      </c>
      <c r="G432" s="59" t="str">
        <f>CONCATENATE(I432," - ",J432,". ",K432," (Ref: ",REPARTO!$F$3,"-",A432,")")</f>
        <v>GEOGRAFÍA E HISTORIA - LA EDAD ANTIGUA.  (Ref: 5-431)</v>
      </c>
      <c r="I432" s="37" t="s">
        <v>137</v>
      </c>
      <c r="J432" s="37" t="s">
        <v>77</v>
      </c>
      <c r="Q432" s="114"/>
      <c r="R432" s="49">
        <f t="shared" si="24"/>
        <v>35</v>
      </c>
    </row>
    <row r="433" spans="1:18" x14ac:dyDescent="0.25">
      <c r="A433" s="59">
        <f t="shared" si="23"/>
        <v>432</v>
      </c>
      <c r="B433" s="47">
        <v>1</v>
      </c>
      <c r="F433" s="59" t="str">
        <f t="shared" si="27"/>
        <v xml:space="preserve">LA EDAD ANTIGUA. </v>
      </c>
      <c r="G433" s="59" t="str">
        <f>CONCATENATE(I433," - ",J433,". ",K433," (Ref: ",REPARTO!$F$3,"-",A433,")")</f>
        <v>GEOGRAFÍA E HISTORIA - LA EDAD ANTIGUA.  (Ref: 5-432)</v>
      </c>
      <c r="I433" s="37" t="s">
        <v>137</v>
      </c>
      <c r="J433" s="37" t="s">
        <v>77</v>
      </c>
      <c r="Q433" s="114"/>
      <c r="R433" s="49">
        <f t="shared" si="24"/>
        <v>36</v>
      </c>
    </row>
    <row r="434" spans="1:18" x14ac:dyDescent="0.25">
      <c r="A434" s="59">
        <f t="shared" si="23"/>
        <v>433</v>
      </c>
      <c r="B434" s="47">
        <v>1</v>
      </c>
      <c r="F434" s="59" t="str">
        <f t="shared" si="27"/>
        <v xml:space="preserve">LA EDAD ANTIGUA. </v>
      </c>
      <c r="G434" s="59" t="str">
        <f>CONCATENATE(I434," - ",J434,". ",K434," (Ref: ",REPARTO!$F$3,"-",A434,")")</f>
        <v>GEOGRAFÍA E HISTORIA - LA EDAD ANTIGUA.  (Ref: 5-433)</v>
      </c>
      <c r="I434" s="37" t="s">
        <v>137</v>
      </c>
      <c r="J434" s="37" t="s">
        <v>77</v>
      </c>
      <c r="Q434" s="114"/>
      <c r="R434" s="49">
        <f t="shared" si="24"/>
        <v>37</v>
      </c>
    </row>
    <row r="435" spans="1:18" x14ac:dyDescent="0.25">
      <c r="A435" s="59">
        <f t="shared" si="23"/>
        <v>434</v>
      </c>
      <c r="B435" s="47">
        <v>1</v>
      </c>
      <c r="F435" s="59" t="str">
        <f t="shared" si="27"/>
        <v xml:space="preserve">LA EDAD ANTIGUA. </v>
      </c>
      <c r="G435" s="59" t="str">
        <f>CONCATENATE(I435," - ",J435,". ",K435," (Ref: ",REPARTO!$F$3,"-",A435,")")</f>
        <v>GEOGRAFÍA E HISTORIA - LA EDAD ANTIGUA.  (Ref: 5-434)</v>
      </c>
      <c r="I435" s="37" t="s">
        <v>137</v>
      </c>
      <c r="J435" s="37" t="s">
        <v>77</v>
      </c>
      <c r="Q435" s="114"/>
      <c r="R435" s="49">
        <f t="shared" si="24"/>
        <v>38</v>
      </c>
    </row>
    <row r="436" spans="1:18" x14ac:dyDescent="0.25">
      <c r="A436" s="59">
        <f t="shared" si="23"/>
        <v>435</v>
      </c>
      <c r="B436" s="47">
        <v>1</v>
      </c>
      <c r="F436" s="59" t="str">
        <f t="shared" si="27"/>
        <v xml:space="preserve">LA EDAD ANTIGUA. </v>
      </c>
      <c r="G436" s="59" t="str">
        <f>CONCATENATE(I436," - ",J436,". ",K436," (Ref: ",REPARTO!$F$3,"-",A436,")")</f>
        <v>GEOGRAFÍA E HISTORIA - LA EDAD ANTIGUA.  (Ref: 5-435)</v>
      </c>
      <c r="I436" s="37" t="s">
        <v>137</v>
      </c>
      <c r="J436" s="37" t="s">
        <v>77</v>
      </c>
      <c r="Q436" s="114"/>
      <c r="R436" s="49">
        <f t="shared" si="24"/>
        <v>39</v>
      </c>
    </row>
    <row r="437" spans="1:18" x14ac:dyDescent="0.25">
      <c r="A437" s="59">
        <f t="shared" si="23"/>
        <v>436</v>
      </c>
      <c r="B437" s="47">
        <v>1</v>
      </c>
      <c r="F437" s="59" t="str">
        <f t="shared" si="27"/>
        <v xml:space="preserve">LA EDAD ANTIGUA. </v>
      </c>
      <c r="G437" s="59" t="str">
        <f>CONCATENATE(I437," - ",J437,". ",K437," (Ref: ",REPARTO!$F$3,"-",A437,")")</f>
        <v>GEOGRAFÍA E HISTORIA - LA EDAD ANTIGUA.  (Ref: 5-436)</v>
      </c>
      <c r="I437" s="37" t="s">
        <v>137</v>
      </c>
      <c r="J437" s="37" t="s">
        <v>77</v>
      </c>
      <c r="Q437" s="114"/>
      <c r="R437" s="49">
        <f t="shared" si="24"/>
        <v>40</v>
      </c>
    </row>
    <row r="438" spans="1:18" x14ac:dyDescent="0.25">
      <c r="A438" s="59">
        <f t="shared" si="23"/>
        <v>437</v>
      </c>
      <c r="B438" s="47">
        <v>1</v>
      </c>
      <c r="F438" s="59" t="str">
        <f t="shared" si="27"/>
        <v xml:space="preserve">LA EDAD ANTIGUA. </v>
      </c>
      <c r="G438" s="59" t="str">
        <f>CONCATENATE(I438," - ",J438,". ",K438," (Ref: ",REPARTO!$F$3,"-",A438,")")</f>
        <v>GEOGRAFÍA E HISTORIA - LA EDAD ANTIGUA.  (Ref: 5-437)</v>
      </c>
      <c r="I438" s="37" t="s">
        <v>137</v>
      </c>
      <c r="J438" s="37" t="s">
        <v>77</v>
      </c>
      <c r="Q438" s="114"/>
      <c r="R438" s="49">
        <f t="shared" si="24"/>
        <v>41</v>
      </c>
    </row>
    <row r="439" spans="1:18" x14ac:dyDescent="0.25">
      <c r="A439" s="59">
        <f t="shared" si="23"/>
        <v>438</v>
      </c>
      <c r="B439" s="47">
        <v>1</v>
      </c>
      <c r="F439" s="59" t="str">
        <f t="shared" si="27"/>
        <v xml:space="preserve">LA EDAD ANTIGUA. </v>
      </c>
      <c r="G439" s="59" t="str">
        <f>CONCATENATE(I439," - ",J439,". ",K439," (Ref: ",REPARTO!$F$3,"-",A439,")")</f>
        <v>GEOGRAFÍA E HISTORIA - LA EDAD ANTIGUA.  (Ref: 5-438)</v>
      </c>
      <c r="I439" s="37" t="s">
        <v>137</v>
      </c>
      <c r="J439" s="37" t="s">
        <v>77</v>
      </c>
      <c r="Q439" s="114"/>
      <c r="R439" s="49">
        <f t="shared" si="24"/>
        <v>42</v>
      </c>
    </row>
    <row r="440" spans="1:18" x14ac:dyDescent="0.25">
      <c r="A440" s="59">
        <f t="shared" si="23"/>
        <v>439</v>
      </c>
      <c r="B440" s="47">
        <v>1</v>
      </c>
      <c r="F440" s="59" t="str">
        <f t="shared" si="27"/>
        <v xml:space="preserve">LA EDAD ANTIGUA. </v>
      </c>
      <c r="G440" s="59" t="str">
        <f>CONCATENATE(I440," - ",J440,". ",K440," (Ref: ",REPARTO!$F$3,"-",A440,")")</f>
        <v>GEOGRAFÍA E HISTORIA - LA EDAD ANTIGUA.  (Ref: 5-439)</v>
      </c>
      <c r="I440" s="37" t="s">
        <v>137</v>
      </c>
      <c r="J440" s="37" t="s">
        <v>77</v>
      </c>
      <c r="Q440" s="114"/>
      <c r="R440" s="49">
        <f t="shared" si="24"/>
        <v>43</v>
      </c>
    </row>
    <row r="441" spans="1:18" x14ac:dyDescent="0.25">
      <c r="A441" s="59">
        <f t="shared" si="23"/>
        <v>440</v>
      </c>
      <c r="B441" s="47">
        <v>1</v>
      </c>
      <c r="F441" s="59" t="str">
        <f t="shared" si="27"/>
        <v xml:space="preserve">LA EDAD ANTIGUA. </v>
      </c>
      <c r="G441" s="59" t="str">
        <f>CONCATENATE(I441," - ",J441,". ",K441," (Ref: ",REPARTO!$F$3,"-",A441,")")</f>
        <v>GEOGRAFÍA E HISTORIA - LA EDAD ANTIGUA.  (Ref: 5-440)</v>
      </c>
      <c r="I441" s="37" t="s">
        <v>137</v>
      </c>
      <c r="J441" s="37" t="s">
        <v>77</v>
      </c>
      <c r="Q441" s="114"/>
      <c r="R441" s="49">
        <f t="shared" si="24"/>
        <v>44</v>
      </c>
    </row>
    <row r="442" spans="1:18" x14ac:dyDescent="0.25">
      <c r="A442" s="59">
        <f t="shared" si="23"/>
        <v>441</v>
      </c>
      <c r="B442" s="47">
        <v>1</v>
      </c>
      <c r="F442" s="59" t="str">
        <f t="shared" si="27"/>
        <v xml:space="preserve">LA EDAD ANTIGUA. </v>
      </c>
      <c r="G442" s="59" t="str">
        <f>CONCATENATE(I442," - ",J442,". ",K442," (Ref: ",REPARTO!$F$3,"-",A442,")")</f>
        <v>GEOGRAFÍA E HISTORIA - LA EDAD ANTIGUA.  (Ref: 5-441)</v>
      </c>
      <c r="I442" s="37" t="s">
        <v>137</v>
      </c>
      <c r="J442" s="37" t="s">
        <v>77</v>
      </c>
      <c r="Q442" s="114"/>
      <c r="R442" s="49">
        <f t="shared" si="24"/>
        <v>45</v>
      </c>
    </row>
    <row r="443" spans="1:18" x14ac:dyDescent="0.25">
      <c r="A443" s="59">
        <f t="shared" si="23"/>
        <v>442</v>
      </c>
      <c r="B443" s="47">
        <v>1</v>
      </c>
      <c r="F443" s="59" t="str">
        <f t="shared" si="27"/>
        <v xml:space="preserve">LA EDAD ANTIGUA. </v>
      </c>
      <c r="G443" s="59" t="str">
        <f>CONCATENATE(I443," - ",J443,". ",K443," (Ref: ",REPARTO!$F$3,"-",A443,")")</f>
        <v>GEOGRAFÍA E HISTORIA - LA EDAD ANTIGUA.  (Ref: 5-442)</v>
      </c>
      <c r="I443" s="37" t="s">
        <v>137</v>
      </c>
      <c r="J443" s="37" t="s">
        <v>77</v>
      </c>
      <c r="Q443" s="114"/>
      <c r="R443" s="49">
        <f t="shared" si="24"/>
        <v>46</v>
      </c>
    </row>
    <row r="444" spans="1:18" x14ac:dyDescent="0.25">
      <c r="A444" s="59">
        <f t="shared" si="23"/>
        <v>443</v>
      </c>
      <c r="B444" s="47">
        <v>1</v>
      </c>
      <c r="F444" s="59" t="str">
        <f t="shared" si="27"/>
        <v xml:space="preserve">LA EDAD ANTIGUA. </v>
      </c>
      <c r="G444" s="59" t="str">
        <f>CONCATENATE(I444," - ",J444,". ",K444," (Ref: ",REPARTO!$F$3,"-",A444,")")</f>
        <v>GEOGRAFÍA E HISTORIA - LA EDAD ANTIGUA.  (Ref: 5-443)</v>
      </c>
      <c r="I444" s="37" t="s">
        <v>137</v>
      </c>
      <c r="J444" s="37" t="s">
        <v>77</v>
      </c>
      <c r="Q444" s="114"/>
      <c r="R444" s="49">
        <f t="shared" si="24"/>
        <v>47</v>
      </c>
    </row>
    <row r="445" spans="1:18" x14ac:dyDescent="0.25">
      <c r="A445" s="59">
        <f t="shared" si="23"/>
        <v>444</v>
      </c>
      <c r="B445" s="47">
        <v>1</v>
      </c>
      <c r="F445" s="59" t="str">
        <f t="shared" si="27"/>
        <v xml:space="preserve">LA EDAD ANTIGUA. </v>
      </c>
      <c r="G445" s="59" t="str">
        <f>CONCATENATE(I445," - ",J445,". ",K445," (Ref: ",REPARTO!$F$3,"-",A445,")")</f>
        <v>GEOGRAFÍA E HISTORIA - LA EDAD ANTIGUA.  (Ref: 5-444)</v>
      </c>
      <c r="I445" s="37" t="s">
        <v>137</v>
      </c>
      <c r="J445" s="37" t="s">
        <v>77</v>
      </c>
      <c r="Q445" s="114"/>
      <c r="R445" s="49">
        <f t="shared" si="24"/>
        <v>48</v>
      </c>
    </row>
    <row r="446" spans="1:18" x14ac:dyDescent="0.25">
      <c r="A446" s="59">
        <f t="shared" si="23"/>
        <v>445</v>
      </c>
      <c r="B446" s="47">
        <v>1</v>
      </c>
      <c r="F446" s="59" t="str">
        <f t="shared" si="27"/>
        <v xml:space="preserve">LA EDAD ANTIGUA. </v>
      </c>
      <c r="G446" s="59" t="str">
        <f>CONCATENATE(I446," - ",J446,". ",K446," (Ref: ",REPARTO!$F$3,"-",A446,")")</f>
        <v>GEOGRAFÍA E HISTORIA - LA EDAD ANTIGUA.  (Ref: 5-445)</v>
      </c>
      <c r="I446" s="37" t="s">
        <v>137</v>
      </c>
      <c r="J446" s="37" t="s">
        <v>77</v>
      </c>
      <c r="Q446" s="114"/>
      <c r="R446" s="49">
        <f t="shared" si="24"/>
        <v>49</v>
      </c>
    </row>
    <row r="447" spans="1:18" x14ac:dyDescent="0.25">
      <c r="A447" s="59">
        <f t="shared" si="23"/>
        <v>446</v>
      </c>
      <c r="B447" s="47">
        <v>1</v>
      </c>
      <c r="F447" s="59" t="str">
        <f t="shared" si="27"/>
        <v xml:space="preserve">LA EDAD ANTIGUA. </v>
      </c>
      <c r="G447" s="59" t="str">
        <f>CONCATENATE(I447," - ",J447,". ",K447," (Ref: ",REPARTO!$F$3,"-",A447,")")</f>
        <v>GEOGRAFÍA E HISTORIA - LA EDAD ANTIGUA.  (Ref: 5-446)</v>
      </c>
      <c r="I447" s="37" t="s">
        <v>137</v>
      </c>
      <c r="J447" s="37" t="s">
        <v>77</v>
      </c>
      <c r="Q447" s="114"/>
      <c r="R447" s="49">
        <f t="shared" si="24"/>
        <v>50</v>
      </c>
    </row>
    <row r="448" spans="1:18" x14ac:dyDescent="0.25">
      <c r="A448" s="59">
        <f t="shared" si="23"/>
        <v>447</v>
      </c>
      <c r="B448" s="47">
        <v>1</v>
      </c>
      <c r="F448" s="59" t="str">
        <f t="shared" si="27"/>
        <v xml:space="preserve">LA EDAD ANTIGUA. </v>
      </c>
      <c r="G448" s="59" t="str">
        <f>CONCATENATE(I448," - ",J448,". ",K448," (Ref: ",REPARTO!$F$3,"-",A448,")")</f>
        <v>GEOGRAFÍA E HISTORIA - LA EDAD ANTIGUA.  (Ref: 5-447)</v>
      </c>
      <c r="I448" s="37" t="s">
        <v>137</v>
      </c>
      <c r="J448" s="37" t="s">
        <v>77</v>
      </c>
      <c r="Q448" s="114"/>
      <c r="R448" s="49">
        <f t="shared" si="24"/>
        <v>51</v>
      </c>
    </row>
    <row r="449" spans="1:18" x14ac:dyDescent="0.25">
      <c r="A449" s="59">
        <f t="shared" si="23"/>
        <v>448</v>
      </c>
      <c r="B449" s="47">
        <v>1</v>
      </c>
      <c r="F449" s="59" t="str">
        <f t="shared" si="27"/>
        <v xml:space="preserve">LA EDAD ANTIGUA. </v>
      </c>
      <c r="G449" s="59" t="str">
        <f>CONCATENATE(I449," - ",J449,". ",K449," (Ref: ",REPARTO!$F$3,"-",A449,")")</f>
        <v>GEOGRAFÍA E HISTORIA - LA EDAD ANTIGUA.  (Ref: 5-448)</v>
      </c>
      <c r="I449" s="37" t="s">
        <v>137</v>
      </c>
      <c r="J449" s="37" t="s">
        <v>77</v>
      </c>
      <c r="Q449" s="114"/>
      <c r="R449" s="49">
        <f t="shared" si="24"/>
        <v>52</v>
      </c>
    </row>
    <row r="450" spans="1:18" x14ac:dyDescent="0.25">
      <c r="A450" s="59">
        <f t="shared" si="23"/>
        <v>449</v>
      </c>
      <c r="B450" s="47">
        <v>1</v>
      </c>
      <c r="F450" s="59" t="str">
        <f t="shared" si="27"/>
        <v xml:space="preserve">LA EDAD ANTIGUA. </v>
      </c>
      <c r="G450" s="59" t="str">
        <f>CONCATENATE(I450," - ",J450,". ",K450," (Ref: ",REPARTO!$F$3,"-",A450,")")</f>
        <v>GEOGRAFÍA E HISTORIA - LA EDAD ANTIGUA.  (Ref: 5-449)</v>
      </c>
      <c r="I450" s="37" t="s">
        <v>137</v>
      </c>
      <c r="J450" s="37" t="s">
        <v>77</v>
      </c>
      <c r="Q450" s="114"/>
      <c r="R450" s="49">
        <f t="shared" si="24"/>
        <v>53</v>
      </c>
    </row>
    <row r="451" spans="1:18" x14ac:dyDescent="0.25">
      <c r="A451" s="59">
        <f t="shared" si="23"/>
        <v>450</v>
      </c>
      <c r="B451" s="47">
        <v>1</v>
      </c>
      <c r="F451" s="59" t="str">
        <f t="shared" si="27"/>
        <v xml:space="preserve">LA EDAD ANTIGUA. </v>
      </c>
      <c r="G451" s="59" t="str">
        <f>CONCATENATE(I451," - ",J451,". ",K451," (Ref: ",REPARTO!$F$3,"-",A451,")")</f>
        <v>GEOGRAFÍA E HISTORIA - LA EDAD ANTIGUA.  (Ref: 5-450)</v>
      </c>
      <c r="I451" s="37" t="s">
        <v>137</v>
      </c>
      <c r="J451" s="37" t="s">
        <v>77</v>
      </c>
      <c r="Q451" s="114"/>
      <c r="R451" s="49">
        <f t="shared" si="24"/>
        <v>54</v>
      </c>
    </row>
    <row r="452" spans="1:18" x14ac:dyDescent="0.25">
      <c r="A452" s="59">
        <f t="shared" ref="A452:A515" si="28">+A451+1</f>
        <v>451</v>
      </c>
      <c r="B452" s="47">
        <v>1</v>
      </c>
      <c r="F452" s="59" t="str">
        <f t="shared" si="27"/>
        <v xml:space="preserve">LA EDAD ANTIGUA. </v>
      </c>
      <c r="G452" s="59" t="str">
        <f>CONCATENATE(I452," - ",J452,". ",K452," (Ref: ",REPARTO!$F$3,"-",A452,")")</f>
        <v>GEOGRAFÍA E HISTORIA - LA EDAD ANTIGUA.  (Ref: 5-451)</v>
      </c>
      <c r="I452" s="37" t="s">
        <v>137</v>
      </c>
      <c r="J452" s="37" t="s">
        <v>77</v>
      </c>
      <c r="Q452" s="114"/>
      <c r="R452" s="49">
        <f t="shared" ref="R452:R515" si="29">IF(C452=0,R451+1,1)</f>
        <v>55</v>
      </c>
    </row>
    <row r="453" spans="1:18" x14ac:dyDescent="0.25">
      <c r="A453" s="59">
        <f t="shared" si="28"/>
        <v>452</v>
      </c>
      <c r="B453" s="47">
        <v>1</v>
      </c>
      <c r="F453" s="59" t="str">
        <f t="shared" si="27"/>
        <v xml:space="preserve">LA EDAD ANTIGUA. </v>
      </c>
      <c r="G453" s="59" t="str">
        <f>CONCATENATE(I453," - ",J453,". ",K453," (Ref: ",REPARTO!$F$3,"-",A453,")")</f>
        <v>GEOGRAFÍA E HISTORIA - LA EDAD ANTIGUA.  (Ref: 5-452)</v>
      </c>
      <c r="I453" s="37" t="s">
        <v>137</v>
      </c>
      <c r="J453" s="37" t="s">
        <v>77</v>
      </c>
      <c r="Q453" s="114"/>
      <c r="R453" s="49">
        <f t="shared" si="29"/>
        <v>56</v>
      </c>
    </row>
    <row r="454" spans="1:18" x14ac:dyDescent="0.25">
      <c r="A454" s="59">
        <f t="shared" si="28"/>
        <v>453</v>
      </c>
      <c r="B454" s="47">
        <v>1</v>
      </c>
      <c r="F454" s="59" t="str">
        <f t="shared" si="27"/>
        <v xml:space="preserve">LA EDAD ANTIGUA. </v>
      </c>
      <c r="G454" s="59" t="str">
        <f>CONCATENATE(I454," - ",J454,". ",K454," (Ref: ",REPARTO!$F$3,"-",A454,")")</f>
        <v>GEOGRAFÍA E HISTORIA - LA EDAD ANTIGUA.  (Ref: 5-453)</v>
      </c>
      <c r="I454" s="37" t="s">
        <v>137</v>
      </c>
      <c r="J454" s="37" t="s">
        <v>77</v>
      </c>
      <c r="Q454" s="114"/>
      <c r="R454" s="49">
        <f t="shared" si="29"/>
        <v>57</v>
      </c>
    </row>
    <row r="455" spans="1:18" x14ac:dyDescent="0.25">
      <c r="A455" s="59">
        <f t="shared" si="28"/>
        <v>454</v>
      </c>
      <c r="B455" s="47">
        <v>1</v>
      </c>
      <c r="F455" s="59" t="str">
        <f t="shared" si="27"/>
        <v xml:space="preserve">LA EDAD ANTIGUA. </v>
      </c>
      <c r="G455" s="59" t="str">
        <f>CONCATENATE(I455," - ",J455,". ",K455," (Ref: ",REPARTO!$F$3,"-",A455,")")</f>
        <v>GEOGRAFÍA E HISTORIA - LA EDAD ANTIGUA.  (Ref: 5-454)</v>
      </c>
      <c r="I455" s="37" t="s">
        <v>137</v>
      </c>
      <c r="J455" s="37" t="s">
        <v>77</v>
      </c>
      <c r="Q455" s="114"/>
      <c r="R455" s="49">
        <f t="shared" si="29"/>
        <v>58</v>
      </c>
    </row>
    <row r="456" spans="1:18" x14ac:dyDescent="0.25">
      <c r="A456" s="59">
        <f t="shared" si="28"/>
        <v>455</v>
      </c>
      <c r="B456" s="47">
        <v>1</v>
      </c>
      <c r="F456" s="59" t="str">
        <f t="shared" si="27"/>
        <v xml:space="preserve">LA EDAD ANTIGUA. </v>
      </c>
      <c r="G456" s="59" t="str">
        <f>CONCATENATE(I456," - ",J456,". ",K456," (Ref: ",REPARTO!$F$3,"-",A456,")")</f>
        <v>GEOGRAFÍA E HISTORIA - LA EDAD ANTIGUA.  (Ref: 5-455)</v>
      </c>
      <c r="I456" s="37" t="s">
        <v>137</v>
      </c>
      <c r="J456" s="37" t="s">
        <v>77</v>
      </c>
      <c r="Q456" s="114"/>
      <c r="R456" s="49">
        <f t="shared" si="29"/>
        <v>59</v>
      </c>
    </row>
    <row r="457" spans="1:18" x14ac:dyDescent="0.25">
      <c r="A457" s="59">
        <f t="shared" si="28"/>
        <v>456</v>
      </c>
      <c r="B457" s="47">
        <v>1</v>
      </c>
      <c r="F457" s="59" t="str">
        <f t="shared" si="27"/>
        <v xml:space="preserve">LA EDAD ANTIGUA. </v>
      </c>
      <c r="G457" s="59" t="str">
        <f>CONCATENATE(I457," - ",J457,". ",K457," (Ref: ",REPARTO!$F$3,"-",A457,")")</f>
        <v>GEOGRAFÍA E HISTORIA - LA EDAD ANTIGUA.  (Ref: 5-456)</v>
      </c>
      <c r="I457" s="37" t="s">
        <v>137</v>
      </c>
      <c r="J457" s="37" t="s">
        <v>77</v>
      </c>
      <c r="Q457" s="114"/>
      <c r="R457" s="49">
        <f t="shared" si="29"/>
        <v>60</v>
      </c>
    </row>
    <row r="458" spans="1:18" x14ac:dyDescent="0.25">
      <c r="A458" s="59">
        <f t="shared" si="28"/>
        <v>457</v>
      </c>
      <c r="B458" s="47">
        <v>1</v>
      </c>
      <c r="F458" s="59" t="str">
        <f t="shared" si="27"/>
        <v xml:space="preserve">LA EDAD ANTIGUA. </v>
      </c>
      <c r="G458" s="59" t="str">
        <f>CONCATENATE(I458," - ",J458,". ",K458," (Ref: ",REPARTO!$F$3,"-",A458,")")</f>
        <v>GEOGRAFÍA E HISTORIA - LA EDAD ANTIGUA.  (Ref: 5-457)</v>
      </c>
      <c r="I458" s="37" t="s">
        <v>137</v>
      </c>
      <c r="J458" s="37" t="s">
        <v>77</v>
      </c>
      <c r="Q458" s="114"/>
      <c r="R458" s="49">
        <f t="shared" si="29"/>
        <v>61</v>
      </c>
    </row>
    <row r="459" spans="1:18" x14ac:dyDescent="0.25">
      <c r="A459" s="59">
        <f t="shared" si="28"/>
        <v>458</v>
      </c>
      <c r="B459" s="47">
        <v>1</v>
      </c>
      <c r="F459" s="59" t="str">
        <f t="shared" si="27"/>
        <v xml:space="preserve">LA EDAD ANTIGUA. </v>
      </c>
      <c r="G459" s="59" t="str">
        <f>CONCATENATE(I459," - ",J459,". ",K459," (Ref: ",REPARTO!$F$3,"-",A459,")")</f>
        <v>GEOGRAFÍA E HISTORIA - LA EDAD ANTIGUA.  (Ref: 5-458)</v>
      </c>
      <c r="I459" s="37" t="s">
        <v>137</v>
      </c>
      <c r="J459" s="37" t="s">
        <v>77</v>
      </c>
      <c r="Q459" s="114"/>
      <c r="R459" s="49">
        <f t="shared" si="29"/>
        <v>62</v>
      </c>
    </row>
    <row r="460" spans="1:18" x14ac:dyDescent="0.25">
      <c r="A460" s="59">
        <f t="shared" si="28"/>
        <v>459</v>
      </c>
      <c r="B460" s="47">
        <v>1</v>
      </c>
      <c r="F460" s="59" t="str">
        <f t="shared" si="27"/>
        <v xml:space="preserve">LA EDAD ANTIGUA. </v>
      </c>
      <c r="G460" s="59" t="str">
        <f>CONCATENATE(I460," - ",J460,". ",K460," (Ref: ",REPARTO!$F$3,"-",A460,")")</f>
        <v>GEOGRAFÍA E HISTORIA - LA EDAD ANTIGUA.  (Ref: 5-459)</v>
      </c>
      <c r="I460" s="37" t="s">
        <v>137</v>
      </c>
      <c r="J460" s="37" t="s">
        <v>77</v>
      </c>
      <c r="Q460" s="114"/>
      <c r="R460" s="49">
        <f t="shared" si="29"/>
        <v>63</v>
      </c>
    </row>
    <row r="461" spans="1:18" x14ac:dyDescent="0.25">
      <c r="A461" s="59">
        <f t="shared" si="28"/>
        <v>460</v>
      </c>
      <c r="B461" s="47">
        <v>1</v>
      </c>
      <c r="F461" s="59" t="str">
        <f t="shared" si="27"/>
        <v xml:space="preserve">LA EDAD ANTIGUA. </v>
      </c>
      <c r="G461" s="59" t="str">
        <f>CONCATENATE(I461," - ",J461,". ",K461," (Ref: ",REPARTO!$F$3,"-",A461,")")</f>
        <v>GEOGRAFÍA E HISTORIA - LA EDAD ANTIGUA.  (Ref: 5-460)</v>
      </c>
      <c r="I461" s="37" t="s">
        <v>137</v>
      </c>
      <c r="J461" s="37" t="s">
        <v>77</v>
      </c>
      <c r="R461" s="49">
        <f t="shared" si="29"/>
        <v>64</v>
      </c>
    </row>
    <row r="462" spans="1:18" x14ac:dyDescent="0.25">
      <c r="A462" s="59">
        <f t="shared" si="28"/>
        <v>461</v>
      </c>
      <c r="B462" s="47">
        <v>1</v>
      </c>
      <c r="F462" s="59" t="str">
        <f t="shared" ref="F462:F488" si="30">IF(J462&gt;0,CONCATENATE(J462,". ",K462),K462)</f>
        <v xml:space="preserve">LA EDAD ANTIGUA. </v>
      </c>
      <c r="G462" s="59" t="str">
        <f>CONCATENATE(I462," - ",J462,". ",K462," (Ref: ",REPARTO!$F$3,"-",A462,")")</f>
        <v>GEOGRAFÍA E HISTORIA - LA EDAD ANTIGUA.  (Ref: 5-461)</v>
      </c>
      <c r="I462" s="37" t="s">
        <v>137</v>
      </c>
      <c r="J462" s="37" t="s">
        <v>77</v>
      </c>
      <c r="R462" s="49">
        <f t="shared" si="29"/>
        <v>65</v>
      </c>
    </row>
    <row r="463" spans="1:18" x14ac:dyDescent="0.25">
      <c r="A463" s="59">
        <f t="shared" si="28"/>
        <v>462</v>
      </c>
      <c r="B463" s="47">
        <v>1</v>
      </c>
      <c r="F463" s="59" t="str">
        <f t="shared" si="30"/>
        <v xml:space="preserve">LA EDAD ANTIGUA. </v>
      </c>
      <c r="G463" s="59" t="str">
        <f>CONCATENATE(I463," - ",J463,". ",K463," (Ref: ",REPARTO!$F$3,"-",A463,")")</f>
        <v>GEOGRAFÍA E HISTORIA - LA EDAD ANTIGUA.  (Ref: 5-462)</v>
      </c>
      <c r="I463" s="37" t="s">
        <v>137</v>
      </c>
      <c r="J463" s="37" t="s">
        <v>77</v>
      </c>
      <c r="R463" s="49">
        <f t="shared" si="29"/>
        <v>66</v>
      </c>
    </row>
    <row r="464" spans="1:18" x14ac:dyDescent="0.25">
      <c r="A464" s="59">
        <f t="shared" si="28"/>
        <v>463</v>
      </c>
      <c r="B464" s="47">
        <v>1</v>
      </c>
      <c r="F464" s="59" t="str">
        <f t="shared" si="30"/>
        <v xml:space="preserve">LA EDAD ANTIGUA. </v>
      </c>
      <c r="G464" s="59" t="str">
        <f>CONCATENATE(I464," - ",J464,". ",K464," (Ref: ",REPARTO!$F$3,"-",A464,")")</f>
        <v>GEOGRAFÍA E HISTORIA - LA EDAD ANTIGUA.  (Ref: 5-463)</v>
      </c>
      <c r="I464" s="37" t="s">
        <v>137</v>
      </c>
      <c r="J464" s="37" t="s">
        <v>77</v>
      </c>
      <c r="R464" s="49">
        <f t="shared" si="29"/>
        <v>67</v>
      </c>
    </row>
    <row r="465" spans="1:18" x14ac:dyDescent="0.25">
      <c r="A465" s="59">
        <f t="shared" si="28"/>
        <v>464</v>
      </c>
      <c r="B465" s="47">
        <v>1</v>
      </c>
      <c r="F465" s="59" t="str">
        <f t="shared" si="30"/>
        <v xml:space="preserve">LA EDAD ANTIGUA. </v>
      </c>
      <c r="G465" s="59" t="str">
        <f>CONCATENATE(I465," - ",J465,". ",K465," (Ref: ",REPARTO!$F$3,"-",A465,")")</f>
        <v>GEOGRAFÍA E HISTORIA - LA EDAD ANTIGUA.  (Ref: 5-464)</v>
      </c>
      <c r="I465" s="37" t="s">
        <v>137</v>
      </c>
      <c r="J465" s="37" t="s">
        <v>77</v>
      </c>
      <c r="R465" s="49">
        <f t="shared" si="29"/>
        <v>68</v>
      </c>
    </row>
    <row r="466" spans="1:18" x14ac:dyDescent="0.25">
      <c r="A466" s="59">
        <f t="shared" si="28"/>
        <v>465</v>
      </c>
      <c r="B466" s="47">
        <v>1</v>
      </c>
      <c r="F466" s="59" t="str">
        <f t="shared" si="30"/>
        <v xml:space="preserve">LA EDAD ANTIGUA. </v>
      </c>
      <c r="G466" s="59" t="str">
        <f>CONCATENATE(I466," - ",J466,". ",K466," (Ref: ",REPARTO!$F$3,"-",A466,")")</f>
        <v>GEOGRAFÍA E HISTORIA - LA EDAD ANTIGUA.  (Ref: 5-465)</v>
      </c>
      <c r="I466" s="37" t="s">
        <v>137</v>
      </c>
      <c r="J466" s="37" t="s">
        <v>77</v>
      </c>
      <c r="R466" s="49">
        <f t="shared" si="29"/>
        <v>69</v>
      </c>
    </row>
    <row r="467" spans="1:18" x14ac:dyDescent="0.25">
      <c r="A467" s="59">
        <f t="shared" si="28"/>
        <v>466</v>
      </c>
      <c r="B467" s="47">
        <v>1</v>
      </c>
      <c r="F467" s="59" t="str">
        <f t="shared" si="30"/>
        <v xml:space="preserve">LA EDAD ANTIGUA. </v>
      </c>
      <c r="G467" s="59" t="str">
        <f>CONCATENATE(I467," - ",J467,". ",K467," (Ref: ",REPARTO!$F$3,"-",A467,")")</f>
        <v>GEOGRAFÍA E HISTORIA - LA EDAD ANTIGUA.  (Ref: 5-466)</v>
      </c>
      <c r="I467" s="37" t="s">
        <v>137</v>
      </c>
      <c r="J467" s="37" t="s">
        <v>77</v>
      </c>
      <c r="R467" s="49">
        <f t="shared" si="29"/>
        <v>70</v>
      </c>
    </row>
    <row r="468" spans="1:18" x14ac:dyDescent="0.25">
      <c r="A468" s="59">
        <f t="shared" si="28"/>
        <v>467</v>
      </c>
      <c r="B468" s="47">
        <v>1</v>
      </c>
      <c r="F468" s="59" t="str">
        <f t="shared" si="30"/>
        <v xml:space="preserve">LA EDAD ANTIGUA. </v>
      </c>
      <c r="G468" s="59" t="str">
        <f>CONCATENATE(I468," - ",J468,". ",K468," (Ref: ",REPARTO!$F$3,"-",A468,")")</f>
        <v>GEOGRAFÍA E HISTORIA - LA EDAD ANTIGUA.  (Ref: 5-467)</v>
      </c>
      <c r="I468" s="37" t="s">
        <v>137</v>
      </c>
      <c r="J468" s="37" t="s">
        <v>77</v>
      </c>
      <c r="R468" s="49">
        <f t="shared" si="29"/>
        <v>71</v>
      </c>
    </row>
    <row r="469" spans="1:18" x14ac:dyDescent="0.25">
      <c r="A469" s="59">
        <f t="shared" si="28"/>
        <v>468</v>
      </c>
      <c r="B469" s="47">
        <v>1</v>
      </c>
      <c r="F469" s="59" t="str">
        <f t="shared" si="30"/>
        <v xml:space="preserve">LA EDAD ANTIGUA. </v>
      </c>
      <c r="G469" s="59" t="str">
        <f>CONCATENATE(I469," - ",J469,". ",K469," (Ref: ",REPARTO!$F$3,"-",A469,")")</f>
        <v>GEOGRAFÍA E HISTORIA - LA EDAD ANTIGUA.  (Ref: 5-468)</v>
      </c>
      <c r="I469" s="37" t="s">
        <v>137</v>
      </c>
      <c r="J469" s="37" t="s">
        <v>77</v>
      </c>
      <c r="R469" s="49">
        <f t="shared" si="29"/>
        <v>72</v>
      </c>
    </row>
    <row r="470" spans="1:18" x14ac:dyDescent="0.25">
      <c r="A470" s="59">
        <f t="shared" si="28"/>
        <v>469</v>
      </c>
      <c r="B470" s="47">
        <v>1</v>
      </c>
      <c r="F470" s="59" t="str">
        <f t="shared" si="30"/>
        <v xml:space="preserve">LA EDAD ANTIGUA. </v>
      </c>
      <c r="G470" s="59" t="str">
        <f>CONCATENATE(I470," - ",J470,". ",K470," (Ref: ",REPARTO!$F$3,"-",A470,")")</f>
        <v>GEOGRAFÍA E HISTORIA - LA EDAD ANTIGUA.  (Ref: 5-469)</v>
      </c>
      <c r="I470" s="37" t="s">
        <v>137</v>
      </c>
      <c r="J470" s="37" t="s">
        <v>77</v>
      </c>
      <c r="R470" s="49">
        <f t="shared" si="29"/>
        <v>73</v>
      </c>
    </row>
    <row r="471" spans="1:18" x14ac:dyDescent="0.25">
      <c r="A471" s="59">
        <f t="shared" si="28"/>
        <v>470</v>
      </c>
      <c r="B471" s="47">
        <v>1</v>
      </c>
      <c r="F471" s="59" t="str">
        <f t="shared" si="30"/>
        <v xml:space="preserve">LA EDAD ANTIGUA. </v>
      </c>
      <c r="G471" s="59" t="str">
        <f>CONCATENATE(I471," - ",J471,". ",K471," (Ref: ",REPARTO!$F$3,"-",A471,")")</f>
        <v>GEOGRAFÍA E HISTORIA - LA EDAD ANTIGUA.  (Ref: 5-470)</v>
      </c>
      <c r="I471" s="37" t="s">
        <v>137</v>
      </c>
      <c r="J471" s="37" t="s">
        <v>77</v>
      </c>
      <c r="R471" s="49">
        <f t="shared" si="29"/>
        <v>74</v>
      </c>
    </row>
    <row r="472" spans="1:18" x14ac:dyDescent="0.25">
      <c r="A472" s="59">
        <f t="shared" si="28"/>
        <v>471</v>
      </c>
      <c r="B472" s="47">
        <v>1</v>
      </c>
      <c r="F472" s="59" t="str">
        <f t="shared" si="30"/>
        <v xml:space="preserve">LA EDAD ANTIGUA. </v>
      </c>
      <c r="G472" s="59" t="str">
        <f>CONCATENATE(I472," - ",J472,". ",K472," (Ref: ",REPARTO!$F$3,"-",A472,")")</f>
        <v>GEOGRAFÍA E HISTORIA - LA EDAD ANTIGUA.  (Ref: 5-471)</v>
      </c>
      <c r="I472" s="37" t="s">
        <v>137</v>
      </c>
      <c r="J472" s="37" t="s">
        <v>77</v>
      </c>
      <c r="R472" s="49">
        <f t="shared" si="29"/>
        <v>75</v>
      </c>
    </row>
    <row r="473" spans="1:18" x14ac:dyDescent="0.25">
      <c r="A473" s="59">
        <f t="shared" si="28"/>
        <v>472</v>
      </c>
      <c r="B473" s="47">
        <v>1</v>
      </c>
      <c r="F473" s="59" t="str">
        <f t="shared" si="30"/>
        <v xml:space="preserve">LA EDAD ANTIGUA. </v>
      </c>
      <c r="G473" s="59" t="str">
        <f>CONCATENATE(I473," - ",J473,". ",K473," (Ref: ",REPARTO!$F$3,"-",A473,")")</f>
        <v>GEOGRAFÍA E HISTORIA - LA EDAD ANTIGUA.  (Ref: 5-472)</v>
      </c>
      <c r="I473" s="37" t="s">
        <v>137</v>
      </c>
      <c r="J473" s="37" t="s">
        <v>77</v>
      </c>
      <c r="R473" s="49">
        <f t="shared" si="29"/>
        <v>76</v>
      </c>
    </row>
    <row r="474" spans="1:18" x14ac:dyDescent="0.25">
      <c r="A474" s="59">
        <f t="shared" si="28"/>
        <v>473</v>
      </c>
      <c r="B474" s="47">
        <v>1</v>
      </c>
      <c r="F474" s="59" t="str">
        <f t="shared" si="30"/>
        <v xml:space="preserve">LA EDAD ANTIGUA. </v>
      </c>
      <c r="G474" s="59" t="str">
        <f>CONCATENATE(I474," - ",J474,". ",K474," (Ref: ",REPARTO!$F$3,"-",A474,")")</f>
        <v>GEOGRAFÍA E HISTORIA - LA EDAD ANTIGUA.  (Ref: 5-473)</v>
      </c>
      <c r="I474" s="37" t="s">
        <v>137</v>
      </c>
      <c r="J474" s="37" t="s">
        <v>77</v>
      </c>
      <c r="R474" s="49">
        <f t="shared" si="29"/>
        <v>77</v>
      </c>
    </row>
    <row r="475" spans="1:18" x14ac:dyDescent="0.25">
      <c r="A475" s="59">
        <f t="shared" si="28"/>
        <v>474</v>
      </c>
      <c r="B475" s="47">
        <v>1</v>
      </c>
      <c r="F475" s="59" t="str">
        <f t="shared" si="30"/>
        <v xml:space="preserve">LA EDAD ANTIGUA. </v>
      </c>
      <c r="G475" s="59" t="str">
        <f>CONCATENATE(I475," - ",J475,". ",K475," (Ref: ",REPARTO!$F$3,"-",A475,")")</f>
        <v>GEOGRAFÍA E HISTORIA - LA EDAD ANTIGUA.  (Ref: 5-474)</v>
      </c>
      <c r="I475" s="37" t="s">
        <v>137</v>
      </c>
      <c r="J475" s="37" t="s">
        <v>77</v>
      </c>
      <c r="R475" s="49">
        <f t="shared" si="29"/>
        <v>78</v>
      </c>
    </row>
    <row r="476" spans="1:18" x14ac:dyDescent="0.25">
      <c r="A476" s="59">
        <f t="shared" si="28"/>
        <v>475</v>
      </c>
      <c r="B476" s="47">
        <v>1</v>
      </c>
      <c r="F476" s="59" t="str">
        <f t="shared" si="30"/>
        <v xml:space="preserve">LA EDAD ANTIGUA. </v>
      </c>
      <c r="G476" s="59" t="str">
        <f>CONCATENATE(I476," - ",J476,". ",K476," (Ref: ",REPARTO!$F$3,"-",A476,")")</f>
        <v>GEOGRAFÍA E HISTORIA - LA EDAD ANTIGUA.  (Ref: 5-475)</v>
      </c>
      <c r="I476" s="37" t="s">
        <v>137</v>
      </c>
      <c r="J476" s="37" t="s">
        <v>77</v>
      </c>
      <c r="R476" s="49">
        <f t="shared" si="29"/>
        <v>79</v>
      </c>
    </row>
    <row r="477" spans="1:18" x14ac:dyDescent="0.25">
      <c r="A477" s="59">
        <f t="shared" si="28"/>
        <v>476</v>
      </c>
      <c r="B477" s="47">
        <v>1</v>
      </c>
      <c r="F477" s="59" t="str">
        <f t="shared" si="30"/>
        <v xml:space="preserve">LA EDAD ANTIGUA. </v>
      </c>
      <c r="G477" s="59" t="str">
        <f>CONCATENATE(I477," - ",J477,". ",K477," (Ref: ",REPARTO!$F$3,"-",A477,")")</f>
        <v>GEOGRAFÍA E HISTORIA - LA EDAD ANTIGUA.  (Ref: 5-476)</v>
      </c>
      <c r="I477" s="37" t="s">
        <v>137</v>
      </c>
      <c r="J477" s="37" t="s">
        <v>77</v>
      </c>
      <c r="R477" s="49">
        <f t="shared" si="29"/>
        <v>80</v>
      </c>
    </row>
    <row r="478" spans="1:18" x14ac:dyDescent="0.25">
      <c r="A478" s="59">
        <f t="shared" si="28"/>
        <v>477</v>
      </c>
      <c r="B478" s="47">
        <v>1</v>
      </c>
      <c r="F478" s="59" t="str">
        <f t="shared" si="30"/>
        <v xml:space="preserve">LA EDAD ANTIGUA. </v>
      </c>
      <c r="G478" s="59" t="str">
        <f>CONCATENATE(I478," - ",J478,". ",K478," (Ref: ",REPARTO!$F$3,"-",A478,")")</f>
        <v>GEOGRAFÍA E HISTORIA - LA EDAD ANTIGUA.  (Ref: 5-477)</v>
      </c>
      <c r="I478" s="37" t="s">
        <v>137</v>
      </c>
      <c r="J478" s="37" t="s">
        <v>77</v>
      </c>
      <c r="R478" s="49">
        <f t="shared" si="29"/>
        <v>81</v>
      </c>
    </row>
    <row r="479" spans="1:18" x14ac:dyDescent="0.25">
      <c r="A479" s="59">
        <f t="shared" si="28"/>
        <v>478</v>
      </c>
      <c r="B479" s="47">
        <v>1</v>
      </c>
      <c r="F479" s="59" t="str">
        <f t="shared" si="30"/>
        <v xml:space="preserve">LA EDAD ANTIGUA. </v>
      </c>
      <c r="G479" s="59" t="str">
        <f>CONCATENATE(I479," - ",J479,". ",K479," (Ref: ",REPARTO!$F$3,"-",A479,")")</f>
        <v>GEOGRAFÍA E HISTORIA - LA EDAD ANTIGUA.  (Ref: 5-478)</v>
      </c>
      <c r="I479" s="37" t="s">
        <v>137</v>
      </c>
      <c r="J479" s="37" t="s">
        <v>77</v>
      </c>
      <c r="R479" s="49">
        <f t="shared" si="29"/>
        <v>82</v>
      </c>
    </row>
    <row r="480" spans="1:18" x14ac:dyDescent="0.25">
      <c r="A480" s="59">
        <f t="shared" si="28"/>
        <v>479</v>
      </c>
      <c r="B480" s="47">
        <v>1</v>
      </c>
      <c r="F480" s="59" t="str">
        <f t="shared" si="30"/>
        <v xml:space="preserve">LA EDAD ANTIGUA. </v>
      </c>
      <c r="G480" s="59" t="str">
        <f>CONCATENATE(I480," - ",J480,". ",K480," (Ref: ",REPARTO!$F$3,"-",A480,")")</f>
        <v>GEOGRAFÍA E HISTORIA - LA EDAD ANTIGUA.  (Ref: 5-479)</v>
      </c>
      <c r="I480" s="37" t="s">
        <v>137</v>
      </c>
      <c r="J480" s="37" t="s">
        <v>77</v>
      </c>
      <c r="R480" s="49">
        <f t="shared" si="29"/>
        <v>83</v>
      </c>
    </row>
    <row r="481" spans="1:18" x14ac:dyDescent="0.25">
      <c r="A481" s="59">
        <f t="shared" si="28"/>
        <v>480</v>
      </c>
      <c r="B481" s="47">
        <v>1</v>
      </c>
      <c r="F481" s="59" t="str">
        <f t="shared" si="30"/>
        <v xml:space="preserve">LA EDAD ANTIGUA. </v>
      </c>
      <c r="G481" s="59" t="str">
        <f>CONCATENATE(I481," - ",J481,". ",K481," (Ref: ",REPARTO!$F$3,"-",A481,")")</f>
        <v>GEOGRAFÍA E HISTORIA - LA EDAD ANTIGUA.  (Ref: 5-480)</v>
      </c>
      <c r="I481" s="37" t="s">
        <v>137</v>
      </c>
      <c r="J481" s="37" t="s">
        <v>77</v>
      </c>
      <c r="R481" s="49">
        <f t="shared" si="29"/>
        <v>84</v>
      </c>
    </row>
    <row r="482" spans="1:18" x14ac:dyDescent="0.25">
      <c r="A482" s="59">
        <f t="shared" si="28"/>
        <v>481</v>
      </c>
      <c r="B482" s="47">
        <v>1</v>
      </c>
      <c r="F482" s="59" t="str">
        <f t="shared" si="30"/>
        <v xml:space="preserve">LA EDAD ANTIGUA. </v>
      </c>
      <c r="G482" s="59" t="str">
        <f>CONCATENATE(I482," - ",J482,". ",K482," (Ref: ",REPARTO!$F$3,"-",A482,")")</f>
        <v>GEOGRAFÍA E HISTORIA - LA EDAD ANTIGUA.  (Ref: 5-481)</v>
      </c>
      <c r="I482" s="37" t="s">
        <v>137</v>
      </c>
      <c r="J482" s="37" t="s">
        <v>77</v>
      </c>
      <c r="R482" s="49">
        <f t="shared" si="29"/>
        <v>85</v>
      </c>
    </row>
    <row r="483" spans="1:18" x14ac:dyDescent="0.25">
      <c r="A483" s="59">
        <f t="shared" si="28"/>
        <v>482</v>
      </c>
      <c r="B483" s="47">
        <v>1</v>
      </c>
      <c r="F483" s="59" t="str">
        <f t="shared" si="30"/>
        <v xml:space="preserve">LA EDAD ANTIGUA. </v>
      </c>
      <c r="G483" s="59" t="str">
        <f>CONCATENATE(I483," - ",J483,". ",K483," (Ref: ",REPARTO!$F$3,"-",A483,")")</f>
        <v>GEOGRAFÍA E HISTORIA - LA EDAD ANTIGUA.  (Ref: 5-482)</v>
      </c>
      <c r="I483" s="37" t="s">
        <v>137</v>
      </c>
      <c r="J483" s="37" t="s">
        <v>77</v>
      </c>
      <c r="R483" s="49">
        <f t="shared" si="29"/>
        <v>86</v>
      </c>
    </row>
    <row r="484" spans="1:18" x14ac:dyDescent="0.25">
      <c r="A484" s="59">
        <f t="shared" si="28"/>
        <v>483</v>
      </c>
      <c r="B484" s="47">
        <v>1</v>
      </c>
      <c r="C484" s="46">
        <f>+C398+1</f>
        <v>8</v>
      </c>
      <c r="E484" s="115" t="str">
        <f>CONCATENATE(H484," ",D484)</f>
        <v xml:space="preserve">La Edad Media </v>
      </c>
      <c r="F484" s="59" t="str">
        <f t="shared" si="30"/>
        <v xml:space="preserve">LA EDAD MEDIA. </v>
      </c>
      <c r="G484" s="59" t="str">
        <f>CONCATENATE(I484," - ",J484,". ",K484," (Ref: ",REPARTO!$F$3,"-",A484,")")</f>
        <v>GEOGRAFÍA E HISTORIA - LA EDAD MEDIA.  (Ref: 5-483)</v>
      </c>
      <c r="H484" s="42" t="s">
        <v>150</v>
      </c>
      <c r="I484" s="37" t="s">
        <v>137</v>
      </c>
      <c r="J484" s="37" t="s">
        <v>78</v>
      </c>
      <c r="R484" s="49">
        <f t="shared" si="29"/>
        <v>1</v>
      </c>
    </row>
    <row r="485" spans="1:18" x14ac:dyDescent="0.25">
      <c r="A485" s="59">
        <f t="shared" si="28"/>
        <v>484</v>
      </c>
      <c r="B485" s="47">
        <v>1</v>
      </c>
      <c r="F485" s="59" t="str">
        <f t="shared" si="30"/>
        <v xml:space="preserve">LA EDAD MEDIA. </v>
      </c>
      <c r="G485" s="59" t="str">
        <f>CONCATENATE(I485," - ",J485,". ",K485," (Ref: ",REPARTO!$F$3,"-",A485,")")</f>
        <v>GEOGRAFÍA E HISTORIA - LA EDAD MEDIA.  (Ref: 5-484)</v>
      </c>
      <c r="I485" s="37" t="s">
        <v>137</v>
      </c>
      <c r="J485" s="37" t="s">
        <v>78</v>
      </c>
      <c r="R485" s="49">
        <f t="shared" si="29"/>
        <v>2</v>
      </c>
    </row>
    <row r="486" spans="1:18" x14ac:dyDescent="0.25">
      <c r="A486" s="59">
        <f t="shared" si="28"/>
        <v>485</v>
      </c>
      <c r="B486" s="47">
        <v>1</v>
      </c>
      <c r="F486" s="59" t="str">
        <f t="shared" si="30"/>
        <v xml:space="preserve">LA EDAD MEDIA. </v>
      </c>
      <c r="G486" s="59" t="str">
        <f>CONCATENATE(I486," - ",J486,". ",K486," (Ref: ",REPARTO!$F$3,"-",A486,")")</f>
        <v>GEOGRAFÍA E HISTORIA - LA EDAD MEDIA.  (Ref: 5-485)</v>
      </c>
      <c r="I486" s="37" t="s">
        <v>137</v>
      </c>
      <c r="J486" s="37" t="s">
        <v>78</v>
      </c>
      <c r="R486" s="49">
        <f t="shared" si="29"/>
        <v>3</v>
      </c>
    </row>
    <row r="487" spans="1:18" x14ac:dyDescent="0.25">
      <c r="A487" s="59">
        <f t="shared" si="28"/>
        <v>486</v>
      </c>
      <c r="B487" s="47">
        <v>1</v>
      </c>
      <c r="F487" s="59" t="str">
        <f t="shared" si="30"/>
        <v xml:space="preserve">LA EDAD MEDIA. </v>
      </c>
      <c r="G487" s="59" t="str">
        <f>CONCATENATE(I487," - ",J487,". ",K487," (Ref: ",REPARTO!$F$3,"-",A487,")")</f>
        <v>GEOGRAFÍA E HISTORIA - LA EDAD MEDIA.  (Ref: 5-486)</v>
      </c>
      <c r="I487" s="37" t="s">
        <v>137</v>
      </c>
      <c r="J487" s="37" t="s">
        <v>78</v>
      </c>
      <c r="R487" s="49">
        <f t="shared" si="29"/>
        <v>4</v>
      </c>
    </row>
    <row r="488" spans="1:18" x14ac:dyDescent="0.25">
      <c r="A488" s="59">
        <f t="shared" si="28"/>
        <v>487</v>
      </c>
      <c r="B488" s="47">
        <v>1</v>
      </c>
      <c r="F488" s="59" t="str">
        <f t="shared" si="30"/>
        <v xml:space="preserve">LA EDAD MEDIA. </v>
      </c>
      <c r="G488" s="59" t="str">
        <f>CONCATENATE(I488," - ",J488,". ",K488," (Ref: ",REPARTO!$F$3,"-",A488,")")</f>
        <v>GEOGRAFÍA E HISTORIA - LA EDAD MEDIA.  (Ref: 5-487)</v>
      </c>
      <c r="I488" s="37" t="s">
        <v>137</v>
      </c>
      <c r="J488" s="37" t="s">
        <v>78</v>
      </c>
      <c r="R488" s="49">
        <f t="shared" si="29"/>
        <v>5</v>
      </c>
    </row>
    <row r="489" spans="1:18" x14ac:dyDescent="0.25">
      <c r="A489" s="59">
        <f t="shared" si="28"/>
        <v>488</v>
      </c>
      <c r="B489" s="47">
        <v>1</v>
      </c>
      <c r="F489" s="59" t="str">
        <f t="shared" ref="F489:F521" si="31">IF(J489&gt;0,CONCATENATE(J489,". ",K489),K489)</f>
        <v xml:space="preserve">LA EDAD MEDIA. </v>
      </c>
      <c r="G489" s="59" t="str">
        <f>CONCATENATE(I489," - ",J489,". ",K489," (Ref: ",REPARTO!$F$3,"-",A489,")")</f>
        <v>GEOGRAFÍA E HISTORIA - LA EDAD MEDIA.  (Ref: 5-488)</v>
      </c>
      <c r="I489" s="37" t="s">
        <v>137</v>
      </c>
      <c r="J489" s="37" t="s">
        <v>78</v>
      </c>
      <c r="Q489" s="113"/>
      <c r="R489" s="49">
        <f t="shared" si="29"/>
        <v>6</v>
      </c>
    </row>
    <row r="490" spans="1:18" x14ac:dyDescent="0.25">
      <c r="A490" s="59">
        <f t="shared" si="28"/>
        <v>489</v>
      </c>
      <c r="B490" s="47">
        <v>1</v>
      </c>
      <c r="F490" s="59" t="str">
        <f t="shared" si="31"/>
        <v xml:space="preserve">LA EDAD MEDIA. </v>
      </c>
      <c r="G490" s="59" t="str">
        <f>CONCATENATE(I490," - ",J490,". ",K490," (Ref: ",REPARTO!$F$3,"-",A490,")")</f>
        <v>GEOGRAFÍA E HISTORIA - LA EDAD MEDIA.  (Ref: 5-489)</v>
      </c>
      <c r="I490" s="37" t="s">
        <v>137</v>
      </c>
      <c r="J490" s="37" t="s">
        <v>78</v>
      </c>
      <c r="Q490" s="113"/>
      <c r="R490" s="49">
        <f t="shared" si="29"/>
        <v>7</v>
      </c>
    </row>
    <row r="491" spans="1:18" x14ac:dyDescent="0.25">
      <c r="A491" s="59">
        <f t="shared" si="28"/>
        <v>490</v>
      </c>
      <c r="B491" s="47">
        <v>1</v>
      </c>
      <c r="F491" s="59" t="str">
        <f t="shared" si="31"/>
        <v xml:space="preserve">LA EDAD MEDIA. </v>
      </c>
      <c r="G491" s="59" t="str">
        <f>CONCATENATE(I491," - ",J491,". ",K491," (Ref: ",REPARTO!$F$3,"-",A491,")")</f>
        <v>GEOGRAFÍA E HISTORIA - LA EDAD MEDIA.  (Ref: 5-490)</v>
      </c>
      <c r="I491" s="37" t="s">
        <v>137</v>
      </c>
      <c r="J491" s="37" t="s">
        <v>78</v>
      </c>
      <c r="Q491" s="113"/>
      <c r="R491" s="49">
        <f t="shared" si="29"/>
        <v>8</v>
      </c>
    </row>
    <row r="492" spans="1:18" x14ac:dyDescent="0.25">
      <c r="A492" s="59">
        <f t="shared" si="28"/>
        <v>491</v>
      </c>
      <c r="B492" s="47">
        <v>1</v>
      </c>
      <c r="F492" s="59" t="str">
        <f t="shared" si="31"/>
        <v xml:space="preserve">LA EDAD MEDIA. </v>
      </c>
      <c r="G492" s="59" t="str">
        <f>CONCATENATE(I492," - ",J492,". ",K492," (Ref: ",REPARTO!$F$3,"-",A492,")")</f>
        <v>GEOGRAFÍA E HISTORIA - LA EDAD MEDIA.  (Ref: 5-491)</v>
      </c>
      <c r="I492" s="37" t="s">
        <v>137</v>
      </c>
      <c r="J492" s="37" t="s">
        <v>78</v>
      </c>
      <c r="Q492" s="113"/>
      <c r="R492" s="49">
        <f t="shared" si="29"/>
        <v>9</v>
      </c>
    </row>
    <row r="493" spans="1:18" x14ac:dyDescent="0.25">
      <c r="A493" s="59">
        <f t="shared" si="28"/>
        <v>492</v>
      </c>
      <c r="B493" s="47">
        <v>1</v>
      </c>
      <c r="F493" s="59" t="str">
        <f t="shared" si="31"/>
        <v xml:space="preserve">LA EDAD MEDIA. </v>
      </c>
      <c r="G493" s="59" t="str">
        <f>CONCATENATE(I493," - ",J493,". ",K493," (Ref: ",REPARTO!$F$3,"-",A493,")")</f>
        <v>GEOGRAFÍA E HISTORIA - LA EDAD MEDIA.  (Ref: 5-492)</v>
      </c>
      <c r="I493" s="37" t="s">
        <v>137</v>
      </c>
      <c r="J493" s="37" t="s">
        <v>78</v>
      </c>
      <c r="Q493" s="113"/>
      <c r="R493" s="49">
        <f t="shared" si="29"/>
        <v>10</v>
      </c>
    </row>
    <row r="494" spans="1:18" x14ac:dyDescent="0.25">
      <c r="A494" s="59">
        <f t="shared" si="28"/>
        <v>493</v>
      </c>
      <c r="B494" s="47">
        <v>1</v>
      </c>
      <c r="F494" s="59" t="str">
        <f t="shared" si="31"/>
        <v xml:space="preserve">LA EDAD MEDIA. </v>
      </c>
      <c r="G494" s="59" t="str">
        <f>CONCATENATE(I494," - ",J494,". ",K494," (Ref: ",REPARTO!$F$3,"-",A494,")")</f>
        <v>GEOGRAFÍA E HISTORIA - LA EDAD MEDIA.  (Ref: 5-493)</v>
      </c>
      <c r="I494" s="37" t="s">
        <v>137</v>
      </c>
      <c r="J494" s="37" t="s">
        <v>78</v>
      </c>
      <c r="Q494" s="113"/>
      <c r="R494" s="49">
        <f t="shared" si="29"/>
        <v>11</v>
      </c>
    </row>
    <row r="495" spans="1:18" x14ac:dyDescent="0.25">
      <c r="A495" s="59">
        <f t="shared" si="28"/>
        <v>494</v>
      </c>
      <c r="B495" s="47">
        <v>1</v>
      </c>
      <c r="F495" s="59" t="str">
        <f t="shared" si="31"/>
        <v xml:space="preserve">LA EDAD MEDIA. </v>
      </c>
      <c r="G495" s="59" t="str">
        <f>CONCATENATE(I495," - ",J495,". ",K495," (Ref: ",REPARTO!$F$3,"-",A495,")")</f>
        <v>GEOGRAFÍA E HISTORIA - LA EDAD MEDIA.  (Ref: 5-494)</v>
      </c>
      <c r="I495" s="37" t="s">
        <v>137</v>
      </c>
      <c r="J495" s="37" t="s">
        <v>78</v>
      </c>
      <c r="Q495" s="113"/>
      <c r="R495" s="49">
        <f t="shared" si="29"/>
        <v>12</v>
      </c>
    </row>
    <row r="496" spans="1:18" x14ac:dyDescent="0.25">
      <c r="A496" s="59">
        <f t="shared" si="28"/>
        <v>495</v>
      </c>
      <c r="B496" s="47">
        <v>1</v>
      </c>
      <c r="F496" s="59" t="str">
        <f t="shared" si="31"/>
        <v xml:space="preserve">LA EDAD MEDIA. </v>
      </c>
      <c r="G496" s="59" t="str">
        <f>CONCATENATE(I496," - ",J496,". ",K496," (Ref: ",REPARTO!$F$3,"-",A496,")")</f>
        <v>GEOGRAFÍA E HISTORIA - LA EDAD MEDIA.  (Ref: 5-495)</v>
      </c>
      <c r="I496" s="37" t="s">
        <v>137</v>
      </c>
      <c r="J496" s="37" t="s">
        <v>78</v>
      </c>
      <c r="Q496" s="113"/>
      <c r="R496" s="49">
        <f t="shared" si="29"/>
        <v>13</v>
      </c>
    </row>
    <row r="497" spans="1:18" x14ac:dyDescent="0.25">
      <c r="A497" s="59">
        <f t="shared" si="28"/>
        <v>496</v>
      </c>
      <c r="B497" s="47">
        <v>1</v>
      </c>
      <c r="F497" s="59" t="str">
        <f t="shared" si="31"/>
        <v xml:space="preserve">LA EDAD MEDIA. </v>
      </c>
      <c r="G497" s="59" t="str">
        <f>CONCATENATE(I497," - ",J497,". ",K497," (Ref: ",REPARTO!$F$3,"-",A497,")")</f>
        <v>GEOGRAFÍA E HISTORIA - LA EDAD MEDIA.  (Ref: 5-496)</v>
      </c>
      <c r="I497" s="37" t="s">
        <v>137</v>
      </c>
      <c r="J497" s="37" t="s">
        <v>78</v>
      </c>
      <c r="Q497" s="113"/>
      <c r="R497" s="49">
        <f t="shared" si="29"/>
        <v>14</v>
      </c>
    </row>
    <row r="498" spans="1:18" x14ac:dyDescent="0.25">
      <c r="A498" s="59">
        <f t="shared" si="28"/>
        <v>497</v>
      </c>
      <c r="B498" s="47">
        <v>1</v>
      </c>
      <c r="F498" s="59" t="str">
        <f t="shared" si="31"/>
        <v xml:space="preserve">LA EDAD MEDIA. </v>
      </c>
      <c r="G498" s="59" t="str">
        <f>CONCATENATE(I498," - ",J498,". ",K498," (Ref: ",REPARTO!$F$3,"-",A498,")")</f>
        <v>GEOGRAFÍA E HISTORIA - LA EDAD MEDIA.  (Ref: 5-497)</v>
      </c>
      <c r="I498" s="37" t="s">
        <v>137</v>
      </c>
      <c r="J498" s="37" t="s">
        <v>78</v>
      </c>
      <c r="Q498" s="113"/>
      <c r="R498" s="49">
        <f t="shared" si="29"/>
        <v>15</v>
      </c>
    </row>
    <row r="499" spans="1:18" x14ac:dyDescent="0.25">
      <c r="A499" s="59">
        <f t="shared" si="28"/>
        <v>498</v>
      </c>
      <c r="B499" s="47">
        <v>1</v>
      </c>
      <c r="F499" s="59" t="str">
        <f t="shared" si="31"/>
        <v xml:space="preserve">LA EDAD MEDIA. </v>
      </c>
      <c r="G499" s="59" t="str">
        <f>CONCATENATE(I499," - ",J499,". ",K499," (Ref: ",REPARTO!$F$3,"-",A499,")")</f>
        <v>GEOGRAFÍA E HISTORIA - LA EDAD MEDIA.  (Ref: 5-498)</v>
      </c>
      <c r="I499" s="37" t="s">
        <v>137</v>
      </c>
      <c r="J499" s="37" t="s">
        <v>78</v>
      </c>
      <c r="Q499" s="113"/>
      <c r="R499" s="49">
        <f t="shared" si="29"/>
        <v>16</v>
      </c>
    </row>
    <row r="500" spans="1:18" x14ac:dyDescent="0.25">
      <c r="A500" s="59">
        <f t="shared" si="28"/>
        <v>499</v>
      </c>
      <c r="B500" s="47">
        <v>1</v>
      </c>
      <c r="F500" s="59" t="str">
        <f t="shared" si="31"/>
        <v xml:space="preserve">LA EDAD MEDIA. </v>
      </c>
      <c r="G500" s="59" t="str">
        <f>CONCATENATE(I500," - ",J500,". ",K500," (Ref: ",REPARTO!$F$3,"-",A500,")")</f>
        <v>GEOGRAFÍA E HISTORIA - LA EDAD MEDIA.  (Ref: 5-499)</v>
      </c>
      <c r="I500" s="37" t="s">
        <v>137</v>
      </c>
      <c r="J500" s="37" t="s">
        <v>78</v>
      </c>
      <c r="Q500" s="113"/>
      <c r="R500" s="49">
        <f t="shared" si="29"/>
        <v>17</v>
      </c>
    </row>
    <row r="501" spans="1:18" x14ac:dyDescent="0.25">
      <c r="A501" s="59">
        <f t="shared" si="28"/>
        <v>500</v>
      </c>
      <c r="B501" s="47">
        <v>1</v>
      </c>
      <c r="F501" s="59" t="str">
        <f t="shared" si="31"/>
        <v xml:space="preserve">LA EDAD MEDIA. </v>
      </c>
      <c r="G501" s="59" t="str">
        <f>CONCATENATE(I501," - ",J501,". ",K501," (Ref: ",REPARTO!$F$3,"-",A501,")")</f>
        <v>GEOGRAFÍA E HISTORIA - LA EDAD MEDIA.  (Ref: 5-500)</v>
      </c>
      <c r="I501" s="37" t="s">
        <v>137</v>
      </c>
      <c r="J501" s="37" t="s">
        <v>78</v>
      </c>
      <c r="Q501" s="113"/>
      <c r="R501" s="49">
        <f t="shared" si="29"/>
        <v>18</v>
      </c>
    </row>
    <row r="502" spans="1:18" x14ac:dyDescent="0.25">
      <c r="A502" s="59">
        <f t="shared" si="28"/>
        <v>501</v>
      </c>
      <c r="B502" s="47">
        <v>1</v>
      </c>
      <c r="F502" s="59" t="str">
        <f t="shared" si="31"/>
        <v xml:space="preserve">LA EDAD MEDIA. </v>
      </c>
      <c r="G502" s="59" t="str">
        <f>CONCATENATE(I502," - ",J502,". ",K502," (Ref: ",REPARTO!$F$3,"-",A502,")")</f>
        <v>GEOGRAFÍA E HISTORIA - LA EDAD MEDIA.  (Ref: 5-501)</v>
      </c>
      <c r="I502" s="37" t="s">
        <v>137</v>
      </c>
      <c r="J502" s="37" t="s">
        <v>78</v>
      </c>
      <c r="Q502" s="113"/>
      <c r="R502" s="49">
        <f t="shared" si="29"/>
        <v>19</v>
      </c>
    </row>
    <row r="503" spans="1:18" x14ac:dyDescent="0.25">
      <c r="A503" s="59">
        <f t="shared" si="28"/>
        <v>502</v>
      </c>
      <c r="B503" s="47">
        <v>1</v>
      </c>
      <c r="F503" s="59" t="str">
        <f t="shared" si="31"/>
        <v xml:space="preserve">LA EDAD MEDIA. </v>
      </c>
      <c r="G503" s="59" t="str">
        <f>CONCATENATE(I503," - ",J503,". ",K503," (Ref: ",REPARTO!$F$3,"-",A503,")")</f>
        <v>GEOGRAFÍA E HISTORIA - LA EDAD MEDIA.  (Ref: 5-502)</v>
      </c>
      <c r="I503" s="37" t="s">
        <v>137</v>
      </c>
      <c r="J503" s="37" t="s">
        <v>78</v>
      </c>
      <c r="Q503" s="113"/>
      <c r="R503" s="49">
        <f t="shared" si="29"/>
        <v>20</v>
      </c>
    </row>
    <row r="504" spans="1:18" x14ac:dyDescent="0.25">
      <c r="A504" s="59">
        <f t="shared" si="28"/>
        <v>503</v>
      </c>
      <c r="B504" s="47">
        <v>1</v>
      </c>
      <c r="F504" s="59" t="str">
        <f t="shared" si="31"/>
        <v xml:space="preserve">LA EDAD MEDIA. </v>
      </c>
      <c r="G504" s="59" t="str">
        <f>CONCATENATE(I504," - ",J504,". ",K504," (Ref: ",REPARTO!$F$3,"-",A504,")")</f>
        <v>GEOGRAFÍA E HISTORIA - LA EDAD MEDIA.  (Ref: 5-503)</v>
      </c>
      <c r="I504" s="37" t="s">
        <v>137</v>
      </c>
      <c r="J504" s="37" t="s">
        <v>78</v>
      </c>
      <c r="Q504" s="113"/>
      <c r="R504" s="49">
        <f t="shared" si="29"/>
        <v>21</v>
      </c>
    </row>
    <row r="505" spans="1:18" x14ac:dyDescent="0.25">
      <c r="A505" s="59">
        <f t="shared" si="28"/>
        <v>504</v>
      </c>
      <c r="B505" s="47">
        <v>1</v>
      </c>
      <c r="F505" s="59" t="str">
        <f t="shared" si="31"/>
        <v xml:space="preserve">LA EDAD MEDIA. </v>
      </c>
      <c r="G505" s="59" t="str">
        <f>CONCATENATE(I505," - ",J505,". ",K505," (Ref: ",REPARTO!$F$3,"-",A505,")")</f>
        <v>GEOGRAFÍA E HISTORIA - LA EDAD MEDIA.  (Ref: 5-504)</v>
      </c>
      <c r="I505" s="37" t="s">
        <v>137</v>
      </c>
      <c r="J505" s="37" t="s">
        <v>78</v>
      </c>
      <c r="Q505" s="113"/>
      <c r="R505" s="49">
        <f t="shared" si="29"/>
        <v>22</v>
      </c>
    </row>
    <row r="506" spans="1:18" x14ac:dyDescent="0.25">
      <c r="A506" s="59">
        <f t="shared" si="28"/>
        <v>505</v>
      </c>
      <c r="B506" s="47">
        <v>1</v>
      </c>
      <c r="F506" s="59" t="str">
        <f t="shared" si="31"/>
        <v xml:space="preserve">LA EDAD MEDIA. </v>
      </c>
      <c r="G506" s="59" t="str">
        <f>CONCATENATE(I506," - ",J506,". ",K506," (Ref: ",REPARTO!$F$3,"-",A506,")")</f>
        <v>GEOGRAFÍA E HISTORIA - LA EDAD MEDIA.  (Ref: 5-505)</v>
      </c>
      <c r="I506" s="37" t="s">
        <v>137</v>
      </c>
      <c r="J506" s="37" t="s">
        <v>78</v>
      </c>
      <c r="Q506" s="113"/>
      <c r="R506" s="49">
        <f t="shared" si="29"/>
        <v>23</v>
      </c>
    </row>
    <row r="507" spans="1:18" x14ac:dyDescent="0.25">
      <c r="A507" s="59">
        <f t="shared" si="28"/>
        <v>506</v>
      </c>
      <c r="B507" s="47">
        <v>1</v>
      </c>
      <c r="F507" s="59" t="str">
        <f t="shared" si="31"/>
        <v xml:space="preserve">LA EDAD MEDIA. </v>
      </c>
      <c r="G507" s="59" t="str">
        <f>CONCATENATE(I507," - ",J507,". ",K507," (Ref: ",REPARTO!$F$3,"-",A507,")")</f>
        <v>GEOGRAFÍA E HISTORIA - LA EDAD MEDIA.  (Ref: 5-506)</v>
      </c>
      <c r="I507" s="37" t="s">
        <v>137</v>
      </c>
      <c r="J507" s="37" t="s">
        <v>78</v>
      </c>
      <c r="Q507" s="113"/>
      <c r="R507" s="49">
        <f t="shared" si="29"/>
        <v>24</v>
      </c>
    </row>
    <row r="508" spans="1:18" x14ac:dyDescent="0.25">
      <c r="A508" s="59">
        <f t="shared" si="28"/>
        <v>507</v>
      </c>
      <c r="B508" s="47">
        <v>1</v>
      </c>
      <c r="F508" s="59" t="str">
        <f t="shared" si="31"/>
        <v xml:space="preserve">LA EDAD MEDIA. </v>
      </c>
      <c r="G508" s="59" t="str">
        <f>CONCATENATE(I508," - ",J508,". ",K508," (Ref: ",REPARTO!$F$3,"-",A508,")")</f>
        <v>GEOGRAFÍA E HISTORIA - LA EDAD MEDIA.  (Ref: 5-507)</v>
      </c>
      <c r="I508" s="37" t="s">
        <v>137</v>
      </c>
      <c r="J508" s="37" t="s">
        <v>78</v>
      </c>
      <c r="Q508" s="113"/>
      <c r="R508" s="49">
        <f t="shared" si="29"/>
        <v>25</v>
      </c>
    </row>
    <row r="509" spans="1:18" x14ac:dyDescent="0.25">
      <c r="A509" s="59">
        <f t="shared" si="28"/>
        <v>508</v>
      </c>
      <c r="B509" s="47">
        <v>1</v>
      </c>
      <c r="F509" s="59" t="str">
        <f t="shared" si="31"/>
        <v xml:space="preserve">LA EDAD MEDIA. </v>
      </c>
      <c r="G509" s="59" t="str">
        <f>CONCATENATE(I509," - ",J509,". ",K509," (Ref: ",REPARTO!$F$3,"-",A509,")")</f>
        <v>GEOGRAFÍA E HISTORIA - LA EDAD MEDIA.  (Ref: 5-508)</v>
      </c>
      <c r="I509" s="37" t="s">
        <v>137</v>
      </c>
      <c r="J509" s="37" t="s">
        <v>78</v>
      </c>
      <c r="Q509" s="113"/>
      <c r="R509" s="49">
        <f t="shared" si="29"/>
        <v>26</v>
      </c>
    </row>
    <row r="510" spans="1:18" x14ac:dyDescent="0.25">
      <c r="A510" s="59">
        <f t="shared" si="28"/>
        <v>509</v>
      </c>
      <c r="B510" s="47">
        <v>1</v>
      </c>
      <c r="F510" s="59" t="str">
        <f t="shared" si="31"/>
        <v xml:space="preserve">LA EDAD MEDIA. </v>
      </c>
      <c r="G510" s="59" t="str">
        <f>CONCATENATE(I510," - ",J510,". ",K510," (Ref: ",REPARTO!$F$3,"-",A510,")")</f>
        <v>GEOGRAFÍA E HISTORIA - LA EDAD MEDIA.  (Ref: 5-509)</v>
      </c>
      <c r="I510" s="37" t="s">
        <v>137</v>
      </c>
      <c r="J510" s="37" t="s">
        <v>78</v>
      </c>
      <c r="Q510" s="113"/>
      <c r="R510" s="49">
        <f t="shared" si="29"/>
        <v>27</v>
      </c>
    </row>
    <row r="511" spans="1:18" x14ac:dyDescent="0.25">
      <c r="A511" s="59">
        <f t="shared" si="28"/>
        <v>510</v>
      </c>
      <c r="B511" s="47">
        <v>1</v>
      </c>
      <c r="F511" s="59" t="str">
        <f t="shared" si="31"/>
        <v xml:space="preserve">LA EDAD MEDIA. </v>
      </c>
      <c r="G511" s="59" t="str">
        <f>CONCATENATE(I511," - ",J511,". ",K511," (Ref: ",REPARTO!$F$3,"-",A511,")")</f>
        <v>GEOGRAFÍA E HISTORIA - LA EDAD MEDIA.  (Ref: 5-510)</v>
      </c>
      <c r="I511" s="37" t="s">
        <v>137</v>
      </c>
      <c r="J511" s="37" t="s">
        <v>78</v>
      </c>
      <c r="Q511" s="113"/>
      <c r="R511" s="49">
        <f t="shared" si="29"/>
        <v>28</v>
      </c>
    </row>
    <row r="512" spans="1:18" x14ac:dyDescent="0.25">
      <c r="A512" s="59">
        <f t="shared" si="28"/>
        <v>511</v>
      </c>
      <c r="B512" s="47">
        <v>1</v>
      </c>
      <c r="F512" s="59" t="str">
        <f t="shared" si="31"/>
        <v xml:space="preserve">LA EDAD MEDIA. </v>
      </c>
      <c r="G512" s="59" t="str">
        <f>CONCATENATE(I512," - ",J512,". ",K512," (Ref: ",REPARTO!$F$3,"-",A512,")")</f>
        <v>GEOGRAFÍA E HISTORIA - LA EDAD MEDIA.  (Ref: 5-511)</v>
      </c>
      <c r="I512" s="37" t="s">
        <v>137</v>
      </c>
      <c r="J512" s="37" t="s">
        <v>78</v>
      </c>
      <c r="Q512" s="113"/>
      <c r="R512" s="49">
        <f t="shared" si="29"/>
        <v>29</v>
      </c>
    </row>
    <row r="513" spans="1:18" x14ac:dyDescent="0.25">
      <c r="A513" s="59">
        <f t="shared" si="28"/>
        <v>512</v>
      </c>
      <c r="B513" s="47">
        <v>1</v>
      </c>
      <c r="F513" s="59" t="str">
        <f t="shared" si="31"/>
        <v xml:space="preserve">LA EDAD MEDIA. </v>
      </c>
      <c r="G513" s="59" t="str">
        <f>CONCATENATE(I513," - ",J513,". ",K513," (Ref: ",REPARTO!$F$3,"-",A513,")")</f>
        <v>GEOGRAFÍA E HISTORIA - LA EDAD MEDIA.  (Ref: 5-512)</v>
      </c>
      <c r="I513" s="37" t="s">
        <v>137</v>
      </c>
      <c r="J513" s="37" t="s">
        <v>78</v>
      </c>
      <c r="Q513" s="113"/>
      <c r="R513" s="49">
        <f t="shared" si="29"/>
        <v>30</v>
      </c>
    </row>
    <row r="514" spans="1:18" x14ac:dyDescent="0.25">
      <c r="A514" s="59">
        <f t="shared" si="28"/>
        <v>513</v>
      </c>
      <c r="B514" s="47">
        <v>1</v>
      </c>
      <c r="F514" s="59" t="str">
        <f t="shared" si="31"/>
        <v xml:space="preserve">LA EDAD MEDIA. </v>
      </c>
      <c r="G514" s="59" t="str">
        <f>CONCATENATE(I514," - ",J514,". ",K514," (Ref: ",REPARTO!$F$3,"-",A514,")")</f>
        <v>GEOGRAFÍA E HISTORIA - LA EDAD MEDIA.  (Ref: 5-513)</v>
      </c>
      <c r="I514" s="37" t="s">
        <v>137</v>
      </c>
      <c r="J514" s="37" t="s">
        <v>78</v>
      </c>
      <c r="Q514" s="113"/>
      <c r="R514" s="49">
        <f t="shared" si="29"/>
        <v>31</v>
      </c>
    </row>
    <row r="515" spans="1:18" x14ac:dyDescent="0.25">
      <c r="A515" s="59">
        <f t="shared" si="28"/>
        <v>514</v>
      </c>
      <c r="B515" s="47">
        <v>1</v>
      </c>
      <c r="F515" s="59" t="str">
        <f t="shared" si="31"/>
        <v xml:space="preserve">LA EDAD MEDIA. </v>
      </c>
      <c r="G515" s="59" t="str">
        <f>CONCATENATE(I515," - ",J515,". ",K515," (Ref: ",REPARTO!$F$3,"-",A515,")")</f>
        <v>GEOGRAFÍA E HISTORIA - LA EDAD MEDIA.  (Ref: 5-514)</v>
      </c>
      <c r="I515" s="37" t="s">
        <v>137</v>
      </c>
      <c r="J515" s="37" t="s">
        <v>78</v>
      </c>
      <c r="Q515" s="113"/>
      <c r="R515" s="49">
        <f t="shared" si="29"/>
        <v>32</v>
      </c>
    </row>
    <row r="516" spans="1:18" x14ac:dyDescent="0.25">
      <c r="A516" s="59">
        <f t="shared" ref="A516:A579" si="32">+A515+1</f>
        <v>515</v>
      </c>
      <c r="B516" s="47">
        <v>1</v>
      </c>
      <c r="F516" s="59" t="str">
        <f t="shared" si="31"/>
        <v xml:space="preserve">LA EDAD MEDIA. </v>
      </c>
      <c r="G516" s="59" t="str">
        <f>CONCATENATE(I516," - ",J516,". ",K516," (Ref: ",REPARTO!$F$3,"-",A516,")")</f>
        <v>GEOGRAFÍA E HISTORIA - LA EDAD MEDIA.  (Ref: 5-515)</v>
      </c>
      <c r="I516" s="37" t="s">
        <v>137</v>
      </c>
      <c r="J516" s="37" t="s">
        <v>78</v>
      </c>
      <c r="Q516" s="113"/>
      <c r="R516" s="49">
        <f t="shared" ref="R516:R579" si="33">IF(C516=0,R515+1,1)</f>
        <v>33</v>
      </c>
    </row>
    <row r="517" spans="1:18" x14ac:dyDescent="0.25">
      <c r="A517" s="59">
        <f t="shared" si="32"/>
        <v>516</v>
      </c>
      <c r="B517" s="47">
        <v>1</v>
      </c>
      <c r="F517" s="59" t="str">
        <f t="shared" si="31"/>
        <v xml:space="preserve">LA EDAD MEDIA. </v>
      </c>
      <c r="G517" s="59" t="str">
        <f>CONCATENATE(I517," - ",J517,". ",K517," (Ref: ",REPARTO!$F$3,"-",A517,")")</f>
        <v>GEOGRAFÍA E HISTORIA - LA EDAD MEDIA.  (Ref: 5-516)</v>
      </c>
      <c r="I517" s="37" t="s">
        <v>137</v>
      </c>
      <c r="J517" s="37" t="s">
        <v>78</v>
      </c>
      <c r="Q517" s="113"/>
      <c r="R517" s="49">
        <f t="shared" si="33"/>
        <v>34</v>
      </c>
    </row>
    <row r="518" spans="1:18" x14ac:dyDescent="0.25">
      <c r="A518" s="59">
        <f t="shared" si="32"/>
        <v>517</v>
      </c>
      <c r="B518" s="47">
        <v>1</v>
      </c>
      <c r="F518" s="59" t="str">
        <f t="shared" si="31"/>
        <v xml:space="preserve">LA EDAD MEDIA. </v>
      </c>
      <c r="G518" s="59" t="str">
        <f>CONCATENATE(I518," - ",J518,". ",K518," (Ref: ",REPARTO!$F$3,"-",A518,")")</f>
        <v>GEOGRAFÍA E HISTORIA - LA EDAD MEDIA.  (Ref: 5-517)</v>
      </c>
      <c r="I518" s="37" t="s">
        <v>137</v>
      </c>
      <c r="J518" s="37" t="s">
        <v>78</v>
      </c>
      <c r="Q518" s="113"/>
      <c r="R518" s="49">
        <f t="shared" si="33"/>
        <v>35</v>
      </c>
    </row>
    <row r="519" spans="1:18" x14ac:dyDescent="0.25">
      <c r="A519" s="59">
        <f t="shared" si="32"/>
        <v>518</v>
      </c>
      <c r="B519" s="47">
        <v>1</v>
      </c>
      <c r="F519" s="59" t="str">
        <f t="shared" si="31"/>
        <v xml:space="preserve">LA EDAD MEDIA. </v>
      </c>
      <c r="G519" s="59" t="str">
        <f>CONCATENATE(I519," - ",J519,". ",K519," (Ref: ",REPARTO!$F$3,"-",A519,")")</f>
        <v>GEOGRAFÍA E HISTORIA - LA EDAD MEDIA.  (Ref: 5-518)</v>
      </c>
      <c r="I519" s="37" t="s">
        <v>137</v>
      </c>
      <c r="J519" s="37" t="s">
        <v>78</v>
      </c>
      <c r="Q519" s="113"/>
      <c r="R519" s="49">
        <f t="shared" si="33"/>
        <v>36</v>
      </c>
    </row>
    <row r="520" spans="1:18" x14ac:dyDescent="0.25">
      <c r="A520" s="59">
        <f t="shared" si="32"/>
        <v>519</v>
      </c>
      <c r="B520" s="47">
        <v>1</v>
      </c>
      <c r="F520" s="59" t="str">
        <f t="shared" si="31"/>
        <v xml:space="preserve">LA EDAD MEDIA. </v>
      </c>
      <c r="G520" s="59" t="str">
        <f>CONCATENATE(I520," - ",J520,". ",K520," (Ref: ",REPARTO!$F$3,"-",A520,")")</f>
        <v>GEOGRAFÍA E HISTORIA - LA EDAD MEDIA.  (Ref: 5-519)</v>
      </c>
      <c r="I520" s="37" t="s">
        <v>137</v>
      </c>
      <c r="J520" s="37" t="s">
        <v>78</v>
      </c>
      <c r="Q520" s="113"/>
      <c r="R520" s="49">
        <f t="shared" si="33"/>
        <v>37</v>
      </c>
    </row>
    <row r="521" spans="1:18" x14ac:dyDescent="0.25">
      <c r="A521" s="59">
        <f t="shared" si="32"/>
        <v>520</v>
      </c>
      <c r="B521" s="47">
        <v>1</v>
      </c>
      <c r="F521" s="59" t="str">
        <f t="shared" si="31"/>
        <v xml:space="preserve">LA EDAD MEDIA. </v>
      </c>
      <c r="G521" s="59" t="str">
        <f>CONCATENATE(I521," - ",J521,". ",K521," (Ref: ",REPARTO!$F$3,"-",A521,")")</f>
        <v>GEOGRAFÍA E HISTORIA - LA EDAD MEDIA.  (Ref: 5-520)</v>
      </c>
      <c r="I521" s="37" t="s">
        <v>137</v>
      </c>
      <c r="J521" s="37" t="s">
        <v>78</v>
      </c>
      <c r="Q521" s="113"/>
      <c r="R521" s="49">
        <f t="shared" si="33"/>
        <v>38</v>
      </c>
    </row>
    <row r="522" spans="1:18" x14ac:dyDescent="0.25">
      <c r="A522" s="59">
        <f t="shared" si="32"/>
        <v>521</v>
      </c>
      <c r="B522" s="47">
        <v>1</v>
      </c>
      <c r="F522" s="59" t="str">
        <f t="shared" ref="F522:F548" si="34">IF(J522&gt;0,CONCATENATE(J522,". ",K522),K522)</f>
        <v xml:space="preserve">LA EDAD MEDIA. </v>
      </c>
      <c r="G522" s="59" t="str">
        <f>CONCATENATE(I522," - ",J522,". ",K522," (Ref: ",REPARTO!$F$3,"-",A522,")")</f>
        <v>GEOGRAFÍA E HISTORIA - LA EDAD MEDIA.  (Ref: 5-521)</v>
      </c>
      <c r="I522" s="37" t="s">
        <v>137</v>
      </c>
      <c r="J522" s="37" t="s">
        <v>78</v>
      </c>
      <c r="R522" s="49">
        <f t="shared" si="33"/>
        <v>39</v>
      </c>
    </row>
    <row r="523" spans="1:18" x14ac:dyDescent="0.25">
      <c r="A523" s="59">
        <f t="shared" si="32"/>
        <v>522</v>
      </c>
      <c r="B523" s="47">
        <v>1</v>
      </c>
      <c r="F523" s="59" t="str">
        <f t="shared" si="34"/>
        <v xml:space="preserve">LA EDAD MEDIA. </v>
      </c>
      <c r="G523" s="59" t="str">
        <f>CONCATENATE(I523," - ",J523,". ",K523," (Ref: ",REPARTO!$F$3,"-",A523,")")</f>
        <v>GEOGRAFÍA E HISTORIA - LA EDAD MEDIA.  (Ref: 5-522)</v>
      </c>
      <c r="I523" s="37" t="s">
        <v>137</v>
      </c>
      <c r="J523" s="37" t="s">
        <v>78</v>
      </c>
      <c r="R523" s="49">
        <f t="shared" si="33"/>
        <v>40</v>
      </c>
    </row>
    <row r="524" spans="1:18" x14ac:dyDescent="0.25">
      <c r="A524" s="59">
        <f t="shared" si="32"/>
        <v>523</v>
      </c>
      <c r="B524" s="47">
        <v>1</v>
      </c>
      <c r="F524" s="59" t="str">
        <f t="shared" si="34"/>
        <v xml:space="preserve">LA EDAD MEDIA. </v>
      </c>
      <c r="G524" s="59" t="str">
        <f>CONCATENATE(I524," - ",J524,". ",K524," (Ref: ",REPARTO!$F$3,"-",A524,")")</f>
        <v>GEOGRAFÍA E HISTORIA - LA EDAD MEDIA.  (Ref: 5-523)</v>
      </c>
      <c r="I524" s="37" t="s">
        <v>137</v>
      </c>
      <c r="J524" s="37" t="s">
        <v>78</v>
      </c>
      <c r="R524" s="49">
        <f t="shared" si="33"/>
        <v>41</v>
      </c>
    </row>
    <row r="525" spans="1:18" x14ac:dyDescent="0.25">
      <c r="A525" s="59">
        <f t="shared" si="32"/>
        <v>524</v>
      </c>
      <c r="B525" s="47">
        <v>1</v>
      </c>
      <c r="F525" s="59" t="str">
        <f t="shared" si="34"/>
        <v xml:space="preserve">LA EDAD MEDIA. </v>
      </c>
      <c r="G525" s="59" t="str">
        <f>CONCATENATE(I525," - ",J525,". ",K525," (Ref: ",REPARTO!$F$3,"-",A525,")")</f>
        <v>GEOGRAFÍA E HISTORIA - LA EDAD MEDIA.  (Ref: 5-524)</v>
      </c>
      <c r="I525" s="37" t="s">
        <v>137</v>
      </c>
      <c r="J525" s="37" t="s">
        <v>78</v>
      </c>
      <c r="R525" s="49">
        <f t="shared" si="33"/>
        <v>42</v>
      </c>
    </row>
    <row r="526" spans="1:18" x14ac:dyDescent="0.25">
      <c r="A526" s="59">
        <f t="shared" si="32"/>
        <v>525</v>
      </c>
      <c r="B526" s="47">
        <v>1</v>
      </c>
      <c r="F526" s="59" t="str">
        <f t="shared" si="34"/>
        <v xml:space="preserve">LA EDAD MEDIA. </v>
      </c>
      <c r="G526" s="59" t="str">
        <f>CONCATENATE(I526," - ",J526,". ",K526," (Ref: ",REPARTO!$F$3,"-",A526,")")</f>
        <v>GEOGRAFÍA E HISTORIA - LA EDAD MEDIA.  (Ref: 5-525)</v>
      </c>
      <c r="I526" s="37" t="s">
        <v>137</v>
      </c>
      <c r="J526" s="37" t="s">
        <v>78</v>
      </c>
      <c r="R526" s="49">
        <f t="shared" si="33"/>
        <v>43</v>
      </c>
    </row>
    <row r="527" spans="1:18" x14ac:dyDescent="0.25">
      <c r="A527" s="59">
        <f t="shared" si="32"/>
        <v>526</v>
      </c>
      <c r="B527" s="47">
        <v>1</v>
      </c>
      <c r="F527" s="59" t="str">
        <f t="shared" si="34"/>
        <v xml:space="preserve">LA EDAD MEDIA. </v>
      </c>
      <c r="G527" s="59" t="str">
        <f>CONCATENATE(I527," - ",J527,". ",K527," (Ref: ",REPARTO!$F$3,"-",A527,")")</f>
        <v>GEOGRAFÍA E HISTORIA - LA EDAD MEDIA.  (Ref: 5-526)</v>
      </c>
      <c r="I527" s="37" t="s">
        <v>137</v>
      </c>
      <c r="J527" s="37" t="s">
        <v>78</v>
      </c>
      <c r="R527" s="49">
        <f t="shared" si="33"/>
        <v>44</v>
      </c>
    </row>
    <row r="528" spans="1:18" x14ac:dyDescent="0.25">
      <c r="A528" s="59">
        <f t="shared" si="32"/>
        <v>527</v>
      </c>
      <c r="B528" s="47">
        <v>1</v>
      </c>
      <c r="F528" s="59" t="str">
        <f t="shared" si="34"/>
        <v xml:space="preserve">LA EDAD MEDIA. </v>
      </c>
      <c r="G528" s="59" t="str">
        <f>CONCATENATE(I528," - ",J528,". ",K528," (Ref: ",REPARTO!$F$3,"-",A528,")")</f>
        <v>GEOGRAFÍA E HISTORIA - LA EDAD MEDIA.  (Ref: 5-527)</v>
      </c>
      <c r="I528" s="37" t="s">
        <v>137</v>
      </c>
      <c r="J528" s="37" t="s">
        <v>78</v>
      </c>
      <c r="R528" s="49">
        <f t="shared" si="33"/>
        <v>45</v>
      </c>
    </row>
    <row r="529" spans="1:18" x14ac:dyDescent="0.25">
      <c r="A529" s="59">
        <f t="shared" si="32"/>
        <v>528</v>
      </c>
      <c r="B529" s="47">
        <v>1</v>
      </c>
      <c r="F529" s="59" t="str">
        <f t="shared" si="34"/>
        <v xml:space="preserve">LA EDAD MEDIA. </v>
      </c>
      <c r="G529" s="59" t="str">
        <f>CONCATENATE(I529," - ",J529,". ",K529," (Ref: ",REPARTO!$F$3,"-",A529,")")</f>
        <v>GEOGRAFÍA E HISTORIA - LA EDAD MEDIA.  (Ref: 5-528)</v>
      </c>
      <c r="I529" s="37" t="s">
        <v>137</v>
      </c>
      <c r="J529" s="37" t="s">
        <v>78</v>
      </c>
      <c r="R529" s="49">
        <f t="shared" si="33"/>
        <v>46</v>
      </c>
    </row>
    <row r="530" spans="1:18" x14ac:dyDescent="0.25">
      <c r="A530" s="59">
        <f t="shared" si="32"/>
        <v>529</v>
      </c>
      <c r="B530" s="47">
        <v>1</v>
      </c>
      <c r="F530" s="59" t="str">
        <f t="shared" si="34"/>
        <v xml:space="preserve">LA EDAD MEDIA. </v>
      </c>
      <c r="G530" s="59" t="str">
        <f>CONCATENATE(I530," - ",J530,". ",K530," (Ref: ",REPARTO!$F$3,"-",A530,")")</f>
        <v>GEOGRAFÍA E HISTORIA - LA EDAD MEDIA.  (Ref: 5-529)</v>
      </c>
      <c r="I530" s="37" t="s">
        <v>137</v>
      </c>
      <c r="J530" s="37" t="s">
        <v>78</v>
      </c>
      <c r="R530" s="49">
        <f t="shared" si="33"/>
        <v>47</v>
      </c>
    </row>
    <row r="531" spans="1:18" x14ac:dyDescent="0.25">
      <c r="A531" s="59">
        <f t="shared" si="32"/>
        <v>530</v>
      </c>
      <c r="B531" s="47">
        <v>1</v>
      </c>
      <c r="F531" s="59" t="str">
        <f t="shared" si="34"/>
        <v xml:space="preserve">LA EDAD MEDIA. </v>
      </c>
      <c r="G531" s="59" t="str">
        <f>CONCATENATE(I531," - ",J531,". ",K531," (Ref: ",REPARTO!$F$3,"-",A531,")")</f>
        <v>GEOGRAFÍA E HISTORIA - LA EDAD MEDIA.  (Ref: 5-530)</v>
      </c>
      <c r="I531" s="37" t="s">
        <v>137</v>
      </c>
      <c r="J531" s="37" t="s">
        <v>78</v>
      </c>
      <c r="R531" s="49">
        <f t="shared" si="33"/>
        <v>48</v>
      </c>
    </row>
    <row r="532" spans="1:18" x14ac:dyDescent="0.25">
      <c r="A532" s="59">
        <f t="shared" si="32"/>
        <v>531</v>
      </c>
      <c r="B532" s="47">
        <v>1</v>
      </c>
      <c r="F532" s="59" t="str">
        <f t="shared" si="34"/>
        <v xml:space="preserve">LA EDAD MEDIA. </v>
      </c>
      <c r="G532" s="59" t="str">
        <f>CONCATENATE(I532," - ",J532,". ",K532," (Ref: ",REPARTO!$F$3,"-",A532,")")</f>
        <v>GEOGRAFÍA E HISTORIA - LA EDAD MEDIA.  (Ref: 5-531)</v>
      </c>
      <c r="I532" s="37" t="s">
        <v>137</v>
      </c>
      <c r="J532" s="37" t="s">
        <v>78</v>
      </c>
      <c r="R532" s="49">
        <f t="shared" si="33"/>
        <v>49</v>
      </c>
    </row>
    <row r="533" spans="1:18" x14ac:dyDescent="0.25">
      <c r="A533" s="59">
        <f t="shared" si="32"/>
        <v>532</v>
      </c>
      <c r="B533" s="47">
        <v>1</v>
      </c>
      <c r="F533" s="59" t="str">
        <f t="shared" si="34"/>
        <v xml:space="preserve">LA EDAD MEDIA. </v>
      </c>
      <c r="G533" s="59" t="str">
        <f>CONCATENATE(I533," - ",J533,". ",K533," (Ref: ",REPARTO!$F$3,"-",A533,")")</f>
        <v>GEOGRAFÍA E HISTORIA - LA EDAD MEDIA.  (Ref: 5-532)</v>
      </c>
      <c r="I533" s="37" t="s">
        <v>137</v>
      </c>
      <c r="J533" s="37" t="s">
        <v>78</v>
      </c>
      <c r="R533" s="49">
        <f t="shared" si="33"/>
        <v>50</v>
      </c>
    </row>
    <row r="534" spans="1:18" x14ac:dyDescent="0.25">
      <c r="A534" s="59">
        <f t="shared" si="32"/>
        <v>533</v>
      </c>
      <c r="B534" s="47">
        <v>1</v>
      </c>
      <c r="F534" s="59" t="str">
        <f t="shared" si="34"/>
        <v xml:space="preserve">LA EDAD MEDIA. </v>
      </c>
      <c r="G534" s="59" t="str">
        <f>CONCATENATE(I534," - ",J534,". ",K534," (Ref: ",REPARTO!$F$3,"-",A534,")")</f>
        <v>GEOGRAFÍA E HISTORIA - LA EDAD MEDIA.  (Ref: 5-533)</v>
      </c>
      <c r="I534" s="37" t="s">
        <v>137</v>
      </c>
      <c r="J534" s="37" t="s">
        <v>78</v>
      </c>
      <c r="R534" s="49">
        <f t="shared" si="33"/>
        <v>51</v>
      </c>
    </row>
    <row r="535" spans="1:18" x14ac:dyDescent="0.25">
      <c r="A535" s="59">
        <f t="shared" si="32"/>
        <v>534</v>
      </c>
      <c r="B535" s="47">
        <v>1</v>
      </c>
      <c r="F535" s="59" t="str">
        <f t="shared" si="34"/>
        <v xml:space="preserve">LA EDAD MEDIA. </v>
      </c>
      <c r="G535" s="59" t="str">
        <f>CONCATENATE(I535," - ",J535,". ",K535," (Ref: ",REPARTO!$F$3,"-",A535,")")</f>
        <v>GEOGRAFÍA E HISTORIA - LA EDAD MEDIA.  (Ref: 5-534)</v>
      </c>
      <c r="I535" s="37" t="s">
        <v>137</v>
      </c>
      <c r="J535" s="37" t="s">
        <v>78</v>
      </c>
      <c r="R535" s="49">
        <f t="shared" si="33"/>
        <v>52</v>
      </c>
    </row>
    <row r="536" spans="1:18" x14ac:dyDescent="0.25">
      <c r="A536" s="59">
        <f t="shared" si="32"/>
        <v>535</v>
      </c>
      <c r="B536" s="47">
        <v>1</v>
      </c>
      <c r="F536" s="59" t="str">
        <f t="shared" si="34"/>
        <v xml:space="preserve">LA EDAD MEDIA. </v>
      </c>
      <c r="G536" s="59" t="str">
        <f>CONCATENATE(I536," - ",J536,". ",K536," (Ref: ",REPARTO!$F$3,"-",A536,")")</f>
        <v>GEOGRAFÍA E HISTORIA - LA EDAD MEDIA.  (Ref: 5-535)</v>
      </c>
      <c r="I536" s="37" t="s">
        <v>137</v>
      </c>
      <c r="J536" s="37" t="s">
        <v>78</v>
      </c>
      <c r="R536" s="49">
        <f t="shared" si="33"/>
        <v>53</v>
      </c>
    </row>
    <row r="537" spans="1:18" x14ac:dyDescent="0.25">
      <c r="A537" s="59">
        <f t="shared" si="32"/>
        <v>536</v>
      </c>
      <c r="B537" s="47">
        <v>1</v>
      </c>
      <c r="F537" s="59" t="str">
        <f t="shared" si="34"/>
        <v xml:space="preserve">LA EDAD MEDIA. </v>
      </c>
      <c r="G537" s="59" t="str">
        <f>CONCATENATE(I537," - ",J537,". ",K537," (Ref: ",REPARTO!$F$3,"-",A537,")")</f>
        <v>GEOGRAFÍA E HISTORIA - LA EDAD MEDIA.  (Ref: 5-536)</v>
      </c>
      <c r="I537" s="37" t="s">
        <v>137</v>
      </c>
      <c r="J537" s="37" t="s">
        <v>78</v>
      </c>
      <c r="R537" s="49">
        <f t="shared" si="33"/>
        <v>54</v>
      </c>
    </row>
    <row r="538" spans="1:18" x14ac:dyDescent="0.25">
      <c r="A538" s="59">
        <f t="shared" si="32"/>
        <v>537</v>
      </c>
      <c r="B538" s="47">
        <v>1</v>
      </c>
      <c r="F538" s="59" t="str">
        <f t="shared" si="34"/>
        <v xml:space="preserve">LA EDAD MEDIA. </v>
      </c>
      <c r="G538" s="59" t="str">
        <f>CONCATENATE(I538," - ",J538,". ",K538," (Ref: ",REPARTO!$F$3,"-",A538,")")</f>
        <v>GEOGRAFÍA E HISTORIA - LA EDAD MEDIA.  (Ref: 5-537)</v>
      </c>
      <c r="I538" s="37" t="s">
        <v>137</v>
      </c>
      <c r="J538" s="37" t="s">
        <v>78</v>
      </c>
      <c r="R538" s="49">
        <f t="shared" si="33"/>
        <v>55</v>
      </c>
    </row>
    <row r="539" spans="1:18" x14ac:dyDescent="0.25">
      <c r="A539" s="59">
        <f t="shared" si="32"/>
        <v>538</v>
      </c>
      <c r="B539" s="47">
        <v>1</v>
      </c>
      <c r="F539" s="59" t="str">
        <f t="shared" si="34"/>
        <v xml:space="preserve">LA EDAD MEDIA. </v>
      </c>
      <c r="G539" s="59" t="str">
        <f>CONCATENATE(I539," - ",J539,". ",K539," (Ref: ",REPARTO!$F$3,"-",A539,")")</f>
        <v>GEOGRAFÍA E HISTORIA - LA EDAD MEDIA.  (Ref: 5-538)</v>
      </c>
      <c r="I539" s="37" t="s">
        <v>137</v>
      </c>
      <c r="J539" s="37" t="s">
        <v>78</v>
      </c>
      <c r="R539" s="49">
        <f t="shared" si="33"/>
        <v>56</v>
      </c>
    </row>
    <row r="540" spans="1:18" x14ac:dyDescent="0.25">
      <c r="A540" s="59">
        <f t="shared" si="32"/>
        <v>539</v>
      </c>
      <c r="B540" s="47">
        <v>1</v>
      </c>
      <c r="F540" s="59" t="str">
        <f t="shared" si="34"/>
        <v xml:space="preserve">LA EDAD MEDIA. </v>
      </c>
      <c r="G540" s="59" t="str">
        <f>CONCATENATE(I540," - ",J540,". ",K540," (Ref: ",REPARTO!$F$3,"-",A540,")")</f>
        <v>GEOGRAFÍA E HISTORIA - LA EDAD MEDIA.  (Ref: 5-539)</v>
      </c>
      <c r="I540" s="37" t="s">
        <v>137</v>
      </c>
      <c r="J540" s="37" t="s">
        <v>78</v>
      </c>
      <c r="R540" s="49">
        <f t="shared" si="33"/>
        <v>57</v>
      </c>
    </row>
    <row r="541" spans="1:18" x14ac:dyDescent="0.25">
      <c r="A541" s="59">
        <f t="shared" si="32"/>
        <v>540</v>
      </c>
      <c r="B541" s="47">
        <v>1</v>
      </c>
      <c r="F541" s="59" t="str">
        <f t="shared" si="34"/>
        <v xml:space="preserve">LA EDAD MEDIA. </v>
      </c>
      <c r="G541" s="59" t="str">
        <f>CONCATENATE(I541," - ",J541,". ",K541," (Ref: ",REPARTO!$F$3,"-",A541,")")</f>
        <v>GEOGRAFÍA E HISTORIA - LA EDAD MEDIA.  (Ref: 5-540)</v>
      </c>
      <c r="I541" s="37" t="s">
        <v>137</v>
      </c>
      <c r="J541" s="37" t="s">
        <v>78</v>
      </c>
      <c r="R541" s="49">
        <f t="shared" si="33"/>
        <v>58</v>
      </c>
    </row>
    <row r="542" spans="1:18" x14ac:dyDescent="0.25">
      <c r="A542" s="59">
        <f t="shared" si="32"/>
        <v>541</v>
      </c>
      <c r="B542" s="47">
        <v>1</v>
      </c>
      <c r="F542" s="59" t="str">
        <f t="shared" si="34"/>
        <v xml:space="preserve">LA EDAD MEDIA. </v>
      </c>
      <c r="G542" s="59" t="str">
        <f>CONCATENATE(I542," - ",J542,". ",K542," (Ref: ",REPARTO!$F$3,"-",A542,")")</f>
        <v>GEOGRAFÍA E HISTORIA - LA EDAD MEDIA.  (Ref: 5-541)</v>
      </c>
      <c r="I542" s="37" t="s">
        <v>137</v>
      </c>
      <c r="J542" s="37" t="s">
        <v>78</v>
      </c>
      <c r="R542" s="49">
        <f t="shared" si="33"/>
        <v>59</v>
      </c>
    </row>
    <row r="543" spans="1:18" x14ac:dyDescent="0.25">
      <c r="A543" s="59">
        <f t="shared" si="32"/>
        <v>542</v>
      </c>
      <c r="B543" s="47">
        <v>1</v>
      </c>
      <c r="F543" s="59" t="str">
        <f t="shared" si="34"/>
        <v xml:space="preserve">LA EDAD MEDIA. </v>
      </c>
      <c r="G543" s="59" t="str">
        <f>CONCATENATE(I543," - ",J543,". ",K543," (Ref: ",REPARTO!$F$3,"-",A543,")")</f>
        <v>GEOGRAFÍA E HISTORIA - LA EDAD MEDIA.  (Ref: 5-542)</v>
      </c>
      <c r="I543" s="37" t="s">
        <v>137</v>
      </c>
      <c r="J543" s="37" t="s">
        <v>78</v>
      </c>
      <c r="R543" s="49">
        <f t="shared" si="33"/>
        <v>60</v>
      </c>
    </row>
    <row r="544" spans="1:18" x14ac:dyDescent="0.25">
      <c r="A544" s="59">
        <f t="shared" si="32"/>
        <v>543</v>
      </c>
      <c r="B544" s="47">
        <v>1</v>
      </c>
      <c r="F544" s="59" t="str">
        <f t="shared" si="34"/>
        <v xml:space="preserve">LA EDAD MEDIA. </v>
      </c>
      <c r="G544" s="59" t="str">
        <f>CONCATENATE(I544," - ",J544,". ",K544," (Ref: ",REPARTO!$F$3,"-",A544,")")</f>
        <v>GEOGRAFÍA E HISTORIA - LA EDAD MEDIA.  (Ref: 5-543)</v>
      </c>
      <c r="I544" s="37" t="s">
        <v>137</v>
      </c>
      <c r="J544" s="37" t="s">
        <v>78</v>
      </c>
      <c r="R544" s="49">
        <f t="shared" si="33"/>
        <v>61</v>
      </c>
    </row>
    <row r="545" spans="1:18" x14ac:dyDescent="0.25">
      <c r="A545" s="59">
        <f t="shared" si="32"/>
        <v>544</v>
      </c>
      <c r="B545" s="47">
        <v>1</v>
      </c>
      <c r="F545" s="59" t="str">
        <f t="shared" si="34"/>
        <v xml:space="preserve">LA EDAD MEDIA. </v>
      </c>
      <c r="G545" s="59" t="str">
        <f>CONCATENATE(I545," - ",J545,". ",K545," (Ref: ",REPARTO!$F$3,"-",A545,")")</f>
        <v>GEOGRAFÍA E HISTORIA - LA EDAD MEDIA.  (Ref: 5-544)</v>
      </c>
      <c r="I545" s="37" t="s">
        <v>137</v>
      </c>
      <c r="J545" s="37" t="s">
        <v>78</v>
      </c>
      <c r="R545" s="49">
        <f t="shared" si="33"/>
        <v>62</v>
      </c>
    </row>
    <row r="546" spans="1:18" x14ac:dyDescent="0.25">
      <c r="A546" s="59">
        <f t="shared" si="32"/>
        <v>545</v>
      </c>
      <c r="B546" s="47">
        <v>1</v>
      </c>
      <c r="C546" s="46">
        <f>+C484+1</f>
        <v>9</v>
      </c>
      <c r="E546" s="115" t="str">
        <f>CONCATENATE(H546," ",D546)</f>
        <v xml:space="preserve">La Edad Moderna </v>
      </c>
      <c r="F546" s="59" t="str">
        <f t="shared" si="34"/>
        <v xml:space="preserve">LA EDAD MODERNA. </v>
      </c>
      <c r="G546" s="59" t="str">
        <f>CONCATENATE(I546," - ",J546,". ",K546," (Ref: ",REPARTO!$F$3,"-",A546,")")</f>
        <v>GEOGRAFÍA E HISTORIA - LA EDAD MODERNA.  (Ref: 5-545)</v>
      </c>
      <c r="H546" s="42" t="s">
        <v>152</v>
      </c>
      <c r="I546" s="37" t="s">
        <v>137</v>
      </c>
      <c r="J546" s="37" t="s">
        <v>79</v>
      </c>
      <c r="R546" s="49">
        <f t="shared" si="33"/>
        <v>1</v>
      </c>
    </row>
    <row r="547" spans="1:18" x14ac:dyDescent="0.25">
      <c r="A547" s="59">
        <f t="shared" si="32"/>
        <v>546</v>
      </c>
      <c r="B547" s="47">
        <v>1</v>
      </c>
      <c r="F547" s="59" t="str">
        <f t="shared" si="34"/>
        <v xml:space="preserve">LA EDAD MODERNA. </v>
      </c>
      <c r="G547" s="59" t="str">
        <f>CONCATENATE(I547," - ",J547,". ",K547," (Ref: ",REPARTO!$F$3,"-",A547,")")</f>
        <v>GEOGRAFÍA E HISTORIA - LA EDAD MODERNA.  (Ref: 5-546)</v>
      </c>
      <c r="I547" s="37" t="s">
        <v>137</v>
      </c>
      <c r="J547" s="37" t="s">
        <v>79</v>
      </c>
      <c r="R547" s="49">
        <f t="shared" si="33"/>
        <v>2</v>
      </c>
    </row>
    <row r="548" spans="1:18" x14ac:dyDescent="0.25">
      <c r="A548" s="59">
        <f t="shared" si="32"/>
        <v>547</v>
      </c>
      <c r="B548" s="47">
        <v>1</v>
      </c>
      <c r="F548" s="59" t="str">
        <f t="shared" si="34"/>
        <v xml:space="preserve">LA EDAD MODERNA. </v>
      </c>
      <c r="G548" s="59" t="str">
        <f>CONCATENATE(I548," - ",J548,". ",K548," (Ref: ",REPARTO!$F$3,"-",A548,")")</f>
        <v>GEOGRAFÍA E HISTORIA - LA EDAD MODERNA.  (Ref: 5-547)</v>
      </c>
      <c r="I548" s="37" t="s">
        <v>137</v>
      </c>
      <c r="J548" s="37" t="s">
        <v>79</v>
      </c>
      <c r="Q548" s="113"/>
      <c r="R548" s="49">
        <f t="shared" si="33"/>
        <v>3</v>
      </c>
    </row>
    <row r="549" spans="1:18" x14ac:dyDescent="0.25">
      <c r="A549" s="59">
        <f t="shared" si="32"/>
        <v>548</v>
      </c>
      <c r="B549" s="47">
        <v>1</v>
      </c>
      <c r="F549" s="59" t="str">
        <f t="shared" ref="F549:F575" si="35">IF(J549&gt;0,CONCATENATE(J549,". ",K549),K549)</f>
        <v xml:space="preserve">LA EDAD MODERNA. </v>
      </c>
      <c r="G549" s="59" t="str">
        <f>CONCATENATE(I549," - ",J549,". ",K549," (Ref: ",REPARTO!$F$3,"-",A549,")")</f>
        <v>GEOGRAFÍA E HISTORIA - LA EDAD MODERNA.  (Ref: 5-548)</v>
      </c>
      <c r="I549" s="37" t="s">
        <v>137</v>
      </c>
      <c r="J549" s="37" t="s">
        <v>79</v>
      </c>
      <c r="Q549" s="113"/>
      <c r="R549" s="49">
        <f t="shared" si="33"/>
        <v>4</v>
      </c>
    </row>
    <row r="550" spans="1:18" x14ac:dyDescent="0.25">
      <c r="A550" s="59">
        <f t="shared" si="32"/>
        <v>549</v>
      </c>
      <c r="B550" s="47">
        <v>1</v>
      </c>
      <c r="F550" s="59" t="str">
        <f t="shared" si="35"/>
        <v xml:space="preserve">LA EDAD MODERNA. </v>
      </c>
      <c r="G550" s="59" t="str">
        <f>CONCATENATE(I550," - ",J550,". ",K550," (Ref: ",REPARTO!$F$3,"-",A550,")")</f>
        <v>GEOGRAFÍA E HISTORIA - LA EDAD MODERNA.  (Ref: 5-549)</v>
      </c>
      <c r="I550" s="37" t="s">
        <v>137</v>
      </c>
      <c r="J550" s="37" t="s">
        <v>79</v>
      </c>
      <c r="Q550" s="113"/>
      <c r="R550" s="49">
        <f t="shared" si="33"/>
        <v>5</v>
      </c>
    </row>
    <row r="551" spans="1:18" x14ac:dyDescent="0.25">
      <c r="A551" s="59">
        <f t="shared" si="32"/>
        <v>550</v>
      </c>
      <c r="B551" s="47">
        <v>1</v>
      </c>
      <c r="F551" s="59" t="str">
        <f t="shared" si="35"/>
        <v xml:space="preserve">LA EDAD MODERNA. </v>
      </c>
      <c r="G551" s="59" t="str">
        <f>CONCATENATE(I551," - ",J551,". ",K551," (Ref: ",REPARTO!$F$3,"-",A551,")")</f>
        <v>GEOGRAFÍA E HISTORIA - LA EDAD MODERNA.  (Ref: 5-550)</v>
      </c>
      <c r="I551" s="37" t="s">
        <v>137</v>
      </c>
      <c r="J551" s="37" t="s">
        <v>79</v>
      </c>
      <c r="Q551" s="113"/>
      <c r="R551" s="49">
        <f t="shared" si="33"/>
        <v>6</v>
      </c>
    </row>
    <row r="552" spans="1:18" x14ac:dyDescent="0.25">
      <c r="A552" s="59">
        <f t="shared" si="32"/>
        <v>551</v>
      </c>
      <c r="B552" s="47">
        <v>1</v>
      </c>
      <c r="F552" s="59" t="str">
        <f t="shared" si="35"/>
        <v xml:space="preserve">LA EDAD MODERNA. </v>
      </c>
      <c r="G552" s="59" t="str">
        <f>CONCATENATE(I552," - ",J552,". ",K552," (Ref: ",REPARTO!$F$3,"-",A552,")")</f>
        <v>GEOGRAFÍA E HISTORIA - LA EDAD MODERNA.  (Ref: 5-551)</v>
      </c>
      <c r="I552" s="37" t="s">
        <v>137</v>
      </c>
      <c r="J552" s="37" t="s">
        <v>79</v>
      </c>
      <c r="Q552" s="113"/>
      <c r="R552" s="49">
        <f t="shared" si="33"/>
        <v>7</v>
      </c>
    </row>
    <row r="553" spans="1:18" x14ac:dyDescent="0.25">
      <c r="A553" s="59">
        <f t="shared" si="32"/>
        <v>552</v>
      </c>
      <c r="B553" s="47">
        <v>1</v>
      </c>
      <c r="F553" s="59" t="str">
        <f t="shared" si="35"/>
        <v xml:space="preserve">LA EDAD MODERNA. </v>
      </c>
      <c r="G553" s="59" t="str">
        <f>CONCATENATE(I553," - ",J553,". ",K553," (Ref: ",REPARTO!$F$3,"-",A553,")")</f>
        <v>GEOGRAFÍA E HISTORIA - LA EDAD MODERNA.  (Ref: 5-552)</v>
      </c>
      <c r="I553" s="37" t="s">
        <v>137</v>
      </c>
      <c r="J553" s="37" t="s">
        <v>79</v>
      </c>
      <c r="Q553" s="113"/>
      <c r="R553" s="49">
        <f t="shared" si="33"/>
        <v>8</v>
      </c>
    </row>
    <row r="554" spans="1:18" x14ac:dyDescent="0.25">
      <c r="A554" s="59">
        <f t="shared" si="32"/>
        <v>553</v>
      </c>
      <c r="B554" s="47">
        <v>1</v>
      </c>
      <c r="F554" s="59" t="str">
        <f t="shared" si="35"/>
        <v xml:space="preserve">LA EDAD MODERNA. </v>
      </c>
      <c r="G554" s="59" t="str">
        <f>CONCATENATE(I554," - ",J554,". ",K554," (Ref: ",REPARTO!$F$3,"-",A554,")")</f>
        <v>GEOGRAFÍA E HISTORIA - LA EDAD MODERNA.  (Ref: 5-553)</v>
      </c>
      <c r="I554" s="37" t="s">
        <v>137</v>
      </c>
      <c r="J554" s="37" t="s">
        <v>79</v>
      </c>
      <c r="Q554" s="113"/>
      <c r="R554" s="49">
        <f t="shared" si="33"/>
        <v>9</v>
      </c>
    </row>
    <row r="555" spans="1:18" x14ac:dyDescent="0.25">
      <c r="A555" s="59">
        <f t="shared" si="32"/>
        <v>554</v>
      </c>
      <c r="B555" s="47">
        <v>1</v>
      </c>
      <c r="F555" s="59" t="str">
        <f t="shared" si="35"/>
        <v xml:space="preserve">LA EDAD MODERNA. </v>
      </c>
      <c r="G555" s="59" t="str">
        <f>CONCATENATE(I555," - ",J555,". ",K555," (Ref: ",REPARTO!$F$3,"-",A555,")")</f>
        <v>GEOGRAFÍA E HISTORIA - LA EDAD MODERNA.  (Ref: 5-554)</v>
      </c>
      <c r="I555" s="37" t="s">
        <v>137</v>
      </c>
      <c r="J555" s="37" t="s">
        <v>79</v>
      </c>
      <c r="Q555" s="113"/>
      <c r="R555" s="49">
        <f t="shared" si="33"/>
        <v>10</v>
      </c>
    </row>
    <row r="556" spans="1:18" x14ac:dyDescent="0.25">
      <c r="A556" s="59">
        <f t="shared" si="32"/>
        <v>555</v>
      </c>
      <c r="B556" s="47">
        <v>1</v>
      </c>
      <c r="F556" s="59" t="str">
        <f t="shared" si="35"/>
        <v xml:space="preserve">LA EDAD MODERNA. </v>
      </c>
      <c r="G556" s="59" t="str">
        <f>CONCATENATE(I556," - ",J556,". ",K556," (Ref: ",REPARTO!$F$3,"-",A556,")")</f>
        <v>GEOGRAFÍA E HISTORIA - LA EDAD MODERNA.  (Ref: 5-555)</v>
      </c>
      <c r="I556" s="37" t="s">
        <v>137</v>
      </c>
      <c r="J556" s="37" t="s">
        <v>79</v>
      </c>
      <c r="Q556" s="113"/>
      <c r="R556" s="49">
        <f t="shared" si="33"/>
        <v>11</v>
      </c>
    </row>
    <row r="557" spans="1:18" x14ac:dyDescent="0.25">
      <c r="A557" s="59">
        <f t="shared" si="32"/>
        <v>556</v>
      </c>
      <c r="B557" s="47">
        <v>1</v>
      </c>
      <c r="F557" s="59" t="str">
        <f t="shared" si="35"/>
        <v xml:space="preserve">LA EDAD MODERNA. </v>
      </c>
      <c r="G557" s="59" t="str">
        <f>CONCATENATE(I557," - ",J557,". ",K557," (Ref: ",REPARTO!$F$3,"-",A557,")")</f>
        <v>GEOGRAFÍA E HISTORIA - LA EDAD MODERNA.  (Ref: 5-556)</v>
      </c>
      <c r="I557" s="37" t="s">
        <v>137</v>
      </c>
      <c r="J557" s="37" t="s">
        <v>79</v>
      </c>
      <c r="Q557" s="113"/>
      <c r="R557" s="49">
        <f t="shared" si="33"/>
        <v>12</v>
      </c>
    </row>
    <row r="558" spans="1:18" x14ac:dyDescent="0.25">
      <c r="A558" s="59">
        <f t="shared" si="32"/>
        <v>557</v>
      </c>
      <c r="B558" s="47">
        <v>1</v>
      </c>
      <c r="F558" s="59" t="str">
        <f t="shared" si="35"/>
        <v xml:space="preserve">LA EDAD MODERNA. </v>
      </c>
      <c r="G558" s="59" t="str">
        <f>CONCATENATE(I558," - ",J558,". ",K558," (Ref: ",REPARTO!$F$3,"-",A558,")")</f>
        <v>GEOGRAFÍA E HISTORIA - LA EDAD MODERNA.  (Ref: 5-557)</v>
      </c>
      <c r="I558" s="37" t="s">
        <v>137</v>
      </c>
      <c r="J558" s="37" t="s">
        <v>79</v>
      </c>
      <c r="Q558" s="113"/>
      <c r="R558" s="49">
        <f t="shared" si="33"/>
        <v>13</v>
      </c>
    </row>
    <row r="559" spans="1:18" x14ac:dyDescent="0.25">
      <c r="A559" s="59">
        <f t="shared" si="32"/>
        <v>558</v>
      </c>
      <c r="B559" s="47">
        <v>1</v>
      </c>
      <c r="F559" s="59" t="str">
        <f t="shared" si="35"/>
        <v xml:space="preserve">LA EDAD MODERNA. </v>
      </c>
      <c r="G559" s="59" t="str">
        <f>CONCATENATE(I559," - ",J559,". ",K559," (Ref: ",REPARTO!$F$3,"-",A559,")")</f>
        <v>GEOGRAFÍA E HISTORIA - LA EDAD MODERNA.  (Ref: 5-558)</v>
      </c>
      <c r="I559" s="37" t="s">
        <v>137</v>
      </c>
      <c r="J559" s="37" t="s">
        <v>79</v>
      </c>
      <c r="Q559" s="113"/>
      <c r="R559" s="49">
        <f t="shared" si="33"/>
        <v>14</v>
      </c>
    </row>
    <row r="560" spans="1:18" x14ac:dyDescent="0.25">
      <c r="A560" s="59">
        <f t="shared" si="32"/>
        <v>559</v>
      </c>
      <c r="B560" s="47">
        <v>1</v>
      </c>
      <c r="F560" s="59" t="str">
        <f t="shared" si="35"/>
        <v xml:space="preserve">LA EDAD MODERNA. </v>
      </c>
      <c r="G560" s="59" t="str">
        <f>CONCATENATE(I560," - ",J560,". ",K560," (Ref: ",REPARTO!$F$3,"-",A560,")")</f>
        <v>GEOGRAFÍA E HISTORIA - LA EDAD MODERNA.  (Ref: 5-559)</v>
      </c>
      <c r="I560" s="37" t="s">
        <v>137</v>
      </c>
      <c r="J560" s="37" t="s">
        <v>79</v>
      </c>
      <c r="Q560" s="113"/>
      <c r="R560" s="49">
        <f t="shared" si="33"/>
        <v>15</v>
      </c>
    </row>
    <row r="561" spans="1:18" x14ac:dyDescent="0.25">
      <c r="A561" s="59">
        <f t="shared" si="32"/>
        <v>560</v>
      </c>
      <c r="B561" s="47">
        <v>1</v>
      </c>
      <c r="F561" s="59" t="str">
        <f t="shared" si="35"/>
        <v xml:space="preserve">LA EDAD MODERNA. </v>
      </c>
      <c r="G561" s="59" t="str">
        <f>CONCATENATE(I561," - ",J561,". ",K561," (Ref: ",REPARTO!$F$3,"-",A561,")")</f>
        <v>GEOGRAFÍA E HISTORIA - LA EDAD MODERNA.  (Ref: 5-560)</v>
      </c>
      <c r="I561" s="37" t="s">
        <v>137</v>
      </c>
      <c r="J561" s="37" t="s">
        <v>79</v>
      </c>
      <c r="Q561" s="113"/>
      <c r="R561" s="49">
        <f t="shared" si="33"/>
        <v>16</v>
      </c>
    </row>
    <row r="562" spans="1:18" x14ac:dyDescent="0.25">
      <c r="A562" s="59">
        <f t="shared" si="32"/>
        <v>561</v>
      </c>
      <c r="B562" s="47">
        <v>1</v>
      </c>
      <c r="F562" s="59" t="str">
        <f t="shared" si="35"/>
        <v xml:space="preserve">LA EDAD MODERNA. </v>
      </c>
      <c r="G562" s="59" t="str">
        <f>CONCATENATE(I562," - ",J562,". ",K562," (Ref: ",REPARTO!$F$3,"-",A562,")")</f>
        <v>GEOGRAFÍA E HISTORIA - LA EDAD MODERNA.  (Ref: 5-561)</v>
      </c>
      <c r="I562" s="37" t="s">
        <v>137</v>
      </c>
      <c r="J562" s="37" t="s">
        <v>79</v>
      </c>
      <c r="Q562" s="113"/>
      <c r="R562" s="49">
        <f t="shared" si="33"/>
        <v>17</v>
      </c>
    </row>
    <row r="563" spans="1:18" x14ac:dyDescent="0.25">
      <c r="A563" s="59">
        <f t="shared" si="32"/>
        <v>562</v>
      </c>
      <c r="B563" s="47">
        <v>1</v>
      </c>
      <c r="F563" s="59" t="str">
        <f t="shared" si="35"/>
        <v xml:space="preserve">LA EDAD MODERNA. </v>
      </c>
      <c r="G563" s="59" t="str">
        <f>CONCATENATE(I563," - ",J563,". ",K563," (Ref: ",REPARTO!$F$3,"-",A563,")")</f>
        <v>GEOGRAFÍA E HISTORIA - LA EDAD MODERNA.  (Ref: 5-562)</v>
      </c>
      <c r="I563" s="37" t="s">
        <v>137</v>
      </c>
      <c r="J563" s="37" t="s">
        <v>79</v>
      </c>
      <c r="Q563" s="113"/>
      <c r="R563" s="49">
        <f t="shared" si="33"/>
        <v>18</v>
      </c>
    </row>
    <row r="564" spans="1:18" x14ac:dyDescent="0.25">
      <c r="A564" s="59">
        <f t="shared" si="32"/>
        <v>563</v>
      </c>
      <c r="B564" s="47">
        <v>1</v>
      </c>
      <c r="F564" s="59" t="str">
        <f t="shared" si="35"/>
        <v xml:space="preserve">LA EDAD MODERNA. </v>
      </c>
      <c r="G564" s="59" t="str">
        <f>CONCATENATE(I564," - ",J564,". ",K564," (Ref: ",REPARTO!$F$3,"-",A564,")")</f>
        <v>GEOGRAFÍA E HISTORIA - LA EDAD MODERNA.  (Ref: 5-563)</v>
      </c>
      <c r="I564" s="37" t="s">
        <v>137</v>
      </c>
      <c r="J564" s="37" t="s">
        <v>79</v>
      </c>
      <c r="Q564" s="113"/>
      <c r="R564" s="49">
        <f t="shared" si="33"/>
        <v>19</v>
      </c>
    </row>
    <row r="565" spans="1:18" x14ac:dyDescent="0.25">
      <c r="A565" s="59">
        <f t="shared" si="32"/>
        <v>564</v>
      </c>
      <c r="B565" s="47">
        <v>1</v>
      </c>
      <c r="F565" s="59" t="str">
        <f t="shared" si="35"/>
        <v xml:space="preserve">LA EDAD MODERNA. </v>
      </c>
      <c r="G565" s="59" t="str">
        <f>CONCATENATE(I565," - ",J565,". ",K565," (Ref: ",REPARTO!$F$3,"-",A565,")")</f>
        <v>GEOGRAFÍA E HISTORIA - LA EDAD MODERNA.  (Ref: 5-564)</v>
      </c>
      <c r="I565" s="37" t="s">
        <v>137</v>
      </c>
      <c r="J565" s="37" t="s">
        <v>79</v>
      </c>
      <c r="Q565" s="113"/>
      <c r="R565" s="49">
        <f t="shared" si="33"/>
        <v>20</v>
      </c>
    </row>
    <row r="566" spans="1:18" x14ac:dyDescent="0.25">
      <c r="A566" s="59">
        <f t="shared" si="32"/>
        <v>565</v>
      </c>
      <c r="B566" s="47">
        <v>1</v>
      </c>
      <c r="F566" s="59" t="str">
        <f t="shared" si="35"/>
        <v xml:space="preserve">LA EDAD MODERNA. </v>
      </c>
      <c r="G566" s="59" t="str">
        <f>CONCATENATE(I566," - ",J566,". ",K566," (Ref: ",REPARTO!$F$3,"-",A566,")")</f>
        <v>GEOGRAFÍA E HISTORIA - LA EDAD MODERNA.  (Ref: 5-565)</v>
      </c>
      <c r="I566" s="37" t="s">
        <v>137</v>
      </c>
      <c r="J566" s="37" t="s">
        <v>79</v>
      </c>
      <c r="Q566" s="113"/>
      <c r="R566" s="49">
        <f t="shared" si="33"/>
        <v>21</v>
      </c>
    </row>
    <row r="567" spans="1:18" x14ac:dyDescent="0.25">
      <c r="A567" s="59">
        <f t="shared" si="32"/>
        <v>566</v>
      </c>
      <c r="B567" s="47">
        <v>1</v>
      </c>
      <c r="F567" s="59" t="str">
        <f t="shared" si="35"/>
        <v xml:space="preserve">LA EDAD MODERNA. </v>
      </c>
      <c r="G567" s="59" t="str">
        <f>CONCATENATE(I567," - ",J567,". ",K567," (Ref: ",REPARTO!$F$3,"-",A567,")")</f>
        <v>GEOGRAFÍA E HISTORIA - LA EDAD MODERNA.  (Ref: 5-566)</v>
      </c>
      <c r="I567" s="37" t="s">
        <v>137</v>
      </c>
      <c r="J567" s="37" t="s">
        <v>79</v>
      </c>
      <c r="Q567" s="113"/>
      <c r="R567" s="49">
        <f t="shared" si="33"/>
        <v>22</v>
      </c>
    </row>
    <row r="568" spans="1:18" x14ac:dyDescent="0.25">
      <c r="A568" s="59">
        <f t="shared" si="32"/>
        <v>567</v>
      </c>
      <c r="B568" s="47">
        <v>1</v>
      </c>
      <c r="F568" s="59" t="str">
        <f t="shared" si="35"/>
        <v xml:space="preserve">LA EDAD MODERNA. </v>
      </c>
      <c r="G568" s="59" t="str">
        <f>CONCATENATE(I568," - ",J568,". ",K568," (Ref: ",REPARTO!$F$3,"-",A568,")")</f>
        <v>GEOGRAFÍA E HISTORIA - LA EDAD MODERNA.  (Ref: 5-567)</v>
      </c>
      <c r="I568" s="37" t="s">
        <v>137</v>
      </c>
      <c r="J568" s="37" t="s">
        <v>79</v>
      </c>
      <c r="Q568" s="113"/>
      <c r="R568" s="49">
        <f t="shared" si="33"/>
        <v>23</v>
      </c>
    </row>
    <row r="569" spans="1:18" x14ac:dyDescent="0.25">
      <c r="A569" s="59">
        <f t="shared" si="32"/>
        <v>568</v>
      </c>
      <c r="B569" s="47">
        <v>1</v>
      </c>
      <c r="F569" s="59" t="str">
        <f t="shared" si="35"/>
        <v xml:space="preserve">LA EDAD MODERNA. </v>
      </c>
      <c r="G569" s="59" t="str">
        <f>CONCATENATE(I569," - ",J569,". ",K569," (Ref: ",REPARTO!$F$3,"-",A569,")")</f>
        <v>GEOGRAFÍA E HISTORIA - LA EDAD MODERNA.  (Ref: 5-568)</v>
      </c>
      <c r="I569" s="37" t="s">
        <v>137</v>
      </c>
      <c r="J569" s="37" t="s">
        <v>79</v>
      </c>
      <c r="Q569" s="113"/>
      <c r="R569" s="49">
        <f t="shared" si="33"/>
        <v>24</v>
      </c>
    </row>
    <row r="570" spans="1:18" x14ac:dyDescent="0.25">
      <c r="A570" s="59">
        <f t="shared" si="32"/>
        <v>569</v>
      </c>
      <c r="B570" s="47">
        <v>1</v>
      </c>
      <c r="F570" s="59" t="str">
        <f t="shared" si="35"/>
        <v xml:space="preserve">LA EDAD MODERNA. </v>
      </c>
      <c r="G570" s="59" t="str">
        <f>CONCATENATE(I570," - ",J570,". ",K570," (Ref: ",REPARTO!$F$3,"-",A570,")")</f>
        <v>GEOGRAFÍA E HISTORIA - LA EDAD MODERNA.  (Ref: 5-569)</v>
      </c>
      <c r="I570" s="37" t="s">
        <v>137</v>
      </c>
      <c r="J570" s="37" t="s">
        <v>79</v>
      </c>
      <c r="Q570" s="113"/>
      <c r="R570" s="49">
        <f t="shared" si="33"/>
        <v>25</v>
      </c>
    </row>
    <row r="571" spans="1:18" x14ac:dyDescent="0.25">
      <c r="A571" s="59">
        <f t="shared" si="32"/>
        <v>570</v>
      </c>
      <c r="B571" s="47">
        <v>1</v>
      </c>
      <c r="F571" s="59" t="str">
        <f t="shared" si="35"/>
        <v xml:space="preserve">LA EDAD MODERNA. </v>
      </c>
      <c r="G571" s="59" t="str">
        <f>CONCATENATE(I571," - ",J571,". ",K571," (Ref: ",REPARTO!$F$3,"-",A571,")")</f>
        <v>GEOGRAFÍA E HISTORIA - LA EDAD MODERNA.  (Ref: 5-570)</v>
      </c>
      <c r="I571" s="37" t="s">
        <v>137</v>
      </c>
      <c r="J571" s="37" t="s">
        <v>79</v>
      </c>
      <c r="Q571" s="113"/>
      <c r="R571" s="49">
        <f t="shared" si="33"/>
        <v>26</v>
      </c>
    </row>
    <row r="572" spans="1:18" x14ac:dyDescent="0.25">
      <c r="A572" s="59">
        <f t="shared" si="32"/>
        <v>571</v>
      </c>
      <c r="B572" s="47">
        <v>1</v>
      </c>
      <c r="F572" s="59" t="str">
        <f t="shared" si="35"/>
        <v xml:space="preserve">LA EDAD MODERNA. </v>
      </c>
      <c r="G572" s="59" t="str">
        <f>CONCATENATE(I572," - ",J572,". ",K572," (Ref: ",REPARTO!$F$3,"-",A572,")")</f>
        <v>GEOGRAFÍA E HISTORIA - LA EDAD MODERNA.  (Ref: 5-571)</v>
      </c>
      <c r="I572" s="37" t="s">
        <v>137</v>
      </c>
      <c r="J572" s="37" t="s">
        <v>79</v>
      </c>
      <c r="Q572" s="113"/>
      <c r="R572" s="49">
        <f t="shared" si="33"/>
        <v>27</v>
      </c>
    </row>
    <row r="573" spans="1:18" x14ac:dyDescent="0.25">
      <c r="A573" s="59">
        <f t="shared" si="32"/>
        <v>572</v>
      </c>
      <c r="B573" s="47">
        <v>1</v>
      </c>
      <c r="F573" s="59" t="str">
        <f t="shared" si="35"/>
        <v xml:space="preserve">LA EDAD MODERNA. </v>
      </c>
      <c r="G573" s="59" t="str">
        <f>CONCATENATE(I573," - ",J573,". ",K573," (Ref: ",REPARTO!$F$3,"-",A573,")")</f>
        <v>GEOGRAFÍA E HISTORIA - LA EDAD MODERNA.  (Ref: 5-572)</v>
      </c>
      <c r="I573" s="37" t="s">
        <v>137</v>
      </c>
      <c r="J573" s="37" t="s">
        <v>79</v>
      </c>
      <c r="Q573" s="113"/>
      <c r="R573" s="49">
        <f t="shared" si="33"/>
        <v>28</v>
      </c>
    </row>
    <row r="574" spans="1:18" x14ac:dyDescent="0.25">
      <c r="A574" s="59">
        <f t="shared" si="32"/>
        <v>573</v>
      </c>
      <c r="B574" s="47">
        <v>1</v>
      </c>
      <c r="F574" s="59" t="str">
        <f t="shared" si="35"/>
        <v xml:space="preserve">LA EDAD MODERNA. </v>
      </c>
      <c r="G574" s="59" t="str">
        <f>CONCATENATE(I574," - ",J574,". ",K574," (Ref: ",REPARTO!$F$3,"-",A574,")")</f>
        <v>GEOGRAFÍA E HISTORIA - LA EDAD MODERNA.  (Ref: 5-573)</v>
      </c>
      <c r="I574" s="37" t="s">
        <v>137</v>
      </c>
      <c r="J574" s="37" t="s">
        <v>79</v>
      </c>
      <c r="Q574" s="113"/>
      <c r="R574" s="49">
        <f t="shared" si="33"/>
        <v>29</v>
      </c>
    </row>
    <row r="575" spans="1:18" x14ac:dyDescent="0.25">
      <c r="A575" s="59">
        <f t="shared" si="32"/>
        <v>574</v>
      </c>
      <c r="B575" s="47">
        <v>1</v>
      </c>
      <c r="F575" s="59" t="str">
        <f t="shared" si="35"/>
        <v xml:space="preserve">LA EDAD MODERNA. </v>
      </c>
      <c r="G575" s="59" t="str">
        <f>CONCATENATE(I575," - ",J575,". ",K575," (Ref: ",REPARTO!$F$3,"-",A575,")")</f>
        <v>GEOGRAFÍA E HISTORIA - LA EDAD MODERNA.  (Ref: 5-574)</v>
      </c>
      <c r="I575" s="37" t="s">
        <v>137</v>
      </c>
      <c r="J575" s="37" t="s">
        <v>79</v>
      </c>
      <c r="R575" s="49">
        <f t="shared" si="33"/>
        <v>30</v>
      </c>
    </row>
    <row r="576" spans="1:18" x14ac:dyDescent="0.25">
      <c r="A576" s="59">
        <f t="shared" si="32"/>
        <v>575</v>
      </c>
      <c r="B576" s="47">
        <v>1</v>
      </c>
      <c r="F576" s="59" t="str">
        <f t="shared" ref="F576:F599" si="36">IF(J576&gt;0,CONCATENATE(J576,". ",K576),K576)</f>
        <v xml:space="preserve">LA EDAD MODERNA. </v>
      </c>
      <c r="G576" s="59" t="str">
        <f>CONCATENATE(I576," - ",J576,". ",K576," (Ref: ",REPARTO!$F$3,"-",A576,")")</f>
        <v>GEOGRAFÍA E HISTORIA - LA EDAD MODERNA.  (Ref: 5-575)</v>
      </c>
      <c r="I576" s="37" t="s">
        <v>137</v>
      </c>
      <c r="J576" s="37" t="s">
        <v>79</v>
      </c>
      <c r="R576" s="49">
        <f t="shared" si="33"/>
        <v>31</v>
      </c>
    </row>
    <row r="577" spans="1:18" x14ac:dyDescent="0.25">
      <c r="A577" s="59">
        <f t="shared" si="32"/>
        <v>576</v>
      </c>
      <c r="B577" s="47">
        <v>1</v>
      </c>
      <c r="F577" s="59" t="str">
        <f t="shared" si="36"/>
        <v xml:space="preserve">LA EDAD MODERNA. </v>
      </c>
      <c r="G577" s="59" t="str">
        <f>CONCATENATE(I577," - ",J577,". ",K577," (Ref: ",REPARTO!$F$3,"-",A577,")")</f>
        <v>GEOGRAFÍA E HISTORIA - LA EDAD MODERNA.  (Ref: 5-576)</v>
      </c>
      <c r="I577" s="37" t="s">
        <v>137</v>
      </c>
      <c r="J577" s="37" t="s">
        <v>79</v>
      </c>
      <c r="R577" s="49">
        <f t="shared" si="33"/>
        <v>32</v>
      </c>
    </row>
    <row r="578" spans="1:18" x14ac:dyDescent="0.25">
      <c r="A578" s="59">
        <f t="shared" si="32"/>
        <v>577</v>
      </c>
      <c r="B578" s="47">
        <v>1</v>
      </c>
      <c r="F578" s="59" t="str">
        <f t="shared" si="36"/>
        <v xml:space="preserve">LA EDAD MODERNA. </v>
      </c>
      <c r="G578" s="59" t="str">
        <f>CONCATENATE(I578," - ",J578,". ",K578," (Ref: ",REPARTO!$F$3,"-",A578,")")</f>
        <v>GEOGRAFÍA E HISTORIA - LA EDAD MODERNA.  (Ref: 5-577)</v>
      </c>
      <c r="I578" s="37" t="s">
        <v>137</v>
      </c>
      <c r="J578" s="37" t="s">
        <v>79</v>
      </c>
      <c r="R578" s="49">
        <f t="shared" si="33"/>
        <v>33</v>
      </c>
    </row>
    <row r="579" spans="1:18" x14ac:dyDescent="0.25">
      <c r="A579" s="59">
        <f t="shared" si="32"/>
        <v>578</v>
      </c>
      <c r="B579" s="47">
        <v>1</v>
      </c>
      <c r="F579" s="59" t="str">
        <f t="shared" si="36"/>
        <v xml:space="preserve">LA EDAD MODERNA. </v>
      </c>
      <c r="G579" s="59" t="str">
        <f>CONCATENATE(I579," - ",J579,". ",K579," (Ref: ",REPARTO!$F$3,"-",A579,")")</f>
        <v>GEOGRAFÍA E HISTORIA - LA EDAD MODERNA.  (Ref: 5-578)</v>
      </c>
      <c r="I579" s="37" t="s">
        <v>137</v>
      </c>
      <c r="J579" s="37" t="s">
        <v>79</v>
      </c>
      <c r="R579" s="49">
        <f t="shared" si="33"/>
        <v>34</v>
      </c>
    </row>
    <row r="580" spans="1:18" x14ac:dyDescent="0.25">
      <c r="A580" s="59">
        <f t="shared" ref="A580:A643" si="37">+A579+1</f>
        <v>579</v>
      </c>
      <c r="B580" s="47">
        <v>1</v>
      </c>
      <c r="F580" s="59" t="str">
        <f t="shared" si="36"/>
        <v xml:space="preserve">LA EDAD MODERNA. </v>
      </c>
      <c r="G580" s="59" t="str">
        <f>CONCATENATE(I580," - ",J580,". ",K580," (Ref: ",REPARTO!$F$3,"-",A580,")")</f>
        <v>GEOGRAFÍA E HISTORIA - LA EDAD MODERNA.  (Ref: 5-579)</v>
      </c>
      <c r="I580" s="37" t="s">
        <v>137</v>
      </c>
      <c r="J580" s="37" t="s">
        <v>79</v>
      </c>
      <c r="R580" s="49">
        <f t="shared" ref="R580:R643" si="38">IF(C580=0,R579+1,1)</f>
        <v>35</v>
      </c>
    </row>
    <row r="581" spans="1:18" x14ac:dyDescent="0.25">
      <c r="A581" s="59">
        <f t="shared" si="37"/>
        <v>580</v>
      </c>
      <c r="B581" s="47">
        <v>1</v>
      </c>
      <c r="F581" s="59" t="str">
        <f t="shared" si="36"/>
        <v xml:space="preserve">LA EDAD MODERNA. </v>
      </c>
      <c r="G581" s="59" t="str">
        <f>CONCATENATE(I581," - ",J581,". ",K581," (Ref: ",REPARTO!$F$3,"-",A581,")")</f>
        <v>GEOGRAFÍA E HISTORIA - LA EDAD MODERNA.  (Ref: 5-580)</v>
      </c>
      <c r="I581" s="37" t="s">
        <v>137</v>
      </c>
      <c r="J581" s="37" t="s">
        <v>79</v>
      </c>
      <c r="R581" s="49">
        <f t="shared" si="38"/>
        <v>36</v>
      </c>
    </row>
    <row r="582" spans="1:18" x14ac:dyDescent="0.25">
      <c r="A582" s="59">
        <f t="shared" si="37"/>
        <v>581</v>
      </c>
      <c r="B582" s="47">
        <v>1</v>
      </c>
      <c r="F582" s="59" t="str">
        <f t="shared" si="36"/>
        <v xml:space="preserve">LA EDAD MODERNA. </v>
      </c>
      <c r="G582" s="59" t="str">
        <f>CONCATENATE(I582," - ",J582,". ",K582," (Ref: ",REPARTO!$F$3,"-",A582,")")</f>
        <v>GEOGRAFÍA E HISTORIA - LA EDAD MODERNA.  (Ref: 5-581)</v>
      </c>
      <c r="I582" s="37" t="s">
        <v>137</v>
      </c>
      <c r="J582" s="37" t="s">
        <v>79</v>
      </c>
      <c r="R582" s="49">
        <f t="shared" si="38"/>
        <v>37</v>
      </c>
    </row>
    <row r="583" spans="1:18" x14ac:dyDescent="0.25">
      <c r="A583" s="59">
        <f t="shared" si="37"/>
        <v>582</v>
      </c>
      <c r="B583" s="47">
        <v>1</v>
      </c>
      <c r="F583" s="59" t="str">
        <f t="shared" si="36"/>
        <v xml:space="preserve">LA EDAD MODERNA. </v>
      </c>
      <c r="G583" s="59" t="str">
        <f>CONCATENATE(I583," - ",J583,". ",K583," (Ref: ",REPARTO!$F$3,"-",A583,")")</f>
        <v>GEOGRAFÍA E HISTORIA - LA EDAD MODERNA.  (Ref: 5-582)</v>
      </c>
      <c r="I583" s="37" t="s">
        <v>137</v>
      </c>
      <c r="J583" s="37" t="s">
        <v>79</v>
      </c>
      <c r="R583" s="49">
        <f t="shared" si="38"/>
        <v>38</v>
      </c>
    </row>
    <row r="584" spans="1:18" x14ac:dyDescent="0.25">
      <c r="A584" s="59">
        <f t="shared" si="37"/>
        <v>583</v>
      </c>
      <c r="B584" s="47">
        <v>1</v>
      </c>
      <c r="F584" s="59" t="str">
        <f t="shared" si="36"/>
        <v xml:space="preserve">LA EDAD MODERNA. </v>
      </c>
      <c r="G584" s="59" t="str">
        <f>CONCATENATE(I584," - ",J584,". ",K584," (Ref: ",REPARTO!$F$3,"-",A584,")")</f>
        <v>GEOGRAFÍA E HISTORIA - LA EDAD MODERNA.  (Ref: 5-583)</v>
      </c>
      <c r="I584" s="37" t="s">
        <v>137</v>
      </c>
      <c r="J584" s="37" t="s">
        <v>79</v>
      </c>
      <c r="R584" s="49">
        <f t="shared" si="38"/>
        <v>39</v>
      </c>
    </row>
    <row r="585" spans="1:18" x14ac:dyDescent="0.25">
      <c r="A585" s="59">
        <f t="shared" si="37"/>
        <v>584</v>
      </c>
      <c r="B585" s="47">
        <v>1</v>
      </c>
      <c r="F585" s="59" t="str">
        <f t="shared" si="36"/>
        <v xml:space="preserve">LA EDAD MODERNA. </v>
      </c>
      <c r="G585" s="59" t="str">
        <f>CONCATENATE(I585," - ",J585,". ",K585," (Ref: ",REPARTO!$F$3,"-",A585,")")</f>
        <v>GEOGRAFÍA E HISTORIA - LA EDAD MODERNA.  (Ref: 5-584)</v>
      </c>
      <c r="I585" s="37" t="s">
        <v>137</v>
      </c>
      <c r="J585" s="37" t="s">
        <v>79</v>
      </c>
      <c r="R585" s="49">
        <f t="shared" si="38"/>
        <v>40</v>
      </c>
    </row>
    <row r="586" spans="1:18" x14ac:dyDescent="0.25">
      <c r="A586" s="59">
        <f t="shared" si="37"/>
        <v>585</v>
      </c>
      <c r="B586" s="47">
        <v>1</v>
      </c>
      <c r="F586" s="59" t="str">
        <f t="shared" si="36"/>
        <v xml:space="preserve">LA EDAD MODERNA. </v>
      </c>
      <c r="G586" s="59" t="str">
        <f>CONCATENATE(I586," - ",J586,". ",K586," (Ref: ",REPARTO!$F$3,"-",A586,")")</f>
        <v>GEOGRAFÍA E HISTORIA - LA EDAD MODERNA.  (Ref: 5-585)</v>
      </c>
      <c r="I586" s="37" t="s">
        <v>137</v>
      </c>
      <c r="J586" s="37" t="s">
        <v>79</v>
      </c>
      <c r="R586" s="49">
        <f t="shared" si="38"/>
        <v>41</v>
      </c>
    </row>
    <row r="587" spans="1:18" x14ac:dyDescent="0.25">
      <c r="A587" s="59">
        <f t="shared" si="37"/>
        <v>586</v>
      </c>
      <c r="B587" s="47">
        <v>1</v>
      </c>
      <c r="F587" s="59" t="str">
        <f t="shared" si="36"/>
        <v xml:space="preserve">LA EDAD MODERNA. </v>
      </c>
      <c r="G587" s="59" t="str">
        <f>CONCATENATE(I587," - ",J587,". ",K587," (Ref: ",REPARTO!$F$3,"-",A587,")")</f>
        <v>GEOGRAFÍA E HISTORIA - LA EDAD MODERNA.  (Ref: 5-586)</v>
      </c>
      <c r="I587" s="37" t="s">
        <v>137</v>
      </c>
      <c r="J587" s="37" t="s">
        <v>79</v>
      </c>
      <c r="R587" s="49">
        <f t="shared" si="38"/>
        <v>42</v>
      </c>
    </row>
    <row r="588" spans="1:18" x14ac:dyDescent="0.25">
      <c r="A588" s="59">
        <f t="shared" si="37"/>
        <v>587</v>
      </c>
      <c r="B588" s="47">
        <v>1</v>
      </c>
      <c r="F588" s="59" t="str">
        <f t="shared" si="36"/>
        <v xml:space="preserve">LA EDAD MODERNA. </v>
      </c>
      <c r="G588" s="59" t="str">
        <f>CONCATENATE(I588," - ",J588,". ",K588," (Ref: ",REPARTO!$F$3,"-",A588,")")</f>
        <v>GEOGRAFÍA E HISTORIA - LA EDAD MODERNA.  (Ref: 5-587)</v>
      </c>
      <c r="I588" s="37" t="s">
        <v>137</v>
      </c>
      <c r="J588" s="37" t="s">
        <v>79</v>
      </c>
      <c r="R588" s="49">
        <f t="shared" si="38"/>
        <v>43</v>
      </c>
    </row>
    <row r="589" spans="1:18" x14ac:dyDescent="0.25">
      <c r="A589" s="59">
        <f t="shared" si="37"/>
        <v>588</v>
      </c>
      <c r="B589" s="47">
        <v>1</v>
      </c>
      <c r="F589" s="59" t="str">
        <f t="shared" si="36"/>
        <v xml:space="preserve">LA EDAD MODERNA. </v>
      </c>
      <c r="G589" s="59" t="str">
        <f>CONCATENATE(I589," - ",J589,". ",K589," (Ref: ",REPARTO!$F$3,"-",A589,")")</f>
        <v>GEOGRAFÍA E HISTORIA - LA EDAD MODERNA.  (Ref: 5-588)</v>
      </c>
      <c r="I589" s="37" t="s">
        <v>137</v>
      </c>
      <c r="J589" s="37" t="s">
        <v>79</v>
      </c>
      <c r="R589" s="49">
        <f t="shared" si="38"/>
        <v>44</v>
      </c>
    </row>
    <row r="590" spans="1:18" x14ac:dyDescent="0.25">
      <c r="A590" s="59">
        <f t="shared" si="37"/>
        <v>589</v>
      </c>
      <c r="B590" s="47">
        <v>1</v>
      </c>
      <c r="F590" s="59" t="str">
        <f t="shared" si="36"/>
        <v xml:space="preserve">LA EDAD MODERNA. </v>
      </c>
      <c r="G590" s="59" t="str">
        <f>CONCATENATE(I590," - ",J590,". ",K590," (Ref: ",REPARTO!$F$3,"-",A590,")")</f>
        <v>GEOGRAFÍA E HISTORIA - LA EDAD MODERNA.  (Ref: 5-589)</v>
      </c>
      <c r="I590" s="37" t="s">
        <v>137</v>
      </c>
      <c r="J590" s="37" t="s">
        <v>79</v>
      </c>
      <c r="R590" s="49">
        <f t="shared" si="38"/>
        <v>45</v>
      </c>
    </row>
    <row r="591" spans="1:18" x14ac:dyDescent="0.25">
      <c r="A591" s="59">
        <f t="shared" si="37"/>
        <v>590</v>
      </c>
      <c r="B591" s="47">
        <v>1</v>
      </c>
      <c r="F591" s="59" t="str">
        <f t="shared" si="36"/>
        <v xml:space="preserve">LA EDAD MODERNA. </v>
      </c>
      <c r="G591" s="59" t="str">
        <f>CONCATENATE(I591," - ",J591,". ",K591," (Ref: ",REPARTO!$F$3,"-",A591,")")</f>
        <v>GEOGRAFÍA E HISTORIA - LA EDAD MODERNA.  (Ref: 5-590)</v>
      </c>
      <c r="I591" s="37" t="s">
        <v>137</v>
      </c>
      <c r="J591" s="37" t="s">
        <v>79</v>
      </c>
      <c r="R591" s="49">
        <f t="shared" si="38"/>
        <v>46</v>
      </c>
    </row>
    <row r="592" spans="1:18" x14ac:dyDescent="0.25">
      <c r="A592" s="59">
        <f t="shared" si="37"/>
        <v>591</v>
      </c>
      <c r="B592" s="47">
        <v>1</v>
      </c>
      <c r="F592" s="59" t="str">
        <f t="shared" si="36"/>
        <v xml:space="preserve">LA EDAD MODERNA. </v>
      </c>
      <c r="G592" s="59" t="str">
        <f>CONCATENATE(I592," - ",J592,". ",K592," (Ref: ",REPARTO!$F$3,"-",A592,")")</f>
        <v>GEOGRAFÍA E HISTORIA - LA EDAD MODERNA.  (Ref: 5-591)</v>
      </c>
      <c r="I592" s="37" t="s">
        <v>137</v>
      </c>
      <c r="J592" s="37" t="s">
        <v>79</v>
      </c>
      <c r="R592" s="49">
        <f t="shared" si="38"/>
        <v>47</v>
      </c>
    </row>
    <row r="593" spans="1:18" x14ac:dyDescent="0.25">
      <c r="A593" s="59">
        <f t="shared" si="37"/>
        <v>592</v>
      </c>
      <c r="B593" s="47">
        <v>1</v>
      </c>
      <c r="F593" s="59" t="str">
        <f t="shared" si="36"/>
        <v xml:space="preserve">LA EDAD MODERNA. </v>
      </c>
      <c r="G593" s="59" t="str">
        <f>CONCATENATE(I593," - ",J593,". ",K593," (Ref: ",REPARTO!$F$3,"-",A593,")")</f>
        <v>GEOGRAFÍA E HISTORIA - LA EDAD MODERNA.  (Ref: 5-592)</v>
      </c>
      <c r="I593" s="37" t="s">
        <v>137</v>
      </c>
      <c r="J593" s="37" t="s">
        <v>79</v>
      </c>
      <c r="R593" s="49">
        <f t="shared" si="38"/>
        <v>48</v>
      </c>
    </row>
    <row r="594" spans="1:18" x14ac:dyDescent="0.25">
      <c r="A594" s="59">
        <f t="shared" si="37"/>
        <v>593</v>
      </c>
      <c r="B594" s="47">
        <v>1</v>
      </c>
      <c r="F594" s="59" t="str">
        <f t="shared" si="36"/>
        <v xml:space="preserve">LA EDAD MODERNA. </v>
      </c>
      <c r="G594" s="59" t="str">
        <f>CONCATENATE(I594," - ",J594,". ",K594," (Ref: ",REPARTO!$F$3,"-",A594,")")</f>
        <v>GEOGRAFÍA E HISTORIA - LA EDAD MODERNA.  (Ref: 5-593)</v>
      </c>
      <c r="I594" s="37" t="s">
        <v>137</v>
      </c>
      <c r="J594" s="37" t="s">
        <v>79</v>
      </c>
      <c r="R594" s="49">
        <f t="shared" si="38"/>
        <v>49</v>
      </c>
    </row>
    <row r="595" spans="1:18" x14ac:dyDescent="0.25">
      <c r="A595" s="59">
        <f t="shared" si="37"/>
        <v>594</v>
      </c>
      <c r="B595" s="47">
        <v>1</v>
      </c>
      <c r="F595" s="59" t="str">
        <f t="shared" si="36"/>
        <v xml:space="preserve">LA EDAD MODERNA. </v>
      </c>
      <c r="G595" s="59" t="str">
        <f>CONCATENATE(I595," - ",J595,". ",K595," (Ref: ",REPARTO!$F$3,"-",A595,")")</f>
        <v>GEOGRAFÍA E HISTORIA - LA EDAD MODERNA.  (Ref: 5-594)</v>
      </c>
      <c r="I595" s="37" t="s">
        <v>137</v>
      </c>
      <c r="J595" s="37" t="s">
        <v>79</v>
      </c>
      <c r="R595" s="49">
        <f t="shared" si="38"/>
        <v>50</v>
      </c>
    </row>
    <row r="596" spans="1:18" x14ac:dyDescent="0.25">
      <c r="A596" s="59">
        <f t="shared" si="37"/>
        <v>595</v>
      </c>
      <c r="B596" s="47">
        <v>1</v>
      </c>
      <c r="F596" s="59" t="str">
        <f t="shared" si="36"/>
        <v xml:space="preserve">LA EDAD MODERNA. </v>
      </c>
      <c r="G596" s="59" t="str">
        <f>CONCATENATE(I596," - ",J596,". ",K596," (Ref: ",REPARTO!$F$3,"-",A596,")")</f>
        <v>GEOGRAFÍA E HISTORIA - LA EDAD MODERNA.  (Ref: 5-595)</v>
      </c>
      <c r="I596" s="37" t="s">
        <v>137</v>
      </c>
      <c r="J596" s="37" t="s">
        <v>79</v>
      </c>
      <c r="R596" s="49">
        <f t="shared" si="38"/>
        <v>51</v>
      </c>
    </row>
    <row r="597" spans="1:18" x14ac:dyDescent="0.25">
      <c r="A597" s="59">
        <f t="shared" si="37"/>
        <v>596</v>
      </c>
      <c r="B597" s="47">
        <v>1</v>
      </c>
      <c r="C597" s="46">
        <f>+C546+1</f>
        <v>10</v>
      </c>
      <c r="E597" s="115" t="str">
        <f>CONCATENATE(H597," ",D597)</f>
        <v xml:space="preserve">La Edad Contemporánea y el Siglo XX </v>
      </c>
      <c r="F597" s="59" t="str">
        <f t="shared" si="36"/>
        <v xml:space="preserve">LA ESPAÑA COMTEMPORÁNEA. </v>
      </c>
      <c r="G597" s="59" t="str">
        <f>CONCATENATE(I597," - ",J597,". ",K597," (Ref: ",REPARTO!$F$3,"-",A597,")")</f>
        <v>GEOGRAFÍA E HISTORIA - LA ESPAÑA COMTEMPORÁNEA.  (Ref: 5-596)</v>
      </c>
      <c r="H597" s="42" t="s">
        <v>153</v>
      </c>
      <c r="I597" s="37" t="s">
        <v>137</v>
      </c>
      <c r="J597" s="37" t="s">
        <v>80</v>
      </c>
      <c r="R597" s="49">
        <f t="shared" si="38"/>
        <v>1</v>
      </c>
    </row>
    <row r="598" spans="1:18" x14ac:dyDescent="0.25">
      <c r="A598" s="59">
        <f t="shared" si="37"/>
        <v>597</v>
      </c>
      <c r="B598" s="47">
        <v>1</v>
      </c>
      <c r="F598" s="59" t="str">
        <f t="shared" si="36"/>
        <v xml:space="preserve">LA ESPAÑA COMTEMPORÁNEA. </v>
      </c>
      <c r="G598" s="59" t="str">
        <f>CONCATENATE(I598," - ",J598,". ",K598," (Ref: ",REPARTO!$F$3,"-",A598,")")</f>
        <v>GEOGRAFÍA E HISTORIA - LA ESPAÑA COMTEMPORÁNEA.  (Ref: 5-597)</v>
      </c>
      <c r="I598" s="37" t="s">
        <v>137</v>
      </c>
      <c r="J598" s="37" t="s">
        <v>80</v>
      </c>
      <c r="R598" s="49">
        <f t="shared" si="38"/>
        <v>2</v>
      </c>
    </row>
    <row r="599" spans="1:18" x14ac:dyDescent="0.25">
      <c r="A599" s="59">
        <f t="shared" si="37"/>
        <v>598</v>
      </c>
      <c r="B599" s="47">
        <v>1</v>
      </c>
      <c r="F599" s="59" t="str">
        <f t="shared" si="36"/>
        <v xml:space="preserve">LA ESPAÑA COMTEMPORÁNEA. </v>
      </c>
      <c r="G599" s="59" t="str">
        <f>CONCATENATE(I599," - ",J599,". ",K599," (Ref: ",REPARTO!$F$3,"-",A599,")")</f>
        <v>GEOGRAFÍA E HISTORIA - LA ESPAÑA COMTEMPORÁNEA.  (Ref: 5-598)</v>
      </c>
      <c r="I599" s="37" t="s">
        <v>137</v>
      </c>
      <c r="J599" s="37" t="s">
        <v>80</v>
      </c>
      <c r="R599" s="49">
        <f t="shared" si="38"/>
        <v>3</v>
      </c>
    </row>
    <row r="600" spans="1:18" x14ac:dyDescent="0.25">
      <c r="A600" s="59">
        <f t="shared" si="37"/>
        <v>599</v>
      </c>
      <c r="B600" s="47">
        <v>1</v>
      </c>
      <c r="F600" s="59" t="str">
        <f t="shared" ref="F600:F623" si="39">IF(J600&gt;0,CONCATENATE(J600,". ",K600),K600)</f>
        <v xml:space="preserve">LA ESPAÑA COMTEMPORÁNEA. </v>
      </c>
      <c r="G600" s="59" t="str">
        <f>CONCATENATE(I600," - ",J600,". ",K600," (Ref: ",REPARTO!$F$3,"-",A600,")")</f>
        <v>GEOGRAFÍA E HISTORIA - LA ESPAÑA COMTEMPORÁNEA.  (Ref: 5-599)</v>
      </c>
      <c r="I600" s="37" t="s">
        <v>137</v>
      </c>
      <c r="J600" s="37" t="s">
        <v>80</v>
      </c>
      <c r="R600" s="49">
        <f t="shared" si="38"/>
        <v>4</v>
      </c>
    </row>
    <row r="601" spans="1:18" x14ac:dyDescent="0.25">
      <c r="A601" s="59">
        <f t="shared" si="37"/>
        <v>600</v>
      </c>
      <c r="B601" s="47">
        <v>1</v>
      </c>
      <c r="F601" s="59" t="str">
        <f t="shared" si="39"/>
        <v xml:space="preserve">LA ESPAÑA COMTEMPORÁNEA. </v>
      </c>
      <c r="G601" s="59" t="str">
        <f>CONCATENATE(I601," - ",J601,". ",K601," (Ref: ",REPARTO!$F$3,"-",A601,")")</f>
        <v>GEOGRAFÍA E HISTORIA - LA ESPAÑA COMTEMPORÁNEA.  (Ref: 5-600)</v>
      </c>
      <c r="I601" s="37" t="s">
        <v>137</v>
      </c>
      <c r="J601" s="37" t="s">
        <v>80</v>
      </c>
      <c r="R601" s="49">
        <f t="shared" si="38"/>
        <v>5</v>
      </c>
    </row>
    <row r="602" spans="1:18" x14ac:dyDescent="0.25">
      <c r="A602" s="59">
        <f t="shared" si="37"/>
        <v>601</v>
      </c>
      <c r="B602" s="47">
        <v>1</v>
      </c>
      <c r="F602" s="59" t="str">
        <f t="shared" si="39"/>
        <v xml:space="preserve">LA ESPAÑA COMTEMPORÁNEA. </v>
      </c>
      <c r="G602" s="59" t="str">
        <f>CONCATENATE(I602," - ",J602,". ",K602," (Ref: ",REPARTO!$F$3,"-",A602,")")</f>
        <v>GEOGRAFÍA E HISTORIA - LA ESPAÑA COMTEMPORÁNEA.  (Ref: 5-601)</v>
      </c>
      <c r="I602" s="37" t="s">
        <v>137</v>
      </c>
      <c r="J602" s="37" t="s">
        <v>80</v>
      </c>
      <c r="R602" s="49">
        <f t="shared" si="38"/>
        <v>6</v>
      </c>
    </row>
    <row r="603" spans="1:18" x14ac:dyDescent="0.25">
      <c r="A603" s="59">
        <f t="shared" si="37"/>
        <v>602</v>
      </c>
      <c r="B603" s="47">
        <v>1</v>
      </c>
      <c r="F603" s="59" t="str">
        <f t="shared" si="39"/>
        <v xml:space="preserve">LA ESPAÑA COMTEMPORÁNEA. </v>
      </c>
      <c r="G603" s="59" t="str">
        <f>CONCATENATE(I603," - ",J603,". ",K603," (Ref: ",REPARTO!$F$3,"-",A603,")")</f>
        <v>GEOGRAFÍA E HISTORIA - LA ESPAÑA COMTEMPORÁNEA.  (Ref: 5-602)</v>
      </c>
      <c r="I603" s="37" t="s">
        <v>137</v>
      </c>
      <c r="J603" s="37" t="s">
        <v>80</v>
      </c>
      <c r="R603" s="49">
        <f t="shared" si="38"/>
        <v>7</v>
      </c>
    </row>
    <row r="604" spans="1:18" x14ac:dyDescent="0.25">
      <c r="A604" s="59">
        <f t="shared" si="37"/>
        <v>603</v>
      </c>
      <c r="B604" s="47">
        <v>1</v>
      </c>
      <c r="F604" s="59" t="str">
        <f t="shared" si="39"/>
        <v xml:space="preserve">LA ESPAÑA COMTEMPORÁNEA. </v>
      </c>
      <c r="G604" s="59" t="str">
        <f>CONCATENATE(I604," - ",J604,". ",K604," (Ref: ",REPARTO!$F$3,"-",A604,")")</f>
        <v>GEOGRAFÍA E HISTORIA - LA ESPAÑA COMTEMPORÁNEA.  (Ref: 5-603)</v>
      </c>
      <c r="I604" s="37" t="s">
        <v>137</v>
      </c>
      <c r="J604" s="37" t="s">
        <v>80</v>
      </c>
      <c r="R604" s="49">
        <f t="shared" si="38"/>
        <v>8</v>
      </c>
    </row>
    <row r="605" spans="1:18" x14ac:dyDescent="0.25">
      <c r="A605" s="59">
        <f t="shared" si="37"/>
        <v>604</v>
      </c>
      <c r="B605" s="47">
        <v>1</v>
      </c>
      <c r="F605" s="59" t="str">
        <f t="shared" si="39"/>
        <v xml:space="preserve">LA ESPAÑA COMTEMPORÁNEA. </v>
      </c>
      <c r="G605" s="59" t="str">
        <f>CONCATENATE(I605," - ",J605,". ",K605," (Ref: ",REPARTO!$F$3,"-",A605,")")</f>
        <v>GEOGRAFÍA E HISTORIA - LA ESPAÑA COMTEMPORÁNEA.  (Ref: 5-604)</v>
      </c>
      <c r="I605" s="37" t="s">
        <v>137</v>
      </c>
      <c r="J605" s="37" t="s">
        <v>80</v>
      </c>
      <c r="R605" s="49">
        <f t="shared" si="38"/>
        <v>9</v>
      </c>
    </row>
    <row r="606" spans="1:18" x14ac:dyDescent="0.25">
      <c r="A606" s="59">
        <f t="shared" si="37"/>
        <v>605</v>
      </c>
      <c r="B606" s="47">
        <v>1</v>
      </c>
      <c r="F606" s="59" t="str">
        <f t="shared" si="39"/>
        <v xml:space="preserve">LA ESPAÑA COMTEMPORÁNEA. </v>
      </c>
      <c r="G606" s="59" t="str">
        <f>CONCATENATE(I606," - ",J606,". ",K606," (Ref: ",REPARTO!$F$3,"-",A606,")")</f>
        <v>GEOGRAFÍA E HISTORIA - LA ESPAÑA COMTEMPORÁNEA.  (Ref: 5-605)</v>
      </c>
      <c r="I606" s="37" t="s">
        <v>137</v>
      </c>
      <c r="J606" s="37" t="s">
        <v>80</v>
      </c>
      <c r="R606" s="49">
        <f t="shared" si="38"/>
        <v>10</v>
      </c>
    </row>
    <row r="607" spans="1:18" x14ac:dyDescent="0.25">
      <c r="A607" s="59">
        <f t="shared" si="37"/>
        <v>606</v>
      </c>
      <c r="B607" s="47">
        <v>1</v>
      </c>
      <c r="F607" s="59" t="str">
        <f t="shared" si="39"/>
        <v xml:space="preserve">LA ESPAÑA COMTEMPORÁNEA. </v>
      </c>
      <c r="G607" s="59" t="str">
        <f>CONCATENATE(I607," - ",J607,". ",K607," (Ref: ",REPARTO!$F$3,"-",A607,")")</f>
        <v>GEOGRAFÍA E HISTORIA - LA ESPAÑA COMTEMPORÁNEA.  (Ref: 5-606)</v>
      </c>
      <c r="I607" s="37" t="s">
        <v>137</v>
      </c>
      <c r="J607" s="37" t="s">
        <v>80</v>
      </c>
      <c r="R607" s="49">
        <f t="shared" si="38"/>
        <v>11</v>
      </c>
    </row>
    <row r="608" spans="1:18" x14ac:dyDescent="0.25">
      <c r="A608" s="59">
        <f t="shared" si="37"/>
        <v>607</v>
      </c>
      <c r="B608" s="47">
        <v>1</v>
      </c>
      <c r="F608" s="59" t="str">
        <f t="shared" si="39"/>
        <v xml:space="preserve">LA ESPAÑA COMTEMPORÁNEA. </v>
      </c>
      <c r="G608" s="59" t="str">
        <f>CONCATENATE(I608," - ",J608,". ",K608," (Ref: ",REPARTO!$F$3,"-",A608,")")</f>
        <v>GEOGRAFÍA E HISTORIA - LA ESPAÑA COMTEMPORÁNEA.  (Ref: 5-607)</v>
      </c>
      <c r="I608" s="37" t="s">
        <v>137</v>
      </c>
      <c r="J608" s="37" t="s">
        <v>80</v>
      </c>
      <c r="R608" s="49">
        <f t="shared" si="38"/>
        <v>12</v>
      </c>
    </row>
    <row r="609" spans="1:18" x14ac:dyDescent="0.25">
      <c r="A609" s="59">
        <f t="shared" si="37"/>
        <v>608</v>
      </c>
      <c r="B609" s="47">
        <v>1</v>
      </c>
      <c r="F609" s="59" t="str">
        <f t="shared" si="39"/>
        <v xml:space="preserve">LA ESPAÑA COMTEMPORÁNEA. </v>
      </c>
      <c r="G609" s="59" t="str">
        <f>CONCATENATE(I609," - ",J609,". ",K609," (Ref: ",REPARTO!$F$3,"-",A609,")")</f>
        <v>GEOGRAFÍA E HISTORIA - LA ESPAÑA COMTEMPORÁNEA.  (Ref: 5-608)</v>
      </c>
      <c r="I609" s="37" t="s">
        <v>137</v>
      </c>
      <c r="J609" s="37" t="s">
        <v>80</v>
      </c>
      <c r="R609" s="49">
        <f t="shared" si="38"/>
        <v>13</v>
      </c>
    </row>
    <row r="610" spans="1:18" x14ac:dyDescent="0.25">
      <c r="A610" s="59">
        <f t="shared" si="37"/>
        <v>609</v>
      </c>
      <c r="B610" s="47">
        <v>1</v>
      </c>
      <c r="F610" s="59" t="str">
        <f t="shared" si="39"/>
        <v xml:space="preserve">LA ESPAÑA COMTEMPORÁNEA. </v>
      </c>
      <c r="G610" s="59" t="str">
        <f>CONCATENATE(I610," - ",J610,". ",K610," (Ref: ",REPARTO!$F$3,"-",A610,")")</f>
        <v>GEOGRAFÍA E HISTORIA - LA ESPAÑA COMTEMPORÁNEA.  (Ref: 5-609)</v>
      </c>
      <c r="I610" s="37" t="s">
        <v>137</v>
      </c>
      <c r="J610" s="37" t="s">
        <v>80</v>
      </c>
      <c r="R610" s="49">
        <f t="shared" si="38"/>
        <v>14</v>
      </c>
    </row>
    <row r="611" spans="1:18" x14ac:dyDescent="0.25">
      <c r="A611" s="59">
        <f t="shared" si="37"/>
        <v>610</v>
      </c>
      <c r="B611" s="47">
        <v>1</v>
      </c>
      <c r="F611" s="59" t="str">
        <f t="shared" si="39"/>
        <v xml:space="preserve">LA ESPAÑA COMTEMPORÁNEA. </v>
      </c>
      <c r="G611" s="59" t="str">
        <f>CONCATENATE(I611," - ",J611,". ",K611," (Ref: ",REPARTO!$F$3,"-",A611,")")</f>
        <v>GEOGRAFÍA E HISTORIA - LA ESPAÑA COMTEMPORÁNEA.  (Ref: 5-610)</v>
      </c>
      <c r="I611" s="37" t="s">
        <v>137</v>
      </c>
      <c r="J611" s="37" t="s">
        <v>80</v>
      </c>
      <c r="R611" s="49">
        <f t="shared" si="38"/>
        <v>15</v>
      </c>
    </row>
    <row r="612" spans="1:18" x14ac:dyDescent="0.25">
      <c r="A612" s="59">
        <f t="shared" si="37"/>
        <v>611</v>
      </c>
      <c r="B612" s="47">
        <v>1</v>
      </c>
      <c r="F612" s="59" t="str">
        <f t="shared" si="39"/>
        <v xml:space="preserve">LA ESPAÑA COMTEMPORÁNEA. </v>
      </c>
      <c r="G612" s="59" t="str">
        <f>CONCATENATE(I612," - ",J612,". ",K612," (Ref: ",REPARTO!$F$3,"-",A612,")")</f>
        <v>GEOGRAFÍA E HISTORIA - LA ESPAÑA COMTEMPORÁNEA.  (Ref: 5-611)</v>
      </c>
      <c r="I612" s="37" t="s">
        <v>137</v>
      </c>
      <c r="J612" s="37" t="s">
        <v>80</v>
      </c>
      <c r="R612" s="49">
        <f t="shared" si="38"/>
        <v>16</v>
      </c>
    </row>
    <row r="613" spans="1:18" x14ac:dyDescent="0.25">
      <c r="A613" s="59">
        <f t="shared" si="37"/>
        <v>612</v>
      </c>
      <c r="B613" s="47">
        <v>1</v>
      </c>
      <c r="F613" s="59" t="str">
        <f t="shared" si="39"/>
        <v xml:space="preserve">LA ESPAÑA COMTEMPORÁNEA. </v>
      </c>
      <c r="G613" s="59" t="str">
        <f>CONCATENATE(I613," - ",J613,". ",K613," (Ref: ",REPARTO!$F$3,"-",A613,")")</f>
        <v>GEOGRAFÍA E HISTORIA - LA ESPAÑA COMTEMPORÁNEA.  (Ref: 5-612)</v>
      </c>
      <c r="I613" s="37" t="s">
        <v>137</v>
      </c>
      <c r="J613" s="37" t="s">
        <v>80</v>
      </c>
      <c r="R613" s="49">
        <f t="shared" si="38"/>
        <v>17</v>
      </c>
    </row>
    <row r="614" spans="1:18" x14ac:dyDescent="0.25">
      <c r="A614" s="59">
        <f t="shared" si="37"/>
        <v>613</v>
      </c>
      <c r="B614" s="47">
        <v>1</v>
      </c>
      <c r="F614" s="59" t="str">
        <f t="shared" si="39"/>
        <v xml:space="preserve">LA ESPAÑA COMTEMPORÁNEA. </v>
      </c>
      <c r="G614" s="59" t="str">
        <f>CONCATENATE(I614," - ",J614,". ",K614," (Ref: ",REPARTO!$F$3,"-",A614,")")</f>
        <v>GEOGRAFÍA E HISTORIA - LA ESPAÑA COMTEMPORÁNEA.  (Ref: 5-613)</v>
      </c>
      <c r="I614" s="37" t="s">
        <v>137</v>
      </c>
      <c r="J614" s="37" t="s">
        <v>80</v>
      </c>
      <c r="R614" s="49">
        <f t="shared" si="38"/>
        <v>18</v>
      </c>
    </row>
    <row r="615" spans="1:18" x14ac:dyDescent="0.25">
      <c r="A615" s="59">
        <f t="shared" si="37"/>
        <v>614</v>
      </c>
      <c r="B615" s="47">
        <v>1</v>
      </c>
      <c r="F615" s="59" t="str">
        <f t="shared" si="39"/>
        <v xml:space="preserve">LA ESPAÑA COMTEMPORÁNEA. </v>
      </c>
      <c r="G615" s="59" t="str">
        <f>CONCATENATE(I615," - ",J615,". ",K615," (Ref: ",REPARTO!$F$3,"-",A615,")")</f>
        <v>GEOGRAFÍA E HISTORIA - LA ESPAÑA COMTEMPORÁNEA.  (Ref: 5-614)</v>
      </c>
      <c r="I615" s="37" t="s">
        <v>137</v>
      </c>
      <c r="J615" s="37" t="s">
        <v>80</v>
      </c>
      <c r="R615" s="49">
        <f t="shared" si="38"/>
        <v>19</v>
      </c>
    </row>
    <row r="616" spans="1:18" x14ac:dyDescent="0.25">
      <c r="A616" s="59">
        <f t="shared" si="37"/>
        <v>615</v>
      </c>
      <c r="B616" s="47">
        <v>1</v>
      </c>
      <c r="F616" s="59" t="str">
        <f t="shared" si="39"/>
        <v xml:space="preserve">LA ESPAÑA COMTEMPORÁNEA. </v>
      </c>
      <c r="G616" s="59" t="str">
        <f>CONCATENATE(I616," - ",J616,". ",K616," (Ref: ",REPARTO!$F$3,"-",A616,")")</f>
        <v>GEOGRAFÍA E HISTORIA - LA ESPAÑA COMTEMPORÁNEA.  (Ref: 5-615)</v>
      </c>
      <c r="I616" s="37" t="s">
        <v>137</v>
      </c>
      <c r="J616" s="37" t="s">
        <v>80</v>
      </c>
      <c r="R616" s="49">
        <f t="shared" si="38"/>
        <v>20</v>
      </c>
    </row>
    <row r="617" spans="1:18" x14ac:dyDescent="0.25">
      <c r="A617" s="59">
        <f t="shared" si="37"/>
        <v>616</v>
      </c>
      <c r="B617" s="47">
        <v>1</v>
      </c>
      <c r="F617" s="59" t="str">
        <f t="shared" si="39"/>
        <v xml:space="preserve">LA ESPAÑA COMTEMPORÁNEA. </v>
      </c>
      <c r="G617" s="59" t="str">
        <f>CONCATENATE(I617," - ",J617,". ",K617," (Ref: ",REPARTO!$F$3,"-",A617,")")</f>
        <v>GEOGRAFÍA E HISTORIA - LA ESPAÑA COMTEMPORÁNEA.  (Ref: 5-616)</v>
      </c>
      <c r="I617" s="37" t="s">
        <v>137</v>
      </c>
      <c r="J617" s="37" t="s">
        <v>80</v>
      </c>
      <c r="R617" s="49">
        <f t="shared" si="38"/>
        <v>21</v>
      </c>
    </row>
    <row r="618" spans="1:18" x14ac:dyDescent="0.25">
      <c r="A618" s="59">
        <f t="shared" si="37"/>
        <v>617</v>
      </c>
      <c r="B618" s="47">
        <v>1</v>
      </c>
      <c r="F618" s="59" t="str">
        <f t="shared" si="39"/>
        <v xml:space="preserve">LA ESPAÑA COMTEMPORÁNEA. </v>
      </c>
      <c r="G618" s="59" t="str">
        <f>CONCATENATE(I618," - ",J618,". ",K618," (Ref: ",REPARTO!$F$3,"-",A618,")")</f>
        <v>GEOGRAFÍA E HISTORIA - LA ESPAÑA COMTEMPORÁNEA.  (Ref: 5-617)</v>
      </c>
      <c r="I618" s="37" t="s">
        <v>137</v>
      </c>
      <c r="J618" s="37" t="s">
        <v>80</v>
      </c>
      <c r="R618" s="49">
        <f t="shared" si="38"/>
        <v>22</v>
      </c>
    </row>
    <row r="619" spans="1:18" x14ac:dyDescent="0.25">
      <c r="A619" s="59">
        <f t="shared" si="37"/>
        <v>618</v>
      </c>
      <c r="B619" s="47">
        <v>1</v>
      </c>
      <c r="F619" s="59" t="str">
        <f t="shared" si="39"/>
        <v xml:space="preserve">LA ESPAÑA COMTEMPORÁNEA. </v>
      </c>
      <c r="G619" s="59" t="str">
        <f>CONCATENATE(I619," - ",J619,". ",K619," (Ref: ",REPARTO!$F$3,"-",A619,")")</f>
        <v>GEOGRAFÍA E HISTORIA - LA ESPAÑA COMTEMPORÁNEA.  (Ref: 5-618)</v>
      </c>
      <c r="I619" s="37" t="s">
        <v>137</v>
      </c>
      <c r="J619" s="37" t="s">
        <v>80</v>
      </c>
      <c r="R619" s="49">
        <f t="shared" si="38"/>
        <v>23</v>
      </c>
    </row>
    <row r="620" spans="1:18" x14ac:dyDescent="0.25">
      <c r="A620" s="59">
        <f t="shared" si="37"/>
        <v>619</v>
      </c>
      <c r="B620" s="47">
        <v>1</v>
      </c>
      <c r="F620" s="59" t="str">
        <f t="shared" si="39"/>
        <v xml:space="preserve">LA ESPAÑA COMTEMPORÁNEA. </v>
      </c>
      <c r="G620" s="59" t="str">
        <f>CONCATENATE(I620," - ",J620,". ",K620," (Ref: ",REPARTO!$F$3,"-",A620,")")</f>
        <v>GEOGRAFÍA E HISTORIA - LA ESPAÑA COMTEMPORÁNEA.  (Ref: 5-619)</v>
      </c>
      <c r="I620" s="37" t="s">
        <v>137</v>
      </c>
      <c r="J620" s="37" t="s">
        <v>80</v>
      </c>
      <c r="R620" s="49">
        <f t="shared" si="38"/>
        <v>24</v>
      </c>
    </row>
    <row r="621" spans="1:18" x14ac:dyDescent="0.25">
      <c r="A621" s="59">
        <f t="shared" si="37"/>
        <v>620</v>
      </c>
      <c r="B621" s="47">
        <v>1</v>
      </c>
      <c r="F621" s="59" t="str">
        <f t="shared" si="39"/>
        <v xml:space="preserve">LA ESPAÑA COMTEMPORÁNEA. </v>
      </c>
      <c r="G621" s="59" t="str">
        <f>CONCATENATE(I621," - ",J621,". ",K621," (Ref: ",REPARTO!$F$3,"-",A621,")")</f>
        <v>GEOGRAFÍA E HISTORIA - LA ESPAÑA COMTEMPORÁNEA.  (Ref: 5-620)</v>
      </c>
      <c r="I621" s="37" t="s">
        <v>137</v>
      </c>
      <c r="J621" s="37" t="s">
        <v>80</v>
      </c>
      <c r="R621" s="49">
        <f t="shared" si="38"/>
        <v>25</v>
      </c>
    </row>
    <row r="622" spans="1:18" x14ac:dyDescent="0.25">
      <c r="A622" s="59">
        <f t="shared" si="37"/>
        <v>621</v>
      </c>
      <c r="B622" s="47">
        <v>1</v>
      </c>
      <c r="F622" s="59" t="str">
        <f t="shared" si="39"/>
        <v xml:space="preserve">LA ESPAÑA COMTEMPORÁNEA. </v>
      </c>
      <c r="G622" s="59" t="str">
        <f>CONCATENATE(I622," - ",J622,". ",K622," (Ref: ",REPARTO!$F$3,"-",A622,")")</f>
        <v>GEOGRAFÍA E HISTORIA - LA ESPAÑA COMTEMPORÁNEA.  (Ref: 5-621)</v>
      </c>
      <c r="I622" s="37" t="s">
        <v>137</v>
      </c>
      <c r="J622" s="37" t="s">
        <v>80</v>
      </c>
      <c r="R622" s="49">
        <f t="shared" si="38"/>
        <v>26</v>
      </c>
    </row>
    <row r="623" spans="1:18" x14ac:dyDescent="0.25">
      <c r="A623" s="59">
        <f t="shared" si="37"/>
        <v>622</v>
      </c>
      <c r="B623" s="47">
        <v>1</v>
      </c>
      <c r="F623" s="59" t="str">
        <f t="shared" si="39"/>
        <v xml:space="preserve">LA ESPAÑA COMTEMPORÁNEA. </v>
      </c>
      <c r="G623" s="59" t="str">
        <f>CONCATENATE(I623," - ",J623,". ",K623," (Ref: ",REPARTO!$F$3,"-",A623,")")</f>
        <v>GEOGRAFÍA E HISTORIA - LA ESPAÑA COMTEMPORÁNEA.  (Ref: 5-622)</v>
      </c>
      <c r="I623" s="37" t="s">
        <v>137</v>
      </c>
      <c r="J623" s="37" t="s">
        <v>80</v>
      </c>
      <c r="R623" s="49">
        <f t="shared" si="38"/>
        <v>27</v>
      </c>
    </row>
    <row r="624" spans="1:18" x14ac:dyDescent="0.25">
      <c r="A624" s="59">
        <f t="shared" si="37"/>
        <v>623</v>
      </c>
      <c r="B624" s="47">
        <v>1</v>
      </c>
      <c r="F624" s="59" t="str">
        <f t="shared" ref="F624:F636" si="40">IF(J624&gt;0,CONCATENATE(J624,". ",K624),K624)</f>
        <v xml:space="preserve">LA ESPAÑA COMTEMPORÁNEA. </v>
      </c>
      <c r="G624" s="59" t="str">
        <f>CONCATENATE(I624," - ",J624,". ",K624," (Ref: ",REPARTO!$F$3,"-",A624,")")</f>
        <v>GEOGRAFÍA E HISTORIA - LA ESPAÑA COMTEMPORÁNEA.  (Ref: 5-623)</v>
      </c>
      <c r="I624" s="37" t="s">
        <v>137</v>
      </c>
      <c r="J624" s="37" t="s">
        <v>80</v>
      </c>
      <c r="R624" s="49">
        <f t="shared" si="38"/>
        <v>28</v>
      </c>
    </row>
    <row r="625" spans="1:18" x14ac:dyDescent="0.25">
      <c r="A625" s="59">
        <f t="shared" si="37"/>
        <v>624</v>
      </c>
      <c r="B625" s="47">
        <v>1</v>
      </c>
      <c r="F625" s="59" t="str">
        <f t="shared" si="40"/>
        <v xml:space="preserve">LA ESPAÑA COMTEMPORÁNEA. </v>
      </c>
      <c r="G625" s="59" t="str">
        <f>CONCATENATE(I625," - ",J625,". ",K625," (Ref: ",REPARTO!$F$3,"-",A625,")")</f>
        <v>GEOGRAFÍA E HISTORIA - LA ESPAÑA COMTEMPORÁNEA.  (Ref: 5-624)</v>
      </c>
      <c r="I625" s="37" t="s">
        <v>137</v>
      </c>
      <c r="J625" s="37" t="s">
        <v>80</v>
      </c>
      <c r="R625" s="49">
        <f t="shared" si="38"/>
        <v>29</v>
      </c>
    </row>
    <row r="626" spans="1:18" x14ac:dyDescent="0.25">
      <c r="A626" s="59">
        <f t="shared" si="37"/>
        <v>625</v>
      </c>
      <c r="B626" s="47">
        <v>1</v>
      </c>
      <c r="F626" s="59" t="str">
        <f t="shared" si="40"/>
        <v xml:space="preserve">LA ESPAÑA COMTEMPORÁNEA. </v>
      </c>
      <c r="G626" s="59" t="str">
        <f>CONCATENATE(I626," - ",J626,". ",K626," (Ref: ",REPARTO!$F$3,"-",A626,")")</f>
        <v>GEOGRAFÍA E HISTORIA - LA ESPAÑA COMTEMPORÁNEA.  (Ref: 5-625)</v>
      </c>
      <c r="I626" s="37" t="s">
        <v>137</v>
      </c>
      <c r="J626" s="37" t="s">
        <v>80</v>
      </c>
      <c r="R626" s="49">
        <f t="shared" si="38"/>
        <v>30</v>
      </c>
    </row>
    <row r="627" spans="1:18" x14ac:dyDescent="0.25">
      <c r="A627" s="59">
        <f t="shared" si="37"/>
        <v>626</v>
      </c>
      <c r="B627" s="47">
        <v>1</v>
      </c>
      <c r="F627" s="59" t="str">
        <f t="shared" si="40"/>
        <v xml:space="preserve">LA ESPAÑA COMTEMPORÁNEA. </v>
      </c>
      <c r="G627" s="59" t="str">
        <f>CONCATENATE(I627," - ",J627,". ",K627," (Ref: ",REPARTO!$F$3,"-",A627,")")</f>
        <v>GEOGRAFÍA E HISTORIA - LA ESPAÑA COMTEMPORÁNEA.  (Ref: 5-626)</v>
      </c>
      <c r="I627" s="37" t="s">
        <v>137</v>
      </c>
      <c r="J627" s="37" t="s">
        <v>80</v>
      </c>
      <c r="R627" s="49">
        <f t="shared" si="38"/>
        <v>31</v>
      </c>
    </row>
    <row r="628" spans="1:18" x14ac:dyDescent="0.25">
      <c r="A628" s="59">
        <f t="shared" si="37"/>
        <v>627</v>
      </c>
      <c r="B628" s="47">
        <v>1</v>
      </c>
      <c r="F628" s="59" t="str">
        <f t="shared" si="40"/>
        <v xml:space="preserve">LA ESPAÑA COMTEMPORÁNEA. </v>
      </c>
      <c r="G628" s="59" t="str">
        <f>CONCATENATE(I628," - ",J628,". ",K628," (Ref: ",REPARTO!$F$3,"-",A628,")")</f>
        <v>GEOGRAFÍA E HISTORIA - LA ESPAÑA COMTEMPORÁNEA.  (Ref: 5-627)</v>
      </c>
      <c r="I628" s="37" t="s">
        <v>137</v>
      </c>
      <c r="J628" s="37" t="s">
        <v>80</v>
      </c>
      <c r="R628" s="49">
        <f t="shared" si="38"/>
        <v>32</v>
      </c>
    </row>
    <row r="629" spans="1:18" x14ac:dyDescent="0.25">
      <c r="A629" s="59">
        <f t="shared" si="37"/>
        <v>628</v>
      </c>
      <c r="B629" s="47">
        <v>1</v>
      </c>
      <c r="F629" s="59" t="str">
        <f t="shared" si="40"/>
        <v xml:space="preserve">LA ESPAÑA COMTEMPORÁNEA. </v>
      </c>
      <c r="G629" s="59" t="str">
        <f>CONCATENATE(I629," - ",J629,". ",K629," (Ref: ",REPARTO!$F$3,"-",A629,")")</f>
        <v>GEOGRAFÍA E HISTORIA - LA ESPAÑA COMTEMPORÁNEA.  (Ref: 5-628)</v>
      </c>
      <c r="I629" s="37" t="s">
        <v>137</v>
      </c>
      <c r="J629" s="37" t="s">
        <v>80</v>
      </c>
      <c r="R629" s="49">
        <f t="shared" si="38"/>
        <v>33</v>
      </c>
    </row>
    <row r="630" spans="1:18" x14ac:dyDescent="0.25">
      <c r="A630" s="59">
        <f t="shared" si="37"/>
        <v>629</v>
      </c>
      <c r="B630" s="47">
        <v>1</v>
      </c>
      <c r="F630" s="59" t="str">
        <f t="shared" si="40"/>
        <v xml:space="preserve">LA ESPAÑA COMTEMPORÁNEA. </v>
      </c>
      <c r="G630" s="59" t="str">
        <f>CONCATENATE(I630," - ",J630,". ",K630," (Ref: ",REPARTO!$F$3,"-",A630,")")</f>
        <v>GEOGRAFÍA E HISTORIA - LA ESPAÑA COMTEMPORÁNEA.  (Ref: 5-629)</v>
      </c>
      <c r="I630" s="37" t="s">
        <v>137</v>
      </c>
      <c r="J630" s="37" t="s">
        <v>80</v>
      </c>
      <c r="R630" s="49">
        <f t="shared" si="38"/>
        <v>34</v>
      </c>
    </row>
    <row r="631" spans="1:18" x14ac:dyDescent="0.25">
      <c r="A631" s="59">
        <f t="shared" si="37"/>
        <v>630</v>
      </c>
      <c r="B631" s="47">
        <v>1</v>
      </c>
      <c r="F631" s="59" t="str">
        <f t="shared" si="40"/>
        <v xml:space="preserve">LA ESPAÑA COMTEMPORÁNEA. </v>
      </c>
      <c r="G631" s="59" t="str">
        <f>CONCATENATE(I631," - ",J631,". ",K631," (Ref: ",REPARTO!$F$3,"-",A631,")")</f>
        <v>GEOGRAFÍA E HISTORIA - LA ESPAÑA COMTEMPORÁNEA.  (Ref: 5-630)</v>
      </c>
      <c r="I631" s="37" t="s">
        <v>137</v>
      </c>
      <c r="J631" s="37" t="s">
        <v>80</v>
      </c>
      <c r="R631" s="49">
        <f t="shared" si="38"/>
        <v>35</v>
      </c>
    </row>
    <row r="632" spans="1:18" x14ac:dyDescent="0.25">
      <c r="A632" s="59">
        <f t="shared" si="37"/>
        <v>631</v>
      </c>
      <c r="B632" s="47">
        <v>1</v>
      </c>
      <c r="F632" s="59" t="str">
        <f t="shared" si="40"/>
        <v xml:space="preserve">LA ESPAÑA COMTEMPORÁNEA. </v>
      </c>
      <c r="G632" s="59" t="str">
        <f>CONCATENATE(I632," - ",J632,". ",K632," (Ref: ",REPARTO!$F$3,"-",A632,")")</f>
        <v>GEOGRAFÍA E HISTORIA - LA ESPAÑA COMTEMPORÁNEA.  (Ref: 5-631)</v>
      </c>
      <c r="I632" s="37" t="s">
        <v>137</v>
      </c>
      <c r="J632" s="37" t="s">
        <v>80</v>
      </c>
      <c r="R632" s="49">
        <f t="shared" si="38"/>
        <v>36</v>
      </c>
    </row>
    <row r="633" spans="1:18" x14ac:dyDescent="0.25">
      <c r="A633" s="59">
        <f t="shared" si="37"/>
        <v>632</v>
      </c>
      <c r="B633" s="47">
        <v>1</v>
      </c>
      <c r="F633" s="59" t="str">
        <f t="shared" si="40"/>
        <v xml:space="preserve">LA ESPAÑA COMTEMPORÁNEA. </v>
      </c>
      <c r="G633" s="59" t="str">
        <f>CONCATENATE(I633," - ",J633,". ",K633," (Ref: ",REPARTO!$F$3,"-",A633,")")</f>
        <v>GEOGRAFÍA E HISTORIA - LA ESPAÑA COMTEMPORÁNEA.  (Ref: 5-632)</v>
      </c>
      <c r="I633" s="37" t="s">
        <v>137</v>
      </c>
      <c r="J633" s="37" t="s">
        <v>80</v>
      </c>
      <c r="R633" s="49">
        <f t="shared" si="38"/>
        <v>37</v>
      </c>
    </row>
    <row r="634" spans="1:18" x14ac:dyDescent="0.25">
      <c r="A634" s="59">
        <f t="shared" si="37"/>
        <v>633</v>
      </c>
      <c r="B634" s="47">
        <v>1</v>
      </c>
      <c r="F634" s="59" t="str">
        <f t="shared" si="40"/>
        <v xml:space="preserve">LA ESPAÑA COMTEMPORÁNEA. </v>
      </c>
      <c r="G634" s="59" t="str">
        <f>CONCATENATE(I634," - ",J634,". ",K634," (Ref: ",REPARTO!$F$3,"-",A634,")")</f>
        <v>GEOGRAFÍA E HISTORIA - LA ESPAÑA COMTEMPORÁNEA.  (Ref: 5-633)</v>
      </c>
      <c r="I634" s="37" t="s">
        <v>137</v>
      </c>
      <c r="J634" s="37" t="s">
        <v>80</v>
      </c>
      <c r="R634" s="49">
        <f t="shared" si="38"/>
        <v>38</v>
      </c>
    </row>
    <row r="635" spans="1:18" x14ac:dyDescent="0.25">
      <c r="A635" s="59">
        <f t="shared" si="37"/>
        <v>634</v>
      </c>
      <c r="B635" s="47">
        <v>1</v>
      </c>
      <c r="F635" s="59" t="str">
        <f t="shared" si="40"/>
        <v xml:space="preserve">ESPAÑA EN EL SIGLO XX. </v>
      </c>
      <c r="G635" s="59" t="str">
        <f>CONCATENATE(I635," - ",J635,". ",K635," (Ref: ",REPARTO!$F$3,"-",A635,")")</f>
        <v>GEOGRAFÍA E HISTORIA - ESPAÑA EN EL SIGLO XX.  (Ref: 5-634)</v>
      </c>
      <c r="I635" s="37" t="s">
        <v>137</v>
      </c>
      <c r="J635" s="37" t="s">
        <v>81</v>
      </c>
      <c r="R635" s="49">
        <f t="shared" si="38"/>
        <v>39</v>
      </c>
    </row>
    <row r="636" spans="1:18" x14ac:dyDescent="0.25">
      <c r="A636" s="59">
        <f t="shared" si="37"/>
        <v>635</v>
      </c>
      <c r="B636" s="47">
        <v>1</v>
      </c>
      <c r="F636" s="59" t="str">
        <f t="shared" si="40"/>
        <v xml:space="preserve">ESPAÑA EN EL SIGLO XX. </v>
      </c>
      <c r="G636" s="59" t="str">
        <f>CONCATENATE(I636," - ",J636,". ",K636," (Ref: ",REPARTO!$F$3,"-",A636,")")</f>
        <v>GEOGRAFÍA E HISTORIA - ESPAÑA EN EL SIGLO XX.  (Ref: 5-635)</v>
      </c>
      <c r="I636" s="37" t="s">
        <v>137</v>
      </c>
      <c r="J636" s="37" t="s">
        <v>81</v>
      </c>
      <c r="Q636" s="113"/>
      <c r="R636" s="49">
        <f t="shared" si="38"/>
        <v>40</v>
      </c>
    </row>
    <row r="637" spans="1:18" x14ac:dyDescent="0.25">
      <c r="A637" s="59">
        <f t="shared" si="37"/>
        <v>636</v>
      </c>
      <c r="B637" s="47">
        <v>1</v>
      </c>
      <c r="F637" s="59" t="str">
        <f t="shared" ref="F637:F676" si="41">IF(J637&gt;0,CONCATENATE(J637,". ",K637),K637)</f>
        <v xml:space="preserve">ESPAÑA EN EL SIGLO XX. </v>
      </c>
      <c r="G637" s="59" t="str">
        <f>CONCATENATE(I637," - ",J637,". ",K637," (Ref: ",REPARTO!$F$3,"-",A637,")")</f>
        <v>GEOGRAFÍA E HISTORIA - ESPAÑA EN EL SIGLO XX.  (Ref: 5-636)</v>
      </c>
      <c r="I637" s="37" t="s">
        <v>137</v>
      </c>
      <c r="J637" s="37" t="s">
        <v>81</v>
      </c>
      <c r="Q637" s="113"/>
      <c r="R637" s="49">
        <f t="shared" si="38"/>
        <v>41</v>
      </c>
    </row>
    <row r="638" spans="1:18" x14ac:dyDescent="0.25">
      <c r="A638" s="59">
        <f t="shared" si="37"/>
        <v>637</v>
      </c>
      <c r="B638" s="47">
        <v>1</v>
      </c>
      <c r="F638" s="59" t="str">
        <f t="shared" si="41"/>
        <v xml:space="preserve">ESPAÑA EN EL SIGLO XX. </v>
      </c>
      <c r="G638" s="59" t="str">
        <f>CONCATENATE(I638," - ",J638,". ",K638," (Ref: ",REPARTO!$F$3,"-",A638,")")</f>
        <v>GEOGRAFÍA E HISTORIA - ESPAÑA EN EL SIGLO XX.  (Ref: 5-637)</v>
      </c>
      <c r="I638" s="37" t="s">
        <v>137</v>
      </c>
      <c r="J638" s="37" t="s">
        <v>81</v>
      </c>
      <c r="Q638" s="113"/>
      <c r="R638" s="49">
        <f t="shared" si="38"/>
        <v>42</v>
      </c>
    </row>
    <row r="639" spans="1:18" x14ac:dyDescent="0.25">
      <c r="A639" s="59">
        <f t="shared" si="37"/>
        <v>638</v>
      </c>
      <c r="B639" s="47">
        <v>1</v>
      </c>
      <c r="F639" s="59" t="str">
        <f t="shared" si="41"/>
        <v xml:space="preserve">ESPAÑA EN EL SIGLO XX. </v>
      </c>
      <c r="G639" s="59" t="str">
        <f>CONCATENATE(I639," - ",J639,". ",K639," (Ref: ",REPARTO!$F$3,"-",A639,")")</f>
        <v>GEOGRAFÍA E HISTORIA - ESPAÑA EN EL SIGLO XX.  (Ref: 5-638)</v>
      </c>
      <c r="I639" s="37" t="s">
        <v>137</v>
      </c>
      <c r="J639" s="37" t="s">
        <v>81</v>
      </c>
      <c r="Q639" s="113"/>
      <c r="R639" s="49">
        <f t="shared" si="38"/>
        <v>43</v>
      </c>
    </row>
    <row r="640" spans="1:18" x14ac:dyDescent="0.25">
      <c r="A640" s="59">
        <f t="shared" si="37"/>
        <v>639</v>
      </c>
      <c r="B640" s="47">
        <v>1</v>
      </c>
      <c r="F640" s="59" t="str">
        <f t="shared" si="41"/>
        <v xml:space="preserve">ESPAÑA EN EL SIGLO XX. </v>
      </c>
      <c r="G640" s="59" t="str">
        <f>CONCATENATE(I640," - ",J640,". ",K640," (Ref: ",REPARTO!$F$3,"-",A640,")")</f>
        <v>GEOGRAFÍA E HISTORIA - ESPAÑA EN EL SIGLO XX.  (Ref: 5-639)</v>
      </c>
      <c r="I640" s="37" t="s">
        <v>137</v>
      </c>
      <c r="J640" s="37" t="s">
        <v>81</v>
      </c>
      <c r="Q640" s="113"/>
      <c r="R640" s="49">
        <f t="shared" si="38"/>
        <v>44</v>
      </c>
    </row>
    <row r="641" spans="1:18" x14ac:dyDescent="0.25">
      <c r="A641" s="59">
        <f t="shared" si="37"/>
        <v>640</v>
      </c>
      <c r="B641" s="47">
        <v>1</v>
      </c>
      <c r="F641" s="59" t="str">
        <f t="shared" si="41"/>
        <v xml:space="preserve">ESPAÑA EN EL SIGLO XX. </v>
      </c>
      <c r="G641" s="59" t="str">
        <f>CONCATENATE(I641," - ",J641,". ",K641," (Ref: ",REPARTO!$F$3,"-",A641,")")</f>
        <v>GEOGRAFÍA E HISTORIA - ESPAÑA EN EL SIGLO XX.  (Ref: 5-640)</v>
      </c>
      <c r="I641" s="37" t="s">
        <v>137</v>
      </c>
      <c r="J641" s="37" t="s">
        <v>81</v>
      </c>
      <c r="Q641" s="113"/>
      <c r="R641" s="49">
        <f t="shared" si="38"/>
        <v>45</v>
      </c>
    </row>
    <row r="642" spans="1:18" x14ac:dyDescent="0.25">
      <c r="A642" s="59">
        <f t="shared" si="37"/>
        <v>641</v>
      </c>
      <c r="B642" s="47">
        <v>1</v>
      </c>
      <c r="F642" s="59" t="str">
        <f t="shared" si="41"/>
        <v xml:space="preserve">ESPAÑA EN EL SIGLO XX. </v>
      </c>
      <c r="G642" s="59" t="str">
        <f>CONCATENATE(I642," - ",J642,". ",K642," (Ref: ",REPARTO!$F$3,"-",A642,")")</f>
        <v>GEOGRAFÍA E HISTORIA - ESPAÑA EN EL SIGLO XX.  (Ref: 5-641)</v>
      </c>
      <c r="I642" s="37" t="s">
        <v>137</v>
      </c>
      <c r="J642" s="37" t="s">
        <v>81</v>
      </c>
      <c r="Q642" s="113"/>
      <c r="R642" s="49">
        <f t="shared" si="38"/>
        <v>46</v>
      </c>
    </row>
    <row r="643" spans="1:18" x14ac:dyDescent="0.25">
      <c r="A643" s="59">
        <f t="shared" si="37"/>
        <v>642</v>
      </c>
      <c r="B643" s="47">
        <v>1</v>
      </c>
      <c r="F643" s="59" t="str">
        <f t="shared" si="41"/>
        <v xml:space="preserve">ESPAÑA EN EL SIGLO XX. </v>
      </c>
      <c r="G643" s="59" t="str">
        <f>CONCATENATE(I643," - ",J643,". ",K643," (Ref: ",REPARTO!$F$3,"-",A643,")")</f>
        <v>GEOGRAFÍA E HISTORIA - ESPAÑA EN EL SIGLO XX.  (Ref: 5-642)</v>
      </c>
      <c r="I643" s="37" t="s">
        <v>137</v>
      </c>
      <c r="J643" s="37" t="s">
        <v>81</v>
      </c>
      <c r="Q643" s="113"/>
      <c r="R643" s="49">
        <f t="shared" si="38"/>
        <v>47</v>
      </c>
    </row>
    <row r="644" spans="1:18" x14ac:dyDescent="0.25">
      <c r="A644" s="59">
        <f t="shared" ref="A644:A707" si="42">+A643+1</f>
        <v>643</v>
      </c>
      <c r="B644" s="47">
        <v>1</v>
      </c>
      <c r="F644" s="59" t="str">
        <f t="shared" si="41"/>
        <v xml:space="preserve">ESPAÑA EN EL SIGLO XX. </v>
      </c>
      <c r="G644" s="59" t="str">
        <f>CONCATENATE(I644," - ",J644,". ",K644," (Ref: ",REPARTO!$F$3,"-",A644,")")</f>
        <v>GEOGRAFÍA E HISTORIA - ESPAÑA EN EL SIGLO XX.  (Ref: 5-643)</v>
      </c>
      <c r="I644" s="37" t="s">
        <v>137</v>
      </c>
      <c r="J644" s="37" t="s">
        <v>81</v>
      </c>
      <c r="Q644" s="113"/>
      <c r="R644" s="49">
        <f t="shared" ref="R644:R707" si="43">IF(C644=0,R643+1,1)</f>
        <v>48</v>
      </c>
    </row>
    <row r="645" spans="1:18" x14ac:dyDescent="0.25">
      <c r="A645" s="59">
        <f t="shared" si="42"/>
        <v>644</v>
      </c>
      <c r="B645" s="47">
        <v>1</v>
      </c>
      <c r="F645" s="59" t="str">
        <f t="shared" si="41"/>
        <v xml:space="preserve">ESPAÑA EN EL SIGLO XX. </v>
      </c>
      <c r="G645" s="59" t="str">
        <f>CONCATENATE(I645," - ",J645,". ",K645," (Ref: ",REPARTO!$F$3,"-",A645,")")</f>
        <v>GEOGRAFÍA E HISTORIA - ESPAÑA EN EL SIGLO XX.  (Ref: 5-644)</v>
      </c>
      <c r="I645" s="37" t="s">
        <v>137</v>
      </c>
      <c r="J645" s="37" t="s">
        <v>81</v>
      </c>
      <c r="Q645" s="113"/>
      <c r="R645" s="49">
        <f t="shared" si="43"/>
        <v>49</v>
      </c>
    </row>
    <row r="646" spans="1:18" x14ac:dyDescent="0.25">
      <c r="A646" s="59">
        <f t="shared" si="42"/>
        <v>645</v>
      </c>
      <c r="B646" s="47">
        <v>1</v>
      </c>
      <c r="F646" s="59" t="str">
        <f t="shared" si="41"/>
        <v xml:space="preserve">ESPAÑA EN EL SIGLO XX. </v>
      </c>
      <c r="G646" s="59" t="str">
        <f>CONCATENATE(I646," - ",J646,". ",K646," (Ref: ",REPARTO!$F$3,"-",A646,")")</f>
        <v>GEOGRAFÍA E HISTORIA - ESPAÑA EN EL SIGLO XX.  (Ref: 5-645)</v>
      </c>
      <c r="I646" s="37" t="s">
        <v>137</v>
      </c>
      <c r="J646" s="37" t="s">
        <v>81</v>
      </c>
      <c r="Q646" s="113"/>
      <c r="R646" s="49">
        <f t="shared" si="43"/>
        <v>50</v>
      </c>
    </row>
    <row r="647" spans="1:18" x14ac:dyDescent="0.25">
      <c r="A647" s="59">
        <f t="shared" si="42"/>
        <v>646</v>
      </c>
      <c r="B647" s="47">
        <v>1</v>
      </c>
      <c r="F647" s="59" t="str">
        <f t="shared" si="41"/>
        <v xml:space="preserve">ESPAÑA EN EL SIGLO XX. </v>
      </c>
      <c r="G647" s="59" t="str">
        <f>CONCATENATE(I647," - ",J647,". ",K647," (Ref: ",REPARTO!$F$3,"-",A647,")")</f>
        <v>GEOGRAFÍA E HISTORIA - ESPAÑA EN EL SIGLO XX.  (Ref: 5-646)</v>
      </c>
      <c r="I647" s="37" t="s">
        <v>137</v>
      </c>
      <c r="J647" s="37" t="s">
        <v>81</v>
      </c>
      <c r="Q647" s="113"/>
      <c r="R647" s="49">
        <f t="shared" si="43"/>
        <v>51</v>
      </c>
    </row>
    <row r="648" spans="1:18" x14ac:dyDescent="0.25">
      <c r="A648" s="59">
        <f t="shared" si="42"/>
        <v>647</v>
      </c>
      <c r="B648" s="47">
        <v>1</v>
      </c>
      <c r="F648" s="59" t="str">
        <f t="shared" si="41"/>
        <v xml:space="preserve">ESPAÑA EN EL SIGLO XX. </v>
      </c>
      <c r="G648" s="59" t="str">
        <f>CONCATENATE(I648," - ",J648,". ",K648," (Ref: ",REPARTO!$F$3,"-",A648,")")</f>
        <v>GEOGRAFÍA E HISTORIA - ESPAÑA EN EL SIGLO XX.  (Ref: 5-647)</v>
      </c>
      <c r="I648" s="37" t="s">
        <v>137</v>
      </c>
      <c r="J648" s="37" t="s">
        <v>81</v>
      </c>
      <c r="Q648" s="113"/>
      <c r="R648" s="49">
        <f t="shared" si="43"/>
        <v>52</v>
      </c>
    </row>
    <row r="649" spans="1:18" x14ac:dyDescent="0.25">
      <c r="A649" s="59">
        <f t="shared" si="42"/>
        <v>648</v>
      </c>
      <c r="B649" s="47">
        <v>1</v>
      </c>
      <c r="F649" s="59" t="str">
        <f t="shared" si="41"/>
        <v xml:space="preserve">ESPAÑA EN EL SIGLO XX. </v>
      </c>
      <c r="G649" s="59" t="str">
        <f>CONCATENATE(I649," - ",J649,". ",K649," (Ref: ",REPARTO!$F$3,"-",A649,")")</f>
        <v>GEOGRAFÍA E HISTORIA - ESPAÑA EN EL SIGLO XX.  (Ref: 5-648)</v>
      </c>
      <c r="I649" s="37" t="s">
        <v>137</v>
      </c>
      <c r="J649" s="37" t="s">
        <v>81</v>
      </c>
      <c r="Q649" s="113"/>
      <c r="R649" s="49">
        <f t="shared" si="43"/>
        <v>53</v>
      </c>
    </row>
    <row r="650" spans="1:18" x14ac:dyDescent="0.25">
      <c r="A650" s="59">
        <f t="shared" si="42"/>
        <v>649</v>
      </c>
      <c r="B650" s="47">
        <v>1</v>
      </c>
      <c r="F650" s="59" t="str">
        <f t="shared" si="41"/>
        <v xml:space="preserve">ESPAÑA EN EL SIGLO XX. </v>
      </c>
      <c r="G650" s="59" t="str">
        <f>CONCATENATE(I650," - ",J650,". ",K650," (Ref: ",REPARTO!$F$3,"-",A650,")")</f>
        <v>GEOGRAFÍA E HISTORIA - ESPAÑA EN EL SIGLO XX.  (Ref: 5-649)</v>
      </c>
      <c r="I650" s="37" t="s">
        <v>137</v>
      </c>
      <c r="J650" s="37" t="s">
        <v>81</v>
      </c>
      <c r="Q650" s="113"/>
      <c r="R650" s="49">
        <f t="shared" si="43"/>
        <v>54</v>
      </c>
    </row>
    <row r="651" spans="1:18" x14ac:dyDescent="0.25">
      <c r="A651" s="59">
        <f t="shared" si="42"/>
        <v>650</v>
      </c>
      <c r="B651" s="47">
        <v>1</v>
      </c>
      <c r="F651" s="59" t="str">
        <f t="shared" si="41"/>
        <v xml:space="preserve">ESPAÑA EN EL SIGLO XX. </v>
      </c>
      <c r="G651" s="59" t="str">
        <f>CONCATENATE(I651," - ",J651,". ",K651," (Ref: ",REPARTO!$F$3,"-",A651,")")</f>
        <v>GEOGRAFÍA E HISTORIA - ESPAÑA EN EL SIGLO XX.  (Ref: 5-650)</v>
      </c>
      <c r="I651" s="37" t="s">
        <v>137</v>
      </c>
      <c r="J651" s="37" t="s">
        <v>81</v>
      </c>
      <c r="Q651" s="113"/>
      <c r="R651" s="49">
        <f t="shared" si="43"/>
        <v>55</v>
      </c>
    </row>
    <row r="652" spans="1:18" x14ac:dyDescent="0.25">
      <c r="A652" s="59">
        <f t="shared" si="42"/>
        <v>651</v>
      </c>
      <c r="B652" s="47">
        <v>1</v>
      </c>
      <c r="F652" s="59" t="str">
        <f t="shared" si="41"/>
        <v xml:space="preserve">ESPAÑA EN EL SIGLO XX. </v>
      </c>
      <c r="G652" s="59" t="str">
        <f>CONCATENATE(I652," - ",J652,". ",K652," (Ref: ",REPARTO!$F$3,"-",A652,")")</f>
        <v>GEOGRAFÍA E HISTORIA - ESPAÑA EN EL SIGLO XX.  (Ref: 5-651)</v>
      </c>
      <c r="I652" s="37" t="s">
        <v>137</v>
      </c>
      <c r="J652" s="37" t="s">
        <v>81</v>
      </c>
      <c r="Q652" s="113"/>
      <c r="R652" s="49">
        <f t="shared" si="43"/>
        <v>56</v>
      </c>
    </row>
    <row r="653" spans="1:18" x14ac:dyDescent="0.25">
      <c r="A653" s="59">
        <f t="shared" si="42"/>
        <v>652</v>
      </c>
      <c r="B653" s="47">
        <v>1</v>
      </c>
      <c r="F653" s="59" t="str">
        <f t="shared" si="41"/>
        <v xml:space="preserve">ESPAÑA EN EL SIGLO XX. </v>
      </c>
      <c r="G653" s="59" t="str">
        <f>CONCATENATE(I653," - ",J653,". ",K653," (Ref: ",REPARTO!$F$3,"-",A653,")")</f>
        <v>GEOGRAFÍA E HISTORIA - ESPAÑA EN EL SIGLO XX.  (Ref: 5-652)</v>
      </c>
      <c r="I653" s="37" t="s">
        <v>137</v>
      </c>
      <c r="J653" s="37" t="s">
        <v>81</v>
      </c>
      <c r="Q653" s="113"/>
      <c r="R653" s="49">
        <f t="shared" si="43"/>
        <v>57</v>
      </c>
    </row>
    <row r="654" spans="1:18" x14ac:dyDescent="0.25">
      <c r="A654" s="59">
        <f t="shared" si="42"/>
        <v>653</v>
      </c>
      <c r="B654" s="47">
        <v>1</v>
      </c>
      <c r="F654" s="59" t="str">
        <f t="shared" si="41"/>
        <v xml:space="preserve">ESPAÑA EN EL SIGLO XX. </v>
      </c>
      <c r="G654" s="59" t="str">
        <f>CONCATENATE(I654," - ",J654,". ",K654," (Ref: ",REPARTO!$F$3,"-",A654,")")</f>
        <v>GEOGRAFÍA E HISTORIA - ESPAÑA EN EL SIGLO XX.  (Ref: 5-653)</v>
      </c>
      <c r="I654" s="37" t="s">
        <v>137</v>
      </c>
      <c r="J654" s="37" t="s">
        <v>81</v>
      </c>
      <c r="Q654" s="113"/>
      <c r="R654" s="49">
        <f t="shared" si="43"/>
        <v>58</v>
      </c>
    </row>
    <row r="655" spans="1:18" x14ac:dyDescent="0.25">
      <c r="A655" s="59">
        <f t="shared" si="42"/>
        <v>654</v>
      </c>
      <c r="B655" s="47">
        <v>1</v>
      </c>
      <c r="F655" s="59" t="str">
        <f t="shared" si="41"/>
        <v xml:space="preserve">ESPAÑA EN EL SIGLO XX. </v>
      </c>
      <c r="G655" s="59" t="str">
        <f>CONCATENATE(I655," - ",J655,". ",K655," (Ref: ",REPARTO!$F$3,"-",A655,")")</f>
        <v>GEOGRAFÍA E HISTORIA - ESPAÑA EN EL SIGLO XX.  (Ref: 5-654)</v>
      </c>
      <c r="I655" s="37" t="s">
        <v>137</v>
      </c>
      <c r="J655" s="37" t="s">
        <v>81</v>
      </c>
      <c r="Q655" s="113"/>
      <c r="R655" s="49">
        <f t="shared" si="43"/>
        <v>59</v>
      </c>
    </row>
    <row r="656" spans="1:18" x14ac:dyDescent="0.25">
      <c r="A656" s="59">
        <f t="shared" si="42"/>
        <v>655</v>
      </c>
      <c r="B656" s="47">
        <v>1</v>
      </c>
      <c r="F656" s="59" t="str">
        <f t="shared" si="41"/>
        <v xml:space="preserve">ESPAÑA EN EL SIGLO XX. </v>
      </c>
      <c r="G656" s="59" t="str">
        <f>CONCATENATE(I656," - ",J656,". ",K656," (Ref: ",REPARTO!$F$3,"-",A656,")")</f>
        <v>GEOGRAFÍA E HISTORIA - ESPAÑA EN EL SIGLO XX.  (Ref: 5-655)</v>
      </c>
      <c r="I656" s="37" t="s">
        <v>137</v>
      </c>
      <c r="J656" s="37" t="s">
        <v>81</v>
      </c>
      <c r="Q656" s="113"/>
      <c r="R656" s="49">
        <f t="shared" si="43"/>
        <v>60</v>
      </c>
    </row>
    <row r="657" spans="1:18" x14ac:dyDescent="0.25">
      <c r="A657" s="59">
        <f t="shared" si="42"/>
        <v>656</v>
      </c>
      <c r="B657" s="47">
        <v>1</v>
      </c>
      <c r="F657" s="59" t="str">
        <f t="shared" si="41"/>
        <v xml:space="preserve">ESPAÑA EN EL SIGLO XX. </v>
      </c>
      <c r="G657" s="59" t="str">
        <f>CONCATENATE(I657," - ",J657,". ",K657," (Ref: ",REPARTO!$F$3,"-",A657,")")</f>
        <v>GEOGRAFÍA E HISTORIA - ESPAÑA EN EL SIGLO XX.  (Ref: 5-656)</v>
      </c>
      <c r="I657" s="37" t="s">
        <v>137</v>
      </c>
      <c r="J657" s="37" t="s">
        <v>81</v>
      </c>
      <c r="Q657" s="113"/>
      <c r="R657" s="49">
        <f t="shared" si="43"/>
        <v>61</v>
      </c>
    </row>
    <row r="658" spans="1:18" x14ac:dyDescent="0.25">
      <c r="A658" s="59">
        <f t="shared" si="42"/>
        <v>657</v>
      </c>
      <c r="B658" s="47">
        <v>1</v>
      </c>
      <c r="F658" s="59" t="str">
        <f t="shared" si="41"/>
        <v xml:space="preserve">ESPAÑA EN EL SIGLO XX. </v>
      </c>
      <c r="G658" s="59" t="str">
        <f>CONCATENATE(I658," - ",J658,". ",K658," (Ref: ",REPARTO!$F$3,"-",A658,")")</f>
        <v>GEOGRAFÍA E HISTORIA - ESPAÑA EN EL SIGLO XX.  (Ref: 5-657)</v>
      </c>
      <c r="I658" s="37" t="s">
        <v>137</v>
      </c>
      <c r="J658" s="37" t="s">
        <v>81</v>
      </c>
      <c r="Q658" s="113"/>
      <c r="R658" s="49">
        <f t="shared" si="43"/>
        <v>62</v>
      </c>
    </row>
    <row r="659" spans="1:18" x14ac:dyDescent="0.25">
      <c r="A659" s="59">
        <f t="shared" si="42"/>
        <v>658</v>
      </c>
      <c r="B659" s="47">
        <v>1</v>
      </c>
      <c r="F659" s="59" t="str">
        <f t="shared" si="41"/>
        <v xml:space="preserve">ESPAÑA EN EL SIGLO XX. </v>
      </c>
      <c r="G659" s="59" t="str">
        <f>CONCATENATE(I659," - ",J659,". ",K659," (Ref: ",REPARTO!$F$3,"-",A659,")")</f>
        <v>GEOGRAFÍA E HISTORIA - ESPAÑA EN EL SIGLO XX.  (Ref: 5-658)</v>
      </c>
      <c r="I659" s="37" t="s">
        <v>137</v>
      </c>
      <c r="J659" s="37" t="s">
        <v>81</v>
      </c>
      <c r="Q659" s="113"/>
      <c r="R659" s="49">
        <f t="shared" si="43"/>
        <v>63</v>
      </c>
    </row>
    <row r="660" spans="1:18" x14ac:dyDescent="0.25">
      <c r="A660" s="59">
        <f t="shared" si="42"/>
        <v>659</v>
      </c>
      <c r="B660" s="47">
        <v>1</v>
      </c>
      <c r="F660" s="59" t="str">
        <f t="shared" si="41"/>
        <v xml:space="preserve">ESPAÑA EN EL SIGLO XX. </v>
      </c>
      <c r="G660" s="59" t="str">
        <f>CONCATENATE(I660," - ",J660,". ",K660," (Ref: ",REPARTO!$F$3,"-",A660,")")</f>
        <v>GEOGRAFÍA E HISTORIA - ESPAÑA EN EL SIGLO XX.  (Ref: 5-659)</v>
      </c>
      <c r="I660" s="37" t="s">
        <v>137</v>
      </c>
      <c r="J660" s="37" t="s">
        <v>81</v>
      </c>
      <c r="Q660" s="113"/>
      <c r="R660" s="49">
        <f t="shared" si="43"/>
        <v>64</v>
      </c>
    </row>
    <row r="661" spans="1:18" x14ac:dyDescent="0.25">
      <c r="A661" s="59">
        <f t="shared" si="42"/>
        <v>660</v>
      </c>
      <c r="B661" s="47">
        <v>1</v>
      </c>
      <c r="F661" s="59" t="str">
        <f t="shared" si="41"/>
        <v xml:space="preserve">ESPAÑA EN EL SIGLO XX. </v>
      </c>
      <c r="G661" s="59" t="str">
        <f>CONCATENATE(I661," - ",J661,". ",K661," (Ref: ",REPARTO!$F$3,"-",A661,")")</f>
        <v>GEOGRAFÍA E HISTORIA - ESPAÑA EN EL SIGLO XX.  (Ref: 5-660)</v>
      </c>
      <c r="I661" s="37" t="s">
        <v>137</v>
      </c>
      <c r="J661" s="37" t="s">
        <v>81</v>
      </c>
      <c r="Q661" s="113"/>
      <c r="R661" s="49">
        <f t="shared" si="43"/>
        <v>65</v>
      </c>
    </row>
    <row r="662" spans="1:18" x14ac:dyDescent="0.25">
      <c r="A662" s="59">
        <f t="shared" si="42"/>
        <v>661</v>
      </c>
      <c r="B662" s="47">
        <v>1</v>
      </c>
      <c r="F662" s="59" t="str">
        <f t="shared" si="41"/>
        <v xml:space="preserve">ESPAÑA EN EL SIGLO XX. </v>
      </c>
      <c r="G662" s="59" t="str">
        <f>CONCATENATE(I662," - ",J662,". ",K662," (Ref: ",REPARTO!$F$3,"-",A662,")")</f>
        <v>GEOGRAFÍA E HISTORIA - ESPAÑA EN EL SIGLO XX.  (Ref: 5-661)</v>
      </c>
      <c r="I662" s="37" t="s">
        <v>137</v>
      </c>
      <c r="J662" s="37" t="s">
        <v>81</v>
      </c>
      <c r="Q662" s="113"/>
      <c r="R662" s="49">
        <f t="shared" si="43"/>
        <v>66</v>
      </c>
    </row>
    <row r="663" spans="1:18" x14ac:dyDescent="0.25">
      <c r="A663" s="59">
        <f t="shared" si="42"/>
        <v>662</v>
      </c>
      <c r="B663" s="47">
        <v>1</v>
      </c>
      <c r="F663" s="59" t="str">
        <f t="shared" si="41"/>
        <v xml:space="preserve">ESPAÑA EN EL SIGLO XX. </v>
      </c>
      <c r="G663" s="59" t="str">
        <f>CONCATENATE(I663," - ",J663,". ",K663," (Ref: ",REPARTO!$F$3,"-",A663,")")</f>
        <v>GEOGRAFÍA E HISTORIA - ESPAÑA EN EL SIGLO XX.  (Ref: 5-662)</v>
      </c>
      <c r="I663" s="37" t="s">
        <v>137</v>
      </c>
      <c r="J663" s="37" t="s">
        <v>81</v>
      </c>
      <c r="Q663" s="113"/>
      <c r="R663" s="49">
        <f t="shared" si="43"/>
        <v>67</v>
      </c>
    </row>
    <row r="664" spans="1:18" x14ac:dyDescent="0.25">
      <c r="A664" s="59">
        <f t="shared" si="42"/>
        <v>663</v>
      </c>
      <c r="B664" s="47">
        <v>1</v>
      </c>
      <c r="F664" s="59" t="str">
        <f t="shared" si="41"/>
        <v xml:space="preserve">ESPAÑA EN EL SIGLO XX. </v>
      </c>
      <c r="G664" s="59" t="str">
        <f>CONCATENATE(I664," - ",J664,". ",K664," (Ref: ",REPARTO!$F$3,"-",A664,")")</f>
        <v>GEOGRAFÍA E HISTORIA - ESPAÑA EN EL SIGLO XX.  (Ref: 5-663)</v>
      </c>
      <c r="I664" s="37" t="s">
        <v>137</v>
      </c>
      <c r="J664" s="37" t="s">
        <v>81</v>
      </c>
      <c r="Q664" s="113"/>
      <c r="R664" s="49">
        <f t="shared" si="43"/>
        <v>68</v>
      </c>
    </row>
    <row r="665" spans="1:18" x14ac:dyDescent="0.25">
      <c r="A665" s="59">
        <f t="shared" si="42"/>
        <v>664</v>
      </c>
      <c r="B665" s="47">
        <v>1</v>
      </c>
      <c r="F665" s="59" t="str">
        <f t="shared" si="41"/>
        <v xml:space="preserve">ESPAÑA EN EL SIGLO XX. </v>
      </c>
      <c r="G665" s="59" t="str">
        <f>CONCATENATE(I665," - ",J665,". ",K665," (Ref: ",REPARTO!$F$3,"-",A665,")")</f>
        <v>GEOGRAFÍA E HISTORIA - ESPAÑA EN EL SIGLO XX.  (Ref: 5-664)</v>
      </c>
      <c r="I665" s="37" t="s">
        <v>137</v>
      </c>
      <c r="J665" s="37" t="s">
        <v>81</v>
      </c>
      <c r="Q665" s="113"/>
      <c r="R665" s="49">
        <f t="shared" si="43"/>
        <v>69</v>
      </c>
    </row>
    <row r="666" spans="1:18" x14ac:dyDescent="0.25">
      <c r="A666" s="59">
        <f t="shared" si="42"/>
        <v>665</v>
      </c>
      <c r="B666" s="47">
        <v>1</v>
      </c>
      <c r="F666" s="59" t="str">
        <f t="shared" si="41"/>
        <v xml:space="preserve">ESPAÑA EN EL SIGLO XX. </v>
      </c>
      <c r="G666" s="59" t="str">
        <f>CONCATENATE(I666," - ",J666,". ",K666," (Ref: ",REPARTO!$F$3,"-",A666,")")</f>
        <v>GEOGRAFÍA E HISTORIA - ESPAÑA EN EL SIGLO XX.  (Ref: 5-665)</v>
      </c>
      <c r="I666" s="37" t="s">
        <v>137</v>
      </c>
      <c r="J666" s="37" t="s">
        <v>81</v>
      </c>
      <c r="Q666" s="113"/>
      <c r="R666" s="49">
        <f t="shared" si="43"/>
        <v>70</v>
      </c>
    </row>
    <row r="667" spans="1:18" x14ac:dyDescent="0.25">
      <c r="A667" s="59">
        <f t="shared" si="42"/>
        <v>666</v>
      </c>
      <c r="B667" s="47">
        <v>1</v>
      </c>
      <c r="F667" s="59" t="str">
        <f t="shared" si="41"/>
        <v xml:space="preserve">ESPAÑA EN EL SIGLO XX. </v>
      </c>
      <c r="G667" s="59" t="str">
        <f>CONCATENATE(I667," - ",J667,". ",K667," (Ref: ",REPARTO!$F$3,"-",A667,")")</f>
        <v>GEOGRAFÍA E HISTORIA - ESPAÑA EN EL SIGLO XX.  (Ref: 5-666)</v>
      </c>
      <c r="I667" s="37" t="s">
        <v>137</v>
      </c>
      <c r="J667" s="37" t="s">
        <v>81</v>
      </c>
      <c r="Q667" s="113"/>
      <c r="R667" s="49">
        <f t="shared" si="43"/>
        <v>71</v>
      </c>
    </row>
    <row r="668" spans="1:18" x14ac:dyDescent="0.25">
      <c r="A668" s="59">
        <f t="shared" si="42"/>
        <v>667</v>
      </c>
      <c r="B668" s="47">
        <v>1</v>
      </c>
      <c r="F668" s="59" t="str">
        <f t="shared" si="41"/>
        <v xml:space="preserve">ESPAÑA EN EL SIGLO XX. </v>
      </c>
      <c r="G668" s="59" t="str">
        <f>CONCATENATE(I668," - ",J668,". ",K668," (Ref: ",REPARTO!$F$3,"-",A668,")")</f>
        <v>GEOGRAFÍA E HISTORIA - ESPAÑA EN EL SIGLO XX.  (Ref: 5-667)</v>
      </c>
      <c r="I668" s="37" t="s">
        <v>137</v>
      </c>
      <c r="J668" s="37" t="s">
        <v>81</v>
      </c>
      <c r="Q668" s="113"/>
      <c r="R668" s="49">
        <f t="shared" si="43"/>
        <v>72</v>
      </c>
    </row>
    <row r="669" spans="1:18" x14ac:dyDescent="0.25">
      <c r="A669" s="59">
        <f t="shared" si="42"/>
        <v>668</v>
      </c>
      <c r="B669" s="47">
        <v>1</v>
      </c>
      <c r="F669" s="59" t="str">
        <f t="shared" si="41"/>
        <v xml:space="preserve">ESPAÑA EN EL SIGLO XX. </v>
      </c>
      <c r="G669" s="59" t="str">
        <f>CONCATENATE(I669," - ",J669,". ",K669," (Ref: ",REPARTO!$F$3,"-",A669,")")</f>
        <v>GEOGRAFÍA E HISTORIA - ESPAÑA EN EL SIGLO XX.  (Ref: 5-668)</v>
      </c>
      <c r="I669" s="37" t="s">
        <v>137</v>
      </c>
      <c r="J669" s="37" t="s">
        <v>81</v>
      </c>
      <c r="Q669" s="113"/>
      <c r="R669" s="49">
        <f t="shared" si="43"/>
        <v>73</v>
      </c>
    </row>
    <row r="670" spans="1:18" x14ac:dyDescent="0.25">
      <c r="A670" s="59">
        <f t="shared" si="42"/>
        <v>669</v>
      </c>
      <c r="B670" s="47">
        <v>1</v>
      </c>
      <c r="F670" s="59" t="str">
        <f t="shared" si="41"/>
        <v xml:space="preserve">ESPAÑA EN EL SIGLO XX. </v>
      </c>
      <c r="G670" s="59" t="str">
        <f>CONCATENATE(I670," - ",J670,". ",K670," (Ref: ",REPARTO!$F$3,"-",A670,")")</f>
        <v>GEOGRAFÍA E HISTORIA - ESPAÑA EN EL SIGLO XX.  (Ref: 5-669)</v>
      </c>
      <c r="I670" s="37" t="s">
        <v>137</v>
      </c>
      <c r="J670" s="37" t="s">
        <v>81</v>
      </c>
      <c r="Q670" s="113"/>
      <c r="R670" s="49">
        <f t="shared" si="43"/>
        <v>74</v>
      </c>
    </row>
    <row r="671" spans="1:18" x14ac:dyDescent="0.25">
      <c r="A671" s="59">
        <f t="shared" si="42"/>
        <v>670</v>
      </c>
      <c r="B671" s="47">
        <v>1</v>
      </c>
      <c r="F671" s="59" t="str">
        <f t="shared" si="41"/>
        <v xml:space="preserve">ESPAÑA EN EL SIGLO XX. </v>
      </c>
      <c r="G671" s="59" t="str">
        <f>CONCATENATE(I671," - ",J671,". ",K671," (Ref: ",REPARTO!$F$3,"-",A671,")")</f>
        <v>GEOGRAFÍA E HISTORIA - ESPAÑA EN EL SIGLO XX.  (Ref: 5-670)</v>
      </c>
      <c r="I671" s="37" t="s">
        <v>137</v>
      </c>
      <c r="J671" s="37" t="s">
        <v>81</v>
      </c>
      <c r="Q671" s="113"/>
      <c r="R671" s="49">
        <f t="shared" si="43"/>
        <v>75</v>
      </c>
    </row>
    <row r="672" spans="1:18" x14ac:dyDescent="0.25">
      <c r="A672" s="59">
        <f t="shared" si="42"/>
        <v>671</v>
      </c>
      <c r="B672" s="47">
        <v>1</v>
      </c>
      <c r="F672" s="59" t="str">
        <f t="shared" si="41"/>
        <v xml:space="preserve">ESPAÑA EN EL SIGLO XX. </v>
      </c>
      <c r="G672" s="59" t="str">
        <f>CONCATENATE(I672," - ",J672,". ",K672," (Ref: ",REPARTO!$F$3,"-",A672,")")</f>
        <v>GEOGRAFÍA E HISTORIA - ESPAÑA EN EL SIGLO XX.  (Ref: 5-671)</v>
      </c>
      <c r="I672" s="37" t="s">
        <v>137</v>
      </c>
      <c r="J672" s="37" t="s">
        <v>81</v>
      </c>
      <c r="Q672" s="113"/>
      <c r="R672" s="49">
        <f t="shared" si="43"/>
        <v>76</v>
      </c>
    </row>
    <row r="673" spans="1:18" x14ac:dyDescent="0.25">
      <c r="A673" s="59">
        <f t="shared" si="42"/>
        <v>672</v>
      </c>
      <c r="B673" s="47">
        <v>1</v>
      </c>
      <c r="F673" s="59" t="str">
        <f t="shared" si="41"/>
        <v xml:space="preserve">ESPAÑA EN EL SIGLO XX. </v>
      </c>
      <c r="G673" s="59" t="str">
        <f>CONCATENATE(I673," - ",J673,". ",K673," (Ref: ",REPARTO!$F$3,"-",A673,")")</f>
        <v>GEOGRAFÍA E HISTORIA - ESPAÑA EN EL SIGLO XX.  (Ref: 5-672)</v>
      </c>
      <c r="I673" s="37" t="s">
        <v>137</v>
      </c>
      <c r="J673" s="37" t="s">
        <v>81</v>
      </c>
      <c r="Q673" s="113"/>
      <c r="R673" s="49">
        <f t="shared" si="43"/>
        <v>77</v>
      </c>
    </row>
    <row r="674" spans="1:18" x14ac:dyDescent="0.25">
      <c r="A674" s="59">
        <f t="shared" si="42"/>
        <v>673</v>
      </c>
      <c r="B674" s="47">
        <v>1</v>
      </c>
      <c r="F674" s="59" t="str">
        <f t="shared" si="41"/>
        <v xml:space="preserve">ESPAÑA EN EL SIGLO XX. </v>
      </c>
      <c r="G674" s="59" t="str">
        <f>CONCATENATE(I674," - ",J674,". ",K674," (Ref: ",REPARTO!$F$3,"-",A674,")")</f>
        <v>GEOGRAFÍA E HISTORIA - ESPAÑA EN EL SIGLO XX.  (Ref: 5-673)</v>
      </c>
      <c r="I674" s="37" t="s">
        <v>137</v>
      </c>
      <c r="J674" s="37" t="s">
        <v>81</v>
      </c>
      <c r="Q674" s="113"/>
      <c r="R674" s="49">
        <f t="shared" si="43"/>
        <v>78</v>
      </c>
    </row>
    <row r="675" spans="1:18" x14ac:dyDescent="0.25">
      <c r="A675" s="59">
        <f t="shared" si="42"/>
        <v>674</v>
      </c>
      <c r="B675" s="47">
        <v>1</v>
      </c>
      <c r="F675" s="59" t="str">
        <f t="shared" si="41"/>
        <v xml:space="preserve">ESPAÑA EN EL SIGLO XX. </v>
      </c>
      <c r="G675" s="59" t="str">
        <f>CONCATENATE(I675," - ",J675,". ",K675," (Ref: ",REPARTO!$F$3,"-",A675,")")</f>
        <v>GEOGRAFÍA E HISTORIA - ESPAÑA EN EL SIGLO XX.  (Ref: 5-674)</v>
      </c>
      <c r="I675" s="37" t="s">
        <v>137</v>
      </c>
      <c r="J675" s="37" t="s">
        <v>81</v>
      </c>
      <c r="Q675" s="113"/>
      <c r="R675" s="49">
        <f t="shared" si="43"/>
        <v>79</v>
      </c>
    </row>
    <row r="676" spans="1:18" x14ac:dyDescent="0.25">
      <c r="A676" s="59">
        <f t="shared" si="42"/>
        <v>675</v>
      </c>
      <c r="B676" s="47">
        <v>1</v>
      </c>
      <c r="F676" s="59" t="str">
        <f t="shared" si="41"/>
        <v xml:space="preserve">ESPAÑA EN EL SIGLO XX. </v>
      </c>
      <c r="G676" s="59" t="str">
        <f>CONCATENATE(I676," - ",J676,". ",K676," (Ref: ",REPARTO!$F$3,"-",A676,")")</f>
        <v>GEOGRAFÍA E HISTORIA - ESPAÑA EN EL SIGLO XX.  (Ref: 5-675)</v>
      </c>
      <c r="I676" s="37" t="s">
        <v>137</v>
      </c>
      <c r="J676" s="37" t="s">
        <v>81</v>
      </c>
      <c r="Q676" s="113"/>
      <c r="R676" s="49">
        <f t="shared" si="43"/>
        <v>80</v>
      </c>
    </row>
    <row r="677" spans="1:18" x14ac:dyDescent="0.25">
      <c r="A677" s="59">
        <f t="shared" si="42"/>
        <v>676</v>
      </c>
      <c r="B677" s="47">
        <v>1</v>
      </c>
      <c r="F677" s="59" t="str">
        <f t="shared" ref="F677:F691" si="44">IF(J677&gt;0,CONCATENATE(J677,". ",K677),K677)</f>
        <v xml:space="preserve">ESPAÑA EN EL SIGLO XX. </v>
      </c>
      <c r="G677" s="59" t="str">
        <f>CONCATENATE(I677," - ",J677,". ",K677," (Ref: ",REPARTO!$F$3,"-",A677,")")</f>
        <v>GEOGRAFÍA E HISTORIA - ESPAÑA EN EL SIGLO XX.  (Ref: 5-676)</v>
      </c>
      <c r="I677" s="37" t="s">
        <v>137</v>
      </c>
      <c r="J677" s="37" t="s">
        <v>81</v>
      </c>
      <c r="R677" s="49">
        <f t="shared" si="43"/>
        <v>81</v>
      </c>
    </row>
    <row r="678" spans="1:18" x14ac:dyDescent="0.25">
      <c r="A678" s="59">
        <f t="shared" si="42"/>
        <v>677</v>
      </c>
      <c r="B678" s="47">
        <v>1</v>
      </c>
      <c r="F678" s="59" t="str">
        <f t="shared" si="44"/>
        <v xml:space="preserve">ESPAÑA EN EL SIGLO XX. </v>
      </c>
      <c r="G678" s="59" t="str">
        <f>CONCATENATE(I678," - ",J678,". ",K678," (Ref: ",REPARTO!$F$3,"-",A678,")")</f>
        <v>GEOGRAFÍA E HISTORIA - ESPAÑA EN EL SIGLO XX.  (Ref: 5-677)</v>
      </c>
      <c r="I678" s="37" t="s">
        <v>137</v>
      </c>
      <c r="J678" s="37" t="s">
        <v>81</v>
      </c>
      <c r="R678" s="49">
        <f t="shared" si="43"/>
        <v>82</v>
      </c>
    </row>
    <row r="679" spans="1:18" x14ac:dyDescent="0.25">
      <c r="A679" s="59">
        <f t="shared" si="42"/>
        <v>678</v>
      </c>
      <c r="B679" s="47">
        <v>1</v>
      </c>
      <c r="F679" s="59" t="str">
        <f t="shared" si="44"/>
        <v xml:space="preserve">ESPAÑA EN EL SIGLO XX. </v>
      </c>
      <c r="G679" s="59" t="str">
        <f>CONCATENATE(I679," - ",J679,". ",K679," (Ref: ",REPARTO!$F$3,"-",A679,")")</f>
        <v>GEOGRAFÍA E HISTORIA - ESPAÑA EN EL SIGLO XX.  (Ref: 5-678)</v>
      </c>
      <c r="I679" s="37" t="s">
        <v>137</v>
      </c>
      <c r="J679" s="37" t="s">
        <v>81</v>
      </c>
      <c r="R679" s="49">
        <f t="shared" si="43"/>
        <v>83</v>
      </c>
    </row>
    <row r="680" spans="1:18" x14ac:dyDescent="0.25">
      <c r="A680" s="59">
        <f t="shared" si="42"/>
        <v>679</v>
      </c>
      <c r="B680" s="47">
        <v>1</v>
      </c>
      <c r="F680" s="59" t="str">
        <f t="shared" si="44"/>
        <v xml:space="preserve">ESPAÑA EN EL SIGLO XX. </v>
      </c>
      <c r="G680" s="59" t="str">
        <f>CONCATENATE(I680," - ",J680,". ",K680," (Ref: ",REPARTO!$F$3,"-",A680,")")</f>
        <v>GEOGRAFÍA E HISTORIA - ESPAÑA EN EL SIGLO XX.  (Ref: 5-679)</v>
      </c>
      <c r="I680" s="37" t="s">
        <v>137</v>
      </c>
      <c r="J680" s="37" t="s">
        <v>81</v>
      </c>
      <c r="R680" s="49">
        <f t="shared" si="43"/>
        <v>84</v>
      </c>
    </row>
    <row r="681" spans="1:18" x14ac:dyDescent="0.25">
      <c r="A681" s="59">
        <f t="shared" si="42"/>
        <v>680</v>
      </c>
      <c r="B681" s="47">
        <v>1</v>
      </c>
      <c r="F681" s="59" t="str">
        <f t="shared" si="44"/>
        <v xml:space="preserve">ESPAÑA EN EL SIGLO XX. </v>
      </c>
      <c r="G681" s="59" t="str">
        <f>CONCATENATE(I681," - ",J681,". ",K681," (Ref: ",REPARTO!$F$3,"-",A681,")")</f>
        <v>GEOGRAFÍA E HISTORIA - ESPAÑA EN EL SIGLO XX.  (Ref: 5-680)</v>
      </c>
      <c r="I681" s="37" t="s">
        <v>137</v>
      </c>
      <c r="J681" s="37" t="s">
        <v>81</v>
      </c>
      <c r="R681" s="49">
        <f t="shared" si="43"/>
        <v>85</v>
      </c>
    </row>
    <row r="682" spans="1:18" x14ac:dyDescent="0.25">
      <c r="A682" s="59">
        <f t="shared" si="42"/>
        <v>681</v>
      </c>
      <c r="B682" s="47">
        <v>1</v>
      </c>
      <c r="F682" s="59" t="str">
        <f t="shared" si="44"/>
        <v xml:space="preserve">ESPAÑA EN EL SIGLO XX. </v>
      </c>
      <c r="G682" s="59" t="str">
        <f>CONCATENATE(I682," - ",J682,". ",K682," (Ref: ",REPARTO!$F$3,"-",A682,")")</f>
        <v>GEOGRAFÍA E HISTORIA - ESPAÑA EN EL SIGLO XX.  (Ref: 5-681)</v>
      </c>
      <c r="I682" s="37" t="s">
        <v>137</v>
      </c>
      <c r="J682" s="37" t="s">
        <v>81</v>
      </c>
      <c r="R682" s="49">
        <f t="shared" si="43"/>
        <v>86</v>
      </c>
    </row>
    <row r="683" spans="1:18" x14ac:dyDescent="0.25">
      <c r="A683" s="59">
        <f t="shared" si="42"/>
        <v>682</v>
      </c>
      <c r="B683" s="47">
        <v>1</v>
      </c>
      <c r="F683" s="59" t="str">
        <f t="shared" si="44"/>
        <v xml:space="preserve">ESPAÑA EN EL SIGLO XX. </v>
      </c>
      <c r="G683" s="59" t="str">
        <f>CONCATENATE(I683," - ",J683,". ",K683," (Ref: ",REPARTO!$F$3,"-",A683,")")</f>
        <v>GEOGRAFÍA E HISTORIA - ESPAÑA EN EL SIGLO XX.  (Ref: 5-682)</v>
      </c>
      <c r="I683" s="37" t="s">
        <v>137</v>
      </c>
      <c r="J683" s="37" t="s">
        <v>81</v>
      </c>
      <c r="R683" s="49">
        <f t="shared" si="43"/>
        <v>87</v>
      </c>
    </row>
    <row r="684" spans="1:18" x14ac:dyDescent="0.25">
      <c r="A684" s="59">
        <f t="shared" si="42"/>
        <v>683</v>
      </c>
      <c r="B684" s="47">
        <v>1</v>
      </c>
      <c r="F684" s="59" t="str">
        <f t="shared" si="44"/>
        <v xml:space="preserve">ESPAÑA EN EL SIGLO XX. </v>
      </c>
      <c r="G684" s="59" t="str">
        <f>CONCATENATE(I684," - ",J684,". ",K684," (Ref: ",REPARTO!$F$3,"-",A684,")")</f>
        <v>GEOGRAFÍA E HISTORIA - ESPAÑA EN EL SIGLO XX.  (Ref: 5-683)</v>
      </c>
      <c r="I684" s="37" t="s">
        <v>137</v>
      </c>
      <c r="J684" s="37" t="s">
        <v>81</v>
      </c>
      <c r="R684" s="49">
        <f t="shared" si="43"/>
        <v>88</v>
      </c>
    </row>
    <row r="685" spans="1:18" x14ac:dyDescent="0.25">
      <c r="A685" s="59">
        <f t="shared" si="42"/>
        <v>684</v>
      </c>
      <c r="B685" s="47">
        <v>1</v>
      </c>
      <c r="F685" s="59" t="str">
        <f t="shared" si="44"/>
        <v xml:space="preserve">ESPAÑA EN EL SIGLO XX. </v>
      </c>
      <c r="G685" s="59" t="str">
        <f>CONCATENATE(I685," - ",J685,". ",K685," (Ref: ",REPARTO!$F$3,"-",A685,")")</f>
        <v>GEOGRAFÍA E HISTORIA - ESPAÑA EN EL SIGLO XX.  (Ref: 5-684)</v>
      </c>
      <c r="I685" s="37" t="s">
        <v>137</v>
      </c>
      <c r="J685" s="37" t="s">
        <v>81</v>
      </c>
      <c r="R685" s="49">
        <f t="shared" si="43"/>
        <v>89</v>
      </c>
    </row>
    <row r="686" spans="1:18" x14ac:dyDescent="0.25">
      <c r="A686" s="59">
        <f t="shared" si="42"/>
        <v>685</v>
      </c>
      <c r="B686" s="47">
        <v>1</v>
      </c>
      <c r="F686" s="59" t="str">
        <f t="shared" si="44"/>
        <v xml:space="preserve">ESPAÑA EN EL SIGLO XX. </v>
      </c>
      <c r="G686" s="59" t="str">
        <f>CONCATENATE(I686," - ",J686,". ",K686," (Ref: ",REPARTO!$F$3,"-",A686,")")</f>
        <v>GEOGRAFÍA E HISTORIA - ESPAÑA EN EL SIGLO XX.  (Ref: 5-685)</v>
      </c>
      <c r="I686" s="37" t="s">
        <v>137</v>
      </c>
      <c r="J686" s="37" t="s">
        <v>81</v>
      </c>
      <c r="R686" s="49">
        <f t="shared" si="43"/>
        <v>90</v>
      </c>
    </row>
    <row r="687" spans="1:18" x14ac:dyDescent="0.25">
      <c r="A687" s="59">
        <f t="shared" si="42"/>
        <v>686</v>
      </c>
      <c r="B687" s="47">
        <v>1</v>
      </c>
      <c r="F687" s="59" t="str">
        <f t="shared" si="44"/>
        <v xml:space="preserve">ESPAÑA EN EL SIGLO XX. </v>
      </c>
      <c r="G687" s="59" t="str">
        <f>CONCATENATE(I687," - ",J687,". ",K687," (Ref: ",REPARTO!$F$3,"-",A687,")")</f>
        <v>GEOGRAFÍA E HISTORIA - ESPAÑA EN EL SIGLO XX.  (Ref: 5-686)</v>
      </c>
      <c r="I687" s="37" t="s">
        <v>137</v>
      </c>
      <c r="J687" s="37" t="s">
        <v>81</v>
      </c>
      <c r="R687" s="49">
        <f t="shared" si="43"/>
        <v>91</v>
      </c>
    </row>
    <row r="688" spans="1:18" x14ac:dyDescent="0.25">
      <c r="A688" s="59">
        <f t="shared" si="42"/>
        <v>687</v>
      </c>
      <c r="B688" s="47">
        <v>1</v>
      </c>
      <c r="F688" s="59" t="str">
        <f t="shared" si="44"/>
        <v xml:space="preserve">ESPAÑA EN EL SIGLO XX. </v>
      </c>
      <c r="G688" s="59" t="str">
        <f>CONCATENATE(I688," - ",J688,". ",K688," (Ref: ",REPARTO!$F$3,"-",A688,")")</f>
        <v>GEOGRAFÍA E HISTORIA - ESPAÑA EN EL SIGLO XX.  (Ref: 5-687)</v>
      </c>
      <c r="I688" s="37" t="s">
        <v>137</v>
      </c>
      <c r="J688" s="37" t="s">
        <v>81</v>
      </c>
      <c r="R688" s="49">
        <f t="shared" si="43"/>
        <v>92</v>
      </c>
    </row>
    <row r="689" spans="1:18" x14ac:dyDescent="0.25">
      <c r="A689" s="59">
        <f t="shared" si="42"/>
        <v>688</v>
      </c>
      <c r="B689" s="47">
        <v>2</v>
      </c>
      <c r="C689" s="46">
        <f>+C597+1</f>
        <v>11</v>
      </c>
      <c r="D689" s="46" t="s">
        <v>156</v>
      </c>
      <c r="E689" s="115" t="str">
        <f>CONCATENATE(H689," ",D689)</f>
        <v>RROO para las Fuerzas Armadas I</v>
      </c>
      <c r="F689" s="59" t="str">
        <f t="shared" si="44"/>
        <v xml:space="preserve">RROO PARA LAS FUERZAS ARMADAS. </v>
      </c>
      <c r="G689" s="59" t="str">
        <f>CONCATENATE(I689," - ",J689,". ",K689," (Ref: ",REPARTO!$F$3,"-",A689,")")</f>
        <v>ÁMBITO DE LA FORMACIÓN MILITAR - RROO PARA LAS FUERZAS ARMADAS.  (Ref: 5-688)</v>
      </c>
      <c r="H689" s="42" t="s">
        <v>158</v>
      </c>
      <c r="I689" s="42" t="s">
        <v>136</v>
      </c>
      <c r="J689" s="37" t="s">
        <v>139</v>
      </c>
      <c r="R689" s="49">
        <f t="shared" si="43"/>
        <v>1</v>
      </c>
    </row>
    <row r="690" spans="1:18" x14ac:dyDescent="0.25">
      <c r="A690" s="59">
        <f t="shared" si="42"/>
        <v>689</v>
      </c>
      <c r="B690" s="47">
        <v>2</v>
      </c>
      <c r="F690" s="59" t="str">
        <f t="shared" si="44"/>
        <v xml:space="preserve">RROO PARA LAS FUERZAS ARMADAS. </v>
      </c>
      <c r="G690" s="59" t="str">
        <f>CONCATENATE(I690," - ",J690,". ",K690," (Ref: ",REPARTO!$F$3,"-",A690,")")</f>
        <v>ÁMBITO DE LA FORMACIÓN MILITAR - RROO PARA LAS FUERZAS ARMADAS.  (Ref: 5-689)</v>
      </c>
      <c r="I690" s="42" t="s">
        <v>136</v>
      </c>
      <c r="J690" s="37" t="s">
        <v>139</v>
      </c>
      <c r="R690" s="49">
        <f t="shared" si="43"/>
        <v>2</v>
      </c>
    </row>
    <row r="691" spans="1:18" x14ac:dyDescent="0.25">
      <c r="A691" s="59">
        <f t="shared" si="42"/>
        <v>690</v>
      </c>
      <c r="B691" s="47">
        <v>2</v>
      </c>
      <c r="F691" s="59" t="str">
        <f t="shared" si="44"/>
        <v xml:space="preserve">RROO PARA LAS FUERZAS ARMADAS. </v>
      </c>
      <c r="G691" s="59" t="str">
        <f>CONCATENATE(I691," - ",J691,". ",K691," (Ref: ",REPARTO!$F$3,"-",A691,")")</f>
        <v>ÁMBITO DE LA FORMACIÓN MILITAR - RROO PARA LAS FUERZAS ARMADAS.  (Ref: 5-690)</v>
      </c>
      <c r="I691" s="42" t="s">
        <v>136</v>
      </c>
      <c r="J691" s="37" t="s">
        <v>139</v>
      </c>
      <c r="Q691" s="113"/>
      <c r="R691" s="49">
        <f t="shared" si="43"/>
        <v>3</v>
      </c>
    </row>
    <row r="692" spans="1:18" x14ac:dyDescent="0.25">
      <c r="A692" s="59">
        <f t="shared" si="42"/>
        <v>691</v>
      </c>
      <c r="B692" s="47">
        <v>2</v>
      </c>
      <c r="F692" s="59" t="str">
        <f t="shared" ref="F692:F745" si="45">IF(J692&gt;0,CONCATENATE(J692,". ",K692),K692)</f>
        <v xml:space="preserve">RROO PARA LAS FUERZAS ARMADAS. </v>
      </c>
      <c r="G692" s="59" t="str">
        <f>CONCATENATE(I692," - ",J692,". ",K692," (Ref: ",REPARTO!$F$3,"-",A692,")")</f>
        <v>ÁMBITO DE LA FORMACIÓN MILITAR - RROO PARA LAS FUERZAS ARMADAS.  (Ref: 5-691)</v>
      </c>
      <c r="I692" s="42" t="s">
        <v>136</v>
      </c>
      <c r="J692" s="37" t="s">
        <v>139</v>
      </c>
      <c r="Q692" s="113"/>
      <c r="R692" s="49">
        <f t="shared" si="43"/>
        <v>4</v>
      </c>
    </row>
    <row r="693" spans="1:18" x14ac:dyDescent="0.25">
      <c r="A693" s="59">
        <f t="shared" si="42"/>
        <v>692</v>
      </c>
      <c r="B693" s="47">
        <v>2</v>
      </c>
      <c r="F693" s="59" t="str">
        <f t="shared" si="45"/>
        <v xml:space="preserve">RROO PARA LAS FUERZAS ARMADAS. </v>
      </c>
      <c r="G693" s="59" t="str">
        <f>CONCATENATE(I693," - ",J693,". ",K693," (Ref: ",REPARTO!$F$3,"-",A693,")")</f>
        <v>ÁMBITO DE LA FORMACIÓN MILITAR - RROO PARA LAS FUERZAS ARMADAS.  (Ref: 5-692)</v>
      </c>
      <c r="I693" s="42" t="s">
        <v>136</v>
      </c>
      <c r="J693" s="37" t="s">
        <v>139</v>
      </c>
      <c r="Q693" s="113"/>
      <c r="R693" s="49">
        <f t="shared" si="43"/>
        <v>5</v>
      </c>
    </row>
    <row r="694" spans="1:18" x14ac:dyDescent="0.25">
      <c r="A694" s="59">
        <f t="shared" si="42"/>
        <v>693</v>
      </c>
      <c r="B694" s="47">
        <v>2</v>
      </c>
      <c r="F694" s="59" t="str">
        <f t="shared" si="45"/>
        <v xml:space="preserve">RROO PARA LAS FUERZAS ARMADAS. </v>
      </c>
      <c r="G694" s="59" t="str">
        <f>CONCATENATE(I694," - ",J694,". ",K694," (Ref: ",REPARTO!$F$3,"-",A694,")")</f>
        <v>ÁMBITO DE LA FORMACIÓN MILITAR - RROO PARA LAS FUERZAS ARMADAS.  (Ref: 5-693)</v>
      </c>
      <c r="I694" s="42" t="s">
        <v>136</v>
      </c>
      <c r="J694" s="37" t="s">
        <v>139</v>
      </c>
      <c r="Q694" s="113"/>
      <c r="R694" s="49">
        <f t="shared" si="43"/>
        <v>6</v>
      </c>
    </row>
    <row r="695" spans="1:18" x14ac:dyDescent="0.25">
      <c r="A695" s="59">
        <f t="shared" si="42"/>
        <v>694</v>
      </c>
      <c r="B695" s="47">
        <v>2</v>
      </c>
      <c r="F695" s="59" t="str">
        <f t="shared" si="45"/>
        <v xml:space="preserve">RROO PARA LAS FUERZAS ARMADAS. </v>
      </c>
      <c r="G695" s="59" t="str">
        <f>CONCATENATE(I695," - ",J695,". ",K695," (Ref: ",REPARTO!$F$3,"-",A695,")")</f>
        <v>ÁMBITO DE LA FORMACIÓN MILITAR - RROO PARA LAS FUERZAS ARMADAS.  (Ref: 5-694)</v>
      </c>
      <c r="I695" s="42" t="s">
        <v>136</v>
      </c>
      <c r="J695" s="37" t="s">
        <v>139</v>
      </c>
      <c r="Q695" s="113"/>
      <c r="R695" s="49">
        <f t="shared" si="43"/>
        <v>7</v>
      </c>
    </row>
    <row r="696" spans="1:18" x14ac:dyDescent="0.25">
      <c r="A696" s="59">
        <f t="shared" si="42"/>
        <v>695</v>
      </c>
      <c r="B696" s="47">
        <v>2</v>
      </c>
      <c r="F696" s="59" t="str">
        <f t="shared" si="45"/>
        <v xml:space="preserve">RROO PARA LAS FUERZAS ARMADAS. </v>
      </c>
      <c r="G696" s="59" t="str">
        <f>CONCATENATE(I696," - ",J696,". ",K696," (Ref: ",REPARTO!$F$3,"-",A696,")")</f>
        <v>ÁMBITO DE LA FORMACIÓN MILITAR - RROO PARA LAS FUERZAS ARMADAS.  (Ref: 5-695)</v>
      </c>
      <c r="I696" s="42" t="s">
        <v>136</v>
      </c>
      <c r="J696" s="37" t="s">
        <v>139</v>
      </c>
      <c r="Q696" s="113"/>
      <c r="R696" s="49">
        <f t="shared" si="43"/>
        <v>8</v>
      </c>
    </row>
    <row r="697" spans="1:18" x14ac:dyDescent="0.25">
      <c r="A697" s="59">
        <f t="shared" si="42"/>
        <v>696</v>
      </c>
      <c r="B697" s="47">
        <v>2</v>
      </c>
      <c r="F697" s="59" t="str">
        <f t="shared" si="45"/>
        <v xml:space="preserve">RROO PARA LAS FUERZAS ARMADAS. </v>
      </c>
      <c r="G697" s="59" t="str">
        <f>CONCATENATE(I697," - ",J697,". ",K697," (Ref: ",REPARTO!$F$3,"-",A697,")")</f>
        <v>ÁMBITO DE LA FORMACIÓN MILITAR - RROO PARA LAS FUERZAS ARMADAS.  (Ref: 5-696)</v>
      </c>
      <c r="I697" s="42" t="s">
        <v>136</v>
      </c>
      <c r="J697" s="37" t="s">
        <v>139</v>
      </c>
      <c r="Q697" s="113"/>
      <c r="R697" s="49">
        <f t="shared" si="43"/>
        <v>9</v>
      </c>
    </row>
    <row r="698" spans="1:18" x14ac:dyDescent="0.25">
      <c r="A698" s="59">
        <f t="shared" si="42"/>
        <v>697</v>
      </c>
      <c r="B698" s="47">
        <v>2</v>
      </c>
      <c r="F698" s="59" t="str">
        <f t="shared" si="45"/>
        <v xml:space="preserve">RROO PARA LAS FUERZAS ARMADAS. </v>
      </c>
      <c r="G698" s="59" t="str">
        <f>CONCATENATE(I698," - ",J698,". ",K698," (Ref: ",REPARTO!$F$3,"-",A698,")")</f>
        <v>ÁMBITO DE LA FORMACIÓN MILITAR - RROO PARA LAS FUERZAS ARMADAS.  (Ref: 5-697)</v>
      </c>
      <c r="I698" s="42" t="s">
        <v>136</v>
      </c>
      <c r="J698" s="37" t="s">
        <v>139</v>
      </c>
      <c r="Q698" s="113"/>
      <c r="R698" s="49">
        <f t="shared" si="43"/>
        <v>10</v>
      </c>
    </row>
    <row r="699" spans="1:18" ht="14.4" x14ac:dyDescent="0.3">
      <c r="A699" s="59">
        <f t="shared" si="42"/>
        <v>698</v>
      </c>
      <c r="B699" s="47">
        <v>2</v>
      </c>
      <c r="F699" s="59" t="str">
        <f t="shared" si="45"/>
        <v xml:space="preserve">RROO PARA LAS FUERZAS ARMADAS. </v>
      </c>
      <c r="G699" s="59" t="str">
        <f>CONCATENATE(I699," - ",J699,". ",K699," (Ref: ",REPARTO!$F$3,"-",A699,")")</f>
        <v>ÁMBITO DE LA FORMACIÓN MILITAR - RROO PARA LAS FUERZAS ARMADAS.  (Ref: 5-698)</v>
      </c>
      <c r="I699" s="42" t="s">
        <v>136</v>
      </c>
      <c r="J699" s="37" t="s">
        <v>139</v>
      </c>
      <c r="K699" s="120"/>
      <c r="Q699" s="113"/>
      <c r="R699" s="49">
        <f t="shared" si="43"/>
        <v>11</v>
      </c>
    </row>
    <row r="700" spans="1:18" x14ac:dyDescent="0.25">
      <c r="A700" s="59">
        <f t="shared" si="42"/>
        <v>699</v>
      </c>
      <c r="B700" s="47">
        <v>2</v>
      </c>
      <c r="F700" s="59" t="str">
        <f t="shared" si="45"/>
        <v xml:space="preserve">RROO PARA LAS FUERZAS ARMADAS. </v>
      </c>
      <c r="G700" s="59" t="str">
        <f>CONCATENATE(I700," - ",J700,". ",K700," (Ref: ",REPARTO!$F$3,"-",A700,")")</f>
        <v>ÁMBITO DE LA FORMACIÓN MILITAR - RROO PARA LAS FUERZAS ARMADAS.  (Ref: 5-699)</v>
      </c>
      <c r="I700" s="42" t="s">
        <v>136</v>
      </c>
      <c r="J700" s="37" t="s">
        <v>139</v>
      </c>
      <c r="Q700" s="113"/>
      <c r="R700" s="49">
        <f t="shared" si="43"/>
        <v>12</v>
      </c>
    </row>
    <row r="701" spans="1:18" x14ac:dyDescent="0.25">
      <c r="A701" s="59">
        <f t="shared" si="42"/>
        <v>700</v>
      </c>
      <c r="B701" s="47">
        <v>2</v>
      </c>
      <c r="F701" s="59" t="str">
        <f t="shared" si="45"/>
        <v xml:space="preserve">RROO PARA LAS FUERZAS ARMADAS. </v>
      </c>
      <c r="G701" s="59" t="str">
        <f>CONCATENATE(I701," - ",J701,". ",K701," (Ref: ",REPARTO!$F$3,"-",A701,")")</f>
        <v>ÁMBITO DE LA FORMACIÓN MILITAR - RROO PARA LAS FUERZAS ARMADAS.  (Ref: 5-700)</v>
      </c>
      <c r="I701" s="42" t="s">
        <v>136</v>
      </c>
      <c r="J701" s="37" t="s">
        <v>139</v>
      </c>
      <c r="Q701" s="113"/>
      <c r="R701" s="49">
        <f t="shared" si="43"/>
        <v>13</v>
      </c>
    </row>
    <row r="702" spans="1:18" x14ac:dyDescent="0.25">
      <c r="A702" s="59">
        <f t="shared" si="42"/>
        <v>701</v>
      </c>
      <c r="B702" s="47">
        <v>2</v>
      </c>
      <c r="F702" s="59" t="str">
        <f t="shared" si="45"/>
        <v xml:space="preserve">RROO PARA LAS FUERZAS ARMADAS. </v>
      </c>
      <c r="G702" s="59" t="str">
        <f>CONCATENATE(I702," - ",J702,". ",K702," (Ref: ",REPARTO!$F$3,"-",A702,")")</f>
        <v>ÁMBITO DE LA FORMACIÓN MILITAR - RROO PARA LAS FUERZAS ARMADAS.  (Ref: 5-701)</v>
      </c>
      <c r="I702" s="42" t="s">
        <v>136</v>
      </c>
      <c r="J702" s="37" t="s">
        <v>139</v>
      </c>
      <c r="Q702" s="113"/>
      <c r="R702" s="49">
        <f t="shared" si="43"/>
        <v>14</v>
      </c>
    </row>
    <row r="703" spans="1:18" x14ac:dyDescent="0.25">
      <c r="A703" s="59">
        <f t="shared" si="42"/>
        <v>702</v>
      </c>
      <c r="B703" s="47">
        <v>2</v>
      </c>
      <c r="F703" s="59" t="str">
        <f t="shared" si="45"/>
        <v xml:space="preserve">RROO PARA LAS FUERZAS ARMADAS. </v>
      </c>
      <c r="G703" s="59" t="str">
        <f>CONCATENATE(I703," - ",J703,". ",K703," (Ref: ",REPARTO!$F$3,"-",A703,")")</f>
        <v>ÁMBITO DE LA FORMACIÓN MILITAR - RROO PARA LAS FUERZAS ARMADAS.  (Ref: 5-702)</v>
      </c>
      <c r="I703" s="42" t="s">
        <v>136</v>
      </c>
      <c r="J703" s="37" t="s">
        <v>139</v>
      </c>
      <c r="Q703" s="113"/>
      <c r="R703" s="49">
        <f t="shared" si="43"/>
        <v>15</v>
      </c>
    </row>
    <row r="704" spans="1:18" x14ac:dyDescent="0.25">
      <c r="A704" s="59">
        <f t="shared" si="42"/>
        <v>703</v>
      </c>
      <c r="B704" s="47">
        <v>2</v>
      </c>
      <c r="F704" s="59" t="str">
        <f t="shared" si="45"/>
        <v xml:space="preserve">RROO PARA LAS FUERZAS ARMADAS. </v>
      </c>
      <c r="G704" s="59" t="str">
        <f>CONCATENATE(I704," - ",J704,". ",K704," (Ref: ",REPARTO!$F$3,"-",A704,")")</f>
        <v>ÁMBITO DE LA FORMACIÓN MILITAR - RROO PARA LAS FUERZAS ARMADAS.  (Ref: 5-703)</v>
      </c>
      <c r="I704" s="42" t="s">
        <v>136</v>
      </c>
      <c r="J704" s="37" t="s">
        <v>139</v>
      </c>
      <c r="Q704" s="113"/>
      <c r="R704" s="49">
        <f t="shared" si="43"/>
        <v>16</v>
      </c>
    </row>
    <row r="705" spans="1:18" x14ac:dyDescent="0.25">
      <c r="A705" s="59">
        <f t="shared" si="42"/>
        <v>704</v>
      </c>
      <c r="B705" s="47">
        <v>2</v>
      </c>
      <c r="F705" s="59" t="str">
        <f t="shared" si="45"/>
        <v xml:space="preserve">RROO PARA LAS FUERZAS ARMADAS. </v>
      </c>
      <c r="G705" s="59" t="str">
        <f>CONCATENATE(I705," - ",J705,". ",K705," (Ref: ",REPARTO!$F$3,"-",A705,")")</f>
        <v>ÁMBITO DE LA FORMACIÓN MILITAR - RROO PARA LAS FUERZAS ARMADAS.  (Ref: 5-704)</v>
      </c>
      <c r="I705" s="42" t="s">
        <v>136</v>
      </c>
      <c r="J705" s="37" t="s">
        <v>139</v>
      </c>
      <c r="Q705" s="113"/>
      <c r="R705" s="49">
        <f t="shared" si="43"/>
        <v>17</v>
      </c>
    </row>
    <row r="706" spans="1:18" x14ac:dyDescent="0.25">
      <c r="A706" s="59">
        <f t="shared" si="42"/>
        <v>705</v>
      </c>
      <c r="B706" s="47">
        <v>2</v>
      </c>
      <c r="F706" s="59" t="str">
        <f t="shared" si="45"/>
        <v xml:space="preserve">RROO PARA LAS FUERZAS ARMADAS. </v>
      </c>
      <c r="G706" s="59" t="str">
        <f>CONCATENATE(I706," - ",J706,". ",K706," (Ref: ",REPARTO!$F$3,"-",A706,")")</f>
        <v>ÁMBITO DE LA FORMACIÓN MILITAR - RROO PARA LAS FUERZAS ARMADAS.  (Ref: 5-705)</v>
      </c>
      <c r="I706" s="42" t="s">
        <v>136</v>
      </c>
      <c r="J706" s="37" t="s">
        <v>139</v>
      </c>
      <c r="Q706" s="113"/>
      <c r="R706" s="49">
        <f t="shared" si="43"/>
        <v>18</v>
      </c>
    </row>
    <row r="707" spans="1:18" x14ac:dyDescent="0.25">
      <c r="A707" s="59">
        <f t="shared" si="42"/>
        <v>706</v>
      </c>
      <c r="B707" s="47">
        <v>2</v>
      </c>
      <c r="F707" s="59" t="str">
        <f t="shared" si="45"/>
        <v xml:space="preserve">RROO PARA LAS FUERZAS ARMADAS. </v>
      </c>
      <c r="G707" s="59" t="str">
        <f>CONCATENATE(I707," - ",J707,". ",K707," (Ref: ",REPARTO!$F$3,"-",A707,")")</f>
        <v>ÁMBITO DE LA FORMACIÓN MILITAR - RROO PARA LAS FUERZAS ARMADAS.  (Ref: 5-706)</v>
      </c>
      <c r="I707" s="42" t="s">
        <v>136</v>
      </c>
      <c r="J707" s="37" t="s">
        <v>139</v>
      </c>
      <c r="Q707" s="113"/>
      <c r="R707" s="49">
        <f t="shared" si="43"/>
        <v>19</v>
      </c>
    </row>
    <row r="708" spans="1:18" x14ac:dyDescent="0.25">
      <c r="A708" s="59">
        <f t="shared" ref="A708:A771" si="46">+A707+1</f>
        <v>707</v>
      </c>
      <c r="B708" s="47">
        <v>2</v>
      </c>
      <c r="F708" s="59" t="str">
        <f t="shared" si="45"/>
        <v xml:space="preserve">RROO PARA LAS FUERZAS ARMADAS. </v>
      </c>
      <c r="G708" s="59" t="str">
        <f>CONCATENATE(I708," - ",J708,". ",K708," (Ref: ",REPARTO!$F$3,"-",A708,")")</f>
        <v>ÁMBITO DE LA FORMACIÓN MILITAR - RROO PARA LAS FUERZAS ARMADAS.  (Ref: 5-707)</v>
      </c>
      <c r="I708" s="42" t="s">
        <v>136</v>
      </c>
      <c r="J708" s="37" t="s">
        <v>139</v>
      </c>
      <c r="Q708" s="113"/>
      <c r="R708" s="49">
        <f t="shared" ref="R708:R771" si="47">IF(C708=0,R707+1,1)</f>
        <v>20</v>
      </c>
    </row>
    <row r="709" spans="1:18" x14ac:dyDescent="0.25">
      <c r="A709" s="59">
        <f t="shared" si="46"/>
        <v>708</v>
      </c>
      <c r="B709" s="47">
        <v>2</v>
      </c>
      <c r="F709" s="59" t="str">
        <f t="shared" si="45"/>
        <v xml:space="preserve">RROO PARA LAS FUERZAS ARMADAS. </v>
      </c>
      <c r="G709" s="59" t="str">
        <f>CONCATENATE(I709," - ",J709,". ",K709," (Ref: ",REPARTO!$F$3,"-",A709,")")</f>
        <v>ÁMBITO DE LA FORMACIÓN MILITAR - RROO PARA LAS FUERZAS ARMADAS.  (Ref: 5-708)</v>
      </c>
      <c r="I709" s="42" t="s">
        <v>136</v>
      </c>
      <c r="J709" s="37" t="s">
        <v>139</v>
      </c>
      <c r="Q709" s="113"/>
      <c r="R709" s="49">
        <f t="shared" si="47"/>
        <v>21</v>
      </c>
    </row>
    <row r="710" spans="1:18" x14ac:dyDescent="0.25">
      <c r="A710" s="59">
        <f t="shared" si="46"/>
        <v>709</v>
      </c>
      <c r="B710" s="47">
        <v>2</v>
      </c>
      <c r="F710" s="59" t="str">
        <f t="shared" si="45"/>
        <v xml:space="preserve">RROO PARA LAS FUERZAS ARMADAS. </v>
      </c>
      <c r="G710" s="59" t="str">
        <f>CONCATENATE(I710," - ",J710,". ",K710," (Ref: ",REPARTO!$F$3,"-",A710,")")</f>
        <v>ÁMBITO DE LA FORMACIÓN MILITAR - RROO PARA LAS FUERZAS ARMADAS.  (Ref: 5-709)</v>
      </c>
      <c r="I710" s="42" t="s">
        <v>136</v>
      </c>
      <c r="J710" s="37" t="s">
        <v>139</v>
      </c>
      <c r="Q710" s="113"/>
      <c r="R710" s="49">
        <f t="shared" si="47"/>
        <v>22</v>
      </c>
    </row>
    <row r="711" spans="1:18" x14ac:dyDescent="0.25">
      <c r="A711" s="59">
        <f t="shared" si="46"/>
        <v>710</v>
      </c>
      <c r="B711" s="47">
        <v>2</v>
      </c>
      <c r="F711" s="59" t="str">
        <f t="shared" si="45"/>
        <v xml:space="preserve">RROO PARA LAS FUERZAS ARMADAS. </v>
      </c>
      <c r="G711" s="59" t="str">
        <f>CONCATENATE(I711," - ",J711,". ",K711," (Ref: ",REPARTO!$F$3,"-",A711,")")</f>
        <v>ÁMBITO DE LA FORMACIÓN MILITAR - RROO PARA LAS FUERZAS ARMADAS.  (Ref: 5-710)</v>
      </c>
      <c r="I711" s="42" t="s">
        <v>136</v>
      </c>
      <c r="J711" s="37" t="s">
        <v>139</v>
      </c>
      <c r="Q711" s="113"/>
      <c r="R711" s="49">
        <f t="shared" si="47"/>
        <v>23</v>
      </c>
    </row>
    <row r="712" spans="1:18" x14ac:dyDescent="0.25">
      <c r="A712" s="59">
        <f t="shared" si="46"/>
        <v>711</v>
      </c>
      <c r="B712" s="47">
        <v>2</v>
      </c>
      <c r="F712" s="59" t="str">
        <f t="shared" si="45"/>
        <v xml:space="preserve">RROO PARA LAS FUERZAS ARMADAS. </v>
      </c>
      <c r="G712" s="59" t="str">
        <f>CONCATENATE(I712," - ",J712,". ",K712," (Ref: ",REPARTO!$F$3,"-",A712,")")</f>
        <v>ÁMBITO DE LA FORMACIÓN MILITAR - RROO PARA LAS FUERZAS ARMADAS.  (Ref: 5-711)</v>
      </c>
      <c r="I712" s="42" t="s">
        <v>136</v>
      </c>
      <c r="J712" s="37" t="s">
        <v>139</v>
      </c>
      <c r="Q712" s="113"/>
      <c r="R712" s="49">
        <f t="shared" si="47"/>
        <v>24</v>
      </c>
    </row>
    <row r="713" spans="1:18" x14ac:dyDescent="0.25">
      <c r="A713" s="59">
        <f t="shared" si="46"/>
        <v>712</v>
      </c>
      <c r="B713" s="47">
        <v>2</v>
      </c>
      <c r="F713" s="59" t="str">
        <f t="shared" si="45"/>
        <v xml:space="preserve">RROO PARA LAS FUERZAS ARMADAS. </v>
      </c>
      <c r="G713" s="59" t="str">
        <f>CONCATENATE(I713," - ",J713,". ",K713," (Ref: ",REPARTO!$F$3,"-",A713,")")</f>
        <v>ÁMBITO DE LA FORMACIÓN MILITAR - RROO PARA LAS FUERZAS ARMADAS.  (Ref: 5-712)</v>
      </c>
      <c r="I713" s="42" t="s">
        <v>136</v>
      </c>
      <c r="J713" s="37" t="s">
        <v>139</v>
      </c>
      <c r="Q713" s="113"/>
      <c r="R713" s="49">
        <f t="shared" si="47"/>
        <v>25</v>
      </c>
    </row>
    <row r="714" spans="1:18" ht="14.4" x14ac:dyDescent="0.3">
      <c r="A714" s="59">
        <f t="shared" si="46"/>
        <v>713</v>
      </c>
      <c r="B714" s="47">
        <v>2</v>
      </c>
      <c r="F714" s="59" t="str">
        <f t="shared" si="45"/>
        <v xml:space="preserve">RROO PARA LAS FUERZAS ARMADAS. </v>
      </c>
      <c r="G714" s="59" t="str">
        <f>CONCATENATE(I714," - ",J714,". ",K714," (Ref: ",REPARTO!$F$3,"-",A714,")")</f>
        <v>ÁMBITO DE LA FORMACIÓN MILITAR - RROO PARA LAS FUERZAS ARMADAS.  (Ref: 5-713)</v>
      </c>
      <c r="I714" s="42" t="s">
        <v>136</v>
      </c>
      <c r="J714" s="37" t="s">
        <v>139</v>
      </c>
      <c r="K714" s="120"/>
      <c r="L714" s="120"/>
      <c r="Q714" s="113"/>
      <c r="R714" s="49">
        <f t="shared" si="47"/>
        <v>26</v>
      </c>
    </row>
    <row r="715" spans="1:18" x14ac:dyDescent="0.25">
      <c r="A715" s="59">
        <f t="shared" si="46"/>
        <v>714</v>
      </c>
      <c r="B715" s="47">
        <v>2</v>
      </c>
      <c r="F715" s="59" t="str">
        <f t="shared" si="45"/>
        <v xml:space="preserve">RROO PARA LAS FUERZAS ARMADAS. </v>
      </c>
      <c r="G715" s="59" t="str">
        <f>CONCATENATE(I715," - ",J715,". ",K715," (Ref: ",REPARTO!$F$3,"-",A715,")")</f>
        <v>ÁMBITO DE LA FORMACIÓN MILITAR - RROO PARA LAS FUERZAS ARMADAS.  (Ref: 5-714)</v>
      </c>
      <c r="I715" s="42" t="s">
        <v>136</v>
      </c>
      <c r="J715" s="37" t="s">
        <v>139</v>
      </c>
      <c r="Q715" s="113"/>
      <c r="R715" s="49">
        <f t="shared" si="47"/>
        <v>27</v>
      </c>
    </row>
    <row r="716" spans="1:18" x14ac:dyDescent="0.25">
      <c r="A716" s="59">
        <f t="shared" si="46"/>
        <v>715</v>
      </c>
      <c r="B716" s="47">
        <v>2</v>
      </c>
      <c r="F716" s="59" t="str">
        <f t="shared" si="45"/>
        <v xml:space="preserve">RROO PARA LAS FUERZAS ARMADAS. </v>
      </c>
      <c r="G716" s="59" t="str">
        <f>CONCATENATE(I716," - ",J716,". ",K716," (Ref: ",REPARTO!$F$3,"-",A716,")")</f>
        <v>ÁMBITO DE LA FORMACIÓN MILITAR - RROO PARA LAS FUERZAS ARMADAS.  (Ref: 5-715)</v>
      </c>
      <c r="I716" s="42" t="s">
        <v>136</v>
      </c>
      <c r="J716" s="37" t="s">
        <v>139</v>
      </c>
      <c r="Q716" s="113"/>
      <c r="R716" s="49">
        <f t="shared" si="47"/>
        <v>28</v>
      </c>
    </row>
    <row r="717" spans="1:18" x14ac:dyDescent="0.25">
      <c r="A717" s="59">
        <f t="shared" si="46"/>
        <v>716</v>
      </c>
      <c r="B717" s="47">
        <v>2</v>
      </c>
      <c r="F717" s="59" t="str">
        <f t="shared" si="45"/>
        <v xml:space="preserve">RROO PARA LAS FUERZAS ARMADAS. </v>
      </c>
      <c r="G717" s="59" t="str">
        <f>CONCATENATE(I717," - ",J717,". ",K717," (Ref: ",REPARTO!$F$3,"-",A717,")")</f>
        <v>ÁMBITO DE LA FORMACIÓN MILITAR - RROO PARA LAS FUERZAS ARMADAS.  (Ref: 5-716)</v>
      </c>
      <c r="I717" s="42" t="s">
        <v>136</v>
      </c>
      <c r="J717" s="37" t="s">
        <v>139</v>
      </c>
      <c r="Q717" s="113"/>
      <c r="R717" s="49">
        <f t="shared" si="47"/>
        <v>29</v>
      </c>
    </row>
    <row r="718" spans="1:18" x14ac:dyDescent="0.25">
      <c r="A718" s="59">
        <f t="shared" si="46"/>
        <v>717</v>
      </c>
      <c r="B718" s="47">
        <v>2</v>
      </c>
      <c r="F718" s="59" t="str">
        <f t="shared" si="45"/>
        <v xml:space="preserve">RROO PARA LAS FUERZAS ARMADAS. </v>
      </c>
      <c r="G718" s="59" t="str">
        <f>CONCATENATE(I718," - ",J718,". ",K718," (Ref: ",REPARTO!$F$3,"-",A718,")")</f>
        <v>ÁMBITO DE LA FORMACIÓN MILITAR - RROO PARA LAS FUERZAS ARMADAS.  (Ref: 5-717)</v>
      </c>
      <c r="I718" s="42" t="s">
        <v>136</v>
      </c>
      <c r="J718" s="37" t="s">
        <v>139</v>
      </c>
      <c r="Q718" s="113"/>
      <c r="R718" s="49">
        <f t="shared" si="47"/>
        <v>30</v>
      </c>
    </row>
    <row r="719" spans="1:18" x14ac:dyDescent="0.25">
      <c r="A719" s="59">
        <f t="shared" si="46"/>
        <v>718</v>
      </c>
      <c r="B719" s="47">
        <v>2</v>
      </c>
      <c r="F719" s="59" t="str">
        <f t="shared" si="45"/>
        <v xml:space="preserve">RROO PARA LAS FUERZAS ARMADAS. </v>
      </c>
      <c r="G719" s="59" t="str">
        <f>CONCATENATE(I719," - ",J719,". ",K719," (Ref: ",REPARTO!$F$3,"-",A719,")")</f>
        <v>ÁMBITO DE LA FORMACIÓN MILITAR - RROO PARA LAS FUERZAS ARMADAS.  (Ref: 5-718)</v>
      </c>
      <c r="I719" s="42" t="s">
        <v>136</v>
      </c>
      <c r="J719" s="37" t="s">
        <v>139</v>
      </c>
      <c r="Q719" s="113"/>
      <c r="R719" s="49">
        <f t="shared" si="47"/>
        <v>31</v>
      </c>
    </row>
    <row r="720" spans="1:18" x14ac:dyDescent="0.25">
      <c r="A720" s="59">
        <f t="shared" si="46"/>
        <v>719</v>
      </c>
      <c r="B720" s="47">
        <v>2</v>
      </c>
      <c r="F720" s="59" t="str">
        <f t="shared" si="45"/>
        <v xml:space="preserve">RROO PARA LAS FUERZAS ARMADAS. </v>
      </c>
      <c r="G720" s="59" t="str">
        <f>CONCATENATE(I720," - ",J720,". ",K720," (Ref: ",REPARTO!$F$3,"-",A720,")")</f>
        <v>ÁMBITO DE LA FORMACIÓN MILITAR - RROO PARA LAS FUERZAS ARMADAS.  (Ref: 5-719)</v>
      </c>
      <c r="I720" s="42" t="s">
        <v>136</v>
      </c>
      <c r="J720" s="37" t="s">
        <v>139</v>
      </c>
      <c r="Q720" s="113"/>
      <c r="R720" s="49">
        <f t="shared" si="47"/>
        <v>32</v>
      </c>
    </row>
    <row r="721" spans="1:18" x14ac:dyDescent="0.25">
      <c r="A721" s="59">
        <f t="shared" si="46"/>
        <v>720</v>
      </c>
      <c r="B721" s="47">
        <v>2</v>
      </c>
      <c r="F721" s="59" t="str">
        <f t="shared" si="45"/>
        <v xml:space="preserve">RROO PARA LAS FUERZAS ARMADAS. </v>
      </c>
      <c r="G721" s="59" t="str">
        <f>CONCATENATE(I721," - ",J721,". ",K721," (Ref: ",REPARTO!$F$3,"-",A721,")")</f>
        <v>ÁMBITO DE LA FORMACIÓN MILITAR - RROO PARA LAS FUERZAS ARMADAS.  (Ref: 5-720)</v>
      </c>
      <c r="I721" s="42" t="s">
        <v>136</v>
      </c>
      <c r="J721" s="37" t="s">
        <v>139</v>
      </c>
      <c r="Q721" s="113"/>
      <c r="R721" s="49">
        <f t="shared" si="47"/>
        <v>33</v>
      </c>
    </row>
    <row r="722" spans="1:18" x14ac:dyDescent="0.25">
      <c r="A722" s="59">
        <f t="shared" si="46"/>
        <v>721</v>
      </c>
      <c r="B722" s="47">
        <v>2</v>
      </c>
      <c r="F722" s="59" t="str">
        <f t="shared" si="45"/>
        <v xml:space="preserve">RROO PARA LAS FUERZAS ARMADAS. </v>
      </c>
      <c r="G722" s="59" t="str">
        <f>CONCATENATE(I722," - ",J722,". ",K722," (Ref: ",REPARTO!$F$3,"-",A722,")")</f>
        <v>ÁMBITO DE LA FORMACIÓN MILITAR - RROO PARA LAS FUERZAS ARMADAS.  (Ref: 5-721)</v>
      </c>
      <c r="I722" s="42" t="s">
        <v>136</v>
      </c>
      <c r="J722" s="37" t="s">
        <v>139</v>
      </c>
      <c r="Q722" s="113"/>
      <c r="R722" s="49">
        <f t="shared" si="47"/>
        <v>34</v>
      </c>
    </row>
    <row r="723" spans="1:18" x14ac:dyDescent="0.25">
      <c r="A723" s="59">
        <f t="shared" si="46"/>
        <v>722</v>
      </c>
      <c r="B723" s="47">
        <v>2</v>
      </c>
      <c r="F723" s="59" t="str">
        <f t="shared" si="45"/>
        <v xml:space="preserve">RROO PARA LAS FUERZAS ARMADAS. </v>
      </c>
      <c r="G723" s="59" t="str">
        <f>CONCATENATE(I723," - ",J723,". ",K723," (Ref: ",REPARTO!$F$3,"-",A723,")")</f>
        <v>ÁMBITO DE LA FORMACIÓN MILITAR - RROO PARA LAS FUERZAS ARMADAS.  (Ref: 5-722)</v>
      </c>
      <c r="I723" s="42" t="s">
        <v>136</v>
      </c>
      <c r="J723" s="37" t="s">
        <v>139</v>
      </c>
      <c r="Q723" s="113"/>
      <c r="R723" s="49">
        <f t="shared" si="47"/>
        <v>35</v>
      </c>
    </row>
    <row r="724" spans="1:18" x14ac:dyDescent="0.25">
      <c r="A724" s="59">
        <f t="shared" si="46"/>
        <v>723</v>
      </c>
      <c r="B724" s="47">
        <v>2</v>
      </c>
      <c r="F724" s="59" t="str">
        <f t="shared" si="45"/>
        <v xml:space="preserve">RROO PARA LAS FUERZAS ARMADAS. </v>
      </c>
      <c r="G724" s="59" t="str">
        <f>CONCATENATE(I724," - ",J724,". ",K724," (Ref: ",REPARTO!$F$3,"-",A724,")")</f>
        <v>ÁMBITO DE LA FORMACIÓN MILITAR - RROO PARA LAS FUERZAS ARMADAS.  (Ref: 5-723)</v>
      </c>
      <c r="I724" s="42" t="s">
        <v>136</v>
      </c>
      <c r="J724" s="37" t="s">
        <v>139</v>
      </c>
      <c r="Q724" s="113"/>
      <c r="R724" s="49">
        <f t="shared" si="47"/>
        <v>36</v>
      </c>
    </row>
    <row r="725" spans="1:18" x14ac:dyDescent="0.25">
      <c r="A725" s="59">
        <f t="shared" si="46"/>
        <v>724</v>
      </c>
      <c r="B725" s="47">
        <v>2</v>
      </c>
      <c r="F725" s="59" t="str">
        <f t="shared" si="45"/>
        <v xml:space="preserve">RROO PARA LAS FUERZAS ARMADAS. </v>
      </c>
      <c r="G725" s="59" t="str">
        <f>CONCATENATE(I725," - ",J725,". ",K725," (Ref: ",REPARTO!$F$3,"-",A725,")")</f>
        <v>ÁMBITO DE LA FORMACIÓN MILITAR - RROO PARA LAS FUERZAS ARMADAS.  (Ref: 5-724)</v>
      </c>
      <c r="I725" s="42" t="s">
        <v>136</v>
      </c>
      <c r="J725" s="37" t="s">
        <v>139</v>
      </c>
      <c r="Q725" s="113"/>
      <c r="R725" s="49">
        <f t="shared" si="47"/>
        <v>37</v>
      </c>
    </row>
    <row r="726" spans="1:18" x14ac:dyDescent="0.25">
      <c r="A726" s="59">
        <f t="shared" si="46"/>
        <v>725</v>
      </c>
      <c r="B726" s="47">
        <v>2</v>
      </c>
      <c r="F726" s="59" t="str">
        <f t="shared" si="45"/>
        <v xml:space="preserve">RROO PARA LAS FUERZAS ARMADAS. </v>
      </c>
      <c r="G726" s="59" t="str">
        <f>CONCATENATE(I726," - ",J726,". ",K726," (Ref: ",REPARTO!$F$3,"-",A726,")")</f>
        <v>ÁMBITO DE LA FORMACIÓN MILITAR - RROO PARA LAS FUERZAS ARMADAS.  (Ref: 5-725)</v>
      </c>
      <c r="I726" s="42" t="s">
        <v>136</v>
      </c>
      <c r="J726" s="37" t="s">
        <v>139</v>
      </c>
      <c r="Q726" s="113"/>
      <c r="R726" s="49">
        <f t="shared" si="47"/>
        <v>38</v>
      </c>
    </row>
    <row r="727" spans="1:18" x14ac:dyDescent="0.25">
      <c r="A727" s="59">
        <f t="shared" si="46"/>
        <v>726</v>
      </c>
      <c r="B727" s="47">
        <v>2</v>
      </c>
      <c r="F727" s="59" t="str">
        <f t="shared" si="45"/>
        <v xml:space="preserve">RROO PARA LAS FUERZAS ARMADAS. </v>
      </c>
      <c r="G727" s="59" t="str">
        <f>CONCATENATE(I727," - ",J727,". ",K727," (Ref: ",REPARTO!$F$3,"-",A727,")")</f>
        <v>ÁMBITO DE LA FORMACIÓN MILITAR - RROO PARA LAS FUERZAS ARMADAS.  (Ref: 5-726)</v>
      </c>
      <c r="I727" s="42" t="s">
        <v>136</v>
      </c>
      <c r="J727" s="37" t="s">
        <v>139</v>
      </c>
      <c r="Q727" s="113"/>
      <c r="R727" s="49">
        <f t="shared" si="47"/>
        <v>39</v>
      </c>
    </row>
    <row r="728" spans="1:18" x14ac:dyDescent="0.25">
      <c r="A728" s="59">
        <f t="shared" si="46"/>
        <v>727</v>
      </c>
      <c r="B728" s="47">
        <v>2</v>
      </c>
      <c r="F728" s="59" t="str">
        <f t="shared" si="45"/>
        <v xml:space="preserve">RROO PARA LAS FUERZAS ARMADAS. </v>
      </c>
      <c r="G728" s="59" t="str">
        <f>CONCATENATE(I728," - ",J728,". ",K728," (Ref: ",REPARTO!$F$3,"-",A728,")")</f>
        <v>ÁMBITO DE LA FORMACIÓN MILITAR - RROO PARA LAS FUERZAS ARMADAS.  (Ref: 5-727)</v>
      </c>
      <c r="I728" s="42" t="s">
        <v>136</v>
      </c>
      <c r="J728" s="37" t="s">
        <v>139</v>
      </c>
      <c r="Q728" s="113"/>
      <c r="R728" s="49">
        <f t="shared" si="47"/>
        <v>40</v>
      </c>
    </row>
    <row r="729" spans="1:18" x14ac:dyDescent="0.25">
      <c r="A729" s="59">
        <f t="shared" si="46"/>
        <v>728</v>
      </c>
      <c r="B729" s="47">
        <v>2</v>
      </c>
      <c r="F729" s="59" t="str">
        <f t="shared" si="45"/>
        <v xml:space="preserve">RROO PARA LAS FUERZAS ARMADAS. </v>
      </c>
      <c r="G729" s="59" t="str">
        <f>CONCATENATE(I729," - ",J729,". ",K729," (Ref: ",REPARTO!$F$3,"-",A729,")")</f>
        <v>ÁMBITO DE LA FORMACIÓN MILITAR - RROO PARA LAS FUERZAS ARMADAS.  (Ref: 5-728)</v>
      </c>
      <c r="I729" s="42" t="s">
        <v>136</v>
      </c>
      <c r="J729" s="37" t="s">
        <v>139</v>
      </c>
      <c r="Q729" s="113"/>
      <c r="R729" s="49">
        <f t="shared" si="47"/>
        <v>41</v>
      </c>
    </row>
    <row r="730" spans="1:18" x14ac:dyDescent="0.25">
      <c r="A730" s="59">
        <f t="shared" si="46"/>
        <v>729</v>
      </c>
      <c r="B730" s="47">
        <v>2</v>
      </c>
      <c r="F730" s="59" t="str">
        <f t="shared" si="45"/>
        <v xml:space="preserve">RROO PARA LAS FUERZAS ARMADAS. </v>
      </c>
      <c r="G730" s="59" t="str">
        <f>CONCATENATE(I730," - ",J730,". ",K730," (Ref: ",REPARTO!$F$3,"-",A730,")")</f>
        <v>ÁMBITO DE LA FORMACIÓN MILITAR - RROO PARA LAS FUERZAS ARMADAS.  (Ref: 5-729)</v>
      </c>
      <c r="I730" s="42" t="s">
        <v>136</v>
      </c>
      <c r="J730" s="37" t="s">
        <v>139</v>
      </c>
      <c r="Q730" s="113"/>
      <c r="R730" s="49">
        <f t="shared" si="47"/>
        <v>42</v>
      </c>
    </row>
    <row r="731" spans="1:18" x14ac:dyDescent="0.25">
      <c r="A731" s="59">
        <f t="shared" si="46"/>
        <v>730</v>
      </c>
      <c r="B731" s="47">
        <v>2</v>
      </c>
      <c r="F731" s="59" t="str">
        <f t="shared" si="45"/>
        <v xml:space="preserve">RROO PARA LAS FUERZAS ARMADAS. </v>
      </c>
      <c r="G731" s="59" t="str">
        <f>CONCATENATE(I731," - ",J731,". ",K731," (Ref: ",REPARTO!$F$3,"-",A731,")")</f>
        <v>ÁMBITO DE LA FORMACIÓN MILITAR - RROO PARA LAS FUERZAS ARMADAS.  (Ref: 5-730)</v>
      </c>
      <c r="I731" s="42" t="s">
        <v>136</v>
      </c>
      <c r="J731" s="37" t="s">
        <v>139</v>
      </c>
      <c r="Q731" s="113"/>
      <c r="R731" s="49">
        <f t="shared" si="47"/>
        <v>43</v>
      </c>
    </row>
    <row r="732" spans="1:18" x14ac:dyDescent="0.25">
      <c r="A732" s="59">
        <f t="shared" si="46"/>
        <v>731</v>
      </c>
      <c r="B732" s="47">
        <v>2</v>
      </c>
      <c r="F732" s="59" t="str">
        <f t="shared" si="45"/>
        <v xml:space="preserve">RROO PARA LAS FUERZAS ARMADAS. </v>
      </c>
      <c r="G732" s="59" t="str">
        <f>CONCATENATE(I732," - ",J732,". ",K732," (Ref: ",REPARTO!$F$3,"-",A732,")")</f>
        <v>ÁMBITO DE LA FORMACIÓN MILITAR - RROO PARA LAS FUERZAS ARMADAS.  (Ref: 5-731)</v>
      </c>
      <c r="I732" s="42" t="s">
        <v>136</v>
      </c>
      <c r="J732" s="37" t="s">
        <v>139</v>
      </c>
      <c r="Q732" s="113"/>
      <c r="R732" s="49">
        <f t="shared" si="47"/>
        <v>44</v>
      </c>
    </row>
    <row r="733" spans="1:18" x14ac:dyDescent="0.25">
      <c r="A733" s="59">
        <f t="shared" si="46"/>
        <v>732</v>
      </c>
      <c r="B733" s="47">
        <v>2</v>
      </c>
      <c r="F733" s="59" t="str">
        <f t="shared" si="45"/>
        <v xml:space="preserve">RROO PARA LAS FUERZAS ARMADAS. </v>
      </c>
      <c r="G733" s="59" t="str">
        <f>CONCATENATE(I733," - ",J733,". ",K733," (Ref: ",REPARTO!$F$3,"-",A733,")")</f>
        <v>ÁMBITO DE LA FORMACIÓN MILITAR - RROO PARA LAS FUERZAS ARMADAS.  (Ref: 5-732)</v>
      </c>
      <c r="I733" s="42" t="s">
        <v>136</v>
      </c>
      <c r="J733" s="37" t="s">
        <v>139</v>
      </c>
      <c r="Q733" s="113"/>
      <c r="R733" s="49">
        <f t="shared" si="47"/>
        <v>45</v>
      </c>
    </row>
    <row r="734" spans="1:18" x14ac:dyDescent="0.25">
      <c r="A734" s="59">
        <f t="shared" si="46"/>
        <v>733</v>
      </c>
      <c r="B734" s="47">
        <v>2</v>
      </c>
      <c r="F734" s="59" t="str">
        <f t="shared" si="45"/>
        <v xml:space="preserve">RROO PARA LAS FUERZAS ARMADAS. </v>
      </c>
      <c r="G734" s="59" t="str">
        <f>CONCATENATE(I734," - ",J734,". ",K734," (Ref: ",REPARTO!$F$3,"-",A734,")")</f>
        <v>ÁMBITO DE LA FORMACIÓN MILITAR - RROO PARA LAS FUERZAS ARMADAS.  (Ref: 5-733)</v>
      </c>
      <c r="I734" s="42" t="s">
        <v>136</v>
      </c>
      <c r="J734" s="37" t="s">
        <v>139</v>
      </c>
      <c r="Q734" s="113"/>
      <c r="R734" s="49">
        <f t="shared" si="47"/>
        <v>46</v>
      </c>
    </row>
    <row r="735" spans="1:18" x14ac:dyDescent="0.25">
      <c r="A735" s="59">
        <f t="shared" si="46"/>
        <v>734</v>
      </c>
      <c r="B735" s="47">
        <v>2</v>
      </c>
      <c r="F735" s="59" t="str">
        <f t="shared" si="45"/>
        <v xml:space="preserve">RROO PARA LAS FUERZAS ARMADAS. </v>
      </c>
      <c r="G735" s="59" t="str">
        <f>CONCATENATE(I735," - ",J735,". ",K735," (Ref: ",REPARTO!$F$3,"-",A735,")")</f>
        <v>ÁMBITO DE LA FORMACIÓN MILITAR - RROO PARA LAS FUERZAS ARMADAS.  (Ref: 5-734)</v>
      </c>
      <c r="I735" s="42" t="s">
        <v>136</v>
      </c>
      <c r="J735" s="37" t="s">
        <v>139</v>
      </c>
      <c r="Q735" s="113"/>
      <c r="R735" s="49">
        <f t="shared" si="47"/>
        <v>47</v>
      </c>
    </row>
    <row r="736" spans="1:18" x14ac:dyDescent="0.25">
      <c r="A736" s="59">
        <f t="shared" si="46"/>
        <v>735</v>
      </c>
      <c r="B736" s="47">
        <v>2</v>
      </c>
      <c r="F736" s="59" t="str">
        <f t="shared" si="45"/>
        <v xml:space="preserve">RROO PARA LAS FUERZAS ARMADAS. </v>
      </c>
      <c r="G736" s="59" t="str">
        <f>CONCATENATE(I736," - ",J736,". ",K736," (Ref: ",REPARTO!$F$3,"-",A736,")")</f>
        <v>ÁMBITO DE LA FORMACIÓN MILITAR - RROO PARA LAS FUERZAS ARMADAS.  (Ref: 5-735)</v>
      </c>
      <c r="I736" s="42" t="s">
        <v>136</v>
      </c>
      <c r="J736" s="37" t="s">
        <v>139</v>
      </c>
      <c r="Q736" s="113"/>
      <c r="R736" s="49">
        <f t="shared" si="47"/>
        <v>48</v>
      </c>
    </row>
    <row r="737" spans="1:18" x14ac:dyDescent="0.25">
      <c r="A737" s="59">
        <f t="shared" si="46"/>
        <v>736</v>
      </c>
      <c r="B737" s="47">
        <v>2</v>
      </c>
      <c r="F737" s="59" t="str">
        <f t="shared" si="45"/>
        <v xml:space="preserve">RROO PARA LAS FUERZAS ARMADAS. </v>
      </c>
      <c r="G737" s="59" t="str">
        <f>CONCATENATE(I737," - ",J737,". ",K737," (Ref: ",REPARTO!$F$3,"-",A737,")")</f>
        <v>ÁMBITO DE LA FORMACIÓN MILITAR - RROO PARA LAS FUERZAS ARMADAS.  (Ref: 5-736)</v>
      </c>
      <c r="I737" s="42" t="s">
        <v>136</v>
      </c>
      <c r="J737" s="37" t="s">
        <v>139</v>
      </c>
      <c r="Q737" s="113"/>
      <c r="R737" s="49">
        <f t="shared" si="47"/>
        <v>49</v>
      </c>
    </row>
    <row r="738" spans="1:18" x14ac:dyDescent="0.25">
      <c r="A738" s="59">
        <f t="shared" si="46"/>
        <v>737</v>
      </c>
      <c r="B738" s="47">
        <v>2</v>
      </c>
      <c r="F738" s="59" t="str">
        <f t="shared" si="45"/>
        <v xml:space="preserve">RROO PARA LAS FUERZAS ARMADAS. </v>
      </c>
      <c r="G738" s="59" t="str">
        <f>CONCATENATE(I738," - ",J738,". ",K738," (Ref: ",REPARTO!$F$3,"-",A738,")")</f>
        <v>ÁMBITO DE LA FORMACIÓN MILITAR - RROO PARA LAS FUERZAS ARMADAS.  (Ref: 5-737)</v>
      </c>
      <c r="I738" s="42" t="s">
        <v>136</v>
      </c>
      <c r="J738" s="37" t="s">
        <v>139</v>
      </c>
      <c r="Q738" s="113"/>
      <c r="R738" s="49">
        <f t="shared" si="47"/>
        <v>50</v>
      </c>
    </row>
    <row r="739" spans="1:18" x14ac:dyDescent="0.25">
      <c r="A739" s="59">
        <f t="shared" si="46"/>
        <v>738</v>
      </c>
      <c r="B739" s="47">
        <v>2</v>
      </c>
      <c r="F739" s="59" t="str">
        <f t="shared" si="45"/>
        <v xml:space="preserve">RROO PARA LAS FUERZAS ARMADAS. </v>
      </c>
      <c r="G739" s="59" t="str">
        <f>CONCATENATE(I739," - ",J739,". ",K739," (Ref: ",REPARTO!$F$3,"-",A739,")")</f>
        <v>ÁMBITO DE LA FORMACIÓN MILITAR - RROO PARA LAS FUERZAS ARMADAS.  (Ref: 5-738)</v>
      </c>
      <c r="I739" s="42" t="s">
        <v>136</v>
      </c>
      <c r="J739" s="37" t="s">
        <v>139</v>
      </c>
      <c r="Q739" s="113"/>
      <c r="R739" s="49">
        <f t="shared" si="47"/>
        <v>51</v>
      </c>
    </row>
    <row r="740" spans="1:18" x14ac:dyDescent="0.25">
      <c r="A740" s="59">
        <f t="shared" si="46"/>
        <v>739</v>
      </c>
      <c r="B740" s="47">
        <v>2</v>
      </c>
      <c r="F740" s="59" t="str">
        <f t="shared" si="45"/>
        <v xml:space="preserve">RROO PARA LAS FUERZAS ARMADAS. </v>
      </c>
      <c r="G740" s="59" t="str">
        <f>CONCATENATE(I740," - ",J740,". ",K740," (Ref: ",REPARTO!$F$3,"-",A740,")")</f>
        <v>ÁMBITO DE LA FORMACIÓN MILITAR - RROO PARA LAS FUERZAS ARMADAS.  (Ref: 5-739)</v>
      </c>
      <c r="I740" s="42" t="s">
        <v>136</v>
      </c>
      <c r="J740" s="37" t="s">
        <v>139</v>
      </c>
      <c r="Q740" s="113"/>
      <c r="R740" s="49">
        <f t="shared" si="47"/>
        <v>52</v>
      </c>
    </row>
    <row r="741" spans="1:18" x14ac:dyDescent="0.25">
      <c r="A741" s="59">
        <f t="shared" si="46"/>
        <v>740</v>
      </c>
      <c r="B741" s="47">
        <v>2</v>
      </c>
      <c r="F741" s="59" t="str">
        <f t="shared" si="45"/>
        <v xml:space="preserve">RROO PARA LAS FUERZAS ARMADAS. </v>
      </c>
      <c r="G741" s="59" t="str">
        <f>CONCATENATE(I741," - ",J741,". ",K741," (Ref: ",REPARTO!$F$3,"-",A741,")")</f>
        <v>ÁMBITO DE LA FORMACIÓN MILITAR - RROO PARA LAS FUERZAS ARMADAS.  (Ref: 5-740)</v>
      </c>
      <c r="I741" s="42" t="s">
        <v>136</v>
      </c>
      <c r="J741" s="37" t="s">
        <v>139</v>
      </c>
      <c r="Q741" s="113"/>
      <c r="R741" s="49">
        <f t="shared" si="47"/>
        <v>53</v>
      </c>
    </row>
    <row r="742" spans="1:18" x14ac:dyDescent="0.25">
      <c r="A742" s="59">
        <f t="shared" si="46"/>
        <v>741</v>
      </c>
      <c r="B742" s="47">
        <v>2</v>
      </c>
      <c r="F742" s="59" t="str">
        <f t="shared" si="45"/>
        <v xml:space="preserve">RROO PARA LAS FUERZAS ARMADAS. </v>
      </c>
      <c r="G742" s="59" t="str">
        <f>CONCATENATE(I742," - ",J742,". ",K742," (Ref: ",REPARTO!$F$3,"-",A742,")")</f>
        <v>ÁMBITO DE LA FORMACIÓN MILITAR - RROO PARA LAS FUERZAS ARMADAS.  (Ref: 5-741)</v>
      </c>
      <c r="I742" s="42" t="s">
        <v>136</v>
      </c>
      <c r="J742" s="37" t="s">
        <v>139</v>
      </c>
      <c r="Q742" s="113"/>
      <c r="R742" s="49">
        <f t="shared" si="47"/>
        <v>54</v>
      </c>
    </row>
    <row r="743" spans="1:18" x14ac:dyDescent="0.25">
      <c r="A743" s="59">
        <f t="shared" si="46"/>
        <v>742</v>
      </c>
      <c r="B743" s="47">
        <v>2</v>
      </c>
      <c r="F743" s="59" t="str">
        <f t="shared" si="45"/>
        <v xml:space="preserve">RROO PARA LAS FUERZAS ARMADAS. </v>
      </c>
      <c r="G743" s="59" t="str">
        <f>CONCATENATE(I743," - ",J743,". ",K743," (Ref: ",REPARTO!$F$3,"-",A743,")")</f>
        <v>ÁMBITO DE LA FORMACIÓN MILITAR - RROO PARA LAS FUERZAS ARMADAS.  (Ref: 5-742)</v>
      </c>
      <c r="I743" s="42" t="s">
        <v>136</v>
      </c>
      <c r="J743" s="37" t="s">
        <v>139</v>
      </c>
      <c r="Q743" s="113"/>
      <c r="R743" s="49">
        <f t="shared" si="47"/>
        <v>55</v>
      </c>
    </row>
    <row r="744" spans="1:18" x14ac:dyDescent="0.25">
      <c r="A744" s="59">
        <f t="shared" si="46"/>
        <v>743</v>
      </c>
      <c r="B744" s="47">
        <v>2</v>
      </c>
      <c r="F744" s="59" t="str">
        <f t="shared" si="45"/>
        <v xml:space="preserve">RROO PARA LAS FUERZAS ARMADAS. </v>
      </c>
      <c r="G744" s="59" t="str">
        <f>CONCATENATE(I744," - ",J744,". ",K744," (Ref: ",REPARTO!$F$3,"-",A744,")")</f>
        <v>ÁMBITO DE LA FORMACIÓN MILITAR - RROO PARA LAS FUERZAS ARMADAS.  (Ref: 5-743)</v>
      </c>
      <c r="I744" s="42" t="s">
        <v>136</v>
      </c>
      <c r="J744" s="37" t="s">
        <v>139</v>
      </c>
      <c r="Q744" s="113"/>
      <c r="R744" s="49">
        <f t="shared" si="47"/>
        <v>56</v>
      </c>
    </row>
    <row r="745" spans="1:18" x14ac:dyDescent="0.25">
      <c r="A745" s="59">
        <f t="shared" si="46"/>
        <v>744</v>
      </c>
      <c r="B745" s="47">
        <v>2</v>
      </c>
      <c r="F745" s="59" t="str">
        <f t="shared" si="45"/>
        <v xml:space="preserve">RROO PARA LAS FUERZAS ARMADAS. </v>
      </c>
      <c r="G745" s="59" t="str">
        <f>CONCATENATE(I745," - ",J745,". ",K745," (Ref: ",REPARTO!$F$3,"-",A745,")")</f>
        <v>ÁMBITO DE LA FORMACIÓN MILITAR - RROO PARA LAS FUERZAS ARMADAS.  (Ref: 5-744)</v>
      </c>
      <c r="I745" s="42" t="s">
        <v>136</v>
      </c>
      <c r="J745" s="37" t="s">
        <v>139</v>
      </c>
      <c r="R745" s="49">
        <f t="shared" si="47"/>
        <v>57</v>
      </c>
    </row>
    <row r="746" spans="1:18" x14ac:dyDescent="0.25">
      <c r="A746" s="59">
        <f t="shared" si="46"/>
        <v>745</v>
      </c>
      <c r="B746" s="47">
        <v>2</v>
      </c>
      <c r="F746" s="59" t="str">
        <f t="shared" ref="F746:F761" si="48">IF(J746&gt;0,CONCATENATE(J746,". ",K746),K746)</f>
        <v xml:space="preserve">RROO PARA LAS FUERZAS ARMADAS. </v>
      </c>
      <c r="G746" s="59" t="str">
        <f>CONCATENATE(I746," - ",J746,". ",K746," (Ref: ",REPARTO!$F$3,"-",A746,")")</f>
        <v>ÁMBITO DE LA FORMACIÓN MILITAR - RROO PARA LAS FUERZAS ARMADAS.  (Ref: 5-745)</v>
      </c>
      <c r="I746" s="42" t="s">
        <v>136</v>
      </c>
      <c r="J746" s="37" t="s">
        <v>139</v>
      </c>
      <c r="R746" s="49">
        <f t="shared" si="47"/>
        <v>58</v>
      </c>
    </row>
    <row r="747" spans="1:18" x14ac:dyDescent="0.25">
      <c r="A747" s="59">
        <f t="shared" si="46"/>
        <v>746</v>
      </c>
      <c r="B747" s="47">
        <v>2</v>
      </c>
      <c r="F747" s="59" t="str">
        <f t="shared" si="48"/>
        <v xml:space="preserve">RROO PARA LAS FUERZAS ARMADAS. </v>
      </c>
      <c r="G747" s="59" t="str">
        <f>CONCATENATE(I747," - ",J747,". ",K747," (Ref: ",REPARTO!$F$3,"-",A747,")")</f>
        <v>ÁMBITO DE LA FORMACIÓN MILITAR - RROO PARA LAS FUERZAS ARMADAS.  (Ref: 5-746)</v>
      </c>
      <c r="I747" s="42" t="s">
        <v>136</v>
      </c>
      <c r="J747" s="37" t="s">
        <v>139</v>
      </c>
      <c r="R747" s="49">
        <f t="shared" si="47"/>
        <v>59</v>
      </c>
    </row>
    <row r="748" spans="1:18" x14ac:dyDescent="0.25">
      <c r="A748" s="59">
        <f t="shared" si="46"/>
        <v>747</v>
      </c>
      <c r="B748" s="47">
        <v>2</v>
      </c>
      <c r="F748" s="59" t="str">
        <f t="shared" si="48"/>
        <v xml:space="preserve">RROO PARA LAS FUERZAS ARMADAS. </v>
      </c>
      <c r="G748" s="59" t="str">
        <f>CONCATENATE(I748," - ",J748,". ",K748," (Ref: ",REPARTO!$F$3,"-",A748,")")</f>
        <v>ÁMBITO DE LA FORMACIÓN MILITAR - RROO PARA LAS FUERZAS ARMADAS.  (Ref: 5-747)</v>
      </c>
      <c r="I748" s="42" t="s">
        <v>136</v>
      </c>
      <c r="J748" s="37" t="s">
        <v>139</v>
      </c>
      <c r="R748" s="49">
        <f t="shared" si="47"/>
        <v>60</v>
      </c>
    </row>
    <row r="749" spans="1:18" x14ac:dyDescent="0.25">
      <c r="A749" s="59">
        <f t="shared" si="46"/>
        <v>748</v>
      </c>
      <c r="B749" s="47">
        <v>2</v>
      </c>
      <c r="F749" s="59" t="str">
        <f t="shared" si="48"/>
        <v xml:space="preserve">RROO PARA LAS FUERZAS ARMADAS. </v>
      </c>
      <c r="G749" s="59" t="str">
        <f>CONCATENATE(I749," - ",J749,". ",K749," (Ref: ",REPARTO!$F$3,"-",A749,")")</f>
        <v>ÁMBITO DE LA FORMACIÓN MILITAR - RROO PARA LAS FUERZAS ARMADAS.  (Ref: 5-748)</v>
      </c>
      <c r="I749" s="42" t="s">
        <v>136</v>
      </c>
      <c r="J749" s="37" t="s">
        <v>139</v>
      </c>
      <c r="R749" s="49">
        <f t="shared" si="47"/>
        <v>61</v>
      </c>
    </row>
    <row r="750" spans="1:18" x14ac:dyDescent="0.25">
      <c r="A750" s="59">
        <f t="shared" si="46"/>
        <v>749</v>
      </c>
      <c r="B750" s="47">
        <v>2</v>
      </c>
      <c r="F750" s="59" t="str">
        <f t="shared" si="48"/>
        <v xml:space="preserve">RROO PARA LAS FUERZAS ARMADAS. </v>
      </c>
      <c r="G750" s="59" t="str">
        <f>CONCATENATE(I750," - ",J750,". ",K750," (Ref: ",REPARTO!$F$3,"-",A750,")")</f>
        <v>ÁMBITO DE LA FORMACIÓN MILITAR - RROO PARA LAS FUERZAS ARMADAS.  (Ref: 5-749)</v>
      </c>
      <c r="I750" s="42" t="s">
        <v>136</v>
      </c>
      <c r="J750" s="37" t="s">
        <v>139</v>
      </c>
      <c r="R750" s="49">
        <f t="shared" si="47"/>
        <v>62</v>
      </c>
    </row>
    <row r="751" spans="1:18" x14ac:dyDescent="0.25">
      <c r="A751" s="59">
        <f t="shared" si="46"/>
        <v>750</v>
      </c>
      <c r="B751" s="47">
        <v>2</v>
      </c>
      <c r="F751" s="59" t="str">
        <f t="shared" si="48"/>
        <v xml:space="preserve">RROO PARA LAS FUERZAS ARMADAS. </v>
      </c>
      <c r="G751" s="59" t="str">
        <f>CONCATENATE(I751," - ",J751,". ",K751," (Ref: ",REPARTO!$F$3,"-",A751,")")</f>
        <v>ÁMBITO DE LA FORMACIÓN MILITAR - RROO PARA LAS FUERZAS ARMADAS.  (Ref: 5-750)</v>
      </c>
      <c r="I751" s="42" t="s">
        <v>136</v>
      </c>
      <c r="J751" s="37" t="s">
        <v>139</v>
      </c>
      <c r="R751" s="49">
        <f t="shared" si="47"/>
        <v>63</v>
      </c>
    </row>
    <row r="752" spans="1:18" x14ac:dyDescent="0.25">
      <c r="A752" s="59">
        <f t="shared" si="46"/>
        <v>751</v>
      </c>
      <c r="B752" s="47">
        <v>2</v>
      </c>
      <c r="F752" s="59" t="str">
        <f t="shared" si="48"/>
        <v xml:space="preserve">RROO PARA LAS FUERZAS ARMADAS. </v>
      </c>
      <c r="G752" s="59" t="str">
        <f>CONCATENATE(I752," - ",J752,". ",K752," (Ref: ",REPARTO!$F$3,"-",A752,")")</f>
        <v>ÁMBITO DE LA FORMACIÓN MILITAR - RROO PARA LAS FUERZAS ARMADAS.  (Ref: 5-751)</v>
      </c>
      <c r="I752" s="42" t="s">
        <v>136</v>
      </c>
      <c r="J752" s="37" t="s">
        <v>139</v>
      </c>
      <c r="R752" s="49">
        <f t="shared" si="47"/>
        <v>64</v>
      </c>
    </row>
    <row r="753" spans="1:18" x14ac:dyDescent="0.25">
      <c r="A753" s="59">
        <f t="shared" si="46"/>
        <v>752</v>
      </c>
      <c r="B753" s="47">
        <v>2</v>
      </c>
      <c r="F753" s="59" t="str">
        <f t="shared" si="48"/>
        <v xml:space="preserve">RROO PARA LAS FUERZAS ARMADAS. </v>
      </c>
      <c r="G753" s="59" t="str">
        <f>CONCATENATE(I753," - ",J753,". ",K753," (Ref: ",REPARTO!$F$3,"-",A753,")")</f>
        <v>ÁMBITO DE LA FORMACIÓN MILITAR - RROO PARA LAS FUERZAS ARMADAS.  (Ref: 5-752)</v>
      </c>
      <c r="I753" s="42" t="s">
        <v>136</v>
      </c>
      <c r="J753" s="37" t="s">
        <v>139</v>
      </c>
      <c r="R753" s="49">
        <f t="shared" si="47"/>
        <v>65</v>
      </c>
    </row>
    <row r="754" spans="1:18" x14ac:dyDescent="0.25">
      <c r="A754" s="59">
        <f t="shared" si="46"/>
        <v>753</v>
      </c>
      <c r="B754" s="47">
        <v>2</v>
      </c>
      <c r="F754" s="59" t="str">
        <f t="shared" si="48"/>
        <v xml:space="preserve">RROO PARA LAS FUERZAS ARMADAS. </v>
      </c>
      <c r="G754" s="59" t="str">
        <f>CONCATENATE(I754," - ",J754,". ",K754," (Ref: ",REPARTO!$F$3,"-",A754,")")</f>
        <v>ÁMBITO DE LA FORMACIÓN MILITAR - RROO PARA LAS FUERZAS ARMADAS.  (Ref: 5-753)</v>
      </c>
      <c r="I754" s="42" t="s">
        <v>136</v>
      </c>
      <c r="J754" s="37" t="s">
        <v>139</v>
      </c>
      <c r="R754" s="49">
        <f t="shared" si="47"/>
        <v>66</v>
      </c>
    </row>
    <row r="755" spans="1:18" x14ac:dyDescent="0.25">
      <c r="A755" s="59">
        <f t="shared" si="46"/>
        <v>754</v>
      </c>
      <c r="B755" s="47">
        <v>2</v>
      </c>
      <c r="F755" s="59" t="str">
        <f t="shared" si="48"/>
        <v xml:space="preserve">RROO PARA LAS FUERZAS ARMADAS. </v>
      </c>
      <c r="G755" s="59" t="str">
        <f>CONCATENATE(I755," - ",J755,". ",K755," (Ref: ",REPARTO!$F$3,"-",A755,")")</f>
        <v>ÁMBITO DE LA FORMACIÓN MILITAR - RROO PARA LAS FUERZAS ARMADAS.  (Ref: 5-754)</v>
      </c>
      <c r="I755" s="42" t="s">
        <v>136</v>
      </c>
      <c r="J755" s="37" t="s">
        <v>139</v>
      </c>
      <c r="R755" s="49">
        <f t="shared" si="47"/>
        <v>67</v>
      </c>
    </row>
    <row r="756" spans="1:18" x14ac:dyDescent="0.25">
      <c r="A756" s="59">
        <f t="shared" si="46"/>
        <v>755</v>
      </c>
      <c r="B756" s="47">
        <v>2</v>
      </c>
      <c r="F756" s="59" t="str">
        <f t="shared" si="48"/>
        <v xml:space="preserve">RROO PARA LAS FUERZAS ARMADAS. </v>
      </c>
      <c r="G756" s="59" t="str">
        <f>CONCATENATE(I756," - ",J756,". ",K756," (Ref: ",REPARTO!$F$3,"-",A756,")")</f>
        <v>ÁMBITO DE LA FORMACIÓN MILITAR - RROO PARA LAS FUERZAS ARMADAS.  (Ref: 5-755)</v>
      </c>
      <c r="I756" s="42" t="s">
        <v>136</v>
      </c>
      <c r="J756" s="37" t="s">
        <v>139</v>
      </c>
      <c r="R756" s="49">
        <f t="shared" si="47"/>
        <v>68</v>
      </c>
    </row>
    <row r="757" spans="1:18" x14ac:dyDescent="0.25">
      <c r="A757" s="59">
        <f t="shared" si="46"/>
        <v>756</v>
      </c>
      <c r="B757" s="47">
        <v>2</v>
      </c>
      <c r="F757" s="59" t="str">
        <f t="shared" si="48"/>
        <v xml:space="preserve">RROO PARA LAS FUERZAS ARMADAS. </v>
      </c>
      <c r="G757" s="59" t="str">
        <f>CONCATENATE(I757," - ",J757,". ",K757," (Ref: ",REPARTO!$F$3,"-",A757,")")</f>
        <v>ÁMBITO DE LA FORMACIÓN MILITAR - RROO PARA LAS FUERZAS ARMADAS.  (Ref: 5-756)</v>
      </c>
      <c r="I757" s="42" t="s">
        <v>136</v>
      </c>
      <c r="J757" s="37" t="s">
        <v>139</v>
      </c>
      <c r="R757" s="49">
        <f t="shared" si="47"/>
        <v>69</v>
      </c>
    </row>
    <row r="758" spans="1:18" x14ac:dyDescent="0.25">
      <c r="A758" s="59">
        <f t="shared" si="46"/>
        <v>757</v>
      </c>
      <c r="B758" s="47">
        <v>2</v>
      </c>
      <c r="F758" s="59" t="str">
        <f t="shared" si="48"/>
        <v xml:space="preserve">RROO PARA LAS FUERZAS ARMADAS. </v>
      </c>
      <c r="G758" s="59" t="str">
        <f>CONCATENATE(I758," - ",J758,". ",K758," (Ref: ",REPARTO!$F$3,"-",A758,")")</f>
        <v>ÁMBITO DE LA FORMACIÓN MILITAR - RROO PARA LAS FUERZAS ARMADAS.  (Ref: 5-757)</v>
      </c>
      <c r="I758" s="42" t="s">
        <v>136</v>
      </c>
      <c r="J758" s="37" t="s">
        <v>139</v>
      </c>
      <c r="R758" s="49">
        <f t="shared" si="47"/>
        <v>70</v>
      </c>
    </row>
    <row r="759" spans="1:18" x14ac:dyDescent="0.25">
      <c r="A759" s="59">
        <f t="shared" si="46"/>
        <v>758</v>
      </c>
      <c r="B759" s="47">
        <v>2</v>
      </c>
      <c r="F759" s="59" t="str">
        <f t="shared" si="48"/>
        <v xml:space="preserve">RROO PARA LAS FUERZAS ARMADAS. </v>
      </c>
      <c r="G759" s="59" t="str">
        <f>CONCATENATE(I759," - ",J759,". ",K759," (Ref: ",REPARTO!$F$3,"-",A759,")")</f>
        <v>ÁMBITO DE LA FORMACIÓN MILITAR - RROO PARA LAS FUERZAS ARMADAS.  (Ref: 5-758)</v>
      </c>
      <c r="I759" s="42" t="s">
        <v>136</v>
      </c>
      <c r="J759" s="37" t="s">
        <v>139</v>
      </c>
      <c r="R759" s="49">
        <f t="shared" si="47"/>
        <v>71</v>
      </c>
    </row>
    <row r="760" spans="1:18" x14ac:dyDescent="0.25">
      <c r="A760" s="59">
        <f t="shared" si="46"/>
        <v>759</v>
      </c>
      <c r="B760" s="47">
        <v>2</v>
      </c>
      <c r="F760" s="59" t="str">
        <f t="shared" si="48"/>
        <v xml:space="preserve">RROO PARA LAS FUERZAS ARMADAS. </v>
      </c>
      <c r="G760" s="59" t="str">
        <f>CONCATENATE(I760," - ",J760,". ",K760," (Ref: ",REPARTO!$F$3,"-",A760,")")</f>
        <v>ÁMBITO DE LA FORMACIÓN MILITAR - RROO PARA LAS FUERZAS ARMADAS.  (Ref: 5-759)</v>
      </c>
      <c r="I760" s="42" t="s">
        <v>136</v>
      </c>
      <c r="J760" s="37" t="s">
        <v>139</v>
      </c>
      <c r="R760" s="49">
        <f t="shared" si="47"/>
        <v>72</v>
      </c>
    </row>
    <row r="761" spans="1:18" x14ac:dyDescent="0.25">
      <c r="A761" s="59">
        <f t="shared" si="46"/>
        <v>760</v>
      </c>
      <c r="B761" s="47">
        <v>2</v>
      </c>
      <c r="F761" s="59" t="str">
        <f t="shared" si="48"/>
        <v xml:space="preserve">RROO PARA LAS FUERZAS ARMADAS. </v>
      </c>
      <c r="G761" s="59" t="str">
        <f>CONCATENATE(I761," - ",J761,". ",K761," (Ref: ",REPARTO!$F$3,"-",A761,")")</f>
        <v>ÁMBITO DE LA FORMACIÓN MILITAR - RROO PARA LAS FUERZAS ARMADAS.  (Ref: 5-760)</v>
      </c>
      <c r="I761" s="42" t="s">
        <v>136</v>
      </c>
      <c r="J761" s="37" t="s">
        <v>139</v>
      </c>
      <c r="R761" s="49">
        <f t="shared" si="47"/>
        <v>73</v>
      </c>
    </row>
    <row r="762" spans="1:18" x14ac:dyDescent="0.25">
      <c r="A762" s="59">
        <f t="shared" si="46"/>
        <v>761</v>
      </c>
      <c r="B762" s="47">
        <v>2</v>
      </c>
      <c r="F762" s="59" t="str">
        <f t="shared" ref="F762:F781" si="49">IF(J762&gt;0,CONCATENATE(J762,". ",K762),K762)</f>
        <v xml:space="preserve">RROO PARA LAS FUERZAS ARMADAS. </v>
      </c>
      <c r="G762" s="59" t="str">
        <f>CONCATENATE(I762," - ",J762,". ",K762," (Ref: ",REPARTO!$F$3,"-",A762,")")</f>
        <v>ÁMBITO DE LA FORMACIÓN MILITAR - RROO PARA LAS FUERZAS ARMADAS.  (Ref: 5-761)</v>
      </c>
      <c r="I762" s="42" t="s">
        <v>136</v>
      </c>
      <c r="J762" s="37" t="s">
        <v>139</v>
      </c>
      <c r="R762" s="49">
        <f t="shared" si="47"/>
        <v>74</v>
      </c>
    </row>
    <row r="763" spans="1:18" x14ac:dyDescent="0.25">
      <c r="A763" s="59">
        <f t="shared" si="46"/>
        <v>762</v>
      </c>
      <c r="B763" s="47">
        <v>2</v>
      </c>
      <c r="F763" s="59" t="str">
        <f t="shared" si="49"/>
        <v xml:space="preserve">RROO PARA LAS FUERZAS ARMADAS. </v>
      </c>
      <c r="G763" s="59" t="str">
        <f>CONCATENATE(I763," - ",J763,". ",K763," (Ref: ",REPARTO!$F$3,"-",A763,")")</f>
        <v>ÁMBITO DE LA FORMACIÓN MILITAR - RROO PARA LAS FUERZAS ARMADAS.  (Ref: 5-762)</v>
      </c>
      <c r="I763" s="42" t="s">
        <v>136</v>
      </c>
      <c r="J763" s="37" t="s">
        <v>139</v>
      </c>
      <c r="R763" s="49">
        <f t="shared" si="47"/>
        <v>75</v>
      </c>
    </row>
    <row r="764" spans="1:18" x14ac:dyDescent="0.25">
      <c r="A764" s="59">
        <f t="shared" si="46"/>
        <v>763</v>
      </c>
      <c r="B764" s="47">
        <v>2</v>
      </c>
      <c r="F764" s="59" t="str">
        <f t="shared" si="49"/>
        <v xml:space="preserve">RROO PARA LAS FUERZAS ARMADAS. </v>
      </c>
      <c r="G764" s="59" t="str">
        <f>CONCATENATE(I764," - ",J764,". ",K764," (Ref: ",REPARTO!$F$3,"-",A764,")")</f>
        <v>ÁMBITO DE LA FORMACIÓN MILITAR - RROO PARA LAS FUERZAS ARMADAS.  (Ref: 5-763)</v>
      </c>
      <c r="I764" s="42" t="s">
        <v>136</v>
      </c>
      <c r="J764" s="37" t="s">
        <v>139</v>
      </c>
      <c r="R764" s="49">
        <f t="shared" si="47"/>
        <v>76</v>
      </c>
    </row>
    <row r="765" spans="1:18" x14ac:dyDescent="0.25">
      <c r="A765" s="59">
        <f t="shared" si="46"/>
        <v>764</v>
      </c>
      <c r="B765" s="47">
        <v>2</v>
      </c>
      <c r="F765" s="59" t="str">
        <f t="shared" si="49"/>
        <v xml:space="preserve">RROO PARA LAS FUERZAS ARMADAS. </v>
      </c>
      <c r="G765" s="59" t="str">
        <f>CONCATENATE(I765," - ",J765,". ",K765," (Ref: ",REPARTO!$F$3,"-",A765,")")</f>
        <v>ÁMBITO DE LA FORMACIÓN MILITAR - RROO PARA LAS FUERZAS ARMADAS.  (Ref: 5-764)</v>
      </c>
      <c r="I765" s="42" t="s">
        <v>136</v>
      </c>
      <c r="J765" s="37" t="s">
        <v>139</v>
      </c>
      <c r="R765" s="49">
        <f t="shared" si="47"/>
        <v>77</v>
      </c>
    </row>
    <row r="766" spans="1:18" x14ac:dyDescent="0.25">
      <c r="A766" s="59">
        <f t="shared" si="46"/>
        <v>765</v>
      </c>
      <c r="B766" s="47">
        <v>2</v>
      </c>
      <c r="F766" s="59" t="str">
        <f t="shared" si="49"/>
        <v xml:space="preserve">RROO PARA LAS FUERZAS ARMADAS. </v>
      </c>
      <c r="G766" s="59" t="str">
        <f>CONCATENATE(I766," - ",J766,". ",K766," (Ref: ",REPARTO!$F$3,"-",A766,")")</f>
        <v>ÁMBITO DE LA FORMACIÓN MILITAR - RROO PARA LAS FUERZAS ARMADAS.  (Ref: 5-765)</v>
      </c>
      <c r="I766" s="42" t="s">
        <v>136</v>
      </c>
      <c r="J766" s="37" t="s">
        <v>139</v>
      </c>
      <c r="R766" s="49">
        <f t="shared" si="47"/>
        <v>78</v>
      </c>
    </row>
    <row r="767" spans="1:18" x14ac:dyDescent="0.25">
      <c r="A767" s="59">
        <f t="shared" si="46"/>
        <v>766</v>
      </c>
      <c r="B767" s="47">
        <v>2</v>
      </c>
      <c r="F767" s="59" t="str">
        <f t="shared" si="49"/>
        <v xml:space="preserve">RROO PARA LAS FUERZAS ARMADAS. </v>
      </c>
      <c r="G767" s="59" t="str">
        <f>CONCATENATE(I767," - ",J767,". ",K767," (Ref: ",REPARTO!$F$3,"-",A767,")")</f>
        <v>ÁMBITO DE LA FORMACIÓN MILITAR - RROO PARA LAS FUERZAS ARMADAS.  (Ref: 5-766)</v>
      </c>
      <c r="I767" s="42" t="s">
        <v>136</v>
      </c>
      <c r="J767" s="37" t="s">
        <v>139</v>
      </c>
      <c r="R767" s="49">
        <f t="shared" si="47"/>
        <v>79</v>
      </c>
    </row>
    <row r="768" spans="1:18" x14ac:dyDescent="0.25">
      <c r="A768" s="59">
        <f t="shared" si="46"/>
        <v>767</v>
      </c>
      <c r="B768" s="47">
        <v>2</v>
      </c>
      <c r="F768" s="59" t="str">
        <f t="shared" si="49"/>
        <v xml:space="preserve">RROO PARA LAS FUERZAS ARMADAS. </v>
      </c>
      <c r="G768" s="59" t="str">
        <f>CONCATENATE(I768," - ",J768,". ",K768," (Ref: ",REPARTO!$F$3,"-",A768,")")</f>
        <v>ÁMBITO DE LA FORMACIÓN MILITAR - RROO PARA LAS FUERZAS ARMADAS.  (Ref: 5-767)</v>
      </c>
      <c r="I768" s="42" t="s">
        <v>136</v>
      </c>
      <c r="J768" s="37" t="s">
        <v>139</v>
      </c>
      <c r="R768" s="49">
        <f t="shared" si="47"/>
        <v>80</v>
      </c>
    </row>
    <row r="769" spans="1:18" x14ac:dyDescent="0.25">
      <c r="A769" s="59">
        <f t="shared" si="46"/>
        <v>768</v>
      </c>
      <c r="B769" s="47">
        <v>2</v>
      </c>
      <c r="F769" s="59" t="str">
        <f t="shared" si="49"/>
        <v xml:space="preserve">RROO PARA LAS FUERZAS ARMADAS. </v>
      </c>
      <c r="G769" s="59" t="str">
        <f>CONCATENATE(I769," - ",J769,". ",K769," (Ref: ",REPARTO!$F$3,"-",A769,")")</f>
        <v>ÁMBITO DE LA FORMACIÓN MILITAR - RROO PARA LAS FUERZAS ARMADAS.  (Ref: 5-768)</v>
      </c>
      <c r="I769" s="42" t="s">
        <v>136</v>
      </c>
      <c r="J769" s="37" t="s">
        <v>139</v>
      </c>
      <c r="R769" s="49">
        <f t="shared" si="47"/>
        <v>81</v>
      </c>
    </row>
    <row r="770" spans="1:18" x14ac:dyDescent="0.25">
      <c r="A770" s="59">
        <f t="shared" si="46"/>
        <v>769</v>
      </c>
      <c r="B770" s="47">
        <v>2</v>
      </c>
      <c r="F770" s="59" t="str">
        <f t="shared" si="49"/>
        <v xml:space="preserve">RROO PARA LAS FUERZAS ARMADAS. </v>
      </c>
      <c r="G770" s="59" t="str">
        <f>CONCATENATE(I770," - ",J770,". ",K770," (Ref: ",REPARTO!$F$3,"-",A770,")")</f>
        <v>ÁMBITO DE LA FORMACIÓN MILITAR - RROO PARA LAS FUERZAS ARMADAS.  (Ref: 5-769)</v>
      </c>
      <c r="I770" s="42" t="s">
        <v>136</v>
      </c>
      <c r="J770" s="37" t="s">
        <v>139</v>
      </c>
      <c r="R770" s="49">
        <f t="shared" si="47"/>
        <v>82</v>
      </c>
    </row>
    <row r="771" spans="1:18" x14ac:dyDescent="0.25">
      <c r="A771" s="59">
        <f t="shared" si="46"/>
        <v>770</v>
      </c>
      <c r="B771" s="47">
        <v>2</v>
      </c>
      <c r="F771" s="59" t="str">
        <f t="shared" si="49"/>
        <v xml:space="preserve">RROO PARA LAS FUERZAS ARMADAS. </v>
      </c>
      <c r="G771" s="59" t="str">
        <f>CONCATENATE(I771," - ",J771,". ",K771," (Ref: ",REPARTO!$F$3,"-",A771,")")</f>
        <v>ÁMBITO DE LA FORMACIÓN MILITAR - RROO PARA LAS FUERZAS ARMADAS.  (Ref: 5-770)</v>
      </c>
      <c r="I771" s="42" t="s">
        <v>136</v>
      </c>
      <c r="J771" s="37" t="s">
        <v>139</v>
      </c>
      <c r="R771" s="49">
        <f t="shared" si="47"/>
        <v>83</v>
      </c>
    </row>
    <row r="772" spans="1:18" x14ac:dyDescent="0.25">
      <c r="A772" s="59">
        <f t="shared" ref="A772:A835" si="50">+A771+1</f>
        <v>771</v>
      </c>
      <c r="B772" s="47">
        <v>2</v>
      </c>
      <c r="F772" s="59" t="str">
        <f t="shared" si="49"/>
        <v xml:space="preserve">RROO PARA LAS FUERZAS ARMADAS. </v>
      </c>
      <c r="G772" s="59" t="str">
        <f>CONCATENATE(I772," - ",J772,". ",K772," (Ref: ",REPARTO!$F$3,"-",A772,")")</f>
        <v>ÁMBITO DE LA FORMACIÓN MILITAR - RROO PARA LAS FUERZAS ARMADAS.  (Ref: 5-771)</v>
      </c>
      <c r="I772" s="42" t="s">
        <v>136</v>
      </c>
      <c r="J772" s="37" t="s">
        <v>139</v>
      </c>
      <c r="R772" s="49">
        <f t="shared" ref="R772:R835" si="51">IF(C772=0,R771+1,1)</f>
        <v>84</v>
      </c>
    </row>
    <row r="773" spans="1:18" x14ac:dyDescent="0.25">
      <c r="A773" s="59">
        <f t="shared" si="50"/>
        <v>772</v>
      </c>
      <c r="B773" s="47">
        <v>2</v>
      </c>
      <c r="F773" s="59" t="str">
        <f t="shared" si="49"/>
        <v xml:space="preserve">RROO PARA LAS FUERZAS ARMADAS. </v>
      </c>
      <c r="G773" s="59" t="str">
        <f>CONCATENATE(I773," - ",J773,". ",K773," (Ref: ",REPARTO!$F$3,"-",A773,")")</f>
        <v>ÁMBITO DE LA FORMACIÓN MILITAR - RROO PARA LAS FUERZAS ARMADAS.  (Ref: 5-772)</v>
      </c>
      <c r="I773" s="42" t="s">
        <v>136</v>
      </c>
      <c r="J773" s="37" t="s">
        <v>139</v>
      </c>
      <c r="R773" s="49">
        <f t="shared" si="51"/>
        <v>85</v>
      </c>
    </row>
    <row r="774" spans="1:18" x14ac:dyDescent="0.25">
      <c r="A774" s="59">
        <f t="shared" si="50"/>
        <v>773</v>
      </c>
      <c r="B774" s="47">
        <v>2</v>
      </c>
      <c r="F774" s="59" t="str">
        <f t="shared" si="49"/>
        <v xml:space="preserve">RROO PARA LAS FUERZAS ARMADAS. </v>
      </c>
      <c r="G774" s="59" t="str">
        <f>CONCATENATE(I774," - ",J774,". ",K774," (Ref: ",REPARTO!$F$3,"-",A774,")")</f>
        <v>ÁMBITO DE LA FORMACIÓN MILITAR - RROO PARA LAS FUERZAS ARMADAS.  (Ref: 5-773)</v>
      </c>
      <c r="I774" s="42" t="s">
        <v>136</v>
      </c>
      <c r="J774" s="37" t="s">
        <v>139</v>
      </c>
      <c r="R774" s="49">
        <f t="shared" si="51"/>
        <v>86</v>
      </c>
    </row>
    <row r="775" spans="1:18" x14ac:dyDescent="0.25">
      <c r="A775" s="59">
        <f t="shared" si="50"/>
        <v>774</v>
      </c>
      <c r="B775" s="47">
        <v>2</v>
      </c>
      <c r="C775" s="46">
        <f>+C689+1</f>
        <v>12</v>
      </c>
      <c r="D775" s="46" t="s">
        <v>157</v>
      </c>
      <c r="E775" s="115" t="str">
        <f>CONCATENATE(H775," ",D775)</f>
        <v>RROO para las Fuerzas Armadas II</v>
      </c>
      <c r="F775" s="59" t="str">
        <f t="shared" si="49"/>
        <v xml:space="preserve">RROO PARA LAS FUERZAS ARMADAS. </v>
      </c>
      <c r="G775" s="59" t="str">
        <f>CONCATENATE(I775," - ",J775,". ",K775," (Ref: ",REPARTO!$F$3,"-",A775,")")</f>
        <v>ÁMBITO DE LA FORMACIÓN MILITAR - RROO PARA LAS FUERZAS ARMADAS.  (Ref: 5-774)</v>
      </c>
      <c r="H775" s="42" t="s">
        <v>158</v>
      </c>
      <c r="I775" s="42" t="s">
        <v>136</v>
      </c>
      <c r="J775" s="37" t="s">
        <v>139</v>
      </c>
      <c r="R775" s="49">
        <f t="shared" si="51"/>
        <v>1</v>
      </c>
    </row>
    <row r="776" spans="1:18" x14ac:dyDescent="0.25">
      <c r="A776" s="59">
        <f t="shared" si="50"/>
        <v>775</v>
      </c>
      <c r="B776" s="47">
        <v>2</v>
      </c>
      <c r="F776" s="59" t="str">
        <f t="shared" si="49"/>
        <v xml:space="preserve">RROO PARA LAS FUERZAS ARMADAS. </v>
      </c>
      <c r="G776" s="59" t="str">
        <f>CONCATENATE(I776," - ",J776,". ",K776," (Ref: ",REPARTO!$F$3,"-",A776,")")</f>
        <v>ÁMBITO DE LA FORMACIÓN MILITAR - RROO PARA LAS FUERZAS ARMADAS.  (Ref: 5-775)</v>
      </c>
      <c r="I776" s="42" t="s">
        <v>136</v>
      </c>
      <c r="J776" s="37" t="s">
        <v>139</v>
      </c>
      <c r="R776" s="49">
        <f t="shared" si="51"/>
        <v>2</v>
      </c>
    </row>
    <row r="777" spans="1:18" x14ac:dyDescent="0.25">
      <c r="A777" s="59">
        <f t="shared" si="50"/>
        <v>776</v>
      </c>
      <c r="B777" s="47">
        <v>2</v>
      </c>
      <c r="F777" s="59" t="str">
        <f t="shared" si="49"/>
        <v xml:space="preserve">RROO PARA LAS FUERZAS ARMADAS. </v>
      </c>
      <c r="G777" s="59" t="str">
        <f>CONCATENATE(I777," - ",J777,". ",K777," (Ref: ",REPARTO!$F$3,"-",A777,")")</f>
        <v>ÁMBITO DE LA FORMACIÓN MILITAR - RROO PARA LAS FUERZAS ARMADAS.  (Ref: 5-776)</v>
      </c>
      <c r="I777" s="42" t="s">
        <v>136</v>
      </c>
      <c r="J777" s="37" t="s">
        <v>139</v>
      </c>
      <c r="R777" s="49">
        <f t="shared" si="51"/>
        <v>3</v>
      </c>
    </row>
    <row r="778" spans="1:18" x14ac:dyDescent="0.25">
      <c r="A778" s="59">
        <f t="shared" si="50"/>
        <v>777</v>
      </c>
      <c r="B778" s="47">
        <v>2</v>
      </c>
      <c r="F778" s="59" t="str">
        <f t="shared" si="49"/>
        <v xml:space="preserve">RROO PARA LAS FUERZAS ARMADAS. </v>
      </c>
      <c r="G778" s="59" t="str">
        <f>CONCATENATE(I778," - ",J778,". ",K778," (Ref: ",REPARTO!$F$3,"-",A778,")")</f>
        <v>ÁMBITO DE LA FORMACIÓN MILITAR - RROO PARA LAS FUERZAS ARMADAS.  (Ref: 5-777)</v>
      </c>
      <c r="I778" s="42" t="s">
        <v>136</v>
      </c>
      <c r="J778" s="37" t="s">
        <v>139</v>
      </c>
      <c r="R778" s="49">
        <f t="shared" si="51"/>
        <v>4</v>
      </c>
    </row>
    <row r="779" spans="1:18" x14ac:dyDescent="0.25">
      <c r="A779" s="59">
        <f t="shared" si="50"/>
        <v>778</v>
      </c>
      <c r="B779" s="47">
        <v>2</v>
      </c>
      <c r="F779" s="59" t="str">
        <f t="shared" si="49"/>
        <v xml:space="preserve">RROO PARA LAS FUERZAS ARMADAS. </v>
      </c>
      <c r="G779" s="59" t="str">
        <f>CONCATENATE(I779," - ",J779,". ",K779," (Ref: ",REPARTO!$F$3,"-",A779,")")</f>
        <v>ÁMBITO DE LA FORMACIÓN MILITAR - RROO PARA LAS FUERZAS ARMADAS.  (Ref: 5-778)</v>
      </c>
      <c r="I779" s="42" t="s">
        <v>136</v>
      </c>
      <c r="J779" s="37" t="s">
        <v>139</v>
      </c>
      <c r="R779" s="49">
        <f t="shared" si="51"/>
        <v>5</v>
      </c>
    </row>
    <row r="780" spans="1:18" x14ac:dyDescent="0.25">
      <c r="A780" s="59">
        <f t="shared" si="50"/>
        <v>779</v>
      </c>
      <c r="B780" s="47">
        <v>2</v>
      </c>
      <c r="F780" s="59" t="str">
        <f t="shared" si="49"/>
        <v xml:space="preserve">RROO PARA LAS FUERZAS ARMADAS. </v>
      </c>
      <c r="G780" s="59" t="str">
        <f>CONCATENATE(I780," - ",J780,". ",K780," (Ref: ",REPARTO!$F$3,"-",A780,")")</f>
        <v>ÁMBITO DE LA FORMACIÓN MILITAR - RROO PARA LAS FUERZAS ARMADAS.  (Ref: 5-779)</v>
      </c>
      <c r="I780" s="42" t="s">
        <v>136</v>
      </c>
      <c r="J780" s="37" t="s">
        <v>139</v>
      </c>
      <c r="R780" s="49">
        <f t="shared" si="51"/>
        <v>6</v>
      </c>
    </row>
    <row r="781" spans="1:18" x14ac:dyDescent="0.25">
      <c r="A781" s="59">
        <f t="shared" si="50"/>
        <v>780</v>
      </c>
      <c r="B781" s="47">
        <v>2</v>
      </c>
      <c r="F781" s="59" t="str">
        <f t="shared" si="49"/>
        <v xml:space="preserve">RROO PARA LAS FUERZAS ARMADAS. </v>
      </c>
      <c r="G781" s="59" t="str">
        <f>CONCATENATE(I781," - ",J781,". ",K781," (Ref: ",REPARTO!$F$3,"-",A781,")")</f>
        <v>ÁMBITO DE LA FORMACIÓN MILITAR - RROO PARA LAS FUERZAS ARMADAS.  (Ref: 5-780)</v>
      </c>
      <c r="I781" s="42" t="s">
        <v>136</v>
      </c>
      <c r="J781" s="37" t="s">
        <v>139</v>
      </c>
      <c r="R781" s="49">
        <f t="shared" si="51"/>
        <v>7</v>
      </c>
    </row>
    <row r="782" spans="1:18" x14ac:dyDescent="0.25">
      <c r="A782" s="59">
        <f t="shared" si="50"/>
        <v>781</v>
      </c>
      <c r="B782" s="47">
        <v>2</v>
      </c>
      <c r="F782" s="59" t="str">
        <f t="shared" ref="F782:F813" si="52">IF(J782&gt;0,CONCATENATE(J782,". ",K782),K782)</f>
        <v xml:space="preserve">RROO PARA LAS FUERZAS ARMADAS. </v>
      </c>
      <c r="G782" s="59" t="str">
        <f>CONCATENATE(I782," - ",J782,". ",K782," (Ref: ",REPARTO!$F$3,"-",A782,")")</f>
        <v>ÁMBITO DE LA FORMACIÓN MILITAR - RROO PARA LAS FUERZAS ARMADAS.  (Ref: 5-781)</v>
      </c>
      <c r="I782" s="42" t="s">
        <v>136</v>
      </c>
      <c r="J782" s="37" t="s">
        <v>139</v>
      </c>
      <c r="R782" s="49">
        <f t="shared" si="51"/>
        <v>8</v>
      </c>
    </row>
    <row r="783" spans="1:18" x14ac:dyDescent="0.25">
      <c r="A783" s="59">
        <f t="shared" si="50"/>
        <v>782</v>
      </c>
      <c r="B783" s="47">
        <v>2</v>
      </c>
      <c r="F783" s="59" t="str">
        <f t="shared" si="52"/>
        <v xml:space="preserve">RROO PARA LAS FUERZAS ARMADAS. </v>
      </c>
      <c r="G783" s="59" t="str">
        <f>CONCATENATE(I783," - ",J783,". ",K783," (Ref: ",REPARTO!$F$3,"-",A783,")")</f>
        <v>ÁMBITO DE LA FORMACIÓN MILITAR - RROO PARA LAS FUERZAS ARMADAS.  (Ref: 5-782)</v>
      </c>
      <c r="I783" s="42" t="s">
        <v>136</v>
      </c>
      <c r="J783" s="37" t="s">
        <v>139</v>
      </c>
      <c r="R783" s="49">
        <f t="shared" si="51"/>
        <v>9</v>
      </c>
    </row>
    <row r="784" spans="1:18" x14ac:dyDescent="0.25">
      <c r="A784" s="59">
        <f t="shared" si="50"/>
        <v>783</v>
      </c>
      <c r="B784" s="47">
        <v>2</v>
      </c>
      <c r="E784" s="115"/>
      <c r="F784" s="59" t="str">
        <f t="shared" si="52"/>
        <v xml:space="preserve">RROO PARA LAS FUERZAS ARMADAS. </v>
      </c>
      <c r="G784" s="59" t="str">
        <f>CONCATENATE(I784," - ",J784,". ",K784," (Ref: ",REPARTO!$F$3,"-",A784,")")</f>
        <v>ÁMBITO DE LA FORMACIÓN MILITAR - RROO PARA LAS FUERZAS ARMADAS.  (Ref: 5-783)</v>
      </c>
      <c r="I784" s="42" t="s">
        <v>136</v>
      </c>
      <c r="J784" s="37" t="s">
        <v>139</v>
      </c>
      <c r="R784" s="49">
        <f t="shared" si="51"/>
        <v>10</v>
      </c>
    </row>
    <row r="785" spans="1:18" x14ac:dyDescent="0.25">
      <c r="A785" s="59">
        <f t="shared" si="50"/>
        <v>784</v>
      </c>
      <c r="B785" s="47">
        <v>2</v>
      </c>
      <c r="F785" s="59" t="str">
        <f t="shared" si="52"/>
        <v xml:space="preserve">RROO PARA LAS FUERZAS ARMADAS. </v>
      </c>
      <c r="G785" s="59" t="str">
        <f>CONCATENATE(I785," - ",J785,". ",K785," (Ref: ",REPARTO!$F$3,"-",A785,")")</f>
        <v>ÁMBITO DE LA FORMACIÓN MILITAR - RROO PARA LAS FUERZAS ARMADAS.  (Ref: 5-784)</v>
      </c>
      <c r="I785" s="42" t="s">
        <v>136</v>
      </c>
      <c r="J785" s="37" t="s">
        <v>139</v>
      </c>
      <c r="R785" s="49">
        <f t="shared" si="51"/>
        <v>11</v>
      </c>
    </row>
    <row r="786" spans="1:18" x14ac:dyDescent="0.25">
      <c r="A786" s="59">
        <f t="shared" si="50"/>
        <v>785</v>
      </c>
      <c r="B786" s="47">
        <v>2</v>
      </c>
      <c r="F786" s="59" t="str">
        <f t="shared" si="52"/>
        <v xml:space="preserve">RROO PARA LAS FUERZAS ARMADAS. </v>
      </c>
      <c r="G786" s="59" t="str">
        <f>CONCATENATE(I786," - ",J786,". ",K786," (Ref: ",REPARTO!$F$3,"-",A786,")")</f>
        <v>ÁMBITO DE LA FORMACIÓN MILITAR - RROO PARA LAS FUERZAS ARMADAS.  (Ref: 5-785)</v>
      </c>
      <c r="I786" s="42" t="s">
        <v>136</v>
      </c>
      <c r="J786" s="37" t="s">
        <v>139</v>
      </c>
      <c r="R786" s="49">
        <f t="shared" si="51"/>
        <v>12</v>
      </c>
    </row>
    <row r="787" spans="1:18" x14ac:dyDescent="0.25">
      <c r="A787" s="59">
        <f t="shared" si="50"/>
        <v>786</v>
      </c>
      <c r="B787" s="47">
        <v>2</v>
      </c>
      <c r="F787" s="59" t="str">
        <f t="shared" si="52"/>
        <v xml:space="preserve">RROO PARA LAS FUERZAS ARMADAS. </v>
      </c>
      <c r="G787" s="59" t="str">
        <f>CONCATENATE(I787," - ",J787,". ",K787," (Ref: ",REPARTO!$F$3,"-",A787,")")</f>
        <v>ÁMBITO DE LA FORMACIÓN MILITAR - RROO PARA LAS FUERZAS ARMADAS.  (Ref: 5-786)</v>
      </c>
      <c r="I787" s="42" t="s">
        <v>136</v>
      </c>
      <c r="J787" s="37" t="s">
        <v>139</v>
      </c>
      <c r="R787" s="49">
        <f t="shared" si="51"/>
        <v>13</v>
      </c>
    </row>
    <row r="788" spans="1:18" x14ac:dyDescent="0.25">
      <c r="A788" s="59">
        <f t="shared" si="50"/>
        <v>787</v>
      </c>
      <c r="B788" s="47">
        <v>2</v>
      </c>
      <c r="F788" s="59" t="str">
        <f t="shared" si="52"/>
        <v xml:space="preserve">RROO PARA LAS FUERZAS ARMADAS. </v>
      </c>
      <c r="G788" s="59" t="str">
        <f>CONCATENATE(I788," - ",J788,". ",K788," (Ref: ",REPARTO!$F$3,"-",A788,")")</f>
        <v>ÁMBITO DE LA FORMACIÓN MILITAR - RROO PARA LAS FUERZAS ARMADAS.  (Ref: 5-787)</v>
      </c>
      <c r="I788" s="42" t="s">
        <v>136</v>
      </c>
      <c r="J788" s="37" t="s">
        <v>139</v>
      </c>
      <c r="R788" s="49">
        <f t="shared" si="51"/>
        <v>14</v>
      </c>
    </row>
    <row r="789" spans="1:18" x14ac:dyDescent="0.25">
      <c r="A789" s="59">
        <f t="shared" si="50"/>
        <v>788</v>
      </c>
      <c r="B789" s="47">
        <v>2</v>
      </c>
      <c r="F789" s="59" t="str">
        <f t="shared" si="52"/>
        <v xml:space="preserve">RROO PARA LAS FUERZAS ARMADAS. </v>
      </c>
      <c r="G789" s="59" t="str">
        <f>CONCATENATE(I789," - ",J789,". ",K789," (Ref: ",REPARTO!$F$3,"-",A789,")")</f>
        <v>ÁMBITO DE LA FORMACIÓN MILITAR - RROO PARA LAS FUERZAS ARMADAS.  (Ref: 5-788)</v>
      </c>
      <c r="I789" s="42" t="s">
        <v>136</v>
      </c>
      <c r="J789" s="37" t="s">
        <v>139</v>
      </c>
      <c r="R789" s="49">
        <f t="shared" si="51"/>
        <v>15</v>
      </c>
    </row>
    <row r="790" spans="1:18" x14ac:dyDescent="0.25">
      <c r="A790" s="59">
        <f t="shared" si="50"/>
        <v>789</v>
      </c>
      <c r="B790" s="47">
        <v>2</v>
      </c>
      <c r="F790" s="59" t="str">
        <f t="shared" si="52"/>
        <v xml:space="preserve">RROO PARA LAS FUERZAS ARMADAS. </v>
      </c>
      <c r="G790" s="59" t="str">
        <f>CONCATENATE(I790," - ",J790,". ",K790," (Ref: ",REPARTO!$F$3,"-",A790,")")</f>
        <v>ÁMBITO DE LA FORMACIÓN MILITAR - RROO PARA LAS FUERZAS ARMADAS.  (Ref: 5-789)</v>
      </c>
      <c r="I790" s="42" t="s">
        <v>136</v>
      </c>
      <c r="J790" s="37" t="s">
        <v>139</v>
      </c>
      <c r="R790" s="49">
        <f t="shared" si="51"/>
        <v>16</v>
      </c>
    </row>
    <row r="791" spans="1:18" x14ac:dyDescent="0.25">
      <c r="A791" s="59">
        <f t="shared" si="50"/>
        <v>790</v>
      </c>
      <c r="B791" s="47">
        <v>2</v>
      </c>
      <c r="F791" s="59" t="str">
        <f t="shared" si="52"/>
        <v xml:space="preserve">RROO PARA LAS FUERZAS ARMADAS. </v>
      </c>
      <c r="G791" s="59" t="str">
        <f>CONCATENATE(I791," - ",J791,". ",K791," (Ref: ",REPARTO!$F$3,"-",A791,")")</f>
        <v>ÁMBITO DE LA FORMACIÓN MILITAR - RROO PARA LAS FUERZAS ARMADAS.  (Ref: 5-790)</v>
      </c>
      <c r="I791" s="42" t="s">
        <v>136</v>
      </c>
      <c r="J791" s="37" t="s">
        <v>139</v>
      </c>
      <c r="R791" s="49">
        <f t="shared" si="51"/>
        <v>17</v>
      </c>
    </row>
    <row r="792" spans="1:18" x14ac:dyDescent="0.25">
      <c r="A792" s="59">
        <f t="shared" si="50"/>
        <v>791</v>
      </c>
      <c r="B792" s="47">
        <v>2</v>
      </c>
      <c r="F792" s="59" t="str">
        <f t="shared" si="52"/>
        <v xml:space="preserve">RROO PARA LAS FUERZAS ARMADAS. </v>
      </c>
      <c r="G792" s="59" t="str">
        <f>CONCATENATE(I792," - ",J792,". ",K792," (Ref: ",REPARTO!$F$3,"-",A792,")")</f>
        <v>ÁMBITO DE LA FORMACIÓN MILITAR - RROO PARA LAS FUERZAS ARMADAS.  (Ref: 5-791)</v>
      </c>
      <c r="I792" s="42" t="s">
        <v>136</v>
      </c>
      <c r="J792" s="37" t="s">
        <v>139</v>
      </c>
      <c r="R792" s="49">
        <f t="shared" si="51"/>
        <v>18</v>
      </c>
    </row>
    <row r="793" spans="1:18" x14ac:dyDescent="0.25">
      <c r="A793" s="59">
        <f t="shared" si="50"/>
        <v>792</v>
      </c>
      <c r="B793" s="47">
        <v>2</v>
      </c>
      <c r="F793" s="59" t="str">
        <f t="shared" si="52"/>
        <v xml:space="preserve">RROO PARA LAS FUERZAS ARMADAS. </v>
      </c>
      <c r="G793" s="59" t="str">
        <f>CONCATENATE(I793," - ",J793,". ",K793," (Ref: ",REPARTO!$F$3,"-",A793,")")</f>
        <v>ÁMBITO DE LA FORMACIÓN MILITAR - RROO PARA LAS FUERZAS ARMADAS.  (Ref: 5-792)</v>
      </c>
      <c r="I793" s="42" t="s">
        <v>136</v>
      </c>
      <c r="J793" s="37" t="s">
        <v>139</v>
      </c>
      <c r="R793" s="49">
        <f t="shared" si="51"/>
        <v>19</v>
      </c>
    </row>
    <row r="794" spans="1:18" x14ac:dyDescent="0.25">
      <c r="A794" s="59">
        <f t="shared" si="50"/>
        <v>793</v>
      </c>
      <c r="B794" s="47">
        <v>2</v>
      </c>
      <c r="F794" s="59" t="str">
        <f t="shared" si="52"/>
        <v xml:space="preserve">RROO PARA LAS FUERZAS ARMADAS. </v>
      </c>
      <c r="G794" s="59" t="str">
        <f>CONCATENATE(I794," - ",J794,". ",K794," (Ref: ",REPARTO!$F$3,"-",A794,")")</f>
        <v>ÁMBITO DE LA FORMACIÓN MILITAR - RROO PARA LAS FUERZAS ARMADAS.  (Ref: 5-793)</v>
      </c>
      <c r="I794" s="42" t="s">
        <v>136</v>
      </c>
      <c r="J794" s="37" t="s">
        <v>139</v>
      </c>
      <c r="R794" s="49">
        <f t="shared" si="51"/>
        <v>20</v>
      </c>
    </row>
    <row r="795" spans="1:18" x14ac:dyDescent="0.25">
      <c r="A795" s="59">
        <f t="shared" si="50"/>
        <v>794</v>
      </c>
      <c r="B795" s="47">
        <v>2</v>
      </c>
      <c r="F795" s="59" t="str">
        <f t="shared" si="52"/>
        <v xml:space="preserve">RROO PARA LAS FUERZAS ARMADAS. </v>
      </c>
      <c r="G795" s="59" t="str">
        <f>CONCATENATE(I795," - ",J795,". ",K795," (Ref: ",REPARTO!$F$3,"-",A795,")")</f>
        <v>ÁMBITO DE LA FORMACIÓN MILITAR - RROO PARA LAS FUERZAS ARMADAS.  (Ref: 5-794)</v>
      </c>
      <c r="I795" s="42" t="s">
        <v>136</v>
      </c>
      <c r="J795" s="37" t="s">
        <v>139</v>
      </c>
      <c r="R795" s="49">
        <f t="shared" si="51"/>
        <v>21</v>
      </c>
    </row>
    <row r="796" spans="1:18" x14ac:dyDescent="0.25">
      <c r="A796" s="59">
        <f t="shared" si="50"/>
        <v>795</v>
      </c>
      <c r="B796" s="47">
        <v>2</v>
      </c>
      <c r="F796" s="59" t="str">
        <f t="shared" si="52"/>
        <v xml:space="preserve">RROO PARA LAS FUERZAS ARMADAS. </v>
      </c>
      <c r="G796" s="59" t="str">
        <f>CONCATENATE(I796," - ",J796,". ",K796," (Ref: ",REPARTO!$F$3,"-",A796,")")</f>
        <v>ÁMBITO DE LA FORMACIÓN MILITAR - RROO PARA LAS FUERZAS ARMADAS.  (Ref: 5-795)</v>
      </c>
      <c r="I796" s="42" t="s">
        <v>136</v>
      </c>
      <c r="J796" s="37" t="s">
        <v>139</v>
      </c>
      <c r="R796" s="49">
        <f t="shared" si="51"/>
        <v>22</v>
      </c>
    </row>
    <row r="797" spans="1:18" x14ac:dyDescent="0.25">
      <c r="A797" s="59">
        <f t="shared" si="50"/>
        <v>796</v>
      </c>
      <c r="B797" s="47">
        <v>2</v>
      </c>
      <c r="F797" s="59" t="str">
        <f t="shared" si="52"/>
        <v xml:space="preserve">RROO PARA LAS FUERZAS ARMADAS. </v>
      </c>
      <c r="G797" s="59" t="str">
        <f>CONCATENATE(I797," - ",J797,". ",K797," (Ref: ",REPARTO!$F$3,"-",A797,")")</f>
        <v>ÁMBITO DE LA FORMACIÓN MILITAR - RROO PARA LAS FUERZAS ARMADAS.  (Ref: 5-796)</v>
      </c>
      <c r="I797" s="42" t="s">
        <v>136</v>
      </c>
      <c r="J797" s="37" t="s">
        <v>139</v>
      </c>
      <c r="R797" s="49">
        <f t="shared" si="51"/>
        <v>23</v>
      </c>
    </row>
    <row r="798" spans="1:18" x14ac:dyDescent="0.25">
      <c r="A798" s="59">
        <f t="shared" si="50"/>
        <v>797</v>
      </c>
      <c r="B798" s="47">
        <v>2</v>
      </c>
      <c r="F798" s="59" t="str">
        <f t="shared" si="52"/>
        <v xml:space="preserve">RROO PARA LAS FUERZAS ARMADAS. </v>
      </c>
      <c r="G798" s="59" t="str">
        <f>CONCATENATE(I798," - ",J798,". ",K798," (Ref: ",REPARTO!$F$3,"-",A798,")")</f>
        <v>ÁMBITO DE LA FORMACIÓN MILITAR - RROO PARA LAS FUERZAS ARMADAS.  (Ref: 5-797)</v>
      </c>
      <c r="I798" s="42" t="s">
        <v>136</v>
      </c>
      <c r="J798" s="37" t="s">
        <v>139</v>
      </c>
      <c r="R798" s="49">
        <f t="shared" si="51"/>
        <v>24</v>
      </c>
    </row>
    <row r="799" spans="1:18" x14ac:dyDescent="0.25">
      <c r="A799" s="59">
        <f t="shared" si="50"/>
        <v>798</v>
      </c>
      <c r="B799" s="47">
        <v>2</v>
      </c>
      <c r="F799" s="59" t="str">
        <f t="shared" si="52"/>
        <v xml:space="preserve">RROO PARA LAS FUERZAS ARMADAS. </v>
      </c>
      <c r="G799" s="59" t="str">
        <f>CONCATENATE(I799," - ",J799,". ",K799," (Ref: ",REPARTO!$F$3,"-",A799,")")</f>
        <v>ÁMBITO DE LA FORMACIÓN MILITAR - RROO PARA LAS FUERZAS ARMADAS.  (Ref: 5-798)</v>
      </c>
      <c r="I799" s="42" t="s">
        <v>136</v>
      </c>
      <c r="J799" s="37" t="s">
        <v>139</v>
      </c>
      <c r="R799" s="49">
        <f t="shared" si="51"/>
        <v>25</v>
      </c>
    </row>
    <row r="800" spans="1:18" x14ac:dyDescent="0.25">
      <c r="A800" s="59">
        <f t="shared" si="50"/>
        <v>799</v>
      </c>
      <c r="B800" s="47">
        <v>2</v>
      </c>
      <c r="F800" s="59" t="str">
        <f t="shared" si="52"/>
        <v xml:space="preserve">RROO PARA LAS FUERZAS ARMADAS. </v>
      </c>
      <c r="G800" s="59" t="str">
        <f>CONCATENATE(I800," - ",J800,". ",K800," (Ref: ",REPARTO!$F$3,"-",A800,")")</f>
        <v>ÁMBITO DE LA FORMACIÓN MILITAR - RROO PARA LAS FUERZAS ARMADAS.  (Ref: 5-799)</v>
      </c>
      <c r="I800" s="42" t="s">
        <v>136</v>
      </c>
      <c r="J800" s="37" t="s">
        <v>139</v>
      </c>
      <c r="R800" s="49">
        <f t="shared" si="51"/>
        <v>26</v>
      </c>
    </row>
    <row r="801" spans="1:18" x14ac:dyDescent="0.25">
      <c r="A801" s="59">
        <f t="shared" si="50"/>
        <v>800</v>
      </c>
      <c r="B801" s="47">
        <v>2</v>
      </c>
      <c r="F801" s="59" t="str">
        <f t="shared" si="52"/>
        <v xml:space="preserve">RROO PARA LAS FUERZAS ARMADAS. </v>
      </c>
      <c r="G801" s="59" t="str">
        <f>CONCATENATE(I801," - ",J801,". ",K801," (Ref: ",REPARTO!$F$3,"-",A801,")")</f>
        <v>ÁMBITO DE LA FORMACIÓN MILITAR - RROO PARA LAS FUERZAS ARMADAS.  (Ref: 5-800)</v>
      </c>
      <c r="I801" s="42" t="s">
        <v>136</v>
      </c>
      <c r="J801" s="37" t="s">
        <v>139</v>
      </c>
      <c r="R801" s="49">
        <f t="shared" si="51"/>
        <v>27</v>
      </c>
    </row>
    <row r="802" spans="1:18" x14ac:dyDescent="0.25">
      <c r="A802" s="59">
        <f t="shared" si="50"/>
        <v>801</v>
      </c>
      <c r="B802" s="47">
        <v>2</v>
      </c>
      <c r="F802" s="59" t="str">
        <f t="shared" si="52"/>
        <v xml:space="preserve">RROO PARA LAS FUERZAS ARMADAS. </v>
      </c>
      <c r="G802" s="59" t="str">
        <f>CONCATENATE(I802," - ",J802,". ",K802," (Ref: ",REPARTO!$F$3,"-",A802,")")</f>
        <v>ÁMBITO DE LA FORMACIÓN MILITAR - RROO PARA LAS FUERZAS ARMADAS.  (Ref: 5-801)</v>
      </c>
      <c r="I802" s="42" t="s">
        <v>136</v>
      </c>
      <c r="J802" s="37" t="s">
        <v>139</v>
      </c>
      <c r="R802" s="49">
        <f t="shared" si="51"/>
        <v>28</v>
      </c>
    </row>
    <row r="803" spans="1:18" x14ac:dyDescent="0.25">
      <c r="A803" s="59">
        <f t="shared" si="50"/>
        <v>802</v>
      </c>
      <c r="B803" s="47">
        <v>2</v>
      </c>
      <c r="F803" s="59" t="str">
        <f t="shared" si="52"/>
        <v xml:space="preserve">RROO PARA LAS FUERZAS ARMADAS. </v>
      </c>
      <c r="G803" s="59" t="str">
        <f>CONCATENATE(I803," - ",J803,". ",K803," (Ref: ",REPARTO!$F$3,"-",A803,")")</f>
        <v>ÁMBITO DE LA FORMACIÓN MILITAR - RROO PARA LAS FUERZAS ARMADAS.  (Ref: 5-802)</v>
      </c>
      <c r="I803" s="42" t="s">
        <v>136</v>
      </c>
      <c r="J803" s="37" t="s">
        <v>139</v>
      </c>
      <c r="R803" s="49">
        <f t="shared" si="51"/>
        <v>29</v>
      </c>
    </row>
    <row r="804" spans="1:18" x14ac:dyDescent="0.25">
      <c r="A804" s="59">
        <f t="shared" si="50"/>
        <v>803</v>
      </c>
      <c r="B804" s="47">
        <v>2</v>
      </c>
      <c r="F804" s="59" t="str">
        <f t="shared" si="52"/>
        <v xml:space="preserve">RROO PARA LAS FUERZAS ARMADAS. </v>
      </c>
      <c r="G804" s="59" t="str">
        <f>CONCATENATE(I804," - ",J804,". ",K804," (Ref: ",REPARTO!$F$3,"-",A804,")")</f>
        <v>ÁMBITO DE LA FORMACIÓN MILITAR - RROO PARA LAS FUERZAS ARMADAS.  (Ref: 5-803)</v>
      </c>
      <c r="I804" s="42" t="s">
        <v>136</v>
      </c>
      <c r="J804" s="37" t="s">
        <v>139</v>
      </c>
      <c r="R804" s="49">
        <f t="shared" si="51"/>
        <v>30</v>
      </c>
    </row>
    <row r="805" spans="1:18" x14ac:dyDescent="0.25">
      <c r="A805" s="59">
        <f t="shared" si="50"/>
        <v>804</v>
      </c>
      <c r="B805" s="47">
        <v>2</v>
      </c>
      <c r="F805" s="59" t="str">
        <f t="shared" si="52"/>
        <v xml:space="preserve">RROO PARA LAS FUERZAS ARMADAS. </v>
      </c>
      <c r="G805" s="59" t="str">
        <f>CONCATENATE(I805," - ",J805,". ",K805," (Ref: ",REPARTO!$F$3,"-",A805,")")</f>
        <v>ÁMBITO DE LA FORMACIÓN MILITAR - RROO PARA LAS FUERZAS ARMADAS.  (Ref: 5-804)</v>
      </c>
      <c r="I805" s="42" t="s">
        <v>136</v>
      </c>
      <c r="J805" s="37" t="s">
        <v>139</v>
      </c>
      <c r="R805" s="49">
        <f t="shared" si="51"/>
        <v>31</v>
      </c>
    </row>
    <row r="806" spans="1:18" x14ac:dyDescent="0.25">
      <c r="A806" s="59">
        <f t="shared" si="50"/>
        <v>805</v>
      </c>
      <c r="B806" s="47">
        <v>2</v>
      </c>
      <c r="F806" s="59" t="str">
        <f t="shared" si="52"/>
        <v xml:space="preserve">RROO PARA LAS FUERZAS ARMADAS. </v>
      </c>
      <c r="G806" s="59" t="str">
        <f>CONCATENATE(I806," - ",J806,". ",K806," (Ref: ",REPARTO!$F$3,"-",A806,")")</f>
        <v>ÁMBITO DE LA FORMACIÓN MILITAR - RROO PARA LAS FUERZAS ARMADAS.  (Ref: 5-805)</v>
      </c>
      <c r="I806" s="42" t="s">
        <v>136</v>
      </c>
      <c r="J806" s="37" t="s">
        <v>139</v>
      </c>
      <c r="R806" s="49">
        <f t="shared" si="51"/>
        <v>32</v>
      </c>
    </row>
    <row r="807" spans="1:18" x14ac:dyDescent="0.25">
      <c r="A807" s="59">
        <f t="shared" si="50"/>
        <v>806</v>
      </c>
      <c r="B807" s="47">
        <v>2</v>
      </c>
      <c r="F807" s="59" t="str">
        <f t="shared" si="52"/>
        <v xml:space="preserve">RROO PARA LAS FUERZAS ARMADAS. </v>
      </c>
      <c r="G807" s="59" t="str">
        <f>CONCATENATE(I807," - ",J807,". ",K807," (Ref: ",REPARTO!$F$3,"-",A807,")")</f>
        <v>ÁMBITO DE LA FORMACIÓN MILITAR - RROO PARA LAS FUERZAS ARMADAS.  (Ref: 5-806)</v>
      </c>
      <c r="I807" s="42" t="s">
        <v>136</v>
      </c>
      <c r="J807" s="37" t="s">
        <v>139</v>
      </c>
      <c r="R807" s="49">
        <f t="shared" si="51"/>
        <v>33</v>
      </c>
    </row>
    <row r="808" spans="1:18" x14ac:dyDescent="0.25">
      <c r="A808" s="59">
        <f t="shared" si="50"/>
        <v>807</v>
      </c>
      <c r="B808" s="47">
        <v>2</v>
      </c>
      <c r="F808" s="59" t="str">
        <f t="shared" si="52"/>
        <v xml:space="preserve">RROO PARA LAS FUERZAS ARMADAS. </v>
      </c>
      <c r="G808" s="59" t="str">
        <f>CONCATENATE(I808," - ",J808,". ",K808," (Ref: ",REPARTO!$F$3,"-",A808,")")</f>
        <v>ÁMBITO DE LA FORMACIÓN MILITAR - RROO PARA LAS FUERZAS ARMADAS.  (Ref: 5-807)</v>
      </c>
      <c r="I808" s="42" t="s">
        <v>136</v>
      </c>
      <c r="J808" s="37" t="s">
        <v>139</v>
      </c>
      <c r="R808" s="49">
        <f t="shared" si="51"/>
        <v>34</v>
      </c>
    </row>
    <row r="809" spans="1:18" x14ac:dyDescent="0.25">
      <c r="A809" s="59">
        <f t="shared" si="50"/>
        <v>808</v>
      </c>
      <c r="B809" s="47">
        <v>2</v>
      </c>
      <c r="F809" s="59" t="str">
        <f t="shared" si="52"/>
        <v xml:space="preserve">RROO PARA LAS FUERZAS ARMADAS. </v>
      </c>
      <c r="G809" s="59" t="str">
        <f>CONCATENATE(I809," - ",J809,". ",K809," (Ref: ",REPARTO!$F$3,"-",A809,")")</f>
        <v>ÁMBITO DE LA FORMACIÓN MILITAR - RROO PARA LAS FUERZAS ARMADAS.  (Ref: 5-808)</v>
      </c>
      <c r="I809" s="42" t="s">
        <v>136</v>
      </c>
      <c r="J809" s="37" t="s">
        <v>139</v>
      </c>
      <c r="R809" s="49">
        <f t="shared" si="51"/>
        <v>35</v>
      </c>
    </row>
    <row r="810" spans="1:18" x14ac:dyDescent="0.25">
      <c r="A810" s="59">
        <f t="shared" si="50"/>
        <v>809</v>
      </c>
      <c r="B810" s="47">
        <v>2</v>
      </c>
      <c r="F810" s="59" t="str">
        <f t="shared" si="52"/>
        <v xml:space="preserve">RROO PARA LAS FUERZAS ARMADAS. </v>
      </c>
      <c r="G810" s="59" t="str">
        <f>CONCATENATE(I810," - ",J810,". ",K810," (Ref: ",REPARTO!$F$3,"-",A810,")")</f>
        <v>ÁMBITO DE LA FORMACIÓN MILITAR - RROO PARA LAS FUERZAS ARMADAS.  (Ref: 5-809)</v>
      </c>
      <c r="I810" s="42" t="s">
        <v>136</v>
      </c>
      <c r="J810" s="37" t="s">
        <v>139</v>
      </c>
      <c r="R810" s="49">
        <f t="shared" si="51"/>
        <v>36</v>
      </c>
    </row>
    <row r="811" spans="1:18" x14ac:dyDescent="0.25">
      <c r="A811" s="59">
        <f t="shared" si="50"/>
        <v>810</v>
      </c>
      <c r="B811" s="47">
        <v>2</v>
      </c>
      <c r="F811" s="59" t="str">
        <f t="shared" si="52"/>
        <v xml:space="preserve">RROO PARA LAS FUERZAS ARMADAS. </v>
      </c>
      <c r="G811" s="59" t="str">
        <f>CONCATENATE(I811," - ",J811,". ",K811," (Ref: ",REPARTO!$F$3,"-",A811,")")</f>
        <v>ÁMBITO DE LA FORMACIÓN MILITAR - RROO PARA LAS FUERZAS ARMADAS.  (Ref: 5-810)</v>
      </c>
      <c r="I811" s="42" t="s">
        <v>136</v>
      </c>
      <c r="J811" s="37" t="s">
        <v>139</v>
      </c>
      <c r="R811" s="49">
        <f t="shared" si="51"/>
        <v>37</v>
      </c>
    </row>
    <row r="812" spans="1:18" x14ac:dyDescent="0.25">
      <c r="A812" s="59">
        <f t="shared" si="50"/>
        <v>811</v>
      </c>
      <c r="B812" s="47">
        <v>2</v>
      </c>
      <c r="F812" s="59" t="str">
        <f t="shared" si="52"/>
        <v xml:space="preserve">RROO PARA LAS FUERZAS ARMADAS. </v>
      </c>
      <c r="G812" s="59" t="str">
        <f>CONCATENATE(I812," - ",J812,". ",K812," (Ref: ",REPARTO!$F$3,"-",A812,")")</f>
        <v>ÁMBITO DE LA FORMACIÓN MILITAR - RROO PARA LAS FUERZAS ARMADAS.  (Ref: 5-811)</v>
      </c>
      <c r="I812" s="42" t="s">
        <v>136</v>
      </c>
      <c r="J812" s="37" t="s">
        <v>139</v>
      </c>
      <c r="R812" s="49">
        <f t="shared" si="51"/>
        <v>38</v>
      </c>
    </row>
    <row r="813" spans="1:18" ht="14.4" x14ac:dyDescent="0.3">
      <c r="A813" s="59">
        <f t="shared" si="50"/>
        <v>812</v>
      </c>
      <c r="B813" s="47">
        <v>2</v>
      </c>
      <c r="F813" s="59" t="str">
        <f t="shared" si="52"/>
        <v xml:space="preserve">RROO PARA LAS FUERZAS ARMADAS. </v>
      </c>
      <c r="G813" s="59" t="str">
        <f>CONCATENATE(I813," - ",J813,". ",K813," (Ref: ",REPARTO!$F$3,"-",A813,")")</f>
        <v>ÁMBITO DE LA FORMACIÓN MILITAR - RROO PARA LAS FUERZAS ARMADAS.  (Ref: 5-812)</v>
      </c>
      <c r="I813" s="42" t="s">
        <v>136</v>
      </c>
      <c r="J813" s="37" t="s">
        <v>139</v>
      </c>
      <c r="K813" s="121"/>
      <c r="R813" s="49">
        <f t="shared" si="51"/>
        <v>39</v>
      </c>
    </row>
    <row r="814" spans="1:18" x14ac:dyDescent="0.25">
      <c r="A814" s="59">
        <f t="shared" si="50"/>
        <v>813</v>
      </c>
      <c r="B814" s="47">
        <v>2</v>
      </c>
      <c r="F814" s="59" t="str">
        <f t="shared" ref="F814:F845" si="53">IF(J814&gt;0,CONCATENATE(J814,". ",K814),K814)</f>
        <v xml:space="preserve">RROO PARA LAS FUERZAS ARMADAS. </v>
      </c>
      <c r="G814" s="59" t="str">
        <f>CONCATENATE(I814," - ",J814,". ",K814," (Ref: ",REPARTO!$F$3,"-",A814,")")</f>
        <v>ÁMBITO DE LA FORMACIÓN MILITAR - RROO PARA LAS FUERZAS ARMADAS.  (Ref: 5-813)</v>
      </c>
      <c r="I814" s="42" t="s">
        <v>136</v>
      </c>
      <c r="J814" s="37" t="s">
        <v>139</v>
      </c>
      <c r="R814" s="49">
        <f t="shared" si="51"/>
        <v>40</v>
      </c>
    </row>
    <row r="815" spans="1:18" x14ac:dyDescent="0.25">
      <c r="A815" s="59">
        <f t="shared" si="50"/>
        <v>814</v>
      </c>
      <c r="B815" s="47">
        <v>2</v>
      </c>
      <c r="F815" s="59" t="str">
        <f t="shared" si="53"/>
        <v xml:space="preserve">RROO PARA LAS FUERZAS ARMADAS. </v>
      </c>
      <c r="G815" s="59" t="str">
        <f>CONCATENATE(I815," - ",J815,". ",K815," (Ref: ",REPARTO!$F$3,"-",A815,")")</f>
        <v>ÁMBITO DE LA FORMACIÓN MILITAR - RROO PARA LAS FUERZAS ARMADAS.  (Ref: 5-814)</v>
      </c>
      <c r="I815" s="42" t="s">
        <v>136</v>
      </c>
      <c r="J815" s="37" t="s">
        <v>139</v>
      </c>
      <c r="R815" s="49">
        <f t="shared" si="51"/>
        <v>41</v>
      </c>
    </row>
    <row r="816" spans="1:18" x14ac:dyDescent="0.25">
      <c r="A816" s="59">
        <f t="shared" si="50"/>
        <v>815</v>
      </c>
      <c r="B816" s="47">
        <v>2</v>
      </c>
      <c r="F816" s="59" t="str">
        <f t="shared" si="53"/>
        <v xml:space="preserve">RROO PARA LAS FUERZAS ARMADAS. </v>
      </c>
      <c r="G816" s="59" t="str">
        <f>CONCATENATE(I816," - ",J816,". ",K816," (Ref: ",REPARTO!$F$3,"-",A816,")")</f>
        <v>ÁMBITO DE LA FORMACIÓN MILITAR - RROO PARA LAS FUERZAS ARMADAS.  (Ref: 5-815)</v>
      </c>
      <c r="I816" s="42" t="s">
        <v>136</v>
      </c>
      <c r="J816" s="37" t="s">
        <v>139</v>
      </c>
      <c r="R816" s="49">
        <f t="shared" si="51"/>
        <v>42</v>
      </c>
    </row>
    <row r="817" spans="1:18" x14ac:dyDescent="0.25">
      <c r="A817" s="59">
        <f t="shared" si="50"/>
        <v>816</v>
      </c>
      <c r="B817" s="47">
        <v>2</v>
      </c>
      <c r="F817" s="59" t="str">
        <f t="shared" si="53"/>
        <v xml:space="preserve">RROO PARA LAS FUERZAS ARMADAS. </v>
      </c>
      <c r="G817" s="59" t="str">
        <f>CONCATENATE(I817," - ",J817,". ",K817," (Ref: ",REPARTO!$F$3,"-",A817,")")</f>
        <v>ÁMBITO DE LA FORMACIÓN MILITAR - RROO PARA LAS FUERZAS ARMADAS.  (Ref: 5-816)</v>
      </c>
      <c r="I817" s="42" t="s">
        <v>136</v>
      </c>
      <c r="J817" s="37" t="s">
        <v>139</v>
      </c>
      <c r="R817" s="49">
        <f t="shared" si="51"/>
        <v>43</v>
      </c>
    </row>
    <row r="818" spans="1:18" x14ac:dyDescent="0.25">
      <c r="A818" s="59">
        <f t="shared" si="50"/>
        <v>817</v>
      </c>
      <c r="B818" s="47">
        <v>2</v>
      </c>
      <c r="F818" s="59" t="str">
        <f t="shared" si="53"/>
        <v xml:space="preserve">RROO PARA LAS FUERZAS ARMADAS. </v>
      </c>
      <c r="G818" s="59" t="str">
        <f>CONCATENATE(I818," - ",J818,". ",K818," (Ref: ",REPARTO!$F$3,"-",A818,")")</f>
        <v>ÁMBITO DE LA FORMACIÓN MILITAR - RROO PARA LAS FUERZAS ARMADAS.  (Ref: 5-817)</v>
      </c>
      <c r="I818" s="42" t="s">
        <v>136</v>
      </c>
      <c r="J818" s="37" t="s">
        <v>139</v>
      </c>
      <c r="R818" s="49">
        <f t="shared" si="51"/>
        <v>44</v>
      </c>
    </row>
    <row r="819" spans="1:18" x14ac:dyDescent="0.25">
      <c r="A819" s="59">
        <f t="shared" si="50"/>
        <v>818</v>
      </c>
      <c r="B819" s="47">
        <v>2</v>
      </c>
      <c r="F819" s="59" t="str">
        <f t="shared" si="53"/>
        <v xml:space="preserve">RROO PARA LAS FUERZAS ARMADAS. </v>
      </c>
      <c r="G819" s="59" t="str">
        <f>CONCATENATE(I819," - ",J819,". ",K819," (Ref: ",REPARTO!$F$3,"-",A819,")")</f>
        <v>ÁMBITO DE LA FORMACIÓN MILITAR - RROO PARA LAS FUERZAS ARMADAS.  (Ref: 5-818)</v>
      </c>
      <c r="I819" s="42" t="s">
        <v>136</v>
      </c>
      <c r="J819" s="37" t="s">
        <v>139</v>
      </c>
      <c r="R819" s="49">
        <f t="shared" si="51"/>
        <v>45</v>
      </c>
    </row>
    <row r="820" spans="1:18" x14ac:dyDescent="0.25">
      <c r="A820" s="59">
        <f t="shared" si="50"/>
        <v>819</v>
      </c>
      <c r="B820" s="47">
        <v>2</v>
      </c>
      <c r="F820" s="59" t="str">
        <f t="shared" si="53"/>
        <v xml:space="preserve">RROO PARA LAS FUERZAS ARMADAS. </v>
      </c>
      <c r="G820" s="59" t="str">
        <f>CONCATENATE(I820," - ",J820,". ",K820," (Ref: ",REPARTO!$F$3,"-",A820,")")</f>
        <v>ÁMBITO DE LA FORMACIÓN MILITAR - RROO PARA LAS FUERZAS ARMADAS.  (Ref: 5-819)</v>
      </c>
      <c r="I820" s="42" t="s">
        <v>136</v>
      </c>
      <c r="J820" s="37" t="s">
        <v>139</v>
      </c>
      <c r="R820" s="49">
        <f t="shared" si="51"/>
        <v>46</v>
      </c>
    </row>
    <row r="821" spans="1:18" x14ac:dyDescent="0.25">
      <c r="A821" s="59">
        <f t="shared" si="50"/>
        <v>820</v>
      </c>
      <c r="B821" s="47">
        <v>2</v>
      </c>
      <c r="F821" s="59" t="str">
        <f t="shared" si="53"/>
        <v xml:space="preserve">RROO PARA LAS FUERZAS ARMADAS. </v>
      </c>
      <c r="G821" s="59" t="str">
        <f>CONCATENATE(I821," - ",J821,". ",K821," (Ref: ",REPARTO!$F$3,"-",A821,")")</f>
        <v>ÁMBITO DE LA FORMACIÓN MILITAR - RROO PARA LAS FUERZAS ARMADAS.  (Ref: 5-820)</v>
      </c>
      <c r="I821" s="42" t="s">
        <v>136</v>
      </c>
      <c r="J821" s="37" t="s">
        <v>139</v>
      </c>
      <c r="R821" s="49">
        <f t="shared" si="51"/>
        <v>47</v>
      </c>
    </row>
    <row r="822" spans="1:18" x14ac:dyDescent="0.25">
      <c r="A822" s="59">
        <f t="shared" si="50"/>
        <v>821</v>
      </c>
      <c r="B822" s="47">
        <v>2</v>
      </c>
      <c r="F822" s="59" t="str">
        <f t="shared" si="53"/>
        <v xml:space="preserve">RROO PARA LAS FUERZAS ARMADAS. </v>
      </c>
      <c r="G822" s="59" t="str">
        <f>CONCATENATE(I822," - ",J822,". ",K822," (Ref: ",REPARTO!$F$3,"-",A822,")")</f>
        <v>ÁMBITO DE LA FORMACIÓN MILITAR - RROO PARA LAS FUERZAS ARMADAS.  (Ref: 5-821)</v>
      </c>
      <c r="I822" s="42" t="s">
        <v>136</v>
      </c>
      <c r="J822" s="37" t="s">
        <v>139</v>
      </c>
      <c r="R822" s="49">
        <f t="shared" si="51"/>
        <v>48</v>
      </c>
    </row>
    <row r="823" spans="1:18" x14ac:dyDescent="0.25">
      <c r="A823" s="59">
        <f t="shared" si="50"/>
        <v>822</v>
      </c>
      <c r="B823" s="47">
        <v>2</v>
      </c>
      <c r="F823" s="59" t="str">
        <f t="shared" si="53"/>
        <v xml:space="preserve">RROO PARA LAS FUERZAS ARMADAS. </v>
      </c>
      <c r="G823" s="59" t="str">
        <f>CONCATENATE(I823," - ",J823,". ",K823," (Ref: ",REPARTO!$F$3,"-",A823,")")</f>
        <v>ÁMBITO DE LA FORMACIÓN MILITAR - RROO PARA LAS FUERZAS ARMADAS.  (Ref: 5-822)</v>
      </c>
      <c r="I823" s="42" t="s">
        <v>136</v>
      </c>
      <c r="J823" s="37" t="s">
        <v>139</v>
      </c>
      <c r="R823" s="49">
        <f t="shared" si="51"/>
        <v>49</v>
      </c>
    </row>
    <row r="824" spans="1:18" x14ac:dyDescent="0.25">
      <c r="A824" s="59">
        <f t="shared" si="50"/>
        <v>823</v>
      </c>
      <c r="B824" s="47">
        <v>2</v>
      </c>
      <c r="F824" s="59" t="str">
        <f t="shared" si="53"/>
        <v xml:space="preserve">RROO PARA LAS FUERZAS ARMADAS. </v>
      </c>
      <c r="G824" s="59" t="str">
        <f>CONCATENATE(I824," - ",J824,". ",K824," (Ref: ",REPARTO!$F$3,"-",A824,")")</f>
        <v>ÁMBITO DE LA FORMACIÓN MILITAR - RROO PARA LAS FUERZAS ARMADAS.  (Ref: 5-823)</v>
      </c>
      <c r="I824" s="42" t="s">
        <v>136</v>
      </c>
      <c r="J824" s="37" t="s">
        <v>139</v>
      </c>
      <c r="R824" s="49">
        <f t="shared" si="51"/>
        <v>50</v>
      </c>
    </row>
    <row r="825" spans="1:18" x14ac:dyDescent="0.25">
      <c r="A825" s="59">
        <f t="shared" si="50"/>
        <v>824</v>
      </c>
      <c r="B825" s="47">
        <v>2</v>
      </c>
      <c r="F825" s="59" t="str">
        <f t="shared" si="53"/>
        <v xml:space="preserve">RROO PARA LAS FUERZAS ARMADAS. </v>
      </c>
      <c r="G825" s="59" t="str">
        <f>CONCATENATE(I825," - ",J825,". ",K825," (Ref: ",REPARTO!$F$3,"-",A825,")")</f>
        <v>ÁMBITO DE LA FORMACIÓN MILITAR - RROO PARA LAS FUERZAS ARMADAS.  (Ref: 5-824)</v>
      </c>
      <c r="I825" s="42" t="s">
        <v>136</v>
      </c>
      <c r="J825" s="37" t="s">
        <v>139</v>
      </c>
      <c r="R825" s="49">
        <f t="shared" si="51"/>
        <v>51</v>
      </c>
    </row>
    <row r="826" spans="1:18" x14ac:dyDescent="0.25">
      <c r="A826" s="59">
        <f t="shared" si="50"/>
        <v>825</v>
      </c>
      <c r="B826" s="47">
        <v>2</v>
      </c>
      <c r="F826" s="59" t="str">
        <f t="shared" si="53"/>
        <v xml:space="preserve">RROO PARA LAS FUERZAS ARMADAS. </v>
      </c>
      <c r="G826" s="59" t="str">
        <f>CONCATENATE(I826," - ",J826,". ",K826," (Ref: ",REPARTO!$F$3,"-",A826,")")</f>
        <v>ÁMBITO DE LA FORMACIÓN MILITAR - RROO PARA LAS FUERZAS ARMADAS.  (Ref: 5-825)</v>
      </c>
      <c r="I826" s="42" t="s">
        <v>136</v>
      </c>
      <c r="J826" s="37" t="s">
        <v>139</v>
      </c>
      <c r="R826" s="49">
        <f t="shared" si="51"/>
        <v>52</v>
      </c>
    </row>
    <row r="827" spans="1:18" x14ac:dyDescent="0.25">
      <c r="A827" s="59">
        <f t="shared" si="50"/>
        <v>826</v>
      </c>
      <c r="B827" s="47">
        <v>2</v>
      </c>
      <c r="F827" s="59" t="str">
        <f t="shared" si="53"/>
        <v xml:space="preserve">RROO PARA LAS FUERZAS ARMADAS. </v>
      </c>
      <c r="G827" s="59" t="str">
        <f>CONCATENATE(I827," - ",J827,". ",K827," (Ref: ",REPARTO!$F$3,"-",A827,")")</f>
        <v>ÁMBITO DE LA FORMACIÓN MILITAR - RROO PARA LAS FUERZAS ARMADAS.  (Ref: 5-826)</v>
      </c>
      <c r="I827" s="42" t="s">
        <v>136</v>
      </c>
      <c r="J827" s="37" t="s">
        <v>139</v>
      </c>
      <c r="R827" s="49">
        <f t="shared" si="51"/>
        <v>53</v>
      </c>
    </row>
    <row r="828" spans="1:18" x14ac:dyDescent="0.25">
      <c r="A828" s="59">
        <f t="shared" si="50"/>
        <v>827</v>
      </c>
      <c r="B828" s="47">
        <v>2</v>
      </c>
      <c r="F828" s="59" t="str">
        <f t="shared" si="53"/>
        <v xml:space="preserve">RROO PARA LAS FUERZAS ARMADAS. </v>
      </c>
      <c r="G828" s="59" t="str">
        <f>CONCATENATE(I828," - ",J828,". ",K828," (Ref: ",REPARTO!$F$3,"-",A828,")")</f>
        <v>ÁMBITO DE LA FORMACIÓN MILITAR - RROO PARA LAS FUERZAS ARMADAS.  (Ref: 5-827)</v>
      </c>
      <c r="I828" s="42" t="s">
        <v>136</v>
      </c>
      <c r="J828" s="37" t="s">
        <v>139</v>
      </c>
      <c r="R828" s="49">
        <f t="shared" si="51"/>
        <v>54</v>
      </c>
    </row>
    <row r="829" spans="1:18" x14ac:dyDescent="0.25">
      <c r="A829" s="59">
        <f t="shared" si="50"/>
        <v>828</v>
      </c>
      <c r="B829" s="47">
        <v>2</v>
      </c>
      <c r="F829" s="59" t="str">
        <f t="shared" si="53"/>
        <v xml:space="preserve">RROO PARA LAS FUERZAS ARMADAS. </v>
      </c>
      <c r="G829" s="59" t="str">
        <f>CONCATENATE(I829," - ",J829,". ",K829," (Ref: ",REPARTO!$F$3,"-",A829,")")</f>
        <v>ÁMBITO DE LA FORMACIÓN MILITAR - RROO PARA LAS FUERZAS ARMADAS.  (Ref: 5-828)</v>
      </c>
      <c r="I829" s="42" t="s">
        <v>136</v>
      </c>
      <c r="J829" s="37" t="s">
        <v>139</v>
      </c>
      <c r="R829" s="49">
        <f t="shared" si="51"/>
        <v>55</v>
      </c>
    </row>
    <row r="830" spans="1:18" x14ac:dyDescent="0.25">
      <c r="A830" s="59">
        <f t="shared" si="50"/>
        <v>829</v>
      </c>
      <c r="B830" s="47">
        <v>2</v>
      </c>
      <c r="F830" s="59" t="str">
        <f t="shared" si="53"/>
        <v xml:space="preserve">RROO PARA LAS FUERZAS ARMADAS. </v>
      </c>
      <c r="G830" s="59" t="str">
        <f>CONCATENATE(I830," - ",J830,". ",K830," (Ref: ",REPARTO!$F$3,"-",A830,")")</f>
        <v>ÁMBITO DE LA FORMACIÓN MILITAR - RROO PARA LAS FUERZAS ARMADAS.  (Ref: 5-829)</v>
      </c>
      <c r="I830" s="42" t="s">
        <v>136</v>
      </c>
      <c r="J830" s="37" t="s">
        <v>139</v>
      </c>
      <c r="R830" s="49">
        <f t="shared" si="51"/>
        <v>56</v>
      </c>
    </row>
    <row r="831" spans="1:18" x14ac:dyDescent="0.25">
      <c r="A831" s="59">
        <f t="shared" si="50"/>
        <v>830</v>
      </c>
      <c r="B831" s="47">
        <v>2</v>
      </c>
      <c r="F831" s="59" t="str">
        <f t="shared" si="53"/>
        <v xml:space="preserve">RROO PARA LAS FUERZAS ARMADAS. </v>
      </c>
      <c r="G831" s="59" t="str">
        <f>CONCATENATE(I831," - ",J831,". ",K831," (Ref: ",REPARTO!$F$3,"-",A831,")")</f>
        <v>ÁMBITO DE LA FORMACIÓN MILITAR - RROO PARA LAS FUERZAS ARMADAS.  (Ref: 5-830)</v>
      </c>
      <c r="I831" s="42" t="s">
        <v>136</v>
      </c>
      <c r="J831" s="37" t="s">
        <v>139</v>
      </c>
      <c r="R831" s="49">
        <f t="shared" si="51"/>
        <v>57</v>
      </c>
    </row>
    <row r="832" spans="1:18" x14ac:dyDescent="0.25">
      <c r="A832" s="59">
        <f t="shared" si="50"/>
        <v>831</v>
      </c>
      <c r="B832" s="47">
        <v>2</v>
      </c>
      <c r="F832" s="59" t="str">
        <f t="shared" si="53"/>
        <v xml:space="preserve">RROO PARA LAS FUERZAS ARMADAS. </v>
      </c>
      <c r="G832" s="59" t="str">
        <f>CONCATENATE(I832," - ",J832,". ",K832," (Ref: ",REPARTO!$F$3,"-",A832,")")</f>
        <v>ÁMBITO DE LA FORMACIÓN MILITAR - RROO PARA LAS FUERZAS ARMADAS.  (Ref: 5-831)</v>
      </c>
      <c r="I832" s="42" t="s">
        <v>136</v>
      </c>
      <c r="J832" s="37" t="s">
        <v>139</v>
      </c>
      <c r="R832" s="49">
        <f t="shared" si="51"/>
        <v>58</v>
      </c>
    </row>
    <row r="833" spans="1:18" x14ac:dyDescent="0.25">
      <c r="A833" s="59">
        <f t="shared" si="50"/>
        <v>832</v>
      </c>
      <c r="B833" s="47">
        <v>2</v>
      </c>
      <c r="F833" s="59" t="str">
        <f t="shared" si="53"/>
        <v xml:space="preserve">RROO PARA LAS FUERZAS ARMADAS. </v>
      </c>
      <c r="G833" s="59" t="str">
        <f>CONCATENATE(I833," - ",J833,". ",K833," (Ref: ",REPARTO!$F$3,"-",A833,")")</f>
        <v>ÁMBITO DE LA FORMACIÓN MILITAR - RROO PARA LAS FUERZAS ARMADAS.  (Ref: 5-832)</v>
      </c>
      <c r="I833" s="42" t="s">
        <v>136</v>
      </c>
      <c r="J833" s="37" t="s">
        <v>139</v>
      </c>
      <c r="R833" s="49">
        <f t="shared" si="51"/>
        <v>59</v>
      </c>
    </row>
    <row r="834" spans="1:18" x14ac:dyDescent="0.25">
      <c r="A834" s="59">
        <f t="shared" si="50"/>
        <v>833</v>
      </c>
      <c r="B834" s="47">
        <v>2</v>
      </c>
      <c r="F834" s="59" t="str">
        <f t="shared" si="53"/>
        <v xml:space="preserve">RROO PARA LAS FUERZAS ARMADAS. </v>
      </c>
      <c r="G834" s="59" t="str">
        <f>CONCATENATE(I834," - ",J834,". ",K834," (Ref: ",REPARTO!$F$3,"-",A834,")")</f>
        <v>ÁMBITO DE LA FORMACIÓN MILITAR - RROO PARA LAS FUERZAS ARMADAS.  (Ref: 5-833)</v>
      </c>
      <c r="I834" s="42" t="s">
        <v>136</v>
      </c>
      <c r="J834" s="37" t="s">
        <v>139</v>
      </c>
      <c r="R834" s="49">
        <f t="shared" si="51"/>
        <v>60</v>
      </c>
    </row>
    <row r="835" spans="1:18" x14ac:dyDescent="0.25">
      <c r="A835" s="59">
        <f t="shared" si="50"/>
        <v>834</v>
      </c>
      <c r="B835" s="47">
        <v>2</v>
      </c>
      <c r="F835" s="59" t="str">
        <f t="shared" si="53"/>
        <v xml:space="preserve">RROO PARA LAS FUERZAS ARMADAS. </v>
      </c>
      <c r="G835" s="59" t="str">
        <f>CONCATENATE(I835," - ",J835,". ",K835," (Ref: ",REPARTO!$F$3,"-",A835,")")</f>
        <v>ÁMBITO DE LA FORMACIÓN MILITAR - RROO PARA LAS FUERZAS ARMADAS.  (Ref: 5-834)</v>
      </c>
      <c r="I835" s="42" t="s">
        <v>136</v>
      </c>
      <c r="J835" s="37" t="s">
        <v>139</v>
      </c>
      <c r="R835" s="49">
        <f t="shared" si="51"/>
        <v>61</v>
      </c>
    </row>
    <row r="836" spans="1:18" x14ac:dyDescent="0.25">
      <c r="A836" s="59">
        <f t="shared" ref="A836:A899" si="54">+A835+1</f>
        <v>835</v>
      </c>
      <c r="B836" s="47">
        <v>2</v>
      </c>
      <c r="F836" s="59" t="str">
        <f t="shared" si="53"/>
        <v xml:space="preserve">RROO PARA LAS FUERZAS ARMADAS. </v>
      </c>
      <c r="G836" s="59" t="str">
        <f>CONCATENATE(I836," - ",J836,". ",K836," (Ref: ",REPARTO!$F$3,"-",A836,")")</f>
        <v>ÁMBITO DE LA FORMACIÓN MILITAR - RROO PARA LAS FUERZAS ARMADAS.  (Ref: 5-835)</v>
      </c>
      <c r="I836" s="42" t="s">
        <v>136</v>
      </c>
      <c r="J836" s="37" t="s">
        <v>139</v>
      </c>
      <c r="R836" s="49">
        <f t="shared" ref="R836:R899" si="55">IF(C836=0,R835+1,1)</f>
        <v>62</v>
      </c>
    </row>
    <row r="837" spans="1:18" x14ac:dyDescent="0.25">
      <c r="A837" s="59">
        <f t="shared" si="54"/>
        <v>836</v>
      </c>
      <c r="B837" s="47">
        <v>2</v>
      </c>
      <c r="F837" s="59" t="str">
        <f t="shared" si="53"/>
        <v xml:space="preserve">RROO PARA LAS FUERZAS ARMADAS. </v>
      </c>
      <c r="G837" s="59" t="str">
        <f>CONCATENATE(I837," - ",J837,". ",K837," (Ref: ",REPARTO!$F$3,"-",A837,")")</f>
        <v>ÁMBITO DE LA FORMACIÓN MILITAR - RROO PARA LAS FUERZAS ARMADAS.  (Ref: 5-836)</v>
      </c>
      <c r="I837" s="42" t="s">
        <v>136</v>
      </c>
      <c r="J837" s="37" t="s">
        <v>139</v>
      </c>
      <c r="R837" s="49">
        <f t="shared" si="55"/>
        <v>63</v>
      </c>
    </row>
    <row r="838" spans="1:18" x14ac:dyDescent="0.25">
      <c r="A838" s="59">
        <f t="shared" si="54"/>
        <v>837</v>
      </c>
      <c r="B838" s="47">
        <v>2</v>
      </c>
      <c r="F838" s="59" t="str">
        <f t="shared" si="53"/>
        <v xml:space="preserve">RROO PARA LAS FUERZAS ARMADAS. </v>
      </c>
      <c r="G838" s="59" t="str">
        <f>CONCATENATE(I838," - ",J838,". ",K838," (Ref: ",REPARTO!$F$3,"-",A838,")")</f>
        <v>ÁMBITO DE LA FORMACIÓN MILITAR - RROO PARA LAS FUERZAS ARMADAS.  (Ref: 5-837)</v>
      </c>
      <c r="I838" s="42" t="s">
        <v>136</v>
      </c>
      <c r="J838" s="37" t="s">
        <v>139</v>
      </c>
      <c r="R838" s="49">
        <f t="shared" si="55"/>
        <v>64</v>
      </c>
    </row>
    <row r="839" spans="1:18" x14ac:dyDescent="0.25">
      <c r="A839" s="59">
        <f t="shared" si="54"/>
        <v>838</v>
      </c>
      <c r="B839" s="47">
        <v>2</v>
      </c>
      <c r="F839" s="59" t="str">
        <f t="shared" si="53"/>
        <v xml:space="preserve">RROO PARA LAS FUERZAS ARMADAS. </v>
      </c>
      <c r="G839" s="59" t="str">
        <f>CONCATENATE(I839," - ",J839,". ",K839," (Ref: ",REPARTO!$F$3,"-",A839,")")</f>
        <v>ÁMBITO DE LA FORMACIÓN MILITAR - RROO PARA LAS FUERZAS ARMADAS.  (Ref: 5-838)</v>
      </c>
      <c r="I839" s="42" t="s">
        <v>136</v>
      </c>
      <c r="J839" s="37" t="s">
        <v>139</v>
      </c>
      <c r="R839" s="49">
        <f t="shared" si="55"/>
        <v>65</v>
      </c>
    </row>
    <row r="840" spans="1:18" x14ac:dyDescent="0.25">
      <c r="A840" s="59">
        <f t="shared" si="54"/>
        <v>839</v>
      </c>
      <c r="B840" s="47">
        <v>2</v>
      </c>
      <c r="F840" s="59" t="str">
        <f t="shared" si="53"/>
        <v xml:space="preserve">RROO PARA LAS FUERZAS ARMADAS. </v>
      </c>
      <c r="G840" s="59" t="str">
        <f>CONCATENATE(I840," - ",J840,". ",K840," (Ref: ",REPARTO!$F$3,"-",A840,")")</f>
        <v>ÁMBITO DE LA FORMACIÓN MILITAR - RROO PARA LAS FUERZAS ARMADAS.  (Ref: 5-839)</v>
      </c>
      <c r="I840" s="42" t="s">
        <v>136</v>
      </c>
      <c r="J840" s="37" t="s">
        <v>139</v>
      </c>
      <c r="R840" s="49">
        <f t="shared" si="55"/>
        <v>66</v>
      </c>
    </row>
    <row r="841" spans="1:18" x14ac:dyDescent="0.25">
      <c r="A841" s="59">
        <f t="shared" si="54"/>
        <v>840</v>
      </c>
      <c r="B841" s="47">
        <v>2</v>
      </c>
      <c r="F841" s="59" t="str">
        <f t="shared" si="53"/>
        <v xml:space="preserve">RROO PARA LAS FUERZAS ARMADAS. </v>
      </c>
      <c r="G841" s="59" t="str">
        <f>CONCATENATE(I841," - ",J841,". ",K841," (Ref: ",REPARTO!$F$3,"-",A841,")")</f>
        <v>ÁMBITO DE LA FORMACIÓN MILITAR - RROO PARA LAS FUERZAS ARMADAS.  (Ref: 5-840)</v>
      </c>
      <c r="I841" s="42" t="s">
        <v>136</v>
      </c>
      <c r="J841" s="37" t="s">
        <v>139</v>
      </c>
      <c r="R841" s="49">
        <f t="shared" si="55"/>
        <v>67</v>
      </c>
    </row>
    <row r="842" spans="1:18" x14ac:dyDescent="0.25">
      <c r="A842" s="59">
        <f t="shared" si="54"/>
        <v>841</v>
      </c>
      <c r="B842" s="47">
        <v>2</v>
      </c>
      <c r="F842" s="59" t="str">
        <f t="shared" si="53"/>
        <v xml:space="preserve">RROO PARA LAS FUERZAS ARMADAS. </v>
      </c>
      <c r="G842" s="59" t="str">
        <f>CONCATENATE(I842," - ",J842,". ",K842," (Ref: ",REPARTO!$F$3,"-",A842,")")</f>
        <v>ÁMBITO DE LA FORMACIÓN MILITAR - RROO PARA LAS FUERZAS ARMADAS.  (Ref: 5-841)</v>
      </c>
      <c r="I842" s="42" t="s">
        <v>136</v>
      </c>
      <c r="J842" s="37" t="s">
        <v>139</v>
      </c>
      <c r="R842" s="49">
        <f t="shared" si="55"/>
        <v>68</v>
      </c>
    </row>
    <row r="843" spans="1:18" x14ac:dyDescent="0.25">
      <c r="A843" s="59">
        <f t="shared" si="54"/>
        <v>842</v>
      </c>
      <c r="B843" s="47">
        <v>2</v>
      </c>
      <c r="F843" s="59" t="str">
        <f t="shared" si="53"/>
        <v xml:space="preserve">RROO PARA LAS FUERZAS ARMADAS. </v>
      </c>
      <c r="G843" s="59" t="str">
        <f>CONCATENATE(I843," - ",J843,". ",K843," (Ref: ",REPARTO!$F$3,"-",A843,")")</f>
        <v>ÁMBITO DE LA FORMACIÓN MILITAR - RROO PARA LAS FUERZAS ARMADAS.  (Ref: 5-842)</v>
      </c>
      <c r="I843" s="42" t="s">
        <v>136</v>
      </c>
      <c r="J843" s="37" t="s">
        <v>139</v>
      </c>
      <c r="R843" s="49">
        <f t="shared" si="55"/>
        <v>69</v>
      </c>
    </row>
    <row r="844" spans="1:18" x14ac:dyDescent="0.25">
      <c r="A844" s="59">
        <f t="shared" si="54"/>
        <v>843</v>
      </c>
      <c r="B844" s="47">
        <v>2</v>
      </c>
      <c r="F844" s="59" t="str">
        <f t="shared" si="53"/>
        <v xml:space="preserve">RROO PARA LAS FUERZAS ARMADAS. </v>
      </c>
      <c r="G844" s="59" t="str">
        <f>CONCATENATE(I844," - ",J844,". ",K844," (Ref: ",REPARTO!$F$3,"-",A844,")")</f>
        <v>ÁMBITO DE LA FORMACIÓN MILITAR - RROO PARA LAS FUERZAS ARMADAS.  (Ref: 5-843)</v>
      </c>
      <c r="I844" s="42" t="s">
        <v>136</v>
      </c>
      <c r="J844" s="37" t="s">
        <v>139</v>
      </c>
      <c r="R844" s="49">
        <f t="shared" si="55"/>
        <v>70</v>
      </c>
    </row>
    <row r="845" spans="1:18" x14ac:dyDescent="0.25">
      <c r="A845" s="59">
        <f t="shared" si="54"/>
        <v>844</v>
      </c>
      <c r="B845" s="47">
        <v>2</v>
      </c>
      <c r="F845" s="59" t="str">
        <f t="shared" si="53"/>
        <v xml:space="preserve">RROO PARA LAS FUERZAS ARMADAS. </v>
      </c>
      <c r="G845" s="59" t="str">
        <f>CONCATENATE(I845," - ",J845,". ",K845," (Ref: ",REPARTO!$F$3,"-",A845,")")</f>
        <v>ÁMBITO DE LA FORMACIÓN MILITAR - RROO PARA LAS FUERZAS ARMADAS.  (Ref: 5-844)</v>
      </c>
      <c r="I845" s="42" t="s">
        <v>136</v>
      </c>
      <c r="J845" s="37" t="s">
        <v>139</v>
      </c>
      <c r="R845" s="49">
        <f t="shared" si="55"/>
        <v>71</v>
      </c>
    </row>
    <row r="846" spans="1:18" x14ac:dyDescent="0.25">
      <c r="A846" s="59">
        <f t="shared" si="54"/>
        <v>845</v>
      </c>
      <c r="B846" s="47">
        <v>2</v>
      </c>
      <c r="F846" s="59" t="str">
        <f t="shared" ref="F846:F862" si="56">IF(J846&gt;0,CONCATENATE(J846,". ",K846),K846)</f>
        <v xml:space="preserve">RROO PARA LAS FUERZAS ARMADAS. </v>
      </c>
      <c r="G846" s="59" t="str">
        <f>CONCATENATE(I846," - ",J846,". ",K846," (Ref: ",REPARTO!$F$3,"-",A846,")")</f>
        <v>ÁMBITO DE LA FORMACIÓN MILITAR - RROO PARA LAS FUERZAS ARMADAS.  (Ref: 5-845)</v>
      </c>
      <c r="I846" s="42" t="s">
        <v>136</v>
      </c>
      <c r="J846" s="37" t="s">
        <v>139</v>
      </c>
      <c r="R846" s="49">
        <f t="shared" si="55"/>
        <v>72</v>
      </c>
    </row>
    <row r="847" spans="1:18" x14ac:dyDescent="0.25">
      <c r="A847" s="59">
        <f t="shared" si="54"/>
        <v>846</v>
      </c>
      <c r="B847" s="47">
        <v>2</v>
      </c>
      <c r="F847" s="59" t="str">
        <f t="shared" si="56"/>
        <v xml:space="preserve">RROO PARA LAS FUERZAS ARMADAS. </v>
      </c>
      <c r="G847" s="59" t="str">
        <f>CONCATENATE(I847," - ",J847,". ",K847," (Ref: ",REPARTO!$F$3,"-",A847,")")</f>
        <v>ÁMBITO DE LA FORMACIÓN MILITAR - RROO PARA LAS FUERZAS ARMADAS.  (Ref: 5-846)</v>
      </c>
      <c r="I847" s="42" t="s">
        <v>136</v>
      </c>
      <c r="J847" s="37" t="s">
        <v>139</v>
      </c>
      <c r="R847" s="49">
        <f t="shared" si="55"/>
        <v>73</v>
      </c>
    </row>
    <row r="848" spans="1:18" x14ac:dyDescent="0.25">
      <c r="A848" s="59">
        <f t="shared" si="54"/>
        <v>847</v>
      </c>
      <c r="B848" s="47">
        <v>2</v>
      </c>
      <c r="F848" s="59" t="str">
        <f t="shared" si="56"/>
        <v xml:space="preserve">RROO PARA LAS FUERZAS ARMADAS. </v>
      </c>
      <c r="G848" s="59" t="str">
        <f>CONCATENATE(I848," - ",J848,". ",K848," (Ref: ",REPARTO!$F$3,"-",A848,")")</f>
        <v>ÁMBITO DE LA FORMACIÓN MILITAR - RROO PARA LAS FUERZAS ARMADAS.  (Ref: 5-847)</v>
      </c>
      <c r="I848" s="42" t="s">
        <v>136</v>
      </c>
      <c r="J848" s="37" t="s">
        <v>139</v>
      </c>
      <c r="R848" s="49">
        <f t="shared" si="55"/>
        <v>74</v>
      </c>
    </row>
    <row r="849" spans="1:18" x14ac:dyDescent="0.25">
      <c r="A849" s="59">
        <f t="shared" si="54"/>
        <v>848</v>
      </c>
      <c r="B849" s="47">
        <v>2</v>
      </c>
      <c r="F849" s="59" t="str">
        <f t="shared" si="56"/>
        <v xml:space="preserve">RROO PARA LAS FUERZAS ARMADAS. </v>
      </c>
      <c r="G849" s="59" t="str">
        <f>CONCATENATE(I849," - ",J849,". ",K849," (Ref: ",REPARTO!$F$3,"-",A849,")")</f>
        <v>ÁMBITO DE LA FORMACIÓN MILITAR - RROO PARA LAS FUERZAS ARMADAS.  (Ref: 5-848)</v>
      </c>
      <c r="I849" s="42" t="s">
        <v>136</v>
      </c>
      <c r="J849" s="37" t="s">
        <v>139</v>
      </c>
      <c r="R849" s="49">
        <f t="shared" si="55"/>
        <v>75</v>
      </c>
    </row>
    <row r="850" spans="1:18" x14ac:dyDescent="0.25">
      <c r="A850" s="59">
        <f t="shared" si="54"/>
        <v>849</v>
      </c>
      <c r="B850" s="47">
        <v>2</v>
      </c>
      <c r="F850" s="59" t="str">
        <f t="shared" si="56"/>
        <v xml:space="preserve">RROO PARA LAS FUERZAS ARMADAS. </v>
      </c>
      <c r="G850" s="59" t="str">
        <f>CONCATENATE(I850," - ",J850,". ",K850," (Ref: ",REPARTO!$F$3,"-",A850,")")</f>
        <v>ÁMBITO DE LA FORMACIÓN MILITAR - RROO PARA LAS FUERZAS ARMADAS.  (Ref: 5-849)</v>
      </c>
      <c r="I850" s="42" t="s">
        <v>136</v>
      </c>
      <c r="J850" s="37" t="s">
        <v>139</v>
      </c>
      <c r="R850" s="49">
        <f t="shared" si="55"/>
        <v>76</v>
      </c>
    </row>
    <row r="851" spans="1:18" x14ac:dyDescent="0.25">
      <c r="A851" s="59">
        <f t="shared" si="54"/>
        <v>850</v>
      </c>
      <c r="B851" s="47">
        <v>2</v>
      </c>
      <c r="F851" s="59" t="str">
        <f t="shared" si="56"/>
        <v xml:space="preserve">RROO PARA LAS FUERZAS ARMADAS. </v>
      </c>
      <c r="G851" s="59" t="str">
        <f>CONCATENATE(I851," - ",J851,". ",K851," (Ref: ",REPARTO!$F$3,"-",A851,")")</f>
        <v>ÁMBITO DE LA FORMACIÓN MILITAR - RROO PARA LAS FUERZAS ARMADAS.  (Ref: 5-850)</v>
      </c>
      <c r="I851" s="42" t="s">
        <v>136</v>
      </c>
      <c r="J851" s="37" t="s">
        <v>139</v>
      </c>
      <c r="R851" s="49">
        <f t="shared" si="55"/>
        <v>77</v>
      </c>
    </row>
    <row r="852" spans="1:18" x14ac:dyDescent="0.25">
      <c r="A852" s="59">
        <f t="shared" si="54"/>
        <v>851</v>
      </c>
      <c r="B852" s="47">
        <v>2</v>
      </c>
      <c r="F852" s="59" t="str">
        <f t="shared" si="56"/>
        <v xml:space="preserve">RROO PARA LAS FUERZAS ARMADAS. </v>
      </c>
      <c r="G852" s="59" t="str">
        <f>CONCATENATE(I852," - ",J852,". ",K852," (Ref: ",REPARTO!$F$3,"-",A852,")")</f>
        <v>ÁMBITO DE LA FORMACIÓN MILITAR - RROO PARA LAS FUERZAS ARMADAS.  (Ref: 5-851)</v>
      </c>
      <c r="I852" s="42" t="s">
        <v>136</v>
      </c>
      <c r="J852" s="37" t="s">
        <v>139</v>
      </c>
      <c r="R852" s="49">
        <f t="shared" si="55"/>
        <v>78</v>
      </c>
    </row>
    <row r="853" spans="1:18" x14ac:dyDescent="0.25">
      <c r="A853" s="59">
        <f t="shared" si="54"/>
        <v>852</v>
      </c>
      <c r="B853" s="47">
        <v>2</v>
      </c>
      <c r="F853" s="59" t="str">
        <f t="shared" si="56"/>
        <v xml:space="preserve">RROO PARA LAS FUERZAS ARMADAS. </v>
      </c>
      <c r="G853" s="59" t="str">
        <f>CONCATENATE(I853," - ",J853,". ",K853," (Ref: ",REPARTO!$F$3,"-",A853,")")</f>
        <v>ÁMBITO DE LA FORMACIÓN MILITAR - RROO PARA LAS FUERZAS ARMADAS.  (Ref: 5-852)</v>
      </c>
      <c r="I853" s="42" t="s">
        <v>136</v>
      </c>
      <c r="J853" s="37" t="s">
        <v>139</v>
      </c>
      <c r="R853" s="49">
        <f t="shared" si="55"/>
        <v>79</v>
      </c>
    </row>
    <row r="854" spans="1:18" x14ac:dyDescent="0.25">
      <c r="A854" s="59">
        <f t="shared" si="54"/>
        <v>853</v>
      </c>
      <c r="B854" s="47">
        <v>2</v>
      </c>
      <c r="F854" s="59" t="str">
        <f t="shared" si="56"/>
        <v xml:space="preserve">RROO PARA LAS FUERZAS ARMADAS. </v>
      </c>
      <c r="G854" s="59" t="str">
        <f>CONCATENATE(I854," - ",J854,". ",K854," (Ref: ",REPARTO!$F$3,"-",A854,")")</f>
        <v>ÁMBITO DE LA FORMACIÓN MILITAR - RROO PARA LAS FUERZAS ARMADAS.  (Ref: 5-853)</v>
      </c>
      <c r="I854" s="42" t="s">
        <v>136</v>
      </c>
      <c r="J854" s="37" t="s">
        <v>139</v>
      </c>
      <c r="R854" s="49">
        <f t="shared" si="55"/>
        <v>80</v>
      </c>
    </row>
    <row r="855" spans="1:18" x14ac:dyDescent="0.25">
      <c r="A855" s="59">
        <f t="shared" si="54"/>
        <v>854</v>
      </c>
      <c r="B855" s="47">
        <v>2</v>
      </c>
      <c r="F855" s="59" t="str">
        <f t="shared" si="56"/>
        <v xml:space="preserve">RROO PARA LAS FUERZAS ARMADAS. </v>
      </c>
      <c r="G855" s="59" t="str">
        <f>CONCATENATE(I855," - ",J855,". ",K855," (Ref: ",REPARTO!$F$3,"-",A855,")")</f>
        <v>ÁMBITO DE LA FORMACIÓN MILITAR - RROO PARA LAS FUERZAS ARMADAS.  (Ref: 5-854)</v>
      </c>
      <c r="I855" s="42" t="s">
        <v>136</v>
      </c>
      <c r="J855" s="37" t="s">
        <v>139</v>
      </c>
      <c r="R855" s="49">
        <f t="shared" si="55"/>
        <v>81</v>
      </c>
    </row>
    <row r="856" spans="1:18" x14ac:dyDescent="0.25">
      <c r="A856" s="59">
        <f t="shared" si="54"/>
        <v>855</v>
      </c>
      <c r="B856" s="47">
        <v>2</v>
      </c>
      <c r="F856" s="59" t="str">
        <f t="shared" si="56"/>
        <v xml:space="preserve">RROO PARA LAS FUERZAS ARMADAS. </v>
      </c>
      <c r="G856" s="59" t="str">
        <f>CONCATENATE(I856," - ",J856,". ",K856," (Ref: ",REPARTO!$F$3,"-",A856,")")</f>
        <v>ÁMBITO DE LA FORMACIÓN MILITAR - RROO PARA LAS FUERZAS ARMADAS.  (Ref: 5-855)</v>
      </c>
      <c r="I856" s="42" t="s">
        <v>136</v>
      </c>
      <c r="J856" s="37" t="s">
        <v>139</v>
      </c>
      <c r="R856" s="49">
        <f t="shared" si="55"/>
        <v>82</v>
      </c>
    </row>
    <row r="857" spans="1:18" x14ac:dyDescent="0.25">
      <c r="A857" s="59">
        <f t="shared" si="54"/>
        <v>856</v>
      </c>
      <c r="B857" s="47">
        <v>2</v>
      </c>
      <c r="F857" s="59" t="str">
        <f t="shared" si="56"/>
        <v xml:space="preserve">RROO PARA LAS FUERZAS ARMADAS. </v>
      </c>
      <c r="G857" s="59" t="str">
        <f>CONCATENATE(I857," - ",J857,". ",K857," (Ref: ",REPARTO!$F$3,"-",A857,")")</f>
        <v>ÁMBITO DE LA FORMACIÓN MILITAR - RROO PARA LAS FUERZAS ARMADAS.  (Ref: 5-856)</v>
      </c>
      <c r="I857" s="42" t="s">
        <v>136</v>
      </c>
      <c r="J857" s="37" t="s">
        <v>139</v>
      </c>
      <c r="R857" s="49">
        <f t="shared" si="55"/>
        <v>83</v>
      </c>
    </row>
    <row r="858" spans="1:18" x14ac:dyDescent="0.25">
      <c r="A858" s="59">
        <f t="shared" si="54"/>
        <v>857</v>
      </c>
      <c r="B858" s="47">
        <v>2</v>
      </c>
      <c r="F858" s="59" t="str">
        <f t="shared" si="56"/>
        <v xml:space="preserve">RROO PARA LAS FUERZAS ARMADAS. </v>
      </c>
      <c r="G858" s="59" t="str">
        <f>CONCATENATE(I858," - ",J858,". ",K858," (Ref: ",REPARTO!$F$3,"-",A858,")")</f>
        <v>ÁMBITO DE LA FORMACIÓN MILITAR - RROO PARA LAS FUERZAS ARMADAS.  (Ref: 5-857)</v>
      </c>
      <c r="I858" s="42" t="s">
        <v>136</v>
      </c>
      <c r="J858" s="37" t="s">
        <v>139</v>
      </c>
      <c r="R858" s="49">
        <f t="shared" si="55"/>
        <v>84</v>
      </c>
    </row>
    <row r="859" spans="1:18" x14ac:dyDescent="0.25">
      <c r="A859" s="59">
        <f t="shared" si="54"/>
        <v>858</v>
      </c>
      <c r="B859" s="47">
        <v>2</v>
      </c>
      <c r="F859" s="59" t="str">
        <f t="shared" si="56"/>
        <v xml:space="preserve">RROO PARA LAS FUERZAS ARMADAS. </v>
      </c>
      <c r="G859" s="59" t="str">
        <f>CONCATENATE(I859," - ",J859,". ",K859," (Ref: ",REPARTO!$F$3,"-",A859,")")</f>
        <v>ÁMBITO DE LA FORMACIÓN MILITAR - RROO PARA LAS FUERZAS ARMADAS.  (Ref: 5-858)</v>
      </c>
      <c r="I859" s="42" t="s">
        <v>136</v>
      </c>
      <c r="J859" s="37" t="s">
        <v>139</v>
      </c>
      <c r="R859" s="49">
        <f t="shared" si="55"/>
        <v>85</v>
      </c>
    </row>
    <row r="860" spans="1:18" x14ac:dyDescent="0.25">
      <c r="A860" s="59">
        <f t="shared" si="54"/>
        <v>859</v>
      </c>
      <c r="B860" s="47">
        <v>2</v>
      </c>
      <c r="F860" s="59" t="str">
        <f t="shared" si="56"/>
        <v xml:space="preserve">RROO PARA LAS FUERZAS ARMADAS. </v>
      </c>
      <c r="G860" s="59" t="str">
        <f>CONCATENATE(I860," - ",J860,". ",K860," (Ref: ",REPARTO!$F$3,"-",A860,")")</f>
        <v>ÁMBITO DE LA FORMACIÓN MILITAR - RROO PARA LAS FUERZAS ARMADAS.  (Ref: 5-859)</v>
      </c>
      <c r="I860" s="42" t="s">
        <v>136</v>
      </c>
      <c r="J860" s="37" t="s">
        <v>139</v>
      </c>
      <c r="R860" s="49">
        <f t="shared" si="55"/>
        <v>86</v>
      </c>
    </row>
    <row r="861" spans="1:18" x14ac:dyDescent="0.25">
      <c r="A861" s="59">
        <f t="shared" si="54"/>
        <v>860</v>
      </c>
      <c r="B861" s="47">
        <v>2</v>
      </c>
      <c r="C861" s="46">
        <f>+C775+1</f>
        <v>13</v>
      </c>
      <c r="D861" s="46" t="s">
        <v>156</v>
      </c>
      <c r="E861" s="115" t="str">
        <f>CONCATENATE(H861," ",D861)</f>
        <v>Régimen Disciplinario I</v>
      </c>
      <c r="F861" s="59" t="str">
        <f t="shared" si="56"/>
        <v xml:space="preserve">RÉGIMEN DISCIPLINARIO. </v>
      </c>
      <c r="G861" s="59" t="str">
        <f>CONCATENATE(I861," - ",J861,". ",K861," (Ref: ",REPARTO!$F$3,"-",A861,")")</f>
        <v>ÁMBITO DE LA FORMACIÓN MILITAR - RÉGIMEN DISCIPLINARIO.  (Ref: 5-860)</v>
      </c>
      <c r="H861" s="42" t="s">
        <v>144</v>
      </c>
      <c r="I861" s="42" t="s">
        <v>136</v>
      </c>
      <c r="J861" s="37" t="s">
        <v>82</v>
      </c>
      <c r="R861" s="49">
        <f t="shared" si="55"/>
        <v>1</v>
      </c>
    </row>
    <row r="862" spans="1:18" x14ac:dyDescent="0.25">
      <c r="A862" s="59">
        <f t="shared" si="54"/>
        <v>861</v>
      </c>
      <c r="B862" s="47">
        <v>2</v>
      </c>
      <c r="F862" s="59" t="str">
        <f t="shared" si="56"/>
        <v xml:space="preserve">RÉGIMEN DISCIPLINARIO. </v>
      </c>
      <c r="G862" s="59" t="str">
        <f>CONCATENATE(I862," - ",J862,". ",K862," (Ref: ",REPARTO!$F$3,"-",A862,")")</f>
        <v>ÁMBITO DE LA FORMACIÓN MILITAR - RÉGIMEN DISCIPLINARIO.  (Ref: 5-861)</v>
      </c>
      <c r="I862" s="42" t="s">
        <v>136</v>
      </c>
      <c r="J862" s="37" t="s">
        <v>82</v>
      </c>
      <c r="Q862" s="113"/>
      <c r="R862" s="49">
        <f t="shared" si="55"/>
        <v>2</v>
      </c>
    </row>
    <row r="863" spans="1:18" x14ac:dyDescent="0.25">
      <c r="A863" s="59">
        <f t="shared" si="54"/>
        <v>862</v>
      </c>
      <c r="B863" s="47">
        <v>2</v>
      </c>
      <c r="F863" s="59" t="str">
        <f t="shared" ref="F863:F926" si="57">IF(J863&gt;0,CONCATENATE(J863,". ",K863),K863)</f>
        <v xml:space="preserve">RÉGIMEN DISCIPLINARIO. </v>
      </c>
      <c r="G863" s="59" t="str">
        <f>CONCATENATE(I863," - ",J863,". ",K863," (Ref: ",REPARTO!$F$3,"-",A863,")")</f>
        <v>ÁMBITO DE LA FORMACIÓN MILITAR - RÉGIMEN DISCIPLINARIO.  (Ref: 5-862)</v>
      </c>
      <c r="I863" s="42" t="s">
        <v>136</v>
      </c>
      <c r="J863" s="37" t="s">
        <v>82</v>
      </c>
      <c r="Q863" s="113"/>
      <c r="R863" s="49">
        <f t="shared" si="55"/>
        <v>3</v>
      </c>
    </row>
    <row r="864" spans="1:18" x14ac:dyDescent="0.25">
      <c r="A864" s="59">
        <f t="shared" si="54"/>
        <v>863</v>
      </c>
      <c r="B864" s="47">
        <v>2</v>
      </c>
      <c r="F864" s="59" t="str">
        <f t="shared" si="57"/>
        <v xml:space="preserve">RÉGIMEN DISCIPLINARIO. </v>
      </c>
      <c r="G864" s="59" t="str">
        <f>CONCATENATE(I864," - ",J864,". ",K864," (Ref: ",REPARTO!$F$3,"-",A864,")")</f>
        <v>ÁMBITO DE LA FORMACIÓN MILITAR - RÉGIMEN DISCIPLINARIO.  (Ref: 5-863)</v>
      </c>
      <c r="I864" s="42" t="s">
        <v>136</v>
      </c>
      <c r="J864" s="37" t="s">
        <v>82</v>
      </c>
      <c r="Q864" s="113"/>
      <c r="R864" s="49">
        <f t="shared" si="55"/>
        <v>4</v>
      </c>
    </row>
    <row r="865" spans="1:18" x14ac:dyDescent="0.25">
      <c r="A865" s="59">
        <f t="shared" si="54"/>
        <v>864</v>
      </c>
      <c r="B865" s="47">
        <v>2</v>
      </c>
      <c r="F865" s="59" t="str">
        <f t="shared" si="57"/>
        <v xml:space="preserve">RÉGIMEN DISCIPLINARIO. </v>
      </c>
      <c r="G865" s="59" t="str">
        <f>CONCATENATE(I865," - ",J865,". ",K865," (Ref: ",REPARTO!$F$3,"-",A865,")")</f>
        <v>ÁMBITO DE LA FORMACIÓN MILITAR - RÉGIMEN DISCIPLINARIO.  (Ref: 5-864)</v>
      </c>
      <c r="I865" s="42" t="s">
        <v>136</v>
      </c>
      <c r="J865" s="37" t="s">
        <v>82</v>
      </c>
      <c r="Q865" s="113"/>
      <c r="R865" s="49">
        <f t="shared" si="55"/>
        <v>5</v>
      </c>
    </row>
    <row r="866" spans="1:18" x14ac:dyDescent="0.25">
      <c r="A866" s="59">
        <f t="shared" si="54"/>
        <v>865</v>
      </c>
      <c r="B866" s="47">
        <v>2</v>
      </c>
      <c r="F866" s="59" t="str">
        <f t="shared" si="57"/>
        <v xml:space="preserve">RÉGIMEN DISCIPLINARIO. </v>
      </c>
      <c r="G866" s="59" t="str">
        <f>CONCATENATE(I866," - ",J866,". ",K866," (Ref: ",REPARTO!$F$3,"-",A866,")")</f>
        <v>ÁMBITO DE LA FORMACIÓN MILITAR - RÉGIMEN DISCIPLINARIO.  (Ref: 5-865)</v>
      </c>
      <c r="I866" s="42" t="s">
        <v>136</v>
      </c>
      <c r="J866" s="37" t="s">
        <v>82</v>
      </c>
      <c r="Q866" s="113"/>
      <c r="R866" s="49">
        <f t="shared" si="55"/>
        <v>6</v>
      </c>
    </row>
    <row r="867" spans="1:18" x14ac:dyDescent="0.25">
      <c r="A867" s="59">
        <f t="shared" si="54"/>
        <v>866</v>
      </c>
      <c r="B867" s="47">
        <v>2</v>
      </c>
      <c r="F867" s="59" t="str">
        <f t="shared" si="57"/>
        <v xml:space="preserve">RÉGIMEN DISCIPLINARIO. </v>
      </c>
      <c r="G867" s="59" t="str">
        <f>CONCATENATE(I867," - ",J867,". ",K867," (Ref: ",REPARTO!$F$3,"-",A867,")")</f>
        <v>ÁMBITO DE LA FORMACIÓN MILITAR - RÉGIMEN DISCIPLINARIO.  (Ref: 5-866)</v>
      </c>
      <c r="I867" s="42" t="s">
        <v>136</v>
      </c>
      <c r="J867" s="37" t="s">
        <v>82</v>
      </c>
      <c r="Q867" s="113"/>
      <c r="R867" s="49">
        <f t="shared" si="55"/>
        <v>7</v>
      </c>
    </row>
    <row r="868" spans="1:18" x14ac:dyDescent="0.25">
      <c r="A868" s="59">
        <f t="shared" si="54"/>
        <v>867</v>
      </c>
      <c r="B868" s="47">
        <v>2</v>
      </c>
      <c r="F868" s="59" t="str">
        <f t="shared" si="57"/>
        <v xml:space="preserve">RÉGIMEN DISCIPLINARIO. </v>
      </c>
      <c r="G868" s="59" t="str">
        <f>CONCATENATE(I868," - ",J868,". ",K868," (Ref: ",REPARTO!$F$3,"-",A868,")")</f>
        <v>ÁMBITO DE LA FORMACIÓN MILITAR - RÉGIMEN DISCIPLINARIO.  (Ref: 5-867)</v>
      </c>
      <c r="I868" s="42" t="s">
        <v>136</v>
      </c>
      <c r="J868" s="37" t="s">
        <v>82</v>
      </c>
      <c r="Q868" s="113"/>
      <c r="R868" s="49">
        <f t="shared" si="55"/>
        <v>8</v>
      </c>
    </row>
    <row r="869" spans="1:18" x14ac:dyDescent="0.25">
      <c r="A869" s="59">
        <f t="shared" si="54"/>
        <v>868</v>
      </c>
      <c r="B869" s="47">
        <v>2</v>
      </c>
      <c r="F869" s="59" t="str">
        <f t="shared" si="57"/>
        <v xml:space="preserve">RÉGIMEN DISCIPLINARIO. </v>
      </c>
      <c r="G869" s="59" t="str">
        <f>CONCATENATE(I869," - ",J869,". ",K869," (Ref: ",REPARTO!$F$3,"-",A869,")")</f>
        <v>ÁMBITO DE LA FORMACIÓN MILITAR - RÉGIMEN DISCIPLINARIO.  (Ref: 5-868)</v>
      </c>
      <c r="I869" s="42" t="s">
        <v>136</v>
      </c>
      <c r="J869" s="37" t="s">
        <v>82</v>
      </c>
      <c r="Q869" s="113"/>
      <c r="R869" s="49">
        <f t="shared" si="55"/>
        <v>9</v>
      </c>
    </row>
    <row r="870" spans="1:18" x14ac:dyDescent="0.25">
      <c r="A870" s="59">
        <f t="shared" si="54"/>
        <v>869</v>
      </c>
      <c r="B870" s="47">
        <v>2</v>
      </c>
      <c r="F870" s="59" t="str">
        <f t="shared" si="57"/>
        <v xml:space="preserve">RÉGIMEN DISCIPLINARIO. </v>
      </c>
      <c r="G870" s="59" t="str">
        <f>CONCATENATE(I870," - ",J870,". ",K870," (Ref: ",REPARTO!$F$3,"-",A870,")")</f>
        <v>ÁMBITO DE LA FORMACIÓN MILITAR - RÉGIMEN DISCIPLINARIO.  (Ref: 5-869)</v>
      </c>
      <c r="I870" s="42" t="s">
        <v>136</v>
      </c>
      <c r="J870" s="37" t="s">
        <v>82</v>
      </c>
      <c r="Q870" s="113"/>
      <c r="R870" s="49">
        <f t="shared" si="55"/>
        <v>10</v>
      </c>
    </row>
    <row r="871" spans="1:18" x14ac:dyDescent="0.25">
      <c r="A871" s="59">
        <f t="shared" si="54"/>
        <v>870</v>
      </c>
      <c r="B871" s="47">
        <v>2</v>
      </c>
      <c r="F871" s="59" t="str">
        <f t="shared" si="57"/>
        <v xml:space="preserve">RÉGIMEN DISCIPLINARIO. </v>
      </c>
      <c r="G871" s="59" t="str">
        <f>CONCATENATE(I871," - ",J871,". ",K871," (Ref: ",REPARTO!$F$3,"-",A871,")")</f>
        <v>ÁMBITO DE LA FORMACIÓN MILITAR - RÉGIMEN DISCIPLINARIO.  (Ref: 5-870)</v>
      </c>
      <c r="I871" s="42" t="s">
        <v>136</v>
      </c>
      <c r="J871" s="37" t="s">
        <v>82</v>
      </c>
      <c r="Q871" s="113"/>
      <c r="R871" s="49">
        <f t="shared" si="55"/>
        <v>11</v>
      </c>
    </row>
    <row r="872" spans="1:18" x14ac:dyDescent="0.25">
      <c r="A872" s="59">
        <f t="shared" si="54"/>
        <v>871</v>
      </c>
      <c r="B872" s="47">
        <v>2</v>
      </c>
      <c r="F872" s="59" t="str">
        <f t="shared" si="57"/>
        <v xml:space="preserve">RÉGIMEN DISCIPLINARIO. </v>
      </c>
      <c r="G872" s="59" t="str">
        <f>CONCATENATE(I872," - ",J872,". ",K872," (Ref: ",REPARTO!$F$3,"-",A872,")")</f>
        <v>ÁMBITO DE LA FORMACIÓN MILITAR - RÉGIMEN DISCIPLINARIO.  (Ref: 5-871)</v>
      </c>
      <c r="I872" s="42" t="s">
        <v>136</v>
      </c>
      <c r="J872" s="37" t="s">
        <v>82</v>
      </c>
      <c r="Q872" s="113"/>
      <c r="R872" s="49">
        <f t="shared" si="55"/>
        <v>12</v>
      </c>
    </row>
    <row r="873" spans="1:18" x14ac:dyDescent="0.25">
      <c r="A873" s="59">
        <f t="shared" si="54"/>
        <v>872</v>
      </c>
      <c r="B873" s="47">
        <v>2</v>
      </c>
      <c r="F873" s="59" t="str">
        <f t="shared" si="57"/>
        <v xml:space="preserve">RÉGIMEN DISCIPLINARIO. </v>
      </c>
      <c r="G873" s="59" t="str">
        <f>CONCATENATE(I873," - ",J873,". ",K873," (Ref: ",REPARTO!$F$3,"-",A873,")")</f>
        <v>ÁMBITO DE LA FORMACIÓN MILITAR - RÉGIMEN DISCIPLINARIO.  (Ref: 5-872)</v>
      </c>
      <c r="I873" s="42" t="s">
        <v>136</v>
      </c>
      <c r="J873" s="37" t="s">
        <v>82</v>
      </c>
      <c r="Q873" s="113"/>
      <c r="R873" s="49">
        <f t="shared" si="55"/>
        <v>13</v>
      </c>
    </row>
    <row r="874" spans="1:18" x14ac:dyDescent="0.25">
      <c r="A874" s="59">
        <f t="shared" si="54"/>
        <v>873</v>
      </c>
      <c r="B874" s="47">
        <v>2</v>
      </c>
      <c r="F874" s="59" t="str">
        <f t="shared" si="57"/>
        <v xml:space="preserve">RÉGIMEN DISCIPLINARIO. </v>
      </c>
      <c r="G874" s="59" t="str">
        <f>CONCATENATE(I874," - ",J874,". ",K874," (Ref: ",REPARTO!$F$3,"-",A874,")")</f>
        <v>ÁMBITO DE LA FORMACIÓN MILITAR - RÉGIMEN DISCIPLINARIO.  (Ref: 5-873)</v>
      </c>
      <c r="I874" s="42" t="s">
        <v>136</v>
      </c>
      <c r="J874" s="37" t="s">
        <v>82</v>
      </c>
      <c r="Q874" s="113"/>
      <c r="R874" s="49">
        <f t="shared" si="55"/>
        <v>14</v>
      </c>
    </row>
    <row r="875" spans="1:18" x14ac:dyDescent="0.25">
      <c r="A875" s="59">
        <f t="shared" si="54"/>
        <v>874</v>
      </c>
      <c r="B875" s="47">
        <v>2</v>
      </c>
      <c r="F875" s="59" t="str">
        <f t="shared" si="57"/>
        <v xml:space="preserve">RÉGIMEN DISCIPLINARIO. </v>
      </c>
      <c r="G875" s="59" t="str">
        <f>CONCATENATE(I875," - ",J875,". ",K875," (Ref: ",REPARTO!$F$3,"-",A875,")")</f>
        <v>ÁMBITO DE LA FORMACIÓN MILITAR - RÉGIMEN DISCIPLINARIO.  (Ref: 5-874)</v>
      </c>
      <c r="I875" s="42" t="s">
        <v>136</v>
      </c>
      <c r="J875" s="37" t="s">
        <v>82</v>
      </c>
      <c r="Q875" s="113"/>
      <c r="R875" s="49">
        <f t="shared" si="55"/>
        <v>15</v>
      </c>
    </row>
    <row r="876" spans="1:18" x14ac:dyDescent="0.25">
      <c r="A876" s="59">
        <f t="shared" si="54"/>
        <v>875</v>
      </c>
      <c r="B876" s="47">
        <v>2</v>
      </c>
      <c r="F876" s="59" t="str">
        <f t="shared" si="57"/>
        <v xml:space="preserve">RÉGIMEN DISCIPLINARIO. </v>
      </c>
      <c r="G876" s="59" t="str">
        <f>CONCATENATE(I876," - ",J876,". ",K876," (Ref: ",REPARTO!$F$3,"-",A876,")")</f>
        <v>ÁMBITO DE LA FORMACIÓN MILITAR - RÉGIMEN DISCIPLINARIO.  (Ref: 5-875)</v>
      </c>
      <c r="I876" s="42" t="s">
        <v>136</v>
      </c>
      <c r="J876" s="37" t="s">
        <v>82</v>
      </c>
      <c r="Q876" s="113"/>
      <c r="R876" s="49">
        <f t="shared" si="55"/>
        <v>16</v>
      </c>
    </row>
    <row r="877" spans="1:18" x14ac:dyDescent="0.25">
      <c r="A877" s="59">
        <f t="shared" si="54"/>
        <v>876</v>
      </c>
      <c r="B877" s="47">
        <v>2</v>
      </c>
      <c r="F877" s="59" t="str">
        <f t="shared" si="57"/>
        <v xml:space="preserve">RÉGIMEN DISCIPLINARIO. </v>
      </c>
      <c r="G877" s="59" t="str">
        <f>CONCATENATE(I877," - ",J877,". ",K877," (Ref: ",REPARTO!$F$3,"-",A877,")")</f>
        <v>ÁMBITO DE LA FORMACIÓN MILITAR - RÉGIMEN DISCIPLINARIO.  (Ref: 5-876)</v>
      </c>
      <c r="I877" s="42" t="s">
        <v>136</v>
      </c>
      <c r="J877" s="37" t="s">
        <v>82</v>
      </c>
      <c r="Q877" s="113"/>
      <c r="R877" s="49">
        <f t="shared" si="55"/>
        <v>17</v>
      </c>
    </row>
    <row r="878" spans="1:18" x14ac:dyDescent="0.25">
      <c r="A878" s="59">
        <f t="shared" si="54"/>
        <v>877</v>
      </c>
      <c r="B878" s="47">
        <v>2</v>
      </c>
      <c r="F878" s="59" t="str">
        <f t="shared" si="57"/>
        <v xml:space="preserve">RÉGIMEN DISCIPLINARIO. </v>
      </c>
      <c r="G878" s="59" t="str">
        <f>CONCATENATE(I878," - ",J878,". ",K878," (Ref: ",REPARTO!$F$3,"-",A878,")")</f>
        <v>ÁMBITO DE LA FORMACIÓN MILITAR - RÉGIMEN DISCIPLINARIO.  (Ref: 5-877)</v>
      </c>
      <c r="I878" s="42" t="s">
        <v>136</v>
      </c>
      <c r="J878" s="37" t="s">
        <v>82</v>
      </c>
      <c r="Q878" s="113"/>
      <c r="R878" s="49">
        <f t="shared" si="55"/>
        <v>18</v>
      </c>
    </row>
    <row r="879" spans="1:18" x14ac:dyDescent="0.25">
      <c r="A879" s="59">
        <f t="shared" si="54"/>
        <v>878</v>
      </c>
      <c r="B879" s="47">
        <v>2</v>
      </c>
      <c r="F879" s="59" t="str">
        <f t="shared" si="57"/>
        <v xml:space="preserve">RÉGIMEN DISCIPLINARIO. </v>
      </c>
      <c r="G879" s="59" t="str">
        <f>CONCATENATE(I879," - ",J879,". ",K879," (Ref: ",REPARTO!$F$3,"-",A879,")")</f>
        <v>ÁMBITO DE LA FORMACIÓN MILITAR - RÉGIMEN DISCIPLINARIO.  (Ref: 5-878)</v>
      </c>
      <c r="I879" s="42" t="s">
        <v>136</v>
      </c>
      <c r="J879" s="37" t="s">
        <v>82</v>
      </c>
      <c r="Q879" s="113"/>
      <c r="R879" s="49">
        <f t="shared" si="55"/>
        <v>19</v>
      </c>
    </row>
    <row r="880" spans="1:18" x14ac:dyDescent="0.25">
      <c r="A880" s="59">
        <f t="shared" si="54"/>
        <v>879</v>
      </c>
      <c r="B880" s="47">
        <v>2</v>
      </c>
      <c r="F880" s="59" t="str">
        <f t="shared" si="57"/>
        <v xml:space="preserve">RÉGIMEN DISCIPLINARIO. </v>
      </c>
      <c r="G880" s="59" t="str">
        <f>CONCATENATE(I880," - ",J880,". ",K880," (Ref: ",REPARTO!$F$3,"-",A880,")")</f>
        <v>ÁMBITO DE LA FORMACIÓN MILITAR - RÉGIMEN DISCIPLINARIO.  (Ref: 5-879)</v>
      </c>
      <c r="I880" s="42" t="s">
        <v>136</v>
      </c>
      <c r="J880" s="37" t="s">
        <v>82</v>
      </c>
      <c r="Q880" s="113"/>
      <c r="R880" s="49">
        <f t="shared" si="55"/>
        <v>20</v>
      </c>
    </row>
    <row r="881" spans="1:18" x14ac:dyDescent="0.25">
      <c r="A881" s="59">
        <f t="shared" si="54"/>
        <v>880</v>
      </c>
      <c r="B881" s="47">
        <v>2</v>
      </c>
      <c r="F881" s="59" t="str">
        <f t="shared" si="57"/>
        <v xml:space="preserve">RÉGIMEN DISCIPLINARIO. </v>
      </c>
      <c r="G881" s="59" t="str">
        <f>CONCATENATE(I881," - ",J881,". ",K881," (Ref: ",REPARTO!$F$3,"-",A881,")")</f>
        <v>ÁMBITO DE LA FORMACIÓN MILITAR - RÉGIMEN DISCIPLINARIO.  (Ref: 5-880)</v>
      </c>
      <c r="I881" s="42" t="s">
        <v>136</v>
      </c>
      <c r="J881" s="37" t="s">
        <v>82</v>
      </c>
      <c r="Q881" s="113"/>
      <c r="R881" s="49">
        <f t="shared" si="55"/>
        <v>21</v>
      </c>
    </row>
    <row r="882" spans="1:18" x14ac:dyDescent="0.25">
      <c r="A882" s="59">
        <f t="shared" si="54"/>
        <v>881</v>
      </c>
      <c r="B882" s="47">
        <v>2</v>
      </c>
      <c r="F882" s="59" t="str">
        <f t="shared" si="57"/>
        <v xml:space="preserve">RÉGIMEN DISCIPLINARIO. </v>
      </c>
      <c r="G882" s="59" t="str">
        <f>CONCATENATE(I882," - ",J882,". ",K882," (Ref: ",REPARTO!$F$3,"-",A882,")")</f>
        <v>ÁMBITO DE LA FORMACIÓN MILITAR - RÉGIMEN DISCIPLINARIO.  (Ref: 5-881)</v>
      </c>
      <c r="I882" s="42" t="s">
        <v>136</v>
      </c>
      <c r="J882" s="37" t="s">
        <v>82</v>
      </c>
      <c r="Q882" s="113"/>
      <c r="R882" s="49">
        <f t="shared" si="55"/>
        <v>22</v>
      </c>
    </row>
    <row r="883" spans="1:18" x14ac:dyDescent="0.25">
      <c r="A883" s="59">
        <f t="shared" si="54"/>
        <v>882</v>
      </c>
      <c r="B883" s="47">
        <v>2</v>
      </c>
      <c r="F883" s="59" t="str">
        <f t="shared" si="57"/>
        <v xml:space="preserve">RÉGIMEN DISCIPLINARIO. </v>
      </c>
      <c r="G883" s="59" t="str">
        <f>CONCATENATE(I883," - ",J883,". ",K883," (Ref: ",REPARTO!$F$3,"-",A883,")")</f>
        <v>ÁMBITO DE LA FORMACIÓN MILITAR - RÉGIMEN DISCIPLINARIO.  (Ref: 5-882)</v>
      </c>
      <c r="I883" s="42" t="s">
        <v>136</v>
      </c>
      <c r="J883" s="37" t="s">
        <v>82</v>
      </c>
      <c r="Q883" s="113"/>
      <c r="R883" s="49">
        <f t="shared" si="55"/>
        <v>23</v>
      </c>
    </row>
    <row r="884" spans="1:18" x14ac:dyDescent="0.25">
      <c r="A884" s="59">
        <f t="shared" si="54"/>
        <v>883</v>
      </c>
      <c r="B884" s="47">
        <v>2</v>
      </c>
      <c r="F884" s="59" t="str">
        <f t="shared" si="57"/>
        <v xml:space="preserve">RÉGIMEN DISCIPLINARIO. </v>
      </c>
      <c r="G884" s="59" t="str">
        <f>CONCATENATE(I884," - ",J884,". ",K884," (Ref: ",REPARTO!$F$3,"-",A884,")")</f>
        <v>ÁMBITO DE LA FORMACIÓN MILITAR - RÉGIMEN DISCIPLINARIO.  (Ref: 5-883)</v>
      </c>
      <c r="I884" s="42" t="s">
        <v>136</v>
      </c>
      <c r="J884" s="37" t="s">
        <v>82</v>
      </c>
      <c r="Q884" s="113"/>
      <c r="R884" s="49">
        <f t="shared" si="55"/>
        <v>24</v>
      </c>
    </row>
    <row r="885" spans="1:18" x14ac:dyDescent="0.25">
      <c r="A885" s="59">
        <f t="shared" si="54"/>
        <v>884</v>
      </c>
      <c r="B885" s="47">
        <v>2</v>
      </c>
      <c r="F885" s="59" t="str">
        <f t="shared" si="57"/>
        <v xml:space="preserve">RÉGIMEN DISCIPLINARIO. </v>
      </c>
      <c r="G885" s="59" t="str">
        <f>CONCATENATE(I885," - ",J885,". ",K885," (Ref: ",REPARTO!$F$3,"-",A885,")")</f>
        <v>ÁMBITO DE LA FORMACIÓN MILITAR - RÉGIMEN DISCIPLINARIO.  (Ref: 5-884)</v>
      </c>
      <c r="I885" s="42" t="s">
        <v>136</v>
      </c>
      <c r="J885" s="37" t="s">
        <v>82</v>
      </c>
      <c r="Q885" s="113"/>
      <c r="R885" s="49">
        <f t="shared" si="55"/>
        <v>25</v>
      </c>
    </row>
    <row r="886" spans="1:18" x14ac:dyDescent="0.25">
      <c r="A886" s="59">
        <f t="shared" si="54"/>
        <v>885</v>
      </c>
      <c r="B886" s="47">
        <v>2</v>
      </c>
      <c r="F886" s="59" t="str">
        <f t="shared" si="57"/>
        <v xml:space="preserve">RÉGIMEN DISCIPLINARIO. </v>
      </c>
      <c r="G886" s="59" t="str">
        <f>CONCATENATE(I886," - ",J886,". ",K886," (Ref: ",REPARTO!$F$3,"-",A886,")")</f>
        <v>ÁMBITO DE LA FORMACIÓN MILITAR - RÉGIMEN DISCIPLINARIO.  (Ref: 5-885)</v>
      </c>
      <c r="I886" s="42" t="s">
        <v>136</v>
      </c>
      <c r="J886" s="37" t="s">
        <v>82</v>
      </c>
      <c r="Q886" s="113"/>
      <c r="R886" s="49">
        <f t="shared" si="55"/>
        <v>26</v>
      </c>
    </row>
    <row r="887" spans="1:18" x14ac:dyDescent="0.25">
      <c r="A887" s="59">
        <f t="shared" si="54"/>
        <v>886</v>
      </c>
      <c r="B887" s="47">
        <v>2</v>
      </c>
      <c r="F887" s="59" t="str">
        <f t="shared" si="57"/>
        <v xml:space="preserve">RÉGIMEN DISCIPLINARIO. </v>
      </c>
      <c r="G887" s="59" t="str">
        <f>CONCATENATE(I887," - ",J887,". ",K887," (Ref: ",REPARTO!$F$3,"-",A887,")")</f>
        <v>ÁMBITO DE LA FORMACIÓN MILITAR - RÉGIMEN DISCIPLINARIO.  (Ref: 5-886)</v>
      </c>
      <c r="I887" s="42" t="s">
        <v>136</v>
      </c>
      <c r="J887" s="37" t="s">
        <v>82</v>
      </c>
      <c r="Q887" s="113"/>
      <c r="R887" s="49">
        <f t="shared" si="55"/>
        <v>27</v>
      </c>
    </row>
    <row r="888" spans="1:18" x14ac:dyDescent="0.25">
      <c r="A888" s="59">
        <f t="shared" si="54"/>
        <v>887</v>
      </c>
      <c r="B888" s="47">
        <v>2</v>
      </c>
      <c r="F888" s="59" t="str">
        <f t="shared" si="57"/>
        <v xml:space="preserve">RÉGIMEN DISCIPLINARIO. </v>
      </c>
      <c r="G888" s="59" t="str">
        <f>CONCATENATE(I888," - ",J888,". ",K888," (Ref: ",REPARTO!$F$3,"-",A888,")")</f>
        <v>ÁMBITO DE LA FORMACIÓN MILITAR - RÉGIMEN DISCIPLINARIO.  (Ref: 5-887)</v>
      </c>
      <c r="I888" s="42" t="s">
        <v>136</v>
      </c>
      <c r="J888" s="37" t="s">
        <v>82</v>
      </c>
      <c r="Q888" s="113"/>
      <c r="R888" s="49">
        <f t="shared" si="55"/>
        <v>28</v>
      </c>
    </row>
    <row r="889" spans="1:18" x14ac:dyDescent="0.25">
      <c r="A889" s="59">
        <f t="shared" si="54"/>
        <v>888</v>
      </c>
      <c r="B889" s="47">
        <v>2</v>
      </c>
      <c r="F889" s="59" t="str">
        <f t="shared" si="57"/>
        <v xml:space="preserve">RÉGIMEN DISCIPLINARIO. </v>
      </c>
      <c r="G889" s="59" t="str">
        <f>CONCATENATE(I889," - ",J889,". ",K889," (Ref: ",REPARTO!$F$3,"-",A889,")")</f>
        <v>ÁMBITO DE LA FORMACIÓN MILITAR - RÉGIMEN DISCIPLINARIO.  (Ref: 5-888)</v>
      </c>
      <c r="I889" s="42" t="s">
        <v>136</v>
      </c>
      <c r="J889" s="37" t="s">
        <v>82</v>
      </c>
      <c r="Q889" s="113"/>
      <c r="R889" s="49">
        <f t="shared" si="55"/>
        <v>29</v>
      </c>
    </row>
    <row r="890" spans="1:18" x14ac:dyDescent="0.25">
      <c r="A890" s="59">
        <f t="shared" si="54"/>
        <v>889</v>
      </c>
      <c r="B890" s="47">
        <v>2</v>
      </c>
      <c r="F890" s="59" t="str">
        <f t="shared" si="57"/>
        <v xml:space="preserve">RÉGIMEN DISCIPLINARIO. </v>
      </c>
      <c r="G890" s="59" t="str">
        <f>CONCATENATE(I890," - ",J890,". ",K890," (Ref: ",REPARTO!$F$3,"-",A890,")")</f>
        <v>ÁMBITO DE LA FORMACIÓN MILITAR - RÉGIMEN DISCIPLINARIO.  (Ref: 5-889)</v>
      </c>
      <c r="I890" s="42" t="s">
        <v>136</v>
      </c>
      <c r="J890" s="37" t="s">
        <v>82</v>
      </c>
      <c r="Q890" s="113"/>
      <c r="R890" s="49">
        <f t="shared" si="55"/>
        <v>30</v>
      </c>
    </row>
    <row r="891" spans="1:18" x14ac:dyDescent="0.25">
      <c r="A891" s="59">
        <f t="shared" si="54"/>
        <v>890</v>
      </c>
      <c r="B891" s="47">
        <v>2</v>
      </c>
      <c r="F891" s="59" t="str">
        <f t="shared" si="57"/>
        <v xml:space="preserve">RÉGIMEN DISCIPLINARIO. </v>
      </c>
      <c r="G891" s="59" t="str">
        <f>CONCATENATE(I891," - ",J891,". ",K891," (Ref: ",REPARTO!$F$3,"-",A891,")")</f>
        <v>ÁMBITO DE LA FORMACIÓN MILITAR - RÉGIMEN DISCIPLINARIO.  (Ref: 5-890)</v>
      </c>
      <c r="I891" s="42" t="s">
        <v>136</v>
      </c>
      <c r="J891" s="37" t="s">
        <v>82</v>
      </c>
      <c r="Q891" s="113"/>
      <c r="R891" s="49">
        <f t="shared" si="55"/>
        <v>31</v>
      </c>
    </row>
    <row r="892" spans="1:18" x14ac:dyDescent="0.25">
      <c r="A892" s="59">
        <f t="shared" si="54"/>
        <v>891</v>
      </c>
      <c r="B892" s="47">
        <v>2</v>
      </c>
      <c r="F892" s="59" t="str">
        <f t="shared" si="57"/>
        <v xml:space="preserve">RÉGIMEN DISCIPLINARIO. </v>
      </c>
      <c r="G892" s="59" t="str">
        <f>CONCATENATE(I892," - ",J892,". ",K892," (Ref: ",REPARTO!$F$3,"-",A892,")")</f>
        <v>ÁMBITO DE LA FORMACIÓN MILITAR - RÉGIMEN DISCIPLINARIO.  (Ref: 5-891)</v>
      </c>
      <c r="I892" s="42" t="s">
        <v>136</v>
      </c>
      <c r="J892" s="37" t="s">
        <v>82</v>
      </c>
      <c r="Q892" s="113"/>
      <c r="R892" s="49">
        <f t="shared" si="55"/>
        <v>32</v>
      </c>
    </row>
    <row r="893" spans="1:18" x14ac:dyDescent="0.25">
      <c r="A893" s="59">
        <f t="shared" si="54"/>
        <v>892</v>
      </c>
      <c r="B893" s="47">
        <v>2</v>
      </c>
      <c r="F893" s="59" t="str">
        <f t="shared" si="57"/>
        <v xml:space="preserve">RÉGIMEN DISCIPLINARIO. </v>
      </c>
      <c r="G893" s="59" t="str">
        <f>CONCATENATE(I893," - ",J893,". ",K893," (Ref: ",REPARTO!$F$3,"-",A893,")")</f>
        <v>ÁMBITO DE LA FORMACIÓN MILITAR - RÉGIMEN DISCIPLINARIO.  (Ref: 5-892)</v>
      </c>
      <c r="I893" s="42" t="s">
        <v>136</v>
      </c>
      <c r="J893" s="37" t="s">
        <v>82</v>
      </c>
      <c r="Q893" s="113"/>
      <c r="R893" s="49">
        <f t="shared" si="55"/>
        <v>33</v>
      </c>
    </row>
    <row r="894" spans="1:18" x14ac:dyDescent="0.25">
      <c r="A894" s="59">
        <f t="shared" si="54"/>
        <v>893</v>
      </c>
      <c r="B894" s="47">
        <v>2</v>
      </c>
      <c r="F894" s="59" t="str">
        <f t="shared" si="57"/>
        <v xml:space="preserve">RÉGIMEN DISCIPLINARIO. </v>
      </c>
      <c r="G894" s="59" t="str">
        <f>CONCATENATE(I894," - ",J894,". ",K894," (Ref: ",REPARTO!$F$3,"-",A894,")")</f>
        <v>ÁMBITO DE LA FORMACIÓN MILITAR - RÉGIMEN DISCIPLINARIO.  (Ref: 5-893)</v>
      </c>
      <c r="I894" s="42" t="s">
        <v>136</v>
      </c>
      <c r="J894" s="37" t="s">
        <v>82</v>
      </c>
      <c r="Q894" s="113"/>
      <c r="R894" s="49">
        <f t="shared" si="55"/>
        <v>34</v>
      </c>
    </row>
    <row r="895" spans="1:18" x14ac:dyDescent="0.25">
      <c r="A895" s="59">
        <f t="shared" si="54"/>
        <v>894</v>
      </c>
      <c r="B895" s="47">
        <v>2</v>
      </c>
      <c r="F895" s="59" t="str">
        <f t="shared" si="57"/>
        <v xml:space="preserve">RÉGIMEN DISCIPLINARIO. </v>
      </c>
      <c r="G895" s="59" t="str">
        <f>CONCATENATE(I895," - ",J895,". ",K895," (Ref: ",REPARTO!$F$3,"-",A895,")")</f>
        <v>ÁMBITO DE LA FORMACIÓN MILITAR - RÉGIMEN DISCIPLINARIO.  (Ref: 5-894)</v>
      </c>
      <c r="I895" s="42" t="s">
        <v>136</v>
      </c>
      <c r="J895" s="37" t="s">
        <v>82</v>
      </c>
      <c r="Q895" s="113"/>
      <c r="R895" s="49">
        <f t="shared" si="55"/>
        <v>35</v>
      </c>
    </row>
    <row r="896" spans="1:18" x14ac:dyDescent="0.25">
      <c r="A896" s="59">
        <f t="shared" si="54"/>
        <v>895</v>
      </c>
      <c r="B896" s="47">
        <v>2</v>
      </c>
      <c r="F896" s="59" t="str">
        <f t="shared" si="57"/>
        <v xml:space="preserve">RÉGIMEN DISCIPLINARIO. </v>
      </c>
      <c r="G896" s="59" t="str">
        <f>CONCATENATE(I896," - ",J896,". ",K896," (Ref: ",REPARTO!$F$3,"-",A896,")")</f>
        <v>ÁMBITO DE LA FORMACIÓN MILITAR - RÉGIMEN DISCIPLINARIO.  (Ref: 5-895)</v>
      </c>
      <c r="I896" s="42" t="s">
        <v>136</v>
      </c>
      <c r="J896" s="37" t="s">
        <v>82</v>
      </c>
      <c r="Q896" s="113"/>
      <c r="R896" s="49">
        <f t="shared" si="55"/>
        <v>36</v>
      </c>
    </row>
    <row r="897" spans="1:18" x14ac:dyDescent="0.25">
      <c r="A897" s="59">
        <f t="shared" si="54"/>
        <v>896</v>
      </c>
      <c r="B897" s="47">
        <v>2</v>
      </c>
      <c r="F897" s="59" t="str">
        <f t="shared" si="57"/>
        <v xml:space="preserve">RÉGIMEN DISCIPLINARIO. </v>
      </c>
      <c r="G897" s="59" t="str">
        <f>CONCATENATE(I897," - ",J897,". ",K897," (Ref: ",REPARTO!$F$3,"-",A897,")")</f>
        <v>ÁMBITO DE LA FORMACIÓN MILITAR - RÉGIMEN DISCIPLINARIO.  (Ref: 5-896)</v>
      </c>
      <c r="I897" s="42" t="s">
        <v>136</v>
      </c>
      <c r="J897" s="37" t="s">
        <v>82</v>
      </c>
      <c r="Q897" s="113"/>
      <c r="R897" s="49">
        <f t="shared" si="55"/>
        <v>37</v>
      </c>
    </row>
    <row r="898" spans="1:18" x14ac:dyDescent="0.25">
      <c r="A898" s="59">
        <f t="shared" si="54"/>
        <v>897</v>
      </c>
      <c r="B898" s="47">
        <v>2</v>
      </c>
      <c r="F898" s="59" t="str">
        <f t="shared" si="57"/>
        <v xml:space="preserve">RÉGIMEN DISCIPLINARIO. </v>
      </c>
      <c r="G898" s="59" t="str">
        <f>CONCATENATE(I898," - ",J898,". ",K898," (Ref: ",REPARTO!$F$3,"-",A898,")")</f>
        <v>ÁMBITO DE LA FORMACIÓN MILITAR - RÉGIMEN DISCIPLINARIO.  (Ref: 5-897)</v>
      </c>
      <c r="I898" s="42" t="s">
        <v>136</v>
      </c>
      <c r="J898" s="37" t="s">
        <v>82</v>
      </c>
      <c r="Q898" s="113"/>
      <c r="R898" s="49">
        <f t="shared" si="55"/>
        <v>38</v>
      </c>
    </row>
    <row r="899" spans="1:18" x14ac:dyDescent="0.25">
      <c r="A899" s="59">
        <f t="shared" si="54"/>
        <v>898</v>
      </c>
      <c r="B899" s="47">
        <v>2</v>
      </c>
      <c r="F899" s="59" t="str">
        <f t="shared" si="57"/>
        <v xml:space="preserve">RÉGIMEN DISCIPLINARIO. </v>
      </c>
      <c r="G899" s="59" t="str">
        <f>CONCATENATE(I899," - ",J899,". ",K899," (Ref: ",REPARTO!$F$3,"-",A899,")")</f>
        <v>ÁMBITO DE LA FORMACIÓN MILITAR - RÉGIMEN DISCIPLINARIO.  (Ref: 5-898)</v>
      </c>
      <c r="I899" s="42" t="s">
        <v>136</v>
      </c>
      <c r="J899" s="37" t="s">
        <v>82</v>
      </c>
      <c r="Q899" s="113"/>
      <c r="R899" s="49">
        <f t="shared" si="55"/>
        <v>39</v>
      </c>
    </row>
    <row r="900" spans="1:18" x14ac:dyDescent="0.25">
      <c r="A900" s="59">
        <f t="shared" ref="A900:A963" si="58">+A899+1</f>
        <v>899</v>
      </c>
      <c r="B900" s="47">
        <v>2</v>
      </c>
      <c r="F900" s="59" t="str">
        <f t="shared" si="57"/>
        <v xml:space="preserve">RÉGIMEN DISCIPLINARIO. </v>
      </c>
      <c r="G900" s="59" t="str">
        <f>CONCATENATE(I900," - ",J900,". ",K900," (Ref: ",REPARTO!$F$3,"-",A900,")")</f>
        <v>ÁMBITO DE LA FORMACIÓN MILITAR - RÉGIMEN DISCIPLINARIO.  (Ref: 5-899)</v>
      </c>
      <c r="I900" s="42" t="s">
        <v>136</v>
      </c>
      <c r="J900" s="37" t="s">
        <v>82</v>
      </c>
      <c r="Q900" s="113"/>
      <c r="R900" s="49">
        <f t="shared" ref="R900:R963" si="59">IF(C900=0,R899+1,1)</f>
        <v>40</v>
      </c>
    </row>
    <row r="901" spans="1:18" x14ac:dyDescent="0.25">
      <c r="A901" s="59">
        <f t="shared" si="58"/>
        <v>900</v>
      </c>
      <c r="B901" s="47">
        <v>2</v>
      </c>
      <c r="F901" s="59" t="str">
        <f t="shared" si="57"/>
        <v xml:space="preserve">RÉGIMEN DISCIPLINARIO. </v>
      </c>
      <c r="G901" s="59" t="str">
        <f>CONCATENATE(I901," - ",J901,". ",K901," (Ref: ",REPARTO!$F$3,"-",A901,")")</f>
        <v>ÁMBITO DE LA FORMACIÓN MILITAR - RÉGIMEN DISCIPLINARIO.  (Ref: 5-900)</v>
      </c>
      <c r="I901" s="42" t="s">
        <v>136</v>
      </c>
      <c r="J901" s="37" t="s">
        <v>82</v>
      </c>
      <c r="Q901" s="113"/>
      <c r="R901" s="49">
        <f t="shared" si="59"/>
        <v>41</v>
      </c>
    </row>
    <row r="902" spans="1:18" x14ac:dyDescent="0.25">
      <c r="A902" s="59">
        <f t="shared" si="58"/>
        <v>901</v>
      </c>
      <c r="B902" s="47">
        <v>2</v>
      </c>
      <c r="F902" s="59" t="str">
        <f t="shared" si="57"/>
        <v xml:space="preserve">RÉGIMEN DISCIPLINARIO. </v>
      </c>
      <c r="G902" s="59" t="str">
        <f>CONCATENATE(I902," - ",J902,". ",K902," (Ref: ",REPARTO!$F$3,"-",A902,")")</f>
        <v>ÁMBITO DE LA FORMACIÓN MILITAR - RÉGIMEN DISCIPLINARIO.  (Ref: 5-901)</v>
      </c>
      <c r="I902" s="42" t="s">
        <v>136</v>
      </c>
      <c r="J902" s="37" t="s">
        <v>82</v>
      </c>
      <c r="Q902" s="113"/>
      <c r="R902" s="49">
        <f t="shared" si="59"/>
        <v>42</v>
      </c>
    </row>
    <row r="903" spans="1:18" x14ac:dyDescent="0.25">
      <c r="A903" s="59">
        <f t="shared" si="58"/>
        <v>902</v>
      </c>
      <c r="B903" s="47">
        <v>2</v>
      </c>
      <c r="F903" s="59" t="str">
        <f t="shared" si="57"/>
        <v xml:space="preserve">RÉGIMEN DISCIPLINARIO. </v>
      </c>
      <c r="G903" s="59" t="str">
        <f>CONCATENATE(I903," - ",J903,". ",K903," (Ref: ",REPARTO!$F$3,"-",A903,")")</f>
        <v>ÁMBITO DE LA FORMACIÓN MILITAR - RÉGIMEN DISCIPLINARIO.  (Ref: 5-902)</v>
      </c>
      <c r="I903" s="42" t="s">
        <v>136</v>
      </c>
      <c r="J903" s="37" t="s">
        <v>82</v>
      </c>
      <c r="Q903" s="113"/>
      <c r="R903" s="49">
        <f t="shared" si="59"/>
        <v>43</v>
      </c>
    </row>
    <row r="904" spans="1:18" x14ac:dyDescent="0.25">
      <c r="A904" s="59">
        <f t="shared" si="58"/>
        <v>903</v>
      </c>
      <c r="B904" s="47">
        <v>2</v>
      </c>
      <c r="F904" s="59" t="str">
        <f t="shared" si="57"/>
        <v xml:space="preserve">RÉGIMEN DISCIPLINARIO. </v>
      </c>
      <c r="G904" s="59" t="str">
        <f>CONCATENATE(I904," - ",J904,". ",K904," (Ref: ",REPARTO!$F$3,"-",A904,")")</f>
        <v>ÁMBITO DE LA FORMACIÓN MILITAR - RÉGIMEN DISCIPLINARIO.  (Ref: 5-903)</v>
      </c>
      <c r="I904" s="42" t="s">
        <v>136</v>
      </c>
      <c r="J904" s="37" t="s">
        <v>82</v>
      </c>
      <c r="Q904" s="113"/>
      <c r="R904" s="49">
        <f t="shared" si="59"/>
        <v>44</v>
      </c>
    </row>
    <row r="905" spans="1:18" x14ac:dyDescent="0.25">
      <c r="A905" s="59">
        <f t="shared" si="58"/>
        <v>904</v>
      </c>
      <c r="B905" s="47">
        <v>2</v>
      </c>
      <c r="F905" s="59" t="str">
        <f t="shared" si="57"/>
        <v xml:space="preserve">RÉGIMEN DISCIPLINARIO. </v>
      </c>
      <c r="G905" s="59" t="str">
        <f>CONCATENATE(I905," - ",J905,". ",K905," (Ref: ",REPARTO!$F$3,"-",A905,")")</f>
        <v>ÁMBITO DE LA FORMACIÓN MILITAR - RÉGIMEN DISCIPLINARIO.  (Ref: 5-904)</v>
      </c>
      <c r="I905" s="42" t="s">
        <v>136</v>
      </c>
      <c r="J905" s="37" t="s">
        <v>82</v>
      </c>
      <c r="Q905" s="113"/>
      <c r="R905" s="49">
        <f t="shared" si="59"/>
        <v>45</v>
      </c>
    </row>
    <row r="906" spans="1:18" x14ac:dyDescent="0.25">
      <c r="A906" s="59">
        <f t="shared" si="58"/>
        <v>905</v>
      </c>
      <c r="B906" s="47">
        <v>2</v>
      </c>
      <c r="F906" s="59" t="str">
        <f t="shared" si="57"/>
        <v xml:space="preserve">RÉGIMEN DISCIPLINARIO. </v>
      </c>
      <c r="G906" s="59" t="str">
        <f>CONCATENATE(I906," - ",J906,". ",K906," (Ref: ",REPARTO!$F$3,"-",A906,")")</f>
        <v>ÁMBITO DE LA FORMACIÓN MILITAR - RÉGIMEN DISCIPLINARIO.  (Ref: 5-905)</v>
      </c>
      <c r="I906" s="42" t="s">
        <v>136</v>
      </c>
      <c r="J906" s="37" t="s">
        <v>82</v>
      </c>
      <c r="Q906" s="113"/>
      <c r="R906" s="49">
        <f t="shared" si="59"/>
        <v>46</v>
      </c>
    </row>
    <row r="907" spans="1:18" x14ac:dyDescent="0.25">
      <c r="A907" s="59">
        <f t="shared" si="58"/>
        <v>906</v>
      </c>
      <c r="B907" s="47">
        <v>2</v>
      </c>
      <c r="F907" s="59" t="str">
        <f t="shared" si="57"/>
        <v xml:space="preserve">RÉGIMEN DISCIPLINARIO. </v>
      </c>
      <c r="G907" s="59" t="str">
        <f>CONCATENATE(I907," - ",J907,". ",K907," (Ref: ",REPARTO!$F$3,"-",A907,")")</f>
        <v>ÁMBITO DE LA FORMACIÓN MILITAR - RÉGIMEN DISCIPLINARIO.  (Ref: 5-906)</v>
      </c>
      <c r="I907" s="42" t="s">
        <v>136</v>
      </c>
      <c r="J907" s="37" t="s">
        <v>82</v>
      </c>
      <c r="Q907" s="113"/>
      <c r="R907" s="49">
        <f t="shared" si="59"/>
        <v>47</v>
      </c>
    </row>
    <row r="908" spans="1:18" x14ac:dyDescent="0.25">
      <c r="A908" s="59">
        <f t="shared" si="58"/>
        <v>907</v>
      </c>
      <c r="B908" s="47">
        <v>2</v>
      </c>
      <c r="F908" s="59" t="str">
        <f t="shared" si="57"/>
        <v xml:space="preserve">RÉGIMEN DISCIPLINARIO. </v>
      </c>
      <c r="G908" s="59" t="str">
        <f>CONCATENATE(I908," - ",J908,". ",K908," (Ref: ",REPARTO!$F$3,"-",A908,")")</f>
        <v>ÁMBITO DE LA FORMACIÓN MILITAR - RÉGIMEN DISCIPLINARIO.  (Ref: 5-907)</v>
      </c>
      <c r="I908" s="42" t="s">
        <v>136</v>
      </c>
      <c r="J908" s="37" t="s">
        <v>82</v>
      </c>
      <c r="Q908" s="113"/>
      <c r="R908" s="49">
        <f t="shared" si="59"/>
        <v>48</v>
      </c>
    </row>
    <row r="909" spans="1:18" x14ac:dyDescent="0.25">
      <c r="A909" s="59">
        <f t="shared" si="58"/>
        <v>908</v>
      </c>
      <c r="B909" s="47">
        <v>2</v>
      </c>
      <c r="F909" s="59" t="str">
        <f t="shared" si="57"/>
        <v xml:space="preserve">RÉGIMEN DISCIPLINARIO. </v>
      </c>
      <c r="G909" s="59" t="str">
        <f>CONCATENATE(I909," - ",J909,". ",K909," (Ref: ",REPARTO!$F$3,"-",A909,")")</f>
        <v>ÁMBITO DE LA FORMACIÓN MILITAR - RÉGIMEN DISCIPLINARIO.  (Ref: 5-908)</v>
      </c>
      <c r="I909" s="42" t="s">
        <v>136</v>
      </c>
      <c r="J909" s="37" t="s">
        <v>82</v>
      </c>
      <c r="Q909" s="113"/>
      <c r="R909" s="49">
        <f t="shared" si="59"/>
        <v>49</v>
      </c>
    </row>
    <row r="910" spans="1:18" x14ac:dyDescent="0.25">
      <c r="A910" s="59">
        <f t="shared" si="58"/>
        <v>909</v>
      </c>
      <c r="B910" s="47">
        <v>2</v>
      </c>
      <c r="F910" s="59" t="str">
        <f t="shared" si="57"/>
        <v xml:space="preserve">RÉGIMEN DISCIPLINARIO. </v>
      </c>
      <c r="G910" s="59" t="str">
        <f>CONCATENATE(I910," - ",J910,". ",K910," (Ref: ",REPARTO!$F$3,"-",A910,")")</f>
        <v>ÁMBITO DE LA FORMACIÓN MILITAR - RÉGIMEN DISCIPLINARIO.  (Ref: 5-909)</v>
      </c>
      <c r="I910" s="42" t="s">
        <v>136</v>
      </c>
      <c r="J910" s="37" t="s">
        <v>82</v>
      </c>
      <c r="Q910" s="113"/>
      <c r="R910" s="49">
        <f t="shared" si="59"/>
        <v>50</v>
      </c>
    </row>
    <row r="911" spans="1:18" x14ac:dyDescent="0.25">
      <c r="A911" s="59">
        <f t="shared" si="58"/>
        <v>910</v>
      </c>
      <c r="B911" s="47">
        <v>2</v>
      </c>
      <c r="F911" s="59" t="str">
        <f t="shared" si="57"/>
        <v xml:space="preserve">RÉGIMEN DISCIPLINARIO. </v>
      </c>
      <c r="G911" s="59" t="str">
        <f>CONCATENATE(I911," - ",J911,". ",K911," (Ref: ",REPARTO!$F$3,"-",A911,")")</f>
        <v>ÁMBITO DE LA FORMACIÓN MILITAR - RÉGIMEN DISCIPLINARIO.  (Ref: 5-910)</v>
      </c>
      <c r="I911" s="42" t="s">
        <v>136</v>
      </c>
      <c r="J911" s="37" t="s">
        <v>82</v>
      </c>
      <c r="Q911" s="113"/>
      <c r="R911" s="49">
        <f t="shared" si="59"/>
        <v>51</v>
      </c>
    </row>
    <row r="912" spans="1:18" x14ac:dyDescent="0.25">
      <c r="A912" s="59">
        <f t="shared" si="58"/>
        <v>911</v>
      </c>
      <c r="B912" s="47">
        <v>2</v>
      </c>
      <c r="F912" s="59" t="str">
        <f t="shared" si="57"/>
        <v xml:space="preserve">RÉGIMEN DISCIPLINARIO. </v>
      </c>
      <c r="G912" s="59" t="str">
        <f>CONCATENATE(I912," - ",J912,". ",K912," (Ref: ",REPARTO!$F$3,"-",A912,")")</f>
        <v>ÁMBITO DE LA FORMACIÓN MILITAR - RÉGIMEN DISCIPLINARIO.  (Ref: 5-911)</v>
      </c>
      <c r="I912" s="42" t="s">
        <v>136</v>
      </c>
      <c r="J912" s="37" t="s">
        <v>82</v>
      </c>
      <c r="Q912" s="113"/>
      <c r="R912" s="49">
        <f t="shared" si="59"/>
        <v>52</v>
      </c>
    </row>
    <row r="913" spans="1:18" x14ac:dyDescent="0.25">
      <c r="A913" s="59">
        <f t="shared" si="58"/>
        <v>912</v>
      </c>
      <c r="B913" s="47">
        <v>2</v>
      </c>
      <c r="F913" s="59" t="str">
        <f t="shared" si="57"/>
        <v xml:space="preserve">RÉGIMEN DISCIPLINARIO. </v>
      </c>
      <c r="G913" s="59" t="str">
        <f>CONCATENATE(I913," - ",J913,". ",K913," (Ref: ",REPARTO!$F$3,"-",A913,")")</f>
        <v>ÁMBITO DE LA FORMACIÓN MILITAR - RÉGIMEN DISCIPLINARIO.  (Ref: 5-912)</v>
      </c>
      <c r="I913" s="42" t="s">
        <v>136</v>
      </c>
      <c r="J913" s="37" t="s">
        <v>82</v>
      </c>
      <c r="Q913" s="113"/>
      <c r="R913" s="49">
        <f t="shared" si="59"/>
        <v>53</v>
      </c>
    </row>
    <row r="914" spans="1:18" x14ac:dyDescent="0.25">
      <c r="A914" s="59">
        <f t="shared" si="58"/>
        <v>913</v>
      </c>
      <c r="B914" s="47">
        <v>2</v>
      </c>
      <c r="F914" s="59" t="str">
        <f t="shared" si="57"/>
        <v xml:space="preserve">RÉGIMEN DISCIPLINARIO. </v>
      </c>
      <c r="G914" s="59" t="str">
        <f>CONCATENATE(I914," - ",J914,". ",K914," (Ref: ",REPARTO!$F$3,"-",A914,")")</f>
        <v>ÁMBITO DE LA FORMACIÓN MILITAR - RÉGIMEN DISCIPLINARIO.  (Ref: 5-913)</v>
      </c>
      <c r="I914" s="42" t="s">
        <v>136</v>
      </c>
      <c r="J914" s="37" t="s">
        <v>82</v>
      </c>
      <c r="Q914" s="113"/>
      <c r="R914" s="49">
        <f t="shared" si="59"/>
        <v>54</v>
      </c>
    </row>
    <row r="915" spans="1:18" x14ac:dyDescent="0.25">
      <c r="A915" s="59">
        <f t="shared" si="58"/>
        <v>914</v>
      </c>
      <c r="B915" s="47">
        <v>2</v>
      </c>
      <c r="F915" s="59" t="str">
        <f t="shared" si="57"/>
        <v xml:space="preserve">RÉGIMEN DISCIPLINARIO. </v>
      </c>
      <c r="G915" s="59" t="str">
        <f>CONCATENATE(I915," - ",J915,". ",K915," (Ref: ",REPARTO!$F$3,"-",A915,")")</f>
        <v>ÁMBITO DE LA FORMACIÓN MILITAR - RÉGIMEN DISCIPLINARIO.  (Ref: 5-914)</v>
      </c>
      <c r="I915" s="42" t="s">
        <v>136</v>
      </c>
      <c r="J915" s="37" t="s">
        <v>82</v>
      </c>
      <c r="Q915" s="113"/>
      <c r="R915" s="49">
        <f t="shared" si="59"/>
        <v>55</v>
      </c>
    </row>
    <row r="916" spans="1:18" x14ac:dyDescent="0.25">
      <c r="A916" s="59">
        <f t="shared" si="58"/>
        <v>915</v>
      </c>
      <c r="B916" s="47">
        <v>2</v>
      </c>
      <c r="F916" s="59" t="str">
        <f t="shared" si="57"/>
        <v xml:space="preserve">RÉGIMEN DISCIPLINARIO. </v>
      </c>
      <c r="G916" s="59" t="str">
        <f>CONCATENATE(I916," - ",J916,". ",K916," (Ref: ",REPARTO!$F$3,"-",A916,")")</f>
        <v>ÁMBITO DE LA FORMACIÓN MILITAR - RÉGIMEN DISCIPLINARIO.  (Ref: 5-915)</v>
      </c>
      <c r="I916" s="42" t="s">
        <v>136</v>
      </c>
      <c r="J916" s="37" t="s">
        <v>82</v>
      </c>
      <c r="Q916" s="113"/>
      <c r="R916" s="49">
        <f t="shared" si="59"/>
        <v>56</v>
      </c>
    </row>
    <row r="917" spans="1:18" x14ac:dyDescent="0.25">
      <c r="A917" s="59">
        <f t="shared" si="58"/>
        <v>916</v>
      </c>
      <c r="B917" s="47">
        <v>2</v>
      </c>
      <c r="F917" s="59" t="str">
        <f t="shared" si="57"/>
        <v xml:space="preserve">RÉGIMEN DISCIPLINARIO. </v>
      </c>
      <c r="G917" s="59" t="str">
        <f>CONCATENATE(I917," - ",J917,". ",K917," (Ref: ",REPARTO!$F$3,"-",A917,")")</f>
        <v>ÁMBITO DE LA FORMACIÓN MILITAR - RÉGIMEN DISCIPLINARIO.  (Ref: 5-916)</v>
      </c>
      <c r="I917" s="42" t="s">
        <v>136</v>
      </c>
      <c r="J917" s="37" t="s">
        <v>82</v>
      </c>
      <c r="Q917" s="113"/>
      <c r="R917" s="49">
        <f t="shared" si="59"/>
        <v>57</v>
      </c>
    </row>
    <row r="918" spans="1:18" x14ac:dyDescent="0.25">
      <c r="A918" s="59">
        <f t="shared" si="58"/>
        <v>917</v>
      </c>
      <c r="B918" s="47">
        <v>2</v>
      </c>
      <c r="F918" s="59" t="str">
        <f t="shared" si="57"/>
        <v xml:space="preserve">RÉGIMEN DISCIPLINARIO. </v>
      </c>
      <c r="G918" s="59" t="str">
        <f>CONCATENATE(I918," - ",J918,". ",K918," (Ref: ",REPARTO!$F$3,"-",A918,")")</f>
        <v>ÁMBITO DE LA FORMACIÓN MILITAR - RÉGIMEN DISCIPLINARIO.  (Ref: 5-917)</v>
      </c>
      <c r="I918" s="42" t="s">
        <v>136</v>
      </c>
      <c r="J918" s="37" t="s">
        <v>82</v>
      </c>
      <c r="Q918" s="113"/>
      <c r="R918" s="49">
        <f t="shared" si="59"/>
        <v>58</v>
      </c>
    </row>
    <row r="919" spans="1:18" x14ac:dyDescent="0.25">
      <c r="A919" s="59">
        <f t="shared" si="58"/>
        <v>918</v>
      </c>
      <c r="B919" s="47">
        <v>2</v>
      </c>
      <c r="F919" s="59" t="str">
        <f t="shared" si="57"/>
        <v xml:space="preserve">RÉGIMEN DISCIPLINARIO. </v>
      </c>
      <c r="G919" s="59" t="str">
        <f>CONCATENATE(I919," - ",J919,". ",K919," (Ref: ",REPARTO!$F$3,"-",A919,")")</f>
        <v>ÁMBITO DE LA FORMACIÓN MILITAR - RÉGIMEN DISCIPLINARIO.  (Ref: 5-918)</v>
      </c>
      <c r="I919" s="42" t="s">
        <v>136</v>
      </c>
      <c r="J919" s="37" t="s">
        <v>82</v>
      </c>
      <c r="Q919" s="113"/>
      <c r="R919" s="49">
        <f t="shared" si="59"/>
        <v>59</v>
      </c>
    </row>
    <row r="920" spans="1:18" x14ac:dyDescent="0.25">
      <c r="A920" s="59">
        <f t="shared" si="58"/>
        <v>919</v>
      </c>
      <c r="B920" s="47">
        <v>2</v>
      </c>
      <c r="F920" s="59" t="str">
        <f t="shared" si="57"/>
        <v xml:space="preserve">RÉGIMEN DISCIPLINARIO. </v>
      </c>
      <c r="G920" s="59" t="str">
        <f>CONCATENATE(I920," - ",J920,". ",K920," (Ref: ",REPARTO!$F$3,"-",A920,")")</f>
        <v>ÁMBITO DE LA FORMACIÓN MILITAR - RÉGIMEN DISCIPLINARIO.  (Ref: 5-919)</v>
      </c>
      <c r="I920" s="42" t="s">
        <v>136</v>
      </c>
      <c r="J920" s="37" t="s">
        <v>82</v>
      </c>
      <c r="Q920" s="113"/>
      <c r="R920" s="49">
        <f t="shared" si="59"/>
        <v>60</v>
      </c>
    </row>
    <row r="921" spans="1:18" x14ac:dyDescent="0.25">
      <c r="A921" s="59">
        <f t="shared" si="58"/>
        <v>920</v>
      </c>
      <c r="B921" s="47">
        <v>2</v>
      </c>
      <c r="F921" s="59" t="str">
        <f t="shared" si="57"/>
        <v xml:space="preserve">RÉGIMEN DISCIPLINARIO. </v>
      </c>
      <c r="G921" s="59" t="str">
        <f>CONCATENATE(I921," - ",J921,". ",K921," (Ref: ",REPARTO!$F$3,"-",A921,")")</f>
        <v>ÁMBITO DE LA FORMACIÓN MILITAR - RÉGIMEN DISCIPLINARIO.  (Ref: 5-920)</v>
      </c>
      <c r="I921" s="42" t="s">
        <v>136</v>
      </c>
      <c r="J921" s="37" t="s">
        <v>82</v>
      </c>
      <c r="Q921" s="113"/>
      <c r="R921" s="49">
        <f t="shared" si="59"/>
        <v>61</v>
      </c>
    </row>
    <row r="922" spans="1:18" x14ac:dyDescent="0.25">
      <c r="A922" s="59">
        <f t="shared" si="58"/>
        <v>921</v>
      </c>
      <c r="B922" s="47">
        <v>2</v>
      </c>
      <c r="F922" s="59" t="str">
        <f t="shared" si="57"/>
        <v xml:space="preserve">RÉGIMEN DISCIPLINARIO. </v>
      </c>
      <c r="G922" s="59" t="str">
        <f>CONCATENATE(I922," - ",J922,". ",K922," (Ref: ",REPARTO!$F$3,"-",A922,")")</f>
        <v>ÁMBITO DE LA FORMACIÓN MILITAR - RÉGIMEN DISCIPLINARIO.  (Ref: 5-921)</v>
      </c>
      <c r="I922" s="42" t="s">
        <v>136</v>
      </c>
      <c r="J922" s="37" t="s">
        <v>82</v>
      </c>
      <c r="Q922" s="113"/>
      <c r="R922" s="49">
        <f t="shared" si="59"/>
        <v>62</v>
      </c>
    </row>
    <row r="923" spans="1:18" x14ac:dyDescent="0.25">
      <c r="A923" s="59">
        <f t="shared" si="58"/>
        <v>922</v>
      </c>
      <c r="B923" s="47">
        <v>2</v>
      </c>
      <c r="F923" s="59" t="str">
        <f t="shared" si="57"/>
        <v xml:space="preserve">RÉGIMEN DISCIPLINARIO. </v>
      </c>
      <c r="G923" s="59" t="str">
        <f>CONCATENATE(I923," - ",J923,". ",K923," (Ref: ",REPARTO!$F$3,"-",A923,")")</f>
        <v>ÁMBITO DE LA FORMACIÓN MILITAR - RÉGIMEN DISCIPLINARIO.  (Ref: 5-922)</v>
      </c>
      <c r="I923" s="42" t="s">
        <v>136</v>
      </c>
      <c r="J923" s="37" t="s">
        <v>82</v>
      </c>
      <c r="Q923" s="113"/>
      <c r="R923" s="49">
        <f t="shared" si="59"/>
        <v>63</v>
      </c>
    </row>
    <row r="924" spans="1:18" x14ac:dyDescent="0.25">
      <c r="A924" s="59">
        <f t="shared" si="58"/>
        <v>923</v>
      </c>
      <c r="B924" s="47">
        <v>2</v>
      </c>
      <c r="F924" s="59" t="str">
        <f t="shared" si="57"/>
        <v xml:space="preserve">RÉGIMEN DISCIPLINARIO. </v>
      </c>
      <c r="G924" s="59" t="str">
        <f>CONCATENATE(I924," - ",J924,". ",K924," (Ref: ",REPARTO!$F$3,"-",A924,")")</f>
        <v>ÁMBITO DE LA FORMACIÓN MILITAR - RÉGIMEN DISCIPLINARIO.  (Ref: 5-923)</v>
      </c>
      <c r="I924" s="42" t="s">
        <v>136</v>
      </c>
      <c r="J924" s="37" t="s">
        <v>82</v>
      </c>
      <c r="Q924" s="113"/>
      <c r="R924" s="49">
        <f t="shared" si="59"/>
        <v>64</v>
      </c>
    </row>
    <row r="925" spans="1:18" x14ac:dyDescent="0.25">
      <c r="A925" s="59">
        <f t="shared" si="58"/>
        <v>924</v>
      </c>
      <c r="B925" s="47">
        <v>2</v>
      </c>
      <c r="F925" s="59" t="str">
        <f t="shared" si="57"/>
        <v xml:space="preserve">RÉGIMEN DISCIPLINARIO. </v>
      </c>
      <c r="G925" s="59" t="str">
        <f>CONCATENATE(I925," - ",J925,". ",K925," (Ref: ",REPARTO!$F$3,"-",A925,")")</f>
        <v>ÁMBITO DE LA FORMACIÓN MILITAR - RÉGIMEN DISCIPLINARIO.  (Ref: 5-924)</v>
      </c>
      <c r="I925" s="42" t="s">
        <v>136</v>
      </c>
      <c r="J925" s="37" t="s">
        <v>82</v>
      </c>
      <c r="Q925" s="113"/>
      <c r="R925" s="49">
        <f t="shared" si="59"/>
        <v>65</v>
      </c>
    </row>
    <row r="926" spans="1:18" x14ac:dyDescent="0.25">
      <c r="A926" s="59">
        <f t="shared" si="58"/>
        <v>925</v>
      </c>
      <c r="B926" s="47">
        <v>2</v>
      </c>
      <c r="F926" s="59" t="str">
        <f t="shared" si="57"/>
        <v xml:space="preserve">RÉGIMEN DISCIPLINARIO. </v>
      </c>
      <c r="G926" s="59" t="str">
        <f>CONCATENATE(I926," - ",J926,". ",K926," (Ref: ",REPARTO!$F$3,"-",A926,")")</f>
        <v>ÁMBITO DE LA FORMACIÓN MILITAR - RÉGIMEN DISCIPLINARIO.  (Ref: 5-925)</v>
      </c>
      <c r="I926" s="42" t="s">
        <v>136</v>
      </c>
      <c r="J926" s="37" t="s">
        <v>82</v>
      </c>
      <c r="Q926" s="113"/>
      <c r="R926" s="49">
        <f t="shared" si="59"/>
        <v>66</v>
      </c>
    </row>
    <row r="927" spans="1:18" x14ac:dyDescent="0.25">
      <c r="A927" s="59">
        <f t="shared" si="58"/>
        <v>926</v>
      </c>
      <c r="B927" s="47">
        <v>2</v>
      </c>
      <c r="F927" s="59" t="str">
        <f t="shared" ref="F927:F962" si="60">IF(J927&gt;0,CONCATENATE(J927,". ",K927),K927)</f>
        <v xml:space="preserve">RÉGIMEN DISCIPLINARIO. </v>
      </c>
      <c r="G927" s="59" t="str">
        <f>CONCATENATE(I927," - ",J927,". ",K927," (Ref: ",REPARTO!$F$3,"-",A927,")")</f>
        <v>ÁMBITO DE LA FORMACIÓN MILITAR - RÉGIMEN DISCIPLINARIO.  (Ref: 5-926)</v>
      </c>
      <c r="I927" s="42" t="s">
        <v>136</v>
      </c>
      <c r="J927" s="37" t="s">
        <v>82</v>
      </c>
      <c r="Q927" s="113"/>
      <c r="R927" s="49">
        <f t="shared" si="59"/>
        <v>67</v>
      </c>
    </row>
    <row r="928" spans="1:18" x14ac:dyDescent="0.25">
      <c r="A928" s="59">
        <f t="shared" si="58"/>
        <v>927</v>
      </c>
      <c r="B928" s="47">
        <v>2</v>
      </c>
      <c r="F928" s="59" t="str">
        <f t="shared" si="60"/>
        <v xml:space="preserve">RÉGIMEN DISCIPLINARIO. </v>
      </c>
      <c r="G928" s="59" t="str">
        <f>CONCATENATE(I928," - ",J928,". ",K928," (Ref: ",REPARTO!$F$3,"-",A928,")")</f>
        <v>ÁMBITO DE LA FORMACIÓN MILITAR - RÉGIMEN DISCIPLINARIO.  (Ref: 5-927)</v>
      </c>
      <c r="I928" s="42" t="s">
        <v>136</v>
      </c>
      <c r="J928" s="37" t="s">
        <v>82</v>
      </c>
      <c r="Q928" s="113"/>
      <c r="R928" s="49">
        <f t="shared" si="59"/>
        <v>68</v>
      </c>
    </row>
    <row r="929" spans="1:18" x14ac:dyDescent="0.25">
      <c r="A929" s="59">
        <f t="shared" si="58"/>
        <v>928</v>
      </c>
      <c r="B929" s="47">
        <v>2</v>
      </c>
      <c r="F929" s="59" t="str">
        <f t="shared" si="60"/>
        <v xml:space="preserve">RÉGIMEN DISCIPLINARIO. </v>
      </c>
      <c r="G929" s="59" t="str">
        <f>CONCATENATE(I929," - ",J929,". ",K929," (Ref: ",REPARTO!$F$3,"-",A929,")")</f>
        <v>ÁMBITO DE LA FORMACIÓN MILITAR - RÉGIMEN DISCIPLINARIO.  (Ref: 5-928)</v>
      </c>
      <c r="I929" s="42" t="s">
        <v>136</v>
      </c>
      <c r="J929" s="37" t="s">
        <v>82</v>
      </c>
      <c r="Q929" s="113"/>
      <c r="R929" s="49">
        <f t="shared" si="59"/>
        <v>69</v>
      </c>
    </row>
    <row r="930" spans="1:18" x14ac:dyDescent="0.25">
      <c r="A930" s="59">
        <f t="shared" si="58"/>
        <v>929</v>
      </c>
      <c r="B930" s="47">
        <v>2</v>
      </c>
      <c r="F930" s="59" t="str">
        <f t="shared" si="60"/>
        <v xml:space="preserve">RÉGIMEN DISCIPLINARIO. </v>
      </c>
      <c r="G930" s="59" t="str">
        <f>CONCATENATE(I930," - ",J930,". ",K930," (Ref: ",REPARTO!$F$3,"-",A930,")")</f>
        <v>ÁMBITO DE LA FORMACIÓN MILITAR - RÉGIMEN DISCIPLINARIO.  (Ref: 5-929)</v>
      </c>
      <c r="I930" s="42" t="s">
        <v>136</v>
      </c>
      <c r="J930" s="37" t="s">
        <v>82</v>
      </c>
      <c r="Q930" s="113"/>
      <c r="R930" s="49">
        <f t="shared" si="59"/>
        <v>70</v>
      </c>
    </row>
    <row r="931" spans="1:18" x14ac:dyDescent="0.25">
      <c r="A931" s="59">
        <f t="shared" si="58"/>
        <v>930</v>
      </c>
      <c r="B931" s="47">
        <v>2</v>
      </c>
      <c r="F931" s="59" t="str">
        <f t="shared" si="60"/>
        <v xml:space="preserve">RÉGIMEN DISCIPLINARIO. </v>
      </c>
      <c r="G931" s="59" t="str">
        <f>CONCATENATE(I931," - ",J931,". ",K931," (Ref: ",REPARTO!$F$3,"-",A931,")")</f>
        <v>ÁMBITO DE LA FORMACIÓN MILITAR - RÉGIMEN DISCIPLINARIO.  (Ref: 5-930)</v>
      </c>
      <c r="I931" s="42" t="s">
        <v>136</v>
      </c>
      <c r="J931" s="37" t="s">
        <v>82</v>
      </c>
      <c r="Q931" s="113"/>
      <c r="R931" s="49">
        <f t="shared" si="59"/>
        <v>71</v>
      </c>
    </row>
    <row r="932" spans="1:18" x14ac:dyDescent="0.25">
      <c r="A932" s="59">
        <f t="shared" si="58"/>
        <v>931</v>
      </c>
      <c r="B932" s="47">
        <v>2</v>
      </c>
      <c r="F932" s="59" t="str">
        <f t="shared" si="60"/>
        <v xml:space="preserve">RÉGIMEN DISCIPLINARIO. </v>
      </c>
      <c r="G932" s="59" t="str">
        <f>CONCATENATE(I932," - ",J932,". ",K932," (Ref: ",REPARTO!$F$3,"-",A932,")")</f>
        <v>ÁMBITO DE LA FORMACIÓN MILITAR - RÉGIMEN DISCIPLINARIO.  (Ref: 5-931)</v>
      </c>
      <c r="I932" s="42" t="s">
        <v>136</v>
      </c>
      <c r="J932" s="37" t="s">
        <v>82</v>
      </c>
      <c r="Q932" s="113"/>
      <c r="R932" s="49">
        <f t="shared" si="59"/>
        <v>72</v>
      </c>
    </row>
    <row r="933" spans="1:18" x14ac:dyDescent="0.25">
      <c r="A933" s="59">
        <f t="shared" si="58"/>
        <v>932</v>
      </c>
      <c r="B933" s="47">
        <v>2</v>
      </c>
      <c r="C933" s="46">
        <f>+C861+1</f>
        <v>14</v>
      </c>
      <c r="D933" s="46" t="s">
        <v>157</v>
      </c>
      <c r="E933" s="115" t="str">
        <f>CONCATENATE(H933," ",D933)</f>
        <v>Régimen Disciplinario II</v>
      </c>
      <c r="F933" s="59" t="str">
        <f t="shared" si="60"/>
        <v xml:space="preserve">RÉGIMEN DISCIPLINARIO. </v>
      </c>
      <c r="G933" s="59" t="str">
        <f>CONCATENATE(I933," - ",J933,". ",K933," (Ref: ",REPARTO!$F$3,"-",A933,")")</f>
        <v>ÁMBITO DE LA FORMACIÓN MILITAR - RÉGIMEN DISCIPLINARIO.  (Ref: 5-932)</v>
      </c>
      <c r="H933" s="42" t="s">
        <v>144</v>
      </c>
      <c r="I933" s="42" t="s">
        <v>136</v>
      </c>
      <c r="J933" s="37" t="s">
        <v>82</v>
      </c>
      <c r="Q933" s="113"/>
      <c r="R933" s="49">
        <f t="shared" si="59"/>
        <v>1</v>
      </c>
    </row>
    <row r="934" spans="1:18" x14ac:dyDescent="0.25">
      <c r="A934" s="59">
        <f t="shared" si="58"/>
        <v>933</v>
      </c>
      <c r="B934" s="47">
        <v>2</v>
      </c>
      <c r="F934" s="59" t="str">
        <f t="shared" si="60"/>
        <v xml:space="preserve">RÉGIMEN DISCIPLINARIO. </v>
      </c>
      <c r="G934" s="59" t="str">
        <f>CONCATENATE(I934," - ",J934,". ",K934," (Ref: ",REPARTO!$F$3,"-",A934,")")</f>
        <v>ÁMBITO DE LA FORMACIÓN MILITAR - RÉGIMEN DISCIPLINARIO.  (Ref: 5-933)</v>
      </c>
      <c r="I934" s="42" t="s">
        <v>136</v>
      </c>
      <c r="J934" s="37" t="s">
        <v>82</v>
      </c>
      <c r="Q934" s="113"/>
      <c r="R934" s="49">
        <f t="shared" si="59"/>
        <v>2</v>
      </c>
    </row>
    <row r="935" spans="1:18" x14ac:dyDescent="0.25">
      <c r="A935" s="59">
        <f t="shared" si="58"/>
        <v>934</v>
      </c>
      <c r="B935" s="47">
        <v>2</v>
      </c>
      <c r="F935" s="59" t="str">
        <f t="shared" si="60"/>
        <v xml:space="preserve">RÉGIMEN DISCIPLINARIO. </v>
      </c>
      <c r="G935" s="59" t="str">
        <f>CONCATENATE(I935," - ",J935,". ",K935," (Ref: ",REPARTO!$F$3,"-",A935,")")</f>
        <v>ÁMBITO DE LA FORMACIÓN MILITAR - RÉGIMEN DISCIPLINARIO.  (Ref: 5-934)</v>
      </c>
      <c r="I935" s="42" t="s">
        <v>136</v>
      </c>
      <c r="J935" s="37" t="s">
        <v>82</v>
      </c>
      <c r="Q935" s="113"/>
      <c r="R935" s="49">
        <f t="shared" si="59"/>
        <v>3</v>
      </c>
    </row>
    <row r="936" spans="1:18" x14ac:dyDescent="0.25">
      <c r="A936" s="59">
        <f t="shared" si="58"/>
        <v>935</v>
      </c>
      <c r="B936" s="47">
        <v>2</v>
      </c>
      <c r="F936" s="59" t="str">
        <f t="shared" si="60"/>
        <v xml:space="preserve">RÉGIMEN DISCIPLINARIO. </v>
      </c>
      <c r="G936" s="59" t="str">
        <f>CONCATENATE(I936," - ",J936,". ",K936," (Ref: ",REPARTO!$F$3,"-",A936,")")</f>
        <v>ÁMBITO DE LA FORMACIÓN MILITAR - RÉGIMEN DISCIPLINARIO.  (Ref: 5-935)</v>
      </c>
      <c r="I936" s="42" t="s">
        <v>136</v>
      </c>
      <c r="J936" s="37" t="s">
        <v>82</v>
      </c>
      <c r="Q936" s="113"/>
      <c r="R936" s="49">
        <f t="shared" si="59"/>
        <v>4</v>
      </c>
    </row>
    <row r="937" spans="1:18" x14ac:dyDescent="0.25">
      <c r="A937" s="59">
        <f t="shared" si="58"/>
        <v>936</v>
      </c>
      <c r="B937" s="47">
        <v>2</v>
      </c>
      <c r="F937" s="59" t="str">
        <f t="shared" si="60"/>
        <v xml:space="preserve">RÉGIMEN DISCIPLINARIO. </v>
      </c>
      <c r="G937" s="59" t="str">
        <f>CONCATENATE(I937," - ",J937,". ",K937," (Ref: ",REPARTO!$F$3,"-",A937,")")</f>
        <v>ÁMBITO DE LA FORMACIÓN MILITAR - RÉGIMEN DISCIPLINARIO.  (Ref: 5-936)</v>
      </c>
      <c r="I937" s="42" t="s">
        <v>136</v>
      </c>
      <c r="J937" s="37" t="s">
        <v>82</v>
      </c>
      <c r="Q937" s="113"/>
      <c r="R937" s="49">
        <f t="shared" si="59"/>
        <v>5</v>
      </c>
    </row>
    <row r="938" spans="1:18" x14ac:dyDescent="0.25">
      <c r="A938" s="59">
        <f t="shared" si="58"/>
        <v>937</v>
      </c>
      <c r="B938" s="47">
        <v>2</v>
      </c>
      <c r="F938" s="59" t="str">
        <f t="shared" si="60"/>
        <v xml:space="preserve">RÉGIMEN DISCIPLINARIO. </v>
      </c>
      <c r="G938" s="59" t="str">
        <f>CONCATENATE(I938," - ",J938,". ",K938," (Ref: ",REPARTO!$F$3,"-",A938,")")</f>
        <v>ÁMBITO DE LA FORMACIÓN MILITAR - RÉGIMEN DISCIPLINARIO.  (Ref: 5-937)</v>
      </c>
      <c r="I938" s="42" t="s">
        <v>136</v>
      </c>
      <c r="J938" s="37" t="s">
        <v>82</v>
      </c>
      <c r="Q938" s="113"/>
      <c r="R938" s="49">
        <f t="shared" si="59"/>
        <v>6</v>
      </c>
    </row>
    <row r="939" spans="1:18" x14ac:dyDescent="0.25">
      <c r="A939" s="59">
        <f t="shared" si="58"/>
        <v>938</v>
      </c>
      <c r="B939" s="47">
        <v>2</v>
      </c>
      <c r="F939" s="59" t="str">
        <f t="shared" si="60"/>
        <v xml:space="preserve">RÉGIMEN DISCIPLINARIO. </v>
      </c>
      <c r="G939" s="59" t="str">
        <f>CONCATENATE(I939," - ",J939,". ",K939," (Ref: ",REPARTO!$F$3,"-",A939,")")</f>
        <v>ÁMBITO DE LA FORMACIÓN MILITAR - RÉGIMEN DISCIPLINARIO.  (Ref: 5-938)</v>
      </c>
      <c r="I939" s="42" t="s">
        <v>136</v>
      </c>
      <c r="J939" s="37" t="s">
        <v>82</v>
      </c>
      <c r="Q939" s="113"/>
      <c r="R939" s="49">
        <f t="shared" si="59"/>
        <v>7</v>
      </c>
    </row>
    <row r="940" spans="1:18" x14ac:dyDescent="0.25">
      <c r="A940" s="59">
        <f t="shared" si="58"/>
        <v>939</v>
      </c>
      <c r="B940" s="47">
        <v>2</v>
      </c>
      <c r="F940" s="59" t="str">
        <f t="shared" si="60"/>
        <v xml:space="preserve">RÉGIMEN DISCIPLINARIO. </v>
      </c>
      <c r="G940" s="59" t="str">
        <f>CONCATENATE(I940," - ",J940,". ",K940," (Ref: ",REPARTO!$F$3,"-",A940,")")</f>
        <v>ÁMBITO DE LA FORMACIÓN MILITAR - RÉGIMEN DISCIPLINARIO.  (Ref: 5-939)</v>
      </c>
      <c r="I940" s="42" t="s">
        <v>136</v>
      </c>
      <c r="J940" s="37" t="s">
        <v>82</v>
      </c>
      <c r="Q940" s="113"/>
      <c r="R940" s="49">
        <f t="shared" si="59"/>
        <v>8</v>
      </c>
    </row>
    <row r="941" spans="1:18" x14ac:dyDescent="0.25">
      <c r="A941" s="59">
        <f t="shared" si="58"/>
        <v>940</v>
      </c>
      <c r="B941" s="47">
        <v>2</v>
      </c>
      <c r="F941" s="59" t="str">
        <f t="shared" si="60"/>
        <v xml:space="preserve">RÉGIMEN DISCIPLINARIO. </v>
      </c>
      <c r="G941" s="59" t="str">
        <f>CONCATENATE(I941," - ",J941,". ",K941," (Ref: ",REPARTO!$F$3,"-",A941,")")</f>
        <v>ÁMBITO DE LA FORMACIÓN MILITAR - RÉGIMEN DISCIPLINARIO.  (Ref: 5-940)</v>
      </c>
      <c r="I941" s="42" t="s">
        <v>136</v>
      </c>
      <c r="J941" s="37" t="s">
        <v>82</v>
      </c>
      <c r="Q941" s="113"/>
      <c r="R941" s="49">
        <f t="shared" si="59"/>
        <v>9</v>
      </c>
    </row>
    <row r="942" spans="1:18" x14ac:dyDescent="0.25">
      <c r="A942" s="59">
        <f t="shared" si="58"/>
        <v>941</v>
      </c>
      <c r="B942" s="47">
        <v>2</v>
      </c>
      <c r="F942" s="59" t="str">
        <f t="shared" si="60"/>
        <v xml:space="preserve">RÉGIMEN DISCIPLINARIO. </v>
      </c>
      <c r="G942" s="59" t="str">
        <f>CONCATENATE(I942," - ",J942,". ",K942," (Ref: ",REPARTO!$F$3,"-",A942,")")</f>
        <v>ÁMBITO DE LA FORMACIÓN MILITAR - RÉGIMEN DISCIPLINARIO.  (Ref: 5-941)</v>
      </c>
      <c r="I942" s="42" t="s">
        <v>136</v>
      </c>
      <c r="J942" s="37" t="s">
        <v>82</v>
      </c>
      <c r="Q942" s="113"/>
      <c r="R942" s="49">
        <f t="shared" si="59"/>
        <v>10</v>
      </c>
    </row>
    <row r="943" spans="1:18" x14ac:dyDescent="0.25">
      <c r="A943" s="59">
        <f t="shared" si="58"/>
        <v>942</v>
      </c>
      <c r="B943" s="47">
        <v>2</v>
      </c>
      <c r="F943" s="59" t="str">
        <f t="shared" si="60"/>
        <v xml:space="preserve">RÉGIMEN DISCIPLINARIO. </v>
      </c>
      <c r="G943" s="59" t="str">
        <f>CONCATENATE(I943," - ",J943,". ",K943," (Ref: ",REPARTO!$F$3,"-",A943,")")</f>
        <v>ÁMBITO DE LA FORMACIÓN MILITAR - RÉGIMEN DISCIPLINARIO.  (Ref: 5-942)</v>
      </c>
      <c r="I943" s="42" t="s">
        <v>136</v>
      </c>
      <c r="J943" s="37" t="s">
        <v>82</v>
      </c>
      <c r="Q943" s="113"/>
      <c r="R943" s="49">
        <f t="shared" si="59"/>
        <v>11</v>
      </c>
    </row>
    <row r="944" spans="1:18" x14ac:dyDescent="0.25">
      <c r="A944" s="59">
        <f t="shared" si="58"/>
        <v>943</v>
      </c>
      <c r="B944" s="47">
        <v>2</v>
      </c>
      <c r="F944" s="59" t="str">
        <f t="shared" si="60"/>
        <v xml:space="preserve">RÉGIMEN DISCIPLINARIO. </v>
      </c>
      <c r="G944" s="59" t="str">
        <f>CONCATENATE(I944," - ",J944,". ",K944," (Ref: ",REPARTO!$F$3,"-",A944,")")</f>
        <v>ÁMBITO DE LA FORMACIÓN MILITAR - RÉGIMEN DISCIPLINARIO.  (Ref: 5-943)</v>
      </c>
      <c r="I944" s="42" t="s">
        <v>136</v>
      </c>
      <c r="J944" s="37" t="s">
        <v>82</v>
      </c>
      <c r="Q944" s="113"/>
      <c r="R944" s="49">
        <f t="shared" si="59"/>
        <v>12</v>
      </c>
    </row>
    <row r="945" spans="1:18" x14ac:dyDescent="0.25">
      <c r="A945" s="59">
        <f t="shared" si="58"/>
        <v>944</v>
      </c>
      <c r="B945" s="47">
        <v>2</v>
      </c>
      <c r="F945" s="59" t="str">
        <f t="shared" si="60"/>
        <v xml:space="preserve">RÉGIMEN DISCIPLINARIO. </v>
      </c>
      <c r="G945" s="59" t="str">
        <f>CONCATENATE(I945," - ",J945,". ",K945," (Ref: ",REPARTO!$F$3,"-",A945,")")</f>
        <v>ÁMBITO DE LA FORMACIÓN MILITAR - RÉGIMEN DISCIPLINARIO.  (Ref: 5-944)</v>
      </c>
      <c r="I945" s="42" t="s">
        <v>136</v>
      </c>
      <c r="J945" s="37" t="s">
        <v>82</v>
      </c>
      <c r="Q945" s="113"/>
      <c r="R945" s="49">
        <f t="shared" si="59"/>
        <v>13</v>
      </c>
    </row>
    <row r="946" spans="1:18" x14ac:dyDescent="0.25">
      <c r="A946" s="59">
        <f t="shared" si="58"/>
        <v>945</v>
      </c>
      <c r="B946" s="47">
        <v>2</v>
      </c>
      <c r="F946" s="59" t="str">
        <f t="shared" si="60"/>
        <v xml:space="preserve">RÉGIMEN DISCIPLINARIO. </v>
      </c>
      <c r="G946" s="59" t="str">
        <f>CONCATENATE(I946," - ",J946,". ",K946," (Ref: ",REPARTO!$F$3,"-",A946,")")</f>
        <v>ÁMBITO DE LA FORMACIÓN MILITAR - RÉGIMEN DISCIPLINARIO.  (Ref: 5-945)</v>
      </c>
      <c r="I946" s="42" t="s">
        <v>136</v>
      </c>
      <c r="J946" s="37" t="s">
        <v>82</v>
      </c>
      <c r="Q946" s="113"/>
      <c r="R946" s="49">
        <f t="shared" si="59"/>
        <v>14</v>
      </c>
    </row>
    <row r="947" spans="1:18" x14ac:dyDescent="0.25">
      <c r="A947" s="59">
        <f t="shared" si="58"/>
        <v>946</v>
      </c>
      <c r="B947" s="47">
        <v>2</v>
      </c>
      <c r="F947" s="59" t="str">
        <f t="shared" si="60"/>
        <v xml:space="preserve">RÉGIMEN DISCIPLINARIO. </v>
      </c>
      <c r="G947" s="59" t="str">
        <f>CONCATENATE(I947," - ",J947,". ",K947," (Ref: ",REPARTO!$F$3,"-",A947,")")</f>
        <v>ÁMBITO DE LA FORMACIÓN MILITAR - RÉGIMEN DISCIPLINARIO.  (Ref: 5-946)</v>
      </c>
      <c r="I947" s="42" t="s">
        <v>136</v>
      </c>
      <c r="J947" s="37" t="s">
        <v>82</v>
      </c>
      <c r="Q947" s="113"/>
      <c r="R947" s="49">
        <f t="shared" si="59"/>
        <v>15</v>
      </c>
    </row>
    <row r="948" spans="1:18" x14ac:dyDescent="0.25">
      <c r="A948" s="59">
        <f t="shared" si="58"/>
        <v>947</v>
      </c>
      <c r="B948" s="47">
        <v>2</v>
      </c>
      <c r="F948" s="59" t="str">
        <f t="shared" si="60"/>
        <v xml:space="preserve">RÉGIMEN DISCIPLINARIO. </v>
      </c>
      <c r="G948" s="59" t="str">
        <f>CONCATENATE(I948," - ",J948,". ",K948," (Ref: ",REPARTO!$F$3,"-",A948,")")</f>
        <v>ÁMBITO DE LA FORMACIÓN MILITAR - RÉGIMEN DISCIPLINARIO.  (Ref: 5-947)</v>
      </c>
      <c r="I948" s="42" t="s">
        <v>136</v>
      </c>
      <c r="J948" s="37" t="s">
        <v>82</v>
      </c>
      <c r="Q948" s="113"/>
      <c r="R948" s="49">
        <f t="shared" si="59"/>
        <v>16</v>
      </c>
    </row>
    <row r="949" spans="1:18" x14ac:dyDescent="0.25">
      <c r="A949" s="59">
        <f t="shared" si="58"/>
        <v>948</v>
      </c>
      <c r="B949" s="47">
        <v>2</v>
      </c>
      <c r="F949" s="59" t="str">
        <f t="shared" si="60"/>
        <v xml:space="preserve">RÉGIMEN DISCIPLINARIO. </v>
      </c>
      <c r="G949" s="59" t="str">
        <f>CONCATENATE(I949," - ",J949,". ",K949," (Ref: ",REPARTO!$F$3,"-",A949,")")</f>
        <v>ÁMBITO DE LA FORMACIÓN MILITAR - RÉGIMEN DISCIPLINARIO.  (Ref: 5-948)</v>
      </c>
      <c r="I949" s="42" t="s">
        <v>136</v>
      </c>
      <c r="J949" s="37" t="s">
        <v>82</v>
      </c>
      <c r="Q949" s="113"/>
      <c r="R949" s="49">
        <f t="shared" si="59"/>
        <v>17</v>
      </c>
    </row>
    <row r="950" spans="1:18" x14ac:dyDescent="0.25">
      <c r="A950" s="59">
        <f t="shared" si="58"/>
        <v>949</v>
      </c>
      <c r="B950" s="47">
        <v>2</v>
      </c>
      <c r="F950" s="59" t="str">
        <f t="shared" si="60"/>
        <v xml:space="preserve">RÉGIMEN DISCIPLINARIO. </v>
      </c>
      <c r="G950" s="59" t="str">
        <f>CONCATENATE(I950," - ",J950,". ",K950," (Ref: ",REPARTO!$F$3,"-",A950,")")</f>
        <v>ÁMBITO DE LA FORMACIÓN MILITAR - RÉGIMEN DISCIPLINARIO.  (Ref: 5-949)</v>
      </c>
      <c r="I950" s="42" t="s">
        <v>136</v>
      </c>
      <c r="J950" s="37" t="s">
        <v>82</v>
      </c>
      <c r="Q950" s="113"/>
      <c r="R950" s="49">
        <f t="shared" si="59"/>
        <v>18</v>
      </c>
    </row>
    <row r="951" spans="1:18" x14ac:dyDescent="0.25">
      <c r="A951" s="59">
        <f t="shared" si="58"/>
        <v>950</v>
      </c>
      <c r="B951" s="47">
        <v>2</v>
      </c>
      <c r="F951" s="59" t="str">
        <f t="shared" si="60"/>
        <v xml:space="preserve">RÉGIMEN DISCIPLINARIO. </v>
      </c>
      <c r="G951" s="59" t="str">
        <f>CONCATENATE(I951," - ",J951,". ",K951," (Ref: ",REPARTO!$F$3,"-",A951,")")</f>
        <v>ÁMBITO DE LA FORMACIÓN MILITAR - RÉGIMEN DISCIPLINARIO.  (Ref: 5-950)</v>
      </c>
      <c r="I951" s="42" t="s">
        <v>136</v>
      </c>
      <c r="J951" s="37" t="s">
        <v>82</v>
      </c>
      <c r="Q951" s="113"/>
      <c r="R951" s="49">
        <f t="shared" si="59"/>
        <v>19</v>
      </c>
    </row>
    <row r="952" spans="1:18" x14ac:dyDescent="0.25">
      <c r="A952" s="59">
        <f t="shared" si="58"/>
        <v>951</v>
      </c>
      <c r="B952" s="47">
        <v>2</v>
      </c>
      <c r="F952" s="59" t="str">
        <f t="shared" si="60"/>
        <v xml:space="preserve">RÉGIMEN DISCIPLINARIO. </v>
      </c>
      <c r="G952" s="59" t="str">
        <f>CONCATENATE(I952," - ",J952,". ",K952," (Ref: ",REPARTO!$F$3,"-",A952,")")</f>
        <v>ÁMBITO DE LA FORMACIÓN MILITAR - RÉGIMEN DISCIPLINARIO.  (Ref: 5-951)</v>
      </c>
      <c r="I952" s="42" t="s">
        <v>136</v>
      </c>
      <c r="J952" s="37" t="s">
        <v>82</v>
      </c>
      <c r="Q952" s="113"/>
      <c r="R952" s="49">
        <f t="shared" si="59"/>
        <v>20</v>
      </c>
    </row>
    <row r="953" spans="1:18" x14ac:dyDescent="0.25">
      <c r="A953" s="59">
        <f t="shared" si="58"/>
        <v>952</v>
      </c>
      <c r="B953" s="47">
        <v>2</v>
      </c>
      <c r="F953" s="59" t="str">
        <f t="shared" si="60"/>
        <v xml:space="preserve">RÉGIMEN DISCIPLINARIO. </v>
      </c>
      <c r="G953" s="59" t="str">
        <f>CONCATENATE(I953," - ",J953,". ",K953," (Ref: ",REPARTO!$F$3,"-",A953,")")</f>
        <v>ÁMBITO DE LA FORMACIÓN MILITAR - RÉGIMEN DISCIPLINARIO.  (Ref: 5-952)</v>
      </c>
      <c r="I953" s="42" t="s">
        <v>136</v>
      </c>
      <c r="J953" s="37" t="s">
        <v>82</v>
      </c>
      <c r="Q953" s="113"/>
      <c r="R953" s="49">
        <f t="shared" si="59"/>
        <v>21</v>
      </c>
    </row>
    <row r="954" spans="1:18" x14ac:dyDescent="0.25">
      <c r="A954" s="59">
        <f t="shared" si="58"/>
        <v>953</v>
      </c>
      <c r="B954" s="47">
        <v>2</v>
      </c>
      <c r="F954" s="59" t="str">
        <f t="shared" si="60"/>
        <v xml:space="preserve">RÉGIMEN DISCIPLINARIO. </v>
      </c>
      <c r="G954" s="59" t="str">
        <f>CONCATENATE(I954," - ",J954,". ",K954," (Ref: ",REPARTO!$F$3,"-",A954,")")</f>
        <v>ÁMBITO DE LA FORMACIÓN MILITAR - RÉGIMEN DISCIPLINARIO.  (Ref: 5-953)</v>
      </c>
      <c r="I954" s="42" t="s">
        <v>136</v>
      </c>
      <c r="J954" s="37" t="s">
        <v>82</v>
      </c>
      <c r="Q954" s="113"/>
      <c r="R954" s="49">
        <f t="shared" si="59"/>
        <v>22</v>
      </c>
    </row>
    <row r="955" spans="1:18" x14ac:dyDescent="0.25">
      <c r="A955" s="59">
        <f t="shared" si="58"/>
        <v>954</v>
      </c>
      <c r="B955" s="47">
        <v>2</v>
      </c>
      <c r="F955" s="59" t="str">
        <f t="shared" si="60"/>
        <v xml:space="preserve">RÉGIMEN DISCIPLINARIO. </v>
      </c>
      <c r="G955" s="59" t="str">
        <f>CONCATENATE(I955," - ",J955,". ",K955," (Ref: ",REPARTO!$F$3,"-",A955,")")</f>
        <v>ÁMBITO DE LA FORMACIÓN MILITAR - RÉGIMEN DISCIPLINARIO.  (Ref: 5-954)</v>
      </c>
      <c r="I955" s="42" t="s">
        <v>136</v>
      </c>
      <c r="J955" s="37" t="s">
        <v>82</v>
      </c>
      <c r="Q955" s="113"/>
      <c r="R955" s="49">
        <f t="shared" si="59"/>
        <v>23</v>
      </c>
    </row>
    <row r="956" spans="1:18" x14ac:dyDescent="0.25">
      <c r="A956" s="59">
        <f t="shared" si="58"/>
        <v>955</v>
      </c>
      <c r="B956" s="47">
        <v>2</v>
      </c>
      <c r="F956" s="59" t="str">
        <f t="shared" si="60"/>
        <v xml:space="preserve">RÉGIMEN DISCIPLINARIO. </v>
      </c>
      <c r="G956" s="59" t="str">
        <f>CONCATENATE(I956," - ",J956,". ",K956," (Ref: ",REPARTO!$F$3,"-",A956,")")</f>
        <v>ÁMBITO DE LA FORMACIÓN MILITAR - RÉGIMEN DISCIPLINARIO.  (Ref: 5-955)</v>
      </c>
      <c r="I956" s="42" t="s">
        <v>136</v>
      </c>
      <c r="J956" s="37" t="s">
        <v>82</v>
      </c>
      <c r="Q956" s="113"/>
      <c r="R956" s="49">
        <f t="shared" si="59"/>
        <v>24</v>
      </c>
    </row>
    <row r="957" spans="1:18" x14ac:dyDescent="0.25">
      <c r="A957" s="59">
        <f t="shared" si="58"/>
        <v>956</v>
      </c>
      <c r="B957" s="47">
        <v>2</v>
      </c>
      <c r="F957" s="59" t="str">
        <f t="shared" si="60"/>
        <v xml:space="preserve">RÉGIMEN DISCIPLINARIO. </v>
      </c>
      <c r="G957" s="59" t="str">
        <f>CONCATENATE(I957," - ",J957,". ",K957," (Ref: ",REPARTO!$F$3,"-",A957,")")</f>
        <v>ÁMBITO DE LA FORMACIÓN MILITAR - RÉGIMEN DISCIPLINARIO.  (Ref: 5-956)</v>
      </c>
      <c r="I957" s="42" t="s">
        <v>136</v>
      </c>
      <c r="J957" s="37" t="s">
        <v>82</v>
      </c>
      <c r="Q957" s="113"/>
      <c r="R957" s="49">
        <f t="shared" si="59"/>
        <v>25</v>
      </c>
    </row>
    <row r="958" spans="1:18" x14ac:dyDescent="0.25">
      <c r="A958" s="59">
        <f t="shared" si="58"/>
        <v>957</v>
      </c>
      <c r="B958" s="47">
        <v>2</v>
      </c>
      <c r="F958" s="59" t="str">
        <f t="shared" si="60"/>
        <v xml:space="preserve">RÉGIMEN DISCIPLINARIO. </v>
      </c>
      <c r="G958" s="59" t="str">
        <f>CONCATENATE(I958," - ",J958,". ",K958," (Ref: ",REPARTO!$F$3,"-",A958,")")</f>
        <v>ÁMBITO DE LA FORMACIÓN MILITAR - RÉGIMEN DISCIPLINARIO.  (Ref: 5-957)</v>
      </c>
      <c r="I958" s="42" t="s">
        <v>136</v>
      </c>
      <c r="J958" s="37" t="s">
        <v>82</v>
      </c>
      <c r="Q958" s="113"/>
      <c r="R958" s="49">
        <f t="shared" si="59"/>
        <v>26</v>
      </c>
    </row>
    <row r="959" spans="1:18" x14ac:dyDescent="0.25">
      <c r="A959" s="59">
        <f t="shared" si="58"/>
        <v>958</v>
      </c>
      <c r="B959" s="47">
        <v>2</v>
      </c>
      <c r="F959" s="59" t="str">
        <f t="shared" si="60"/>
        <v xml:space="preserve">RÉGIMEN DISCIPLINARIO. </v>
      </c>
      <c r="G959" s="59" t="str">
        <f>CONCATENATE(I959," - ",J959,". ",K959," (Ref: ",REPARTO!$F$3,"-",A959,")")</f>
        <v>ÁMBITO DE LA FORMACIÓN MILITAR - RÉGIMEN DISCIPLINARIO.  (Ref: 5-958)</v>
      </c>
      <c r="I959" s="42" t="s">
        <v>136</v>
      </c>
      <c r="J959" s="37" t="s">
        <v>82</v>
      </c>
      <c r="Q959" s="113"/>
      <c r="R959" s="49">
        <f t="shared" si="59"/>
        <v>27</v>
      </c>
    </row>
    <row r="960" spans="1:18" x14ac:dyDescent="0.25">
      <c r="A960" s="59">
        <f t="shared" si="58"/>
        <v>959</v>
      </c>
      <c r="B960" s="47">
        <v>2</v>
      </c>
      <c r="F960" s="59" t="str">
        <f t="shared" si="60"/>
        <v xml:space="preserve">RÉGIMEN DISCIPLINARIO. </v>
      </c>
      <c r="G960" s="59" t="str">
        <f>CONCATENATE(I960," - ",J960,". ",K960," (Ref: ",REPARTO!$F$3,"-",A960,")")</f>
        <v>ÁMBITO DE LA FORMACIÓN MILITAR - RÉGIMEN DISCIPLINARIO.  (Ref: 5-959)</v>
      </c>
      <c r="I960" s="42" t="s">
        <v>136</v>
      </c>
      <c r="J960" s="37" t="s">
        <v>82</v>
      </c>
      <c r="Q960" s="113"/>
      <c r="R960" s="49">
        <f t="shared" si="59"/>
        <v>28</v>
      </c>
    </row>
    <row r="961" spans="1:18" x14ac:dyDescent="0.25">
      <c r="A961" s="59">
        <f t="shared" si="58"/>
        <v>960</v>
      </c>
      <c r="B961" s="47">
        <v>2</v>
      </c>
      <c r="F961" s="59" t="str">
        <f t="shared" si="60"/>
        <v xml:space="preserve">RÉGIMEN DISCIPLINARIO. </v>
      </c>
      <c r="G961" s="59" t="str">
        <f>CONCATENATE(I961," - ",J961,". ",K961," (Ref: ",REPARTO!$F$3,"-",A961,")")</f>
        <v>ÁMBITO DE LA FORMACIÓN MILITAR - RÉGIMEN DISCIPLINARIO.  (Ref: 5-960)</v>
      </c>
      <c r="I961" s="42" t="s">
        <v>136</v>
      </c>
      <c r="J961" s="37" t="s">
        <v>82</v>
      </c>
      <c r="Q961" s="113"/>
      <c r="R961" s="49">
        <f t="shared" si="59"/>
        <v>29</v>
      </c>
    </row>
    <row r="962" spans="1:18" x14ac:dyDescent="0.25">
      <c r="A962" s="59">
        <f t="shared" si="58"/>
        <v>961</v>
      </c>
      <c r="B962" s="47">
        <v>2</v>
      </c>
      <c r="F962" s="59" t="str">
        <f t="shared" si="60"/>
        <v xml:space="preserve">RÉGIMEN DISCIPLINARIO. </v>
      </c>
      <c r="G962" s="59" t="str">
        <f>CONCATENATE(I962," - ",J962,". ",K962," (Ref: ",REPARTO!$F$3,"-",A962,")")</f>
        <v>ÁMBITO DE LA FORMACIÓN MILITAR - RÉGIMEN DISCIPLINARIO.  (Ref: 5-961)</v>
      </c>
      <c r="I962" s="42" t="s">
        <v>136</v>
      </c>
      <c r="J962" s="37" t="s">
        <v>82</v>
      </c>
      <c r="Q962" s="113"/>
      <c r="R962" s="49">
        <f t="shared" si="59"/>
        <v>30</v>
      </c>
    </row>
    <row r="963" spans="1:18" x14ac:dyDescent="0.25">
      <c r="A963" s="59">
        <f t="shared" si="58"/>
        <v>962</v>
      </c>
      <c r="B963" s="47">
        <v>2</v>
      </c>
      <c r="F963" s="59" t="str">
        <f t="shared" ref="F963:F1006" si="61">IF(J963&gt;0,CONCATENATE(J963,". ",K963),K963)</f>
        <v xml:space="preserve">RÉGIMEN DISCIPLINARIO. </v>
      </c>
      <c r="G963" s="59" t="str">
        <f>CONCATENATE(I963," - ",J963,". ",K963," (Ref: ",REPARTO!$F$3,"-",A963,")")</f>
        <v>ÁMBITO DE LA FORMACIÓN MILITAR - RÉGIMEN DISCIPLINARIO.  (Ref: 5-962)</v>
      </c>
      <c r="I963" s="42" t="s">
        <v>136</v>
      </c>
      <c r="J963" s="37" t="s">
        <v>82</v>
      </c>
      <c r="R963" s="49">
        <f t="shared" si="59"/>
        <v>31</v>
      </c>
    </row>
    <row r="964" spans="1:18" x14ac:dyDescent="0.25">
      <c r="A964" s="59">
        <f t="shared" ref="A964:A1027" si="62">+A963+1</f>
        <v>963</v>
      </c>
      <c r="B964" s="47">
        <v>2</v>
      </c>
      <c r="F964" s="59" t="str">
        <f t="shared" si="61"/>
        <v xml:space="preserve">RÉGIMEN DISCIPLINARIO. </v>
      </c>
      <c r="G964" s="59" t="str">
        <f>CONCATENATE(I964," - ",J964,". ",K964," (Ref: ",REPARTO!$F$3,"-",A964,")")</f>
        <v>ÁMBITO DE LA FORMACIÓN MILITAR - RÉGIMEN DISCIPLINARIO.  (Ref: 5-963)</v>
      </c>
      <c r="I964" s="42" t="s">
        <v>136</v>
      </c>
      <c r="J964" s="37" t="s">
        <v>82</v>
      </c>
      <c r="R964" s="49">
        <f t="shared" ref="R964:R1027" si="63">IF(C964=0,R963+1,1)</f>
        <v>32</v>
      </c>
    </row>
    <row r="965" spans="1:18" x14ac:dyDescent="0.25">
      <c r="A965" s="59">
        <f t="shared" si="62"/>
        <v>964</v>
      </c>
      <c r="B965" s="47">
        <v>2</v>
      </c>
      <c r="F965" s="59" t="str">
        <f t="shared" si="61"/>
        <v xml:space="preserve">RÉGIMEN DISCIPLINARIO. </v>
      </c>
      <c r="G965" s="59" t="str">
        <f>CONCATENATE(I965," - ",J965,". ",K965," (Ref: ",REPARTO!$F$3,"-",A965,")")</f>
        <v>ÁMBITO DE LA FORMACIÓN MILITAR - RÉGIMEN DISCIPLINARIO.  (Ref: 5-964)</v>
      </c>
      <c r="I965" s="42" t="s">
        <v>136</v>
      </c>
      <c r="J965" s="37" t="s">
        <v>82</v>
      </c>
      <c r="R965" s="49">
        <f t="shared" si="63"/>
        <v>33</v>
      </c>
    </row>
    <row r="966" spans="1:18" x14ac:dyDescent="0.25">
      <c r="A966" s="59">
        <f t="shared" si="62"/>
        <v>965</v>
      </c>
      <c r="B966" s="47">
        <v>2</v>
      </c>
      <c r="F966" s="59" t="str">
        <f t="shared" si="61"/>
        <v xml:space="preserve">RÉGIMEN DISCIPLINARIO. </v>
      </c>
      <c r="G966" s="59" t="str">
        <f>CONCATENATE(I966," - ",J966,". ",K966," (Ref: ",REPARTO!$F$3,"-",A966,")")</f>
        <v>ÁMBITO DE LA FORMACIÓN MILITAR - RÉGIMEN DISCIPLINARIO.  (Ref: 5-965)</v>
      </c>
      <c r="I966" s="42" t="s">
        <v>136</v>
      </c>
      <c r="J966" s="37" t="s">
        <v>82</v>
      </c>
      <c r="R966" s="49">
        <f t="shared" si="63"/>
        <v>34</v>
      </c>
    </row>
    <row r="967" spans="1:18" x14ac:dyDescent="0.25">
      <c r="A967" s="59">
        <f t="shared" si="62"/>
        <v>966</v>
      </c>
      <c r="B967" s="47">
        <v>2</v>
      </c>
      <c r="F967" s="59" t="str">
        <f t="shared" si="61"/>
        <v xml:space="preserve">RÉGIMEN DISCIPLINARIO. </v>
      </c>
      <c r="G967" s="59" t="str">
        <f>CONCATENATE(I967," - ",J967,". ",K967," (Ref: ",REPARTO!$F$3,"-",A967,")")</f>
        <v>ÁMBITO DE LA FORMACIÓN MILITAR - RÉGIMEN DISCIPLINARIO.  (Ref: 5-966)</v>
      </c>
      <c r="I967" s="42" t="s">
        <v>136</v>
      </c>
      <c r="J967" s="37" t="s">
        <v>82</v>
      </c>
      <c r="R967" s="49">
        <f t="shared" si="63"/>
        <v>35</v>
      </c>
    </row>
    <row r="968" spans="1:18" x14ac:dyDescent="0.25">
      <c r="A968" s="59">
        <f t="shared" si="62"/>
        <v>967</v>
      </c>
      <c r="B968" s="47">
        <v>2</v>
      </c>
      <c r="F968" s="59" t="str">
        <f t="shared" si="61"/>
        <v xml:space="preserve">RÉGIMEN DISCIPLINARIO. </v>
      </c>
      <c r="G968" s="59" t="str">
        <f>CONCATENATE(I968," - ",J968,". ",K968," (Ref: ",REPARTO!$F$3,"-",A968,")")</f>
        <v>ÁMBITO DE LA FORMACIÓN MILITAR - RÉGIMEN DISCIPLINARIO.  (Ref: 5-967)</v>
      </c>
      <c r="I968" s="42" t="s">
        <v>136</v>
      </c>
      <c r="J968" s="37" t="s">
        <v>82</v>
      </c>
      <c r="R968" s="49">
        <f t="shared" si="63"/>
        <v>36</v>
      </c>
    </row>
    <row r="969" spans="1:18" x14ac:dyDescent="0.25">
      <c r="A969" s="59">
        <f t="shared" si="62"/>
        <v>968</v>
      </c>
      <c r="B969" s="47">
        <v>2</v>
      </c>
      <c r="F969" s="59" t="str">
        <f t="shared" si="61"/>
        <v xml:space="preserve">RÉGIMEN DISCIPLINARIO. </v>
      </c>
      <c r="G969" s="59" t="str">
        <f>CONCATENATE(I969," - ",J969,". ",K969," (Ref: ",REPARTO!$F$3,"-",A969,")")</f>
        <v>ÁMBITO DE LA FORMACIÓN MILITAR - RÉGIMEN DISCIPLINARIO.  (Ref: 5-968)</v>
      </c>
      <c r="I969" s="42" t="s">
        <v>136</v>
      </c>
      <c r="J969" s="37" t="s">
        <v>82</v>
      </c>
      <c r="R969" s="49">
        <f t="shared" si="63"/>
        <v>37</v>
      </c>
    </row>
    <row r="970" spans="1:18" x14ac:dyDescent="0.25">
      <c r="A970" s="59">
        <f t="shared" si="62"/>
        <v>969</v>
      </c>
      <c r="B970" s="47">
        <v>2</v>
      </c>
      <c r="F970" s="59" t="str">
        <f t="shared" si="61"/>
        <v xml:space="preserve">RÉGIMEN DISCIPLINARIO. </v>
      </c>
      <c r="G970" s="59" t="str">
        <f>CONCATENATE(I970," - ",J970,". ",K970," (Ref: ",REPARTO!$F$3,"-",A970,")")</f>
        <v>ÁMBITO DE LA FORMACIÓN MILITAR - RÉGIMEN DISCIPLINARIO.  (Ref: 5-969)</v>
      </c>
      <c r="I970" s="42" t="s">
        <v>136</v>
      </c>
      <c r="J970" s="37" t="s">
        <v>82</v>
      </c>
      <c r="R970" s="49">
        <f t="shared" si="63"/>
        <v>38</v>
      </c>
    </row>
    <row r="971" spans="1:18" x14ac:dyDescent="0.25">
      <c r="A971" s="59">
        <f t="shared" si="62"/>
        <v>970</v>
      </c>
      <c r="B971" s="47">
        <v>2</v>
      </c>
      <c r="F971" s="59" t="str">
        <f t="shared" si="61"/>
        <v xml:space="preserve">RÉGIMEN DISCIPLINARIO. </v>
      </c>
      <c r="G971" s="59" t="str">
        <f>CONCATENATE(I971," - ",J971,". ",K971," (Ref: ",REPARTO!$F$3,"-",A971,")")</f>
        <v>ÁMBITO DE LA FORMACIÓN MILITAR - RÉGIMEN DISCIPLINARIO.  (Ref: 5-970)</v>
      </c>
      <c r="I971" s="42" t="s">
        <v>136</v>
      </c>
      <c r="J971" s="37" t="s">
        <v>82</v>
      </c>
      <c r="R971" s="49">
        <f t="shared" si="63"/>
        <v>39</v>
      </c>
    </row>
    <row r="972" spans="1:18" x14ac:dyDescent="0.25">
      <c r="A972" s="59">
        <f t="shared" si="62"/>
        <v>971</v>
      </c>
      <c r="B972" s="47">
        <v>2</v>
      </c>
      <c r="F972" s="59" t="str">
        <f t="shared" si="61"/>
        <v xml:space="preserve">RÉGIMEN DISCIPLINARIO. </v>
      </c>
      <c r="G972" s="59" t="str">
        <f>CONCATENATE(I972," - ",J972,". ",K972," (Ref: ",REPARTO!$F$3,"-",A972,")")</f>
        <v>ÁMBITO DE LA FORMACIÓN MILITAR - RÉGIMEN DISCIPLINARIO.  (Ref: 5-971)</v>
      </c>
      <c r="I972" s="42" t="s">
        <v>136</v>
      </c>
      <c r="J972" s="37" t="s">
        <v>82</v>
      </c>
      <c r="R972" s="49">
        <f t="shared" si="63"/>
        <v>40</v>
      </c>
    </row>
    <row r="973" spans="1:18" x14ac:dyDescent="0.25">
      <c r="A973" s="59">
        <f t="shared" si="62"/>
        <v>972</v>
      </c>
      <c r="B973" s="47">
        <v>2</v>
      </c>
      <c r="F973" s="59" t="str">
        <f t="shared" si="61"/>
        <v xml:space="preserve">RÉGIMEN DISCIPLINARIO. </v>
      </c>
      <c r="G973" s="59" t="str">
        <f>CONCATENATE(I973," - ",J973,". ",K973," (Ref: ",REPARTO!$F$3,"-",A973,")")</f>
        <v>ÁMBITO DE LA FORMACIÓN MILITAR - RÉGIMEN DISCIPLINARIO.  (Ref: 5-972)</v>
      </c>
      <c r="I973" s="42" t="s">
        <v>136</v>
      </c>
      <c r="J973" s="37" t="s">
        <v>82</v>
      </c>
      <c r="R973" s="49">
        <f t="shared" si="63"/>
        <v>41</v>
      </c>
    </row>
    <row r="974" spans="1:18" x14ac:dyDescent="0.25">
      <c r="A974" s="59">
        <f t="shared" si="62"/>
        <v>973</v>
      </c>
      <c r="B974" s="47">
        <v>2</v>
      </c>
      <c r="F974" s="59" t="str">
        <f t="shared" si="61"/>
        <v xml:space="preserve">RÉGIMEN DISCIPLINARIO. </v>
      </c>
      <c r="G974" s="59" t="str">
        <f>CONCATENATE(I974," - ",J974,". ",K974," (Ref: ",REPARTO!$F$3,"-",A974,")")</f>
        <v>ÁMBITO DE LA FORMACIÓN MILITAR - RÉGIMEN DISCIPLINARIO.  (Ref: 5-973)</v>
      </c>
      <c r="I974" s="42" t="s">
        <v>136</v>
      </c>
      <c r="J974" s="37" t="s">
        <v>82</v>
      </c>
      <c r="R974" s="49">
        <f t="shared" si="63"/>
        <v>42</v>
      </c>
    </row>
    <row r="975" spans="1:18" x14ac:dyDescent="0.25">
      <c r="A975" s="59">
        <f t="shared" si="62"/>
        <v>974</v>
      </c>
      <c r="B975" s="47">
        <v>2</v>
      </c>
      <c r="F975" s="59" t="str">
        <f t="shared" si="61"/>
        <v xml:space="preserve">RÉGIMEN DISCIPLINARIO. </v>
      </c>
      <c r="G975" s="59" t="str">
        <f>CONCATENATE(I975," - ",J975,". ",K975," (Ref: ",REPARTO!$F$3,"-",A975,")")</f>
        <v>ÁMBITO DE LA FORMACIÓN MILITAR - RÉGIMEN DISCIPLINARIO.  (Ref: 5-974)</v>
      </c>
      <c r="I975" s="42" t="s">
        <v>136</v>
      </c>
      <c r="J975" s="37" t="s">
        <v>82</v>
      </c>
      <c r="R975" s="49">
        <f t="shared" si="63"/>
        <v>43</v>
      </c>
    </row>
    <row r="976" spans="1:18" x14ac:dyDescent="0.25">
      <c r="A976" s="59">
        <f t="shared" si="62"/>
        <v>975</v>
      </c>
      <c r="B976" s="47">
        <v>2</v>
      </c>
      <c r="F976" s="59" t="str">
        <f t="shared" si="61"/>
        <v xml:space="preserve">RÉGIMEN DISCIPLINARIO. </v>
      </c>
      <c r="G976" s="59" t="str">
        <f>CONCATENATE(I976," - ",J976,". ",K976," (Ref: ",REPARTO!$F$3,"-",A976,")")</f>
        <v>ÁMBITO DE LA FORMACIÓN MILITAR - RÉGIMEN DISCIPLINARIO.  (Ref: 5-975)</v>
      </c>
      <c r="I976" s="42" t="s">
        <v>136</v>
      </c>
      <c r="J976" s="37" t="s">
        <v>82</v>
      </c>
      <c r="R976" s="49">
        <f t="shared" si="63"/>
        <v>44</v>
      </c>
    </row>
    <row r="977" spans="1:18" x14ac:dyDescent="0.25">
      <c r="A977" s="59">
        <f t="shared" si="62"/>
        <v>976</v>
      </c>
      <c r="B977" s="47">
        <v>2</v>
      </c>
      <c r="F977" s="59" t="str">
        <f t="shared" si="61"/>
        <v xml:space="preserve">RÉGIMEN DISCIPLINARIO. </v>
      </c>
      <c r="G977" s="59" t="str">
        <f>CONCATENATE(I977," - ",J977,". ",K977," (Ref: ",REPARTO!$F$3,"-",A977,")")</f>
        <v>ÁMBITO DE LA FORMACIÓN MILITAR - RÉGIMEN DISCIPLINARIO.  (Ref: 5-976)</v>
      </c>
      <c r="I977" s="42" t="s">
        <v>136</v>
      </c>
      <c r="J977" s="37" t="s">
        <v>82</v>
      </c>
      <c r="R977" s="49">
        <f t="shared" si="63"/>
        <v>45</v>
      </c>
    </row>
    <row r="978" spans="1:18" x14ac:dyDescent="0.25">
      <c r="A978" s="59">
        <f t="shared" si="62"/>
        <v>977</v>
      </c>
      <c r="B978" s="47">
        <v>2</v>
      </c>
      <c r="F978" s="59" t="str">
        <f t="shared" si="61"/>
        <v xml:space="preserve">RÉGIMEN DISCIPLINARIO. </v>
      </c>
      <c r="G978" s="59" t="str">
        <f>CONCATENATE(I978," - ",J978,". ",K978," (Ref: ",REPARTO!$F$3,"-",A978,")")</f>
        <v>ÁMBITO DE LA FORMACIÓN MILITAR - RÉGIMEN DISCIPLINARIO.  (Ref: 5-977)</v>
      </c>
      <c r="I978" s="42" t="s">
        <v>136</v>
      </c>
      <c r="J978" s="37" t="s">
        <v>82</v>
      </c>
      <c r="R978" s="49">
        <f t="shared" si="63"/>
        <v>46</v>
      </c>
    </row>
    <row r="979" spans="1:18" x14ac:dyDescent="0.25">
      <c r="A979" s="59">
        <f t="shared" si="62"/>
        <v>978</v>
      </c>
      <c r="B979" s="47">
        <v>2</v>
      </c>
      <c r="F979" s="59" t="str">
        <f t="shared" si="61"/>
        <v xml:space="preserve">RÉGIMEN DISCIPLINARIO. </v>
      </c>
      <c r="G979" s="59" t="str">
        <f>CONCATENATE(I979," - ",J979,". ",K979," (Ref: ",REPARTO!$F$3,"-",A979,")")</f>
        <v>ÁMBITO DE LA FORMACIÓN MILITAR - RÉGIMEN DISCIPLINARIO.  (Ref: 5-978)</v>
      </c>
      <c r="I979" s="42" t="s">
        <v>136</v>
      </c>
      <c r="J979" s="37" t="s">
        <v>82</v>
      </c>
      <c r="R979" s="49">
        <f t="shared" si="63"/>
        <v>47</v>
      </c>
    </row>
    <row r="980" spans="1:18" x14ac:dyDescent="0.25">
      <c r="A980" s="59">
        <f t="shared" si="62"/>
        <v>979</v>
      </c>
      <c r="B980" s="47">
        <v>2</v>
      </c>
      <c r="F980" s="59" t="str">
        <f t="shared" si="61"/>
        <v xml:space="preserve">RÉGIMEN DISCIPLINARIO. </v>
      </c>
      <c r="G980" s="59" t="str">
        <f>CONCATENATE(I980," - ",J980,". ",K980," (Ref: ",REPARTO!$F$3,"-",A980,")")</f>
        <v>ÁMBITO DE LA FORMACIÓN MILITAR - RÉGIMEN DISCIPLINARIO.  (Ref: 5-979)</v>
      </c>
      <c r="I980" s="42" t="s">
        <v>136</v>
      </c>
      <c r="J980" s="37" t="s">
        <v>82</v>
      </c>
      <c r="R980" s="49">
        <f t="shared" si="63"/>
        <v>48</v>
      </c>
    </row>
    <row r="981" spans="1:18" x14ac:dyDescent="0.25">
      <c r="A981" s="59">
        <f t="shared" si="62"/>
        <v>980</v>
      </c>
      <c r="B981" s="47">
        <v>2</v>
      </c>
      <c r="F981" s="59" t="str">
        <f t="shared" si="61"/>
        <v xml:space="preserve">RÉGIMEN DISCIPLINARIO. </v>
      </c>
      <c r="G981" s="59" t="str">
        <f>CONCATENATE(I981," - ",J981,". ",K981," (Ref: ",REPARTO!$F$3,"-",A981,")")</f>
        <v>ÁMBITO DE LA FORMACIÓN MILITAR - RÉGIMEN DISCIPLINARIO.  (Ref: 5-980)</v>
      </c>
      <c r="I981" s="42" t="s">
        <v>136</v>
      </c>
      <c r="J981" s="37" t="s">
        <v>82</v>
      </c>
      <c r="R981" s="49">
        <f t="shared" si="63"/>
        <v>49</v>
      </c>
    </row>
    <row r="982" spans="1:18" x14ac:dyDescent="0.25">
      <c r="A982" s="59">
        <f t="shared" si="62"/>
        <v>981</v>
      </c>
      <c r="B982" s="47">
        <v>2</v>
      </c>
      <c r="F982" s="59" t="str">
        <f t="shared" si="61"/>
        <v xml:space="preserve">RÉGIMEN DISCIPLINARIO. </v>
      </c>
      <c r="G982" s="59" t="str">
        <f>CONCATENATE(I982," - ",J982,". ",K982," (Ref: ",REPARTO!$F$3,"-",A982,")")</f>
        <v>ÁMBITO DE LA FORMACIÓN MILITAR - RÉGIMEN DISCIPLINARIO.  (Ref: 5-981)</v>
      </c>
      <c r="I982" s="42" t="s">
        <v>136</v>
      </c>
      <c r="J982" s="37" t="s">
        <v>82</v>
      </c>
      <c r="R982" s="49">
        <f t="shared" si="63"/>
        <v>50</v>
      </c>
    </row>
    <row r="983" spans="1:18" x14ac:dyDescent="0.25">
      <c r="A983" s="59">
        <f t="shared" si="62"/>
        <v>982</v>
      </c>
      <c r="B983" s="47">
        <v>2</v>
      </c>
      <c r="F983" s="59" t="str">
        <f t="shared" si="61"/>
        <v xml:space="preserve">RÉGIMEN DISCIPLINARIO. </v>
      </c>
      <c r="G983" s="59" t="str">
        <f>CONCATENATE(I983," - ",J983,". ",K983," (Ref: ",REPARTO!$F$3,"-",A983,")")</f>
        <v>ÁMBITO DE LA FORMACIÓN MILITAR - RÉGIMEN DISCIPLINARIO.  (Ref: 5-982)</v>
      </c>
      <c r="I983" s="42" t="s">
        <v>136</v>
      </c>
      <c r="J983" s="37" t="s">
        <v>82</v>
      </c>
      <c r="R983" s="49">
        <f t="shared" si="63"/>
        <v>51</v>
      </c>
    </row>
    <row r="984" spans="1:18" x14ac:dyDescent="0.25">
      <c r="A984" s="59">
        <f t="shared" si="62"/>
        <v>983</v>
      </c>
      <c r="B984" s="47">
        <v>2</v>
      </c>
      <c r="F984" s="59" t="str">
        <f t="shared" si="61"/>
        <v xml:space="preserve">RÉGIMEN DISCIPLINARIO. </v>
      </c>
      <c r="G984" s="59" t="str">
        <f>CONCATENATE(I984," - ",J984,". ",K984," (Ref: ",REPARTO!$F$3,"-",A984,")")</f>
        <v>ÁMBITO DE LA FORMACIÓN MILITAR - RÉGIMEN DISCIPLINARIO.  (Ref: 5-983)</v>
      </c>
      <c r="I984" s="42" t="s">
        <v>136</v>
      </c>
      <c r="J984" s="37" t="s">
        <v>82</v>
      </c>
      <c r="R984" s="49">
        <f t="shared" si="63"/>
        <v>52</v>
      </c>
    </row>
    <row r="985" spans="1:18" x14ac:dyDescent="0.25">
      <c r="A985" s="59">
        <f t="shared" si="62"/>
        <v>984</v>
      </c>
      <c r="B985" s="47">
        <v>2</v>
      </c>
      <c r="F985" s="59" t="str">
        <f t="shared" si="61"/>
        <v xml:space="preserve">RÉGIMEN DISCIPLINARIO. </v>
      </c>
      <c r="G985" s="59" t="str">
        <f>CONCATENATE(I985," - ",J985,". ",K985," (Ref: ",REPARTO!$F$3,"-",A985,")")</f>
        <v>ÁMBITO DE LA FORMACIÓN MILITAR - RÉGIMEN DISCIPLINARIO.  (Ref: 5-984)</v>
      </c>
      <c r="I985" s="42" t="s">
        <v>136</v>
      </c>
      <c r="J985" s="37" t="s">
        <v>82</v>
      </c>
      <c r="R985" s="49">
        <f t="shared" si="63"/>
        <v>53</v>
      </c>
    </row>
    <row r="986" spans="1:18" x14ac:dyDescent="0.25">
      <c r="A986" s="59">
        <f t="shared" si="62"/>
        <v>985</v>
      </c>
      <c r="B986" s="47">
        <v>2</v>
      </c>
      <c r="F986" s="59" t="str">
        <f t="shared" si="61"/>
        <v xml:space="preserve">RÉGIMEN DISCIPLINARIO. </v>
      </c>
      <c r="G986" s="59" t="str">
        <f>CONCATENATE(I986," - ",J986,". ",K986," (Ref: ",REPARTO!$F$3,"-",A986,")")</f>
        <v>ÁMBITO DE LA FORMACIÓN MILITAR - RÉGIMEN DISCIPLINARIO.  (Ref: 5-985)</v>
      </c>
      <c r="I986" s="42" t="s">
        <v>136</v>
      </c>
      <c r="J986" s="37" t="s">
        <v>82</v>
      </c>
      <c r="R986" s="49">
        <f t="shared" si="63"/>
        <v>54</v>
      </c>
    </row>
    <row r="987" spans="1:18" x14ac:dyDescent="0.25">
      <c r="A987" s="59">
        <f t="shared" si="62"/>
        <v>986</v>
      </c>
      <c r="B987" s="47">
        <v>2</v>
      </c>
      <c r="F987" s="59" t="str">
        <f t="shared" si="61"/>
        <v xml:space="preserve">RÉGIMEN DISCIPLINARIO. </v>
      </c>
      <c r="G987" s="59" t="str">
        <f>CONCATENATE(I987," - ",J987,". ",K987," (Ref: ",REPARTO!$F$3,"-",A987,")")</f>
        <v>ÁMBITO DE LA FORMACIÓN MILITAR - RÉGIMEN DISCIPLINARIO.  (Ref: 5-986)</v>
      </c>
      <c r="I987" s="42" t="s">
        <v>136</v>
      </c>
      <c r="J987" s="37" t="s">
        <v>82</v>
      </c>
      <c r="R987" s="49">
        <f t="shared" si="63"/>
        <v>55</v>
      </c>
    </row>
    <row r="988" spans="1:18" x14ac:dyDescent="0.25">
      <c r="A988" s="59">
        <f t="shared" si="62"/>
        <v>987</v>
      </c>
      <c r="B988" s="47">
        <v>2</v>
      </c>
      <c r="F988" s="59" t="str">
        <f t="shared" si="61"/>
        <v xml:space="preserve">RÉGIMEN DISCIPLINARIO. </v>
      </c>
      <c r="G988" s="59" t="str">
        <f>CONCATENATE(I988," - ",J988,". ",K988," (Ref: ",REPARTO!$F$3,"-",A988,")")</f>
        <v>ÁMBITO DE LA FORMACIÓN MILITAR - RÉGIMEN DISCIPLINARIO.  (Ref: 5-987)</v>
      </c>
      <c r="I988" s="42" t="s">
        <v>136</v>
      </c>
      <c r="J988" s="37" t="s">
        <v>82</v>
      </c>
      <c r="R988" s="49">
        <f t="shared" si="63"/>
        <v>56</v>
      </c>
    </row>
    <row r="989" spans="1:18" x14ac:dyDescent="0.25">
      <c r="A989" s="59">
        <f t="shared" si="62"/>
        <v>988</v>
      </c>
      <c r="B989" s="47">
        <v>2</v>
      </c>
      <c r="F989" s="59" t="str">
        <f t="shared" si="61"/>
        <v xml:space="preserve">RÉGIMEN DISCIPLINARIO. </v>
      </c>
      <c r="G989" s="59" t="str">
        <f>CONCATENATE(I989," - ",J989,". ",K989," (Ref: ",REPARTO!$F$3,"-",A989,")")</f>
        <v>ÁMBITO DE LA FORMACIÓN MILITAR - RÉGIMEN DISCIPLINARIO.  (Ref: 5-988)</v>
      </c>
      <c r="I989" s="42" t="s">
        <v>136</v>
      </c>
      <c r="J989" s="37" t="s">
        <v>82</v>
      </c>
      <c r="R989" s="49">
        <f t="shared" si="63"/>
        <v>57</v>
      </c>
    </row>
    <row r="990" spans="1:18" x14ac:dyDescent="0.25">
      <c r="A990" s="59">
        <f t="shared" si="62"/>
        <v>989</v>
      </c>
      <c r="B990" s="47">
        <v>2</v>
      </c>
      <c r="F990" s="59" t="str">
        <f t="shared" si="61"/>
        <v xml:space="preserve">RÉGIMEN DISCIPLINARIO. </v>
      </c>
      <c r="G990" s="59" t="str">
        <f>CONCATENATE(I990," - ",J990,". ",K990," (Ref: ",REPARTO!$F$3,"-",A990,")")</f>
        <v>ÁMBITO DE LA FORMACIÓN MILITAR - RÉGIMEN DISCIPLINARIO.  (Ref: 5-989)</v>
      </c>
      <c r="I990" s="42" t="s">
        <v>136</v>
      </c>
      <c r="J990" s="37" t="s">
        <v>82</v>
      </c>
      <c r="R990" s="49">
        <f t="shared" si="63"/>
        <v>58</v>
      </c>
    </row>
    <row r="991" spans="1:18" x14ac:dyDescent="0.25">
      <c r="A991" s="59">
        <f t="shared" si="62"/>
        <v>990</v>
      </c>
      <c r="B991" s="47">
        <v>2</v>
      </c>
      <c r="F991" s="59" t="str">
        <f t="shared" si="61"/>
        <v xml:space="preserve">RÉGIMEN DISCIPLINARIO. </v>
      </c>
      <c r="G991" s="59" t="str">
        <f>CONCATENATE(I991," - ",J991,". ",K991," (Ref: ",REPARTO!$F$3,"-",A991,")")</f>
        <v>ÁMBITO DE LA FORMACIÓN MILITAR - RÉGIMEN DISCIPLINARIO.  (Ref: 5-990)</v>
      </c>
      <c r="I991" s="42" t="s">
        <v>136</v>
      </c>
      <c r="J991" s="37" t="s">
        <v>82</v>
      </c>
      <c r="R991" s="49">
        <f t="shared" si="63"/>
        <v>59</v>
      </c>
    </row>
    <row r="992" spans="1:18" x14ac:dyDescent="0.25">
      <c r="A992" s="59">
        <f t="shared" si="62"/>
        <v>991</v>
      </c>
      <c r="B992" s="47">
        <v>2</v>
      </c>
      <c r="F992" s="59" t="str">
        <f t="shared" si="61"/>
        <v xml:space="preserve">RÉGIMEN DISCIPLINARIO. </v>
      </c>
      <c r="G992" s="59" t="str">
        <f>CONCATENATE(I992," - ",J992,". ",K992," (Ref: ",REPARTO!$F$3,"-",A992,")")</f>
        <v>ÁMBITO DE LA FORMACIÓN MILITAR - RÉGIMEN DISCIPLINARIO.  (Ref: 5-991)</v>
      </c>
      <c r="I992" s="42" t="s">
        <v>136</v>
      </c>
      <c r="J992" s="37" t="s">
        <v>82</v>
      </c>
      <c r="R992" s="49">
        <f t="shared" si="63"/>
        <v>60</v>
      </c>
    </row>
    <row r="993" spans="1:18" x14ac:dyDescent="0.25">
      <c r="A993" s="59">
        <f t="shared" si="62"/>
        <v>992</v>
      </c>
      <c r="B993" s="47">
        <v>2</v>
      </c>
      <c r="F993" s="59" t="str">
        <f t="shared" si="61"/>
        <v xml:space="preserve">RÉGIMEN DISCIPLINARIO. </v>
      </c>
      <c r="G993" s="59" t="str">
        <f>CONCATENATE(I993," - ",J993,". ",K993," (Ref: ",REPARTO!$F$3,"-",A993,")")</f>
        <v>ÁMBITO DE LA FORMACIÓN MILITAR - RÉGIMEN DISCIPLINARIO.  (Ref: 5-992)</v>
      </c>
      <c r="I993" s="42" t="s">
        <v>136</v>
      </c>
      <c r="J993" s="37" t="s">
        <v>82</v>
      </c>
      <c r="R993" s="49">
        <f t="shared" si="63"/>
        <v>61</v>
      </c>
    </row>
    <row r="994" spans="1:18" x14ac:dyDescent="0.25">
      <c r="A994" s="59">
        <f t="shared" si="62"/>
        <v>993</v>
      </c>
      <c r="B994" s="47">
        <v>2</v>
      </c>
      <c r="F994" s="59" t="str">
        <f t="shared" si="61"/>
        <v xml:space="preserve">RÉGIMEN DISCIPLINARIO. </v>
      </c>
      <c r="G994" s="59" t="str">
        <f>CONCATENATE(I994," - ",J994,". ",K994," (Ref: ",REPARTO!$F$3,"-",A994,")")</f>
        <v>ÁMBITO DE LA FORMACIÓN MILITAR - RÉGIMEN DISCIPLINARIO.  (Ref: 5-993)</v>
      </c>
      <c r="I994" s="42" t="s">
        <v>136</v>
      </c>
      <c r="J994" s="37" t="s">
        <v>82</v>
      </c>
      <c r="R994" s="49">
        <f t="shared" si="63"/>
        <v>62</v>
      </c>
    </row>
    <row r="995" spans="1:18" x14ac:dyDescent="0.25">
      <c r="A995" s="59">
        <f t="shared" si="62"/>
        <v>994</v>
      </c>
      <c r="B995" s="47">
        <v>2</v>
      </c>
      <c r="F995" s="59" t="str">
        <f t="shared" si="61"/>
        <v xml:space="preserve">RÉGIMEN DISCIPLINARIO. </v>
      </c>
      <c r="G995" s="59" t="str">
        <f>CONCATENATE(I995," - ",J995,". ",K995," (Ref: ",REPARTO!$F$3,"-",A995,")")</f>
        <v>ÁMBITO DE LA FORMACIÓN MILITAR - RÉGIMEN DISCIPLINARIO.  (Ref: 5-994)</v>
      </c>
      <c r="I995" s="42" t="s">
        <v>136</v>
      </c>
      <c r="J995" s="37" t="s">
        <v>82</v>
      </c>
      <c r="R995" s="49">
        <f t="shared" si="63"/>
        <v>63</v>
      </c>
    </row>
    <row r="996" spans="1:18" x14ac:dyDescent="0.25">
      <c r="A996" s="59">
        <f t="shared" si="62"/>
        <v>995</v>
      </c>
      <c r="B996" s="47">
        <v>2</v>
      </c>
      <c r="F996" s="59" t="str">
        <f t="shared" si="61"/>
        <v xml:space="preserve">RÉGIMEN DISCIPLINARIO. </v>
      </c>
      <c r="G996" s="59" t="str">
        <f>CONCATENATE(I996," - ",J996,". ",K996," (Ref: ",REPARTO!$F$3,"-",A996,")")</f>
        <v>ÁMBITO DE LA FORMACIÓN MILITAR - RÉGIMEN DISCIPLINARIO.  (Ref: 5-995)</v>
      </c>
      <c r="I996" s="42" t="s">
        <v>136</v>
      </c>
      <c r="J996" s="37" t="s">
        <v>82</v>
      </c>
      <c r="R996" s="49">
        <f t="shared" si="63"/>
        <v>64</v>
      </c>
    </row>
    <row r="997" spans="1:18" x14ac:dyDescent="0.25">
      <c r="A997" s="59">
        <f t="shared" si="62"/>
        <v>996</v>
      </c>
      <c r="B997" s="47">
        <v>2</v>
      </c>
      <c r="F997" s="59" t="str">
        <f t="shared" si="61"/>
        <v xml:space="preserve">RÉGIMEN DISCIPLINARIO. </v>
      </c>
      <c r="G997" s="59" t="str">
        <f>CONCATENATE(I997," - ",J997,". ",K997," (Ref: ",REPARTO!$F$3,"-",A997,")")</f>
        <v>ÁMBITO DE LA FORMACIÓN MILITAR - RÉGIMEN DISCIPLINARIO.  (Ref: 5-996)</v>
      </c>
      <c r="I997" s="42" t="s">
        <v>136</v>
      </c>
      <c r="J997" s="37" t="s">
        <v>82</v>
      </c>
      <c r="R997" s="49">
        <f t="shared" si="63"/>
        <v>65</v>
      </c>
    </row>
    <row r="998" spans="1:18" x14ac:dyDescent="0.25">
      <c r="A998" s="59">
        <f t="shared" si="62"/>
        <v>997</v>
      </c>
      <c r="B998" s="47">
        <v>2</v>
      </c>
      <c r="F998" s="59" t="str">
        <f t="shared" si="61"/>
        <v xml:space="preserve">RÉGIMEN DISCIPLINARIO. </v>
      </c>
      <c r="G998" s="59" t="str">
        <f>CONCATENATE(I998," - ",J998,". ",K998," (Ref: ",REPARTO!$F$3,"-",A998,")")</f>
        <v>ÁMBITO DE LA FORMACIÓN MILITAR - RÉGIMEN DISCIPLINARIO.  (Ref: 5-997)</v>
      </c>
      <c r="I998" s="42" t="s">
        <v>136</v>
      </c>
      <c r="J998" s="37" t="s">
        <v>82</v>
      </c>
      <c r="R998" s="49">
        <f t="shared" si="63"/>
        <v>66</v>
      </c>
    </row>
    <row r="999" spans="1:18" x14ac:dyDescent="0.25">
      <c r="A999" s="59">
        <f t="shared" si="62"/>
        <v>998</v>
      </c>
      <c r="B999" s="47">
        <v>2</v>
      </c>
      <c r="F999" s="59" t="str">
        <f t="shared" si="61"/>
        <v xml:space="preserve">RÉGIMEN DISCIPLINARIO. </v>
      </c>
      <c r="G999" s="59" t="str">
        <f>CONCATENATE(I999," - ",J999,". ",K999," (Ref: ",REPARTO!$F$3,"-",A999,")")</f>
        <v>ÁMBITO DE LA FORMACIÓN MILITAR - RÉGIMEN DISCIPLINARIO.  (Ref: 5-998)</v>
      </c>
      <c r="I999" s="42" t="s">
        <v>136</v>
      </c>
      <c r="J999" s="37" t="s">
        <v>82</v>
      </c>
      <c r="R999" s="49">
        <f t="shared" si="63"/>
        <v>67</v>
      </c>
    </row>
    <row r="1000" spans="1:18" x14ac:dyDescent="0.25">
      <c r="A1000" s="59">
        <f t="shared" si="62"/>
        <v>999</v>
      </c>
      <c r="B1000" s="47">
        <v>2</v>
      </c>
      <c r="F1000" s="59" t="str">
        <f t="shared" si="61"/>
        <v xml:space="preserve">RÉGIMEN DISCIPLINARIO. </v>
      </c>
      <c r="G1000" s="59" t="str">
        <f>CONCATENATE(I1000," - ",J1000,". ",K1000," (Ref: ",REPARTO!$F$3,"-",A1000,")")</f>
        <v>ÁMBITO DE LA FORMACIÓN MILITAR - RÉGIMEN DISCIPLINARIO.  (Ref: 5-999)</v>
      </c>
      <c r="I1000" s="42" t="s">
        <v>136</v>
      </c>
      <c r="J1000" s="37" t="s">
        <v>82</v>
      </c>
      <c r="R1000" s="49">
        <f t="shared" si="63"/>
        <v>68</v>
      </c>
    </row>
    <row r="1001" spans="1:18" x14ac:dyDescent="0.25">
      <c r="A1001" s="59">
        <f t="shared" si="62"/>
        <v>1000</v>
      </c>
      <c r="B1001" s="47">
        <v>2</v>
      </c>
      <c r="F1001" s="59" t="str">
        <f t="shared" si="61"/>
        <v xml:space="preserve">RÉGIMEN DISCIPLINARIO. </v>
      </c>
      <c r="G1001" s="59" t="str">
        <f>CONCATENATE(I1001," - ",J1001,". ",K1001," (Ref: ",REPARTO!$F$3,"-",A1001,")")</f>
        <v>ÁMBITO DE LA FORMACIÓN MILITAR - RÉGIMEN DISCIPLINARIO.  (Ref: 5-1000)</v>
      </c>
      <c r="I1001" s="42" t="s">
        <v>136</v>
      </c>
      <c r="J1001" s="37" t="s">
        <v>82</v>
      </c>
      <c r="R1001" s="49">
        <f t="shared" si="63"/>
        <v>69</v>
      </c>
    </row>
    <row r="1002" spans="1:18" x14ac:dyDescent="0.25">
      <c r="A1002" s="59">
        <f t="shared" si="62"/>
        <v>1001</v>
      </c>
      <c r="B1002" s="47">
        <v>2</v>
      </c>
      <c r="F1002" s="59" t="str">
        <f t="shared" si="61"/>
        <v xml:space="preserve">RÉGIMEN DISCIPLINARIO. </v>
      </c>
      <c r="G1002" s="59" t="str">
        <f>CONCATENATE(I1002," - ",J1002,". ",K1002," (Ref: ",REPARTO!$F$3,"-",A1002,")")</f>
        <v>ÁMBITO DE LA FORMACIÓN MILITAR - RÉGIMEN DISCIPLINARIO.  (Ref: 5-1001)</v>
      </c>
      <c r="I1002" s="42" t="s">
        <v>136</v>
      </c>
      <c r="J1002" s="37" t="s">
        <v>82</v>
      </c>
      <c r="R1002" s="49">
        <f t="shared" si="63"/>
        <v>70</v>
      </c>
    </row>
    <row r="1003" spans="1:18" x14ac:dyDescent="0.25">
      <c r="A1003" s="59">
        <f t="shared" si="62"/>
        <v>1002</v>
      </c>
      <c r="B1003" s="47">
        <v>2</v>
      </c>
      <c r="F1003" s="59" t="str">
        <f t="shared" si="61"/>
        <v xml:space="preserve">RÉGIMEN DISCIPLINARIO. </v>
      </c>
      <c r="G1003" s="59" t="str">
        <f>CONCATENATE(I1003," - ",J1003,". ",K1003," (Ref: ",REPARTO!$F$3,"-",A1003,")")</f>
        <v>ÁMBITO DE LA FORMACIÓN MILITAR - RÉGIMEN DISCIPLINARIO.  (Ref: 5-1002)</v>
      </c>
      <c r="I1003" s="42" t="s">
        <v>136</v>
      </c>
      <c r="J1003" s="37" t="s">
        <v>82</v>
      </c>
      <c r="R1003" s="49">
        <f t="shared" si="63"/>
        <v>71</v>
      </c>
    </row>
    <row r="1004" spans="1:18" x14ac:dyDescent="0.25">
      <c r="A1004" s="59">
        <f t="shared" si="62"/>
        <v>1003</v>
      </c>
      <c r="B1004" s="47">
        <v>2</v>
      </c>
      <c r="F1004" s="59" t="str">
        <f t="shared" si="61"/>
        <v xml:space="preserve">RÉGIMEN DISCIPLINARIO. </v>
      </c>
      <c r="G1004" s="59" t="str">
        <f>CONCATENATE(I1004," - ",J1004,". ",K1004," (Ref: ",REPARTO!$F$3,"-",A1004,")")</f>
        <v>ÁMBITO DE LA FORMACIÓN MILITAR - RÉGIMEN DISCIPLINARIO.  (Ref: 5-1003)</v>
      </c>
      <c r="I1004" s="42" t="s">
        <v>136</v>
      </c>
      <c r="J1004" s="37" t="s">
        <v>82</v>
      </c>
      <c r="R1004" s="49">
        <f t="shared" si="63"/>
        <v>72</v>
      </c>
    </row>
    <row r="1005" spans="1:18" x14ac:dyDescent="0.25">
      <c r="A1005" s="59">
        <f t="shared" si="62"/>
        <v>1004</v>
      </c>
      <c r="B1005" s="47">
        <v>2</v>
      </c>
      <c r="F1005" s="59" t="str">
        <f t="shared" si="61"/>
        <v xml:space="preserve">RÉGIMEN DISCIPLINARIO. </v>
      </c>
      <c r="G1005" s="59" t="str">
        <f>CONCATENATE(I1005," - ",J1005,". ",K1005," (Ref: ",REPARTO!$F$3,"-",A1005,")")</f>
        <v>ÁMBITO DE LA FORMACIÓN MILITAR - RÉGIMEN DISCIPLINARIO.  (Ref: 5-1004)</v>
      </c>
      <c r="I1005" s="42" t="s">
        <v>136</v>
      </c>
      <c r="J1005" s="37" t="s">
        <v>82</v>
      </c>
      <c r="R1005" s="49">
        <f t="shared" si="63"/>
        <v>73</v>
      </c>
    </row>
    <row r="1006" spans="1:18" x14ac:dyDescent="0.25">
      <c r="A1006" s="59">
        <f t="shared" si="62"/>
        <v>1005</v>
      </c>
      <c r="B1006" s="47">
        <v>2</v>
      </c>
      <c r="C1006" s="46">
        <f>+C933+1</f>
        <v>15</v>
      </c>
      <c r="D1006" s="46" t="s">
        <v>156</v>
      </c>
      <c r="E1006" s="115" t="str">
        <f>CONCATENATE(H1006," ",D1006)</f>
        <v>Código Penal Militar I</v>
      </c>
      <c r="F1006" s="59" t="str">
        <f t="shared" si="61"/>
        <v xml:space="preserve">CÓDIGO PENAL MILITAR. </v>
      </c>
      <c r="G1006" s="59" t="str">
        <f>CONCATENATE(I1006," - ",J1006,". ",K1006," (Ref: ",REPARTO!$F$3,"-",A1006,")")</f>
        <v>ÁMBITO DE LA FORMACIÓN MILITAR - CÓDIGO PENAL MILITAR.  (Ref: 5-1005)</v>
      </c>
      <c r="H1006" s="42" t="s">
        <v>145</v>
      </c>
      <c r="I1006" s="42" t="s">
        <v>136</v>
      </c>
      <c r="J1006" s="37" t="s">
        <v>83</v>
      </c>
      <c r="R1006" s="49">
        <f t="shared" si="63"/>
        <v>1</v>
      </c>
    </row>
    <row r="1007" spans="1:18" x14ac:dyDescent="0.25">
      <c r="A1007" s="59">
        <f t="shared" si="62"/>
        <v>1006</v>
      </c>
      <c r="B1007" s="47">
        <v>2</v>
      </c>
      <c r="F1007" s="59" t="str">
        <f t="shared" ref="F1007:F1070" si="64">IF(J1007&gt;0,CONCATENATE(J1007,". ",K1007),K1007)</f>
        <v xml:space="preserve">CÓDIGO PENAL MILITAR. </v>
      </c>
      <c r="G1007" s="59" t="str">
        <f>CONCATENATE(I1007," - ",J1007,". ",K1007," (Ref: ",REPARTO!$F$3,"-",A1007,")")</f>
        <v>ÁMBITO DE LA FORMACIÓN MILITAR - CÓDIGO PENAL MILITAR.  (Ref: 5-1006)</v>
      </c>
      <c r="I1007" s="42" t="s">
        <v>136</v>
      </c>
      <c r="J1007" s="37" t="s">
        <v>83</v>
      </c>
      <c r="Q1007" s="113"/>
      <c r="R1007" s="49">
        <f t="shared" si="63"/>
        <v>2</v>
      </c>
    </row>
    <row r="1008" spans="1:18" x14ac:dyDescent="0.25">
      <c r="A1008" s="59">
        <f t="shared" si="62"/>
        <v>1007</v>
      </c>
      <c r="B1008" s="47">
        <v>2</v>
      </c>
      <c r="F1008" s="59" t="str">
        <f t="shared" si="64"/>
        <v xml:space="preserve">CÓDIGO PENAL MILITAR. </v>
      </c>
      <c r="G1008" s="59" t="str">
        <f>CONCATENATE(I1008," - ",J1008,". ",K1008," (Ref: ",REPARTO!$F$3,"-",A1008,")")</f>
        <v>ÁMBITO DE LA FORMACIÓN MILITAR - CÓDIGO PENAL MILITAR.  (Ref: 5-1007)</v>
      </c>
      <c r="I1008" s="42" t="s">
        <v>136</v>
      </c>
      <c r="J1008" s="37" t="s">
        <v>83</v>
      </c>
      <c r="Q1008" s="113"/>
      <c r="R1008" s="49">
        <f t="shared" si="63"/>
        <v>3</v>
      </c>
    </row>
    <row r="1009" spans="1:18" x14ac:dyDescent="0.25">
      <c r="A1009" s="59">
        <f t="shared" si="62"/>
        <v>1008</v>
      </c>
      <c r="B1009" s="47">
        <v>2</v>
      </c>
      <c r="F1009" s="59" t="str">
        <f t="shared" si="64"/>
        <v xml:space="preserve">CÓDIGO PENAL MILITAR. </v>
      </c>
      <c r="G1009" s="59" t="str">
        <f>CONCATENATE(I1009," - ",J1009,". ",K1009," (Ref: ",REPARTO!$F$3,"-",A1009,")")</f>
        <v>ÁMBITO DE LA FORMACIÓN MILITAR - CÓDIGO PENAL MILITAR.  (Ref: 5-1008)</v>
      </c>
      <c r="I1009" s="42" t="s">
        <v>136</v>
      </c>
      <c r="J1009" s="37" t="s">
        <v>83</v>
      </c>
      <c r="Q1009" s="113"/>
      <c r="R1009" s="49">
        <f t="shared" si="63"/>
        <v>4</v>
      </c>
    </row>
    <row r="1010" spans="1:18" x14ac:dyDescent="0.25">
      <c r="A1010" s="59">
        <f t="shared" si="62"/>
        <v>1009</v>
      </c>
      <c r="B1010" s="47">
        <v>2</v>
      </c>
      <c r="F1010" s="59" t="str">
        <f t="shared" si="64"/>
        <v xml:space="preserve">CÓDIGO PENAL MILITAR. </v>
      </c>
      <c r="G1010" s="59" t="str">
        <f>CONCATENATE(I1010," - ",J1010,". ",K1010," (Ref: ",REPARTO!$F$3,"-",A1010,")")</f>
        <v>ÁMBITO DE LA FORMACIÓN MILITAR - CÓDIGO PENAL MILITAR.  (Ref: 5-1009)</v>
      </c>
      <c r="I1010" s="42" t="s">
        <v>136</v>
      </c>
      <c r="J1010" s="37" t="s">
        <v>83</v>
      </c>
      <c r="Q1010" s="113"/>
      <c r="R1010" s="49">
        <f t="shared" si="63"/>
        <v>5</v>
      </c>
    </row>
    <row r="1011" spans="1:18" x14ac:dyDescent="0.25">
      <c r="A1011" s="59">
        <f t="shared" si="62"/>
        <v>1010</v>
      </c>
      <c r="B1011" s="47">
        <v>2</v>
      </c>
      <c r="F1011" s="59" t="str">
        <f t="shared" si="64"/>
        <v xml:space="preserve">CÓDIGO PENAL MILITAR. </v>
      </c>
      <c r="G1011" s="59" t="str">
        <f>CONCATENATE(I1011," - ",J1011,". ",K1011," (Ref: ",REPARTO!$F$3,"-",A1011,")")</f>
        <v>ÁMBITO DE LA FORMACIÓN MILITAR - CÓDIGO PENAL MILITAR.  (Ref: 5-1010)</v>
      </c>
      <c r="I1011" s="42" t="s">
        <v>136</v>
      </c>
      <c r="J1011" s="37" t="s">
        <v>83</v>
      </c>
      <c r="Q1011" s="113"/>
      <c r="R1011" s="49">
        <f t="shared" si="63"/>
        <v>6</v>
      </c>
    </row>
    <row r="1012" spans="1:18" x14ac:dyDescent="0.25">
      <c r="A1012" s="59">
        <f t="shared" si="62"/>
        <v>1011</v>
      </c>
      <c r="B1012" s="47">
        <v>2</v>
      </c>
      <c r="F1012" s="59" t="str">
        <f t="shared" si="64"/>
        <v xml:space="preserve">CÓDIGO PENAL MILITAR. </v>
      </c>
      <c r="G1012" s="59" t="str">
        <f>CONCATENATE(I1012," - ",J1012,". ",K1012," (Ref: ",REPARTO!$F$3,"-",A1012,")")</f>
        <v>ÁMBITO DE LA FORMACIÓN MILITAR - CÓDIGO PENAL MILITAR.  (Ref: 5-1011)</v>
      </c>
      <c r="I1012" s="42" t="s">
        <v>136</v>
      </c>
      <c r="J1012" s="37" t="s">
        <v>83</v>
      </c>
      <c r="Q1012" s="113"/>
      <c r="R1012" s="49">
        <f t="shared" si="63"/>
        <v>7</v>
      </c>
    </row>
    <row r="1013" spans="1:18" x14ac:dyDescent="0.25">
      <c r="A1013" s="59">
        <f t="shared" si="62"/>
        <v>1012</v>
      </c>
      <c r="B1013" s="47">
        <v>2</v>
      </c>
      <c r="F1013" s="59" t="str">
        <f t="shared" si="64"/>
        <v xml:space="preserve">CÓDIGO PENAL MILITAR. </v>
      </c>
      <c r="G1013" s="59" t="str">
        <f>CONCATENATE(I1013," - ",J1013,". ",K1013," (Ref: ",REPARTO!$F$3,"-",A1013,")")</f>
        <v>ÁMBITO DE LA FORMACIÓN MILITAR - CÓDIGO PENAL MILITAR.  (Ref: 5-1012)</v>
      </c>
      <c r="I1013" s="42" t="s">
        <v>136</v>
      </c>
      <c r="J1013" s="37" t="s">
        <v>83</v>
      </c>
      <c r="Q1013" s="113"/>
      <c r="R1013" s="49">
        <f t="shared" si="63"/>
        <v>8</v>
      </c>
    </row>
    <row r="1014" spans="1:18" x14ac:dyDescent="0.25">
      <c r="A1014" s="59">
        <f t="shared" si="62"/>
        <v>1013</v>
      </c>
      <c r="B1014" s="47">
        <v>2</v>
      </c>
      <c r="F1014" s="59" t="str">
        <f t="shared" si="64"/>
        <v xml:space="preserve">CÓDIGO PENAL MILITAR. </v>
      </c>
      <c r="G1014" s="59" t="str">
        <f>CONCATENATE(I1014," - ",J1014,". ",K1014," (Ref: ",REPARTO!$F$3,"-",A1014,")")</f>
        <v>ÁMBITO DE LA FORMACIÓN MILITAR - CÓDIGO PENAL MILITAR.  (Ref: 5-1013)</v>
      </c>
      <c r="I1014" s="42" t="s">
        <v>136</v>
      </c>
      <c r="J1014" s="37" t="s">
        <v>83</v>
      </c>
      <c r="Q1014" s="113"/>
      <c r="R1014" s="49">
        <f t="shared" si="63"/>
        <v>9</v>
      </c>
    </row>
    <row r="1015" spans="1:18" x14ac:dyDescent="0.25">
      <c r="A1015" s="59">
        <f t="shared" si="62"/>
        <v>1014</v>
      </c>
      <c r="B1015" s="47">
        <v>2</v>
      </c>
      <c r="F1015" s="59" t="str">
        <f t="shared" si="64"/>
        <v xml:space="preserve">CÓDIGO PENAL MILITAR. </v>
      </c>
      <c r="G1015" s="59" t="str">
        <f>CONCATENATE(I1015," - ",J1015,". ",K1015," (Ref: ",REPARTO!$F$3,"-",A1015,")")</f>
        <v>ÁMBITO DE LA FORMACIÓN MILITAR - CÓDIGO PENAL MILITAR.  (Ref: 5-1014)</v>
      </c>
      <c r="I1015" s="42" t="s">
        <v>136</v>
      </c>
      <c r="J1015" s="37" t="s">
        <v>83</v>
      </c>
      <c r="Q1015" s="113"/>
      <c r="R1015" s="49">
        <f t="shared" si="63"/>
        <v>10</v>
      </c>
    </row>
    <row r="1016" spans="1:18" x14ac:dyDescent="0.25">
      <c r="A1016" s="59">
        <f t="shared" si="62"/>
        <v>1015</v>
      </c>
      <c r="B1016" s="47">
        <v>2</v>
      </c>
      <c r="F1016" s="59" t="str">
        <f t="shared" si="64"/>
        <v xml:space="preserve">CÓDIGO PENAL MILITAR. </v>
      </c>
      <c r="G1016" s="59" t="str">
        <f>CONCATENATE(I1016," - ",J1016,". ",K1016," (Ref: ",REPARTO!$F$3,"-",A1016,")")</f>
        <v>ÁMBITO DE LA FORMACIÓN MILITAR - CÓDIGO PENAL MILITAR.  (Ref: 5-1015)</v>
      </c>
      <c r="I1016" s="42" t="s">
        <v>136</v>
      </c>
      <c r="J1016" s="37" t="s">
        <v>83</v>
      </c>
      <c r="Q1016" s="113"/>
      <c r="R1016" s="49">
        <f t="shared" si="63"/>
        <v>11</v>
      </c>
    </row>
    <row r="1017" spans="1:18" x14ac:dyDescent="0.25">
      <c r="A1017" s="59">
        <f t="shared" si="62"/>
        <v>1016</v>
      </c>
      <c r="B1017" s="47">
        <v>2</v>
      </c>
      <c r="F1017" s="59" t="str">
        <f t="shared" si="64"/>
        <v xml:space="preserve">CÓDIGO PENAL MILITAR. </v>
      </c>
      <c r="G1017" s="59" t="str">
        <f>CONCATENATE(I1017," - ",J1017,". ",K1017," (Ref: ",REPARTO!$F$3,"-",A1017,")")</f>
        <v>ÁMBITO DE LA FORMACIÓN MILITAR - CÓDIGO PENAL MILITAR.  (Ref: 5-1016)</v>
      </c>
      <c r="I1017" s="42" t="s">
        <v>136</v>
      </c>
      <c r="J1017" s="37" t="s">
        <v>83</v>
      </c>
      <c r="Q1017" s="113"/>
      <c r="R1017" s="49">
        <f t="shared" si="63"/>
        <v>12</v>
      </c>
    </row>
    <row r="1018" spans="1:18" x14ac:dyDescent="0.25">
      <c r="A1018" s="59">
        <f t="shared" si="62"/>
        <v>1017</v>
      </c>
      <c r="B1018" s="47">
        <v>2</v>
      </c>
      <c r="F1018" s="59" t="str">
        <f t="shared" si="64"/>
        <v xml:space="preserve">CÓDIGO PENAL MILITAR. </v>
      </c>
      <c r="G1018" s="59" t="str">
        <f>CONCATENATE(I1018," - ",J1018,". ",K1018," (Ref: ",REPARTO!$F$3,"-",A1018,")")</f>
        <v>ÁMBITO DE LA FORMACIÓN MILITAR - CÓDIGO PENAL MILITAR.  (Ref: 5-1017)</v>
      </c>
      <c r="I1018" s="42" t="s">
        <v>136</v>
      </c>
      <c r="J1018" s="37" t="s">
        <v>83</v>
      </c>
      <c r="Q1018" s="113"/>
      <c r="R1018" s="49">
        <f t="shared" si="63"/>
        <v>13</v>
      </c>
    </row>
    <row r="1019" spans="1:18" x14ac:dyDescent="0.25">
      <c r="A1019" s="59">
        <f t="shared" si="62"/>
        <v>1018</v>
      </c>
      <c r="B1019" s="47">
        <v>2</v>
      </c>
      <c r="F1019" s="59" t="str">
        <f t="shared" si="64"/>
        <v xml:space="preserve">CÓDIGO PENAL MILITAR. </v>
      </c>
      <c r="G1019" s="59" t="str">
        <f>CONCATENATE(I1019," - ",J1019,". ",K1019," (Ref: ",REPARTO!$F$3,"-",A1019,")")</f>
        <v>ÁMBITO DE LA FORMACIÓN MILITAR - CÓDIGO PENAL MILITAR.  (Ref: 5-1018)</v>
      </c>
      <c r="I1019" s="42" t="s">
        <v>136</v>
      </c>
      <c r="J1019" s="37" t="s">
        <v>83</v>
      </c>
      <c r="Q1019" s="113"/>
      <c r="R1019" s="49">
        <f t="shared" si="63"/>
        <v>14</v>
      </c>
    </row>
    <row r="1020" spans="1:18" x14ac:dyDescent="0.25">
      <c r="A1020" s="59">
        <f t="shared" si="62"/>
        <v>1019</v>
      </c>
      <c r="B1020" s="47">
        <v>2</v>
      </c>
      <c r="F1020" s="59" t="str">
        <f t="shared" si="64"/>
        <v xml:space="preserve">CÓDIGO PENAL MILITAR. </v>
      </c>
      <c r="G1020" s="59" t="str">
        <f>CONCATENATE(I1020," - ",J1020,". ",K1020," (Ref: ",REPARTO!$F$3,"-",A1020,")")</f>
        <v>ÁMBITO DE LA FORMACIÓN MILITAR - CÓDIGO PENAL MILITAR.  (Ref: 5-1019)</v>
      </c>
      <c r="I1020" s="42" t="s">
        <v>136</v>
      </c>
      <c r="J1020" s="37" t="s">
        <v>83</v>
      </c>
      <c r="Q1020" s="113"/>
      <c r="R1020" s="49">
        <f t="shared" si="63"/>
        <v>15</v>
      </c>
    </row>
    <row r="1021" spans="1:18" x14ac:dyDescent="0.25">
      <c r="A1021" s="59">
        <f t="shared" si="62"/>
        <v>1020</v>
      </c>
      <c r="B1021" s="47">
        <v>2</v>
      </c>
      <c r="F1021" s="59" t="str">
        <f t="shared" si="64"/>
        <v xml:space="preserve">CÓDIGO PENAL MILITAR. </v>
      </c>
      <c r="G1021" s="59" t="str">
        <f>CONCATENATE(I1021," - ",J1021,". ",K1021," (Ref: ",REPARTO!$F$3,"-",A1021,")")</f>
        <v>ÁMBITO DE LA FORMACIÓN MILITAR - CÓDIGO PENAL MILITAR.  (Ref: 5-1020)</v>
      </c>
      <c r="I1021" s="42" t="s">
        <v>136</v>
      </c>
      <c r="J1021" s="37" t="s">
        <v>83</v>
      </c>
      <c r="Q1021" s="113"/>
      <c r="R1021" s="49">
        <f t="shared" si="63"/>
        <v>16</v>
      </c>
    </row>
    <row r="1022" spans="1:18" x14ac:dyDescent="0.25">
      <c r="A1022" s="59">
        <f t="shared" si="62"/>
        <v>1021</v>
      </c>
      <c r="B1022" s="47">
        <v>2</v>
      </c>
      <c r="F1022" s="59" t="str">
        <f t="shared" si="64"/>
        <v xml:space="preserve">CÓDIGO PENAL MILITAR. </v>
      </c>
      <c r="G1022" s="59" t="str">
        <f>CONCATENATE(I1022," - ",J1022,". ",K1022," (Ref: ",REPARTO!$F$3,"-",A1022,")")</f>
        <v>ÁMBITO DE LA FORMACIÓN MILITAR - CÓDIGO PENAL MILITAR.  (Ref: 5-1021)</v>
      </c>
      <c r="I1022" s="42" t="s">
        <v>136</v>
      </c>
      <c r="J1022" s="37" t="s">
        <v>83</v>
      </c>
      <c r="Q1022" s="113"/>
      <c r="R1022" s="49">
        <f t="shared" si="63"/>
        <v>17</v>
      </c>
    </row>
    <row r="1023" spans="1:18" x14ac:dyDescent="0.25">
      <c r="A1023" s="59">
        <f t="shared" si="62"/>
        <v>1022</v>
      </c>
      <c r="B1023" s="47">
        <v>2</v>
      </c>
      <c r="F1023" s="59" t="str">
        <f t="shared" si="64"/>
        <v xml:space="preserve">CÓDIGO PENAL MILITAR. </v>
      </c>
      <c r="G1023" s="59" t="str">
        <f>CONCATENATE(I1023," - ",J1023,". ",K1023," (Ref: ",REPARTO!$F$3,"-",A1023,")")</f>
        <v>ÁMBITO DE LA FORMACIÓN MILITAR - CÓDIGO PENAL MILITAR.  (Ref: 5-1022)</v>
      </c>
      <c r="I1023" s="42" t="s">
        <v>136</v>
      </c>
      <c r="J1023" s="37" t="s">
        <v>83</v>
      </c>
      <c r="Q1023" s="113"/>
      <c r="R1023" s="49">
        <f t="shared" si="63"/>
        <v>18</v>
      </c>
    </row>
    <row r="1024" spans="1:18" x14ac:dyDescent="0.25">
      <c r="A1024" s="59">
        <f t="shared" si="62"/>
        <v>1023</v>
      </c>
      <c r="B1024" s="47">
        <v>2</v>
      </c>
      <c r="F1024" s="59" t="str">
        <f t="shared" si="64"/>
        <v xml:space="preserve">CÓDIGO PENAL MILITAR. </v>
      </c>
      <c r="G1024" s="59" t="str">
        <f>CONCATENATE(I1024," - ",J1024,". ",K1024," (Ref: ",REPARTO!$F$3,"-",A1024,")")</f>
        <v>ÁMBITO DE LA FORMACIÓN MILITAR - CÓDIGO PENAL MILITAR.  (Ref: 5-1023)</v>
      </c>
      <c r="I1024" s="42" t="s">
        <v>136</v>
      </c>
      <c r="J1024" s="37" t="s">
        <v>83</v>
      </c>
      <c r="Q1024" s="113"/>
      <c r="R1024" s="49">
        <f t="shared" si="63"/>
        <v>19</v>
      </c>
    </row>
    <row r="1025" spans="1:18" x14ac:dyDescent="0.25">
      <c r="A1025" s="59">
        <f t="shared" si="62"/>
        <v>1024</v>
      </c>
      <c r="B1025" s="47">
        <v>2</v>
      </c>
      <c r="F1025" s="59" t="str">
        <f t="shared" si="64"/>
        <v xml:space="preserve">CÓDIGO PENAL MILITAR. </v>
      </c>
      <c r="G1025" s="59" t="str">
        <f>CONCATENATE(I1025," - ",J1025,". ",K1025," (Ref: ",REPARTO!$F$3,"-",A1025,")")</f>
        <v>ÁMBITO DE LA FORMACIÓN MILITAR - CÓDIGO PENAL MILITAR.  (Ref: 5-1024)</v>
      </c>
      <c r="I1025" s="42" t="s">
        <v>136</v>
      </c>
      <c r="J1025" s="37" t="s">
        <v>83</v>
      </c>
      <c r="Q1025" s="113"/>
      <c r="R1025" s="49">
        <f t="shared" si="63"/>
        <v>20</v>
      </c>
    </row>
    <row r="1026" spans="1:18" x14ac:dyDescent="0.25">
      <c r="A1026" s="59">
        <f t="shared" si="62"/>
        <v>1025</v>
      </c>
      <c r="B1026" s="47">
        <v>2</v>
      </c>
      <c r="F1026" s="59" t="str">
        <f t="shared" si="64"/>
        <v xml:space="preserve">CÓDIGO PENAL MILITAR. </v>
      </c>
      <c r="G1026" s="59" t="str">
        <f>CONCATENATE(I1026," - ",J1026,". ",K1026," (Ref: ",REPARTO!$F$3,"-",A1026,")")</f>
        <v>ÁMBITO DE LA FORMACIÓN MILITAR - CÓDIGO PENAL MILITAR.  (Ref: 5-1025)</v>
      </c>
      <c r="I1026" s="42" t="s">
        <v>136</v>
      </c>
      <c r="J1026" s="37" t="s">
        <v>83</v>
      </c>
      <c r="Q1026" s="113"/>
      <c r="R1026" s="49">
        <f t="shared" si="63"/>
        <v>21</v>
      </c>
    </row>
    <row r="1027" spans="1:18" x14ac:dyDescent="0.25">
      <c r="A1027" s="59">
        <f t="shared" si="62"/>
        <v>1026</v>
      </c>
      <c r="B1027" s="47">
        <v>2</v>
      </c>
      <c r="F1027" s="59" t="str">
        <f t="shared" si="64"/>
        <v xml:space="preserve">CÓDIGO PENAL MILITAR. </v>
      </c>
      <c r="G1027" s="59" t="str">
        <f>CONCATENATE(I1027," - ",J1027,". ",K1027," (Ref: ",REPARTO!$F$3,"-",A1027,")")</f>
        <v>ÁMBITO DE LA FORMACIÓN MILITAR - CÓDIGO PENAL MILITAR.  (Ref: 5-1026)</v>
      </c>
      <c r="I1027" s="42" t="s">
        <v>136</v>
      </c>
      <c r="J1027" s="37" t="s">
        <v>83</v>
      </c>
      <c r="Q1027" s="113"/>
      <c r="R1027" s="49">
        <f t="shared" si="63"/>
        <v>22</v>
      </c>
    </row>
    <row r="1028" spans="1:18" x14ac:dyDescent="0.25">
      <c r="A1028" s="59">
        <f t="shared" ref="A1028:A1091" si="65">+A1027+1</f>
        <v>1027</v>
      </c>
      <c r="B1028" s="47">
        <v>2</v>
      </c>
      <c r="F1028" s="59" t="str">
        <f t="shared" si="64"/>
        <v xml:space="preserve">CÓDIGO PENAL MILITAR. </v>
      </c>
      <c r="G1028" s="59" t="str">
        <f>CONCATENATE(I1028," - ",J1028,". ",K1028," (Ref: ",REPARTO!$F$3,"-",A1028,")")</f>
        <v>ÁMBITO DE LA FORMACIÓN MILITAR - CÓDIGO PENAL MILITAR.  (Ref: 5-1027)</v>
      </c>
      <c r="I1028" s="42" t="s">
        <v>136</v>
      </c>
      <c r="J1028" s="37" t="s">
        <v>83</v>
      </c>
      <c r="Q1028" s="113"/>
      <c r="R1028" s="49">
        <f t="shared" ref="R1028:R1091" si="66">IF(C1028=0,R1027+1,1)</f>
        <v>23</v>
      </c>
    </row>
    <row r="1029" spans="1:18" x14ac:dyDescent="0.25">
      <c r="A1029" s="59">
        <f t="shared" si="65"/>
        <v>1028</v>
      </c>
      <c r="B1029" s="47">
        <v>2</v>
      </c>
      <c r="F1029" s="59" t="str">
        <f t="shared" si="64"/>
        <v xml:space="preserve">CÓDIGO PENAL MILITAR. </v>
      </c>
      <c r="G1029" s="59" t="str">
        <f>CONCATENATE(I1029," - ",J1029,". ",K1029," (Ref: ",REPARTO!$F$3,"-",A1029,")")</f>
        <v>ÁMBITO DE LA FORMACIÓN MILITAR - CÓDIGO PENAL MILITAR.  (Ref: 5-1028)</v>
      </c>
      <c r="I1029" s="42" t="s">
        <v>136</v>
      </c>
      <c r="J1029" s="37" t="s">
        <v>83</v>
      </c>
      <c r="Q1029" s="113"/>
      <c r="R1029" s="49">
        <f t="shared" si="66"/>
        <v>24</v>
      </c>
    </row>
    <row r="1030" spans="1:18" x14ac:dyDescent="0.25">
      <c r="A1030" s="59">
        <f t="shared" si="65"/>
        <v>1029</v>
      </c>
      <c r="B1030" s="47">
        <v>2</v>
      </c>
      <c r="F1030" s="59" t="str">
        <f t="shared" si="64"/>
        <v xml:space="preserve">CÓDIGO PENAL MILITAR. </v>
      </c>
      <c r="G1030" s="59" t="str">
        <f>CONCATENATE(I1030," - ",J1030,". ",K1030," (Ref: ",REPARTO!$F$3,"-",A1030,")")</f>
        <v>ÁMBITO DE LA FORMACIÓN MILITAR - CÓDIGO PENAL MILITAR.  (Ref: 5-1029)</v>
      </c>
      <c r="I1030" s="42" t="s">
        <v>136</v>
      </c>
      <c r="J1030" s="37" t="s">
        <v>83</v>
      </c>
      <c r="Q1030" s="113"/>
      <c r="R1030" s="49">
        <f t="shared" si="66"/>
        <v>25</v>
      </c>
    </row>
    <row r="1031" spans="1:18" x14ac:dyDescent="0.25">
      <c r="A1031" s="59">
        <f t="shared" si="65"/>
        <v>1030</v>
      </c>
      <c r="B1031" s="47">
        <v>2</v>
      </c>
      <c r="F1031" s="59" t="str">
        <f t="shared" si="64"/>
        <v xml:space="preserve">CÓDIGO PENAL MILITAR. </v>
      </c>
      <c r="G1031" s="59" t="str">
        <f>CONCATENATE(I1031," - ",J1031,". ",K1031," (Ref: ",REPARTO!$F$3,"-",A1031,")")</f>
        <v>ÁMBITO DE LA FORMACIÓN MILITAR - CÓDIGO PENAL MILITAR.  (Ref: 5-1030)</v>
      </c>
      <c r="I1031" s="42" t="s">
        <v>136</v>
      </c>
      <c r="J1031" s="37" t="s">
        <v>83</v>
      </c>
      <c r="Q1031" s="113"/>
      <c r="R1031" s="49">
        <f t="shared" si="66"/>
        <v>26</v>
      </c>
    </row>
    <row r="1032" spans="1:18" x14ac:dyDescent="0.25">
      <c r="A1032" s="59">
        <f t="shared" si="65"/>
        <v>1031</v>
      </c>
      <c r="B1032" s="47">
        <v>2</v>
      </c>
      <c r="F1032" s="59" t="str">
        <f t="shared" si="64"/>
        <v xml:space="preserve">CÓDIGO PENAL MILITAR. </v>
      </c>
      <c r="G1032" s="59" t="str">
        <f>CONCATENATE(I1032," - ",J1032,". ",K1032," (Ref: ",REPARTO!$F$3,"-",A1032,")")</f>
        <v>ÁMBITO DE LA FORMACIÓN MILITAR - CÓDIGO PENAL MILITAR.  (Ref: 5-1031)</v>
      </c>
      <c r="I1032" s="42" t="s">
        <v>136</v>
      </c>
      <c r="J1032" s="37" t="s">
        <v>83</v>
      </c>
      <c r="Q1032" s="113"/>
      <c r="R1032" s="49">
        <f t="shared" si="66"/>
        <v>27</v>
      </c>
    </row>
    <row r="1033" spans="1:18" ht="14.4" x14ac:dyDescent="0.3">
      <c r="A1033" s="59">
        <f t="shared" si="65"/>
        <v>1032</v>
      </c>
      <c r="B1033" s="47">
        <v>2</v>
      </c>
      <c r="F1033" s="59" t="str">
        <f t="shared" si="64"/>
        <v xml:space="preserve">CÓDIGO PENAL MILITAR. </v>
      </c>
      <c r="G1033" s="59" t="str">
        <f>CONCATENATE(I1033," - ",J1033,". ",K1033," (Ref: ",REPARTO!$F$3,"-",A1033,")")</f>
        <v>ÁMBITO DE LA FORMACIÓN MILITAR - CÓDIGO PENAL MILITAR.  (Ref: 5-1032)</v>
      </c>
      <c r="I1033" s="42" t="s">
        <v>136</v>
      </c>
      <c r="J1033" s="37" t="s">
        <v>83</v>
      </c>
      <c r="K1033" s="121"/>
      <c r="Q1033" s="113"/>
      <c r="R1033" s="49">
        <f t="shared" si="66"/>
        <v>28</v>
      </c>
    </row>
    <row r="1034" spans="1:18" x14ac:dyDescent="0.25">
      <c r="A1034" s="59">
        <f t="shared" si="65"/>
        <v>1033</v>
      </c>
      <c r="B1034" s="47">
        <v>2</v>
      </c>
      <c r="F1034" s="59" t="str">
        <f t="shared" si="64"/>
        <v xml:space="preserve">CÓDIGO PENAL MILITAR. </v>
      </c>
      <c r="G1034" s="59" t="str">
        <f>CONCATENATE(I1034," - ",J1034,". ",K1034," (Ref: ",REPARTO!$F$3,"-",A1034,")")</f>
        <v>ÁMBITO DE LA FORMACIÓN MILITAR - CÓDIGO PENAL MILITAR.  (Ref: 5-1033)</v>
      </c>
      <c r="I1034" s="42" t="s">
        <v>136</v>
      </c>
      <c r="J1034" s="37" t="s">
        <v>83</v>
      </c>
      <c r="Q1034" s="113"/>
      <c r="R1034" s="49">
        <f t="shared" si="66"/>
        <v>29</v>
      </c>
    </row>
    <row r="1035" spans="1:18" x14ac:dyDescent="0.25">
      <c r="A1035" s="59">
        <f t="shared" si="65"/>
        <v>1034</v>
      </c>
      <c r="B1035" s="47">
        <v>2</v>
      </c>
      <c r="F1035" s="59" t="str">
        <f t="shared" si="64"/>
        <v xml:space="preserve">CÓDIGO PENAL MILITAR. </v>
      </c>
      <c r="G1035" s="59" t="str">
        <f>CONCATENATE(I1035," - ",J1035,". ",K1035," (Ref: ",REPARTO!$F$3,"-",A1035,")")</f>
        <v>ÁMBITO DE LA FORMACIÓN MILITAR - CÓDIGO PENAL MILITAR.  (Ref: 5-1034)</v>
      </c>
      <c r="I1035" s="42" t="s">
        <v>136</v>
      </c>
      <c r="J1035" s="37" t="s">
        <v>83</v>
      </c>
      <c r="Q1035" s="113"/>
      <c r="R1035" s="49">
        <f t="shared" si="66"/>
        <v>30</v>
      </c>
    </row>
    <row r="1036" spans="1:18" x14ac:dyDescent="0.25">
      <c r="A1036" s="59">
        <f t="shared" si="65"/>
        <v>1035</v>
      </c>
      <c r="B1036" s="47">
        <v>2</v>
      </c>
      <c r="F1036" s="59" t="str">
        <f t="shared" si="64"/>
        <v xml:space="preserve">CÓDIGO PENAL MILITAR. </v>
      </c>
      <c r="G1036" s="59" t="str">
        <f>CONCATENATE(I1036," - ",J1036,". ",K1036," (Ref: ",REPARTO!$F$3,"-",A1036,")")</f>
        <v>ÁMBITO DE LA FORMACIÓN MILITAR - CÓDIGO PENAL MILITAR.  (Ref: 5-1035)</v>
      </c>
      <c r="I1036" s="42" t="s">
        <v>136</v>
      </c>
      <c r="J1036" s="37" t="s">
        <v>83</v>
      </c>
      <c r="Q1036" s="113"/>
      <c r="R1036" s="49">
        <f t="shared" si="66"/>
        <v>31</v>
      </c>
    </row>
    <row r="1037" spans="1:18" x14ac:dyDescent="0.25">
      <c r="A1037" s="59">
        <f t="shared" si="65"/>
        <v>1036</v>
      </c>
      <c r="B1037" s="47">
        <v>2</v>
      </c>
      <c r="F1037" s="59" t="str">
        <f t="shared" si="64"/>
        <v xml:space="preserve">CÓDIGO PENAL MILITAR. </v>
      </c>
      <c r="G1037" s="59" t="str">
        <f>CONCATENATE(I1037," - ",J1037,". ",K1037," (Ref: ",REPARTO!$F$3,"-",A1037,")")</f>
        <v>ÁMBITO DE LA FORMACIÓN MILITAR - CÓDIGO PENAL MILITAR.  (Ref: 5-1036)</v>
      </c>
      <c r="I1037" s="42" t="s">
        <v>136</v>
      </c>
      <c r="J1037" s="37" t="s">
        <v>83</v>
      </c>
      <c r="Q1037" s="113"/>
      <c r="R1037" s="49">
        <f t="shared" si="66"/>
        <v>32</v>
      </c>
    </row>
    <row r="1038" spans="1:18" x14ac:dyDescent="0.25">
      <c r="A1038" s="59">
        <f t="shared" si="65"/>
        <v>1037</v>
      </c>
      <c r="B1038" s="47">
        <v>2</v>
      </c>
      <c r="F1038" s="59" t="str">
        <f t="shared" si="64"/>
        <v xml:space="preserve">CÓDIGO PENAL MILITAR. </v>
      </c>
      <c r="G1038" s="59" t="str">
        <f>CONCATENATE(I1038," - ",J1038,". ",K1038," (Ref: ",REPARTO!$F$3,"-",A1038,")")</f>
        <v>ÁMBITO DE LA FORMACIÓN MILITAR - CÓDIGO PENAL MILITAR.  (Ref: 5-1037)</v>
      </c>
      <c r="I1038" s="42" t="s">
        <v>136</v>
      </c>
      <c r="J1038" s="37" t="s">
        <v>83</v>
      </c>
      <c r="Q1038" s="113"/>
      <c r="R1038" s="49">
        <f t="shared" si="66"/>
        <v>33</v>
      </c>
    </row>
    <row r="1039" spans="1:18" x14ac:dyDescent="0.25">
      <c r="A1039" s="59">
        <f t="shared" si="65"/>
        <v>1038</v>
      </c>
      <c r="B1039" s="47">
        <v>2</v>
      </c>
      <c r="F1039" s="59" t="str">
        <f t="shared" si="64"/>
        <v xml:space="preserve">CÓDIGO PENAL MILITAR. </v>
      </c>
      <c r="G1039" s="59" t="str">
        <f>CONCATENATE(I1039," - ",J1039,". ",K1039," (Ref: ",REPARTO!$F$3,"-",A1039,")")</f>
        <v>ÁMBITO DE LA FORMACIÓN MILITAR - CÓDIGO PENAL MILITAR.  (Ref: 5-1038)</v>
      </c>
      <c r="I1039" s="42" t="s">
        <v>136</v>
      </c>
      <c r="J1039" s="37" t="s">
        <v>83</v>
      </c>
      <c r="Q1039" s="113"/>
      <c r="R1039" s="49">
        <f t="shared" si="66"/>
        <v>34</v>
      </c>
    </row>
    <row r="1040" spans="1:18" x14ac:dyDescent="0.25">
      <c r="A1040" s="59">
        <f t="shared" si="65"/>
        <v>1039</v>
      </c>
      <c r="B1040" s="47">
        <v>2</v>
      </c>
      <c r="F1040" s="59" t="str">
        <f t="shared" si="64"/>
        <v xml:space="preserve">CÓDIGO PENAL MILITAR. </v>
      </c>
      <c r="G1040" s="59" t="str">
        <f>CONCATENATE(I1040," - ",J1040,". ",K1040," (Ref: ",REPARTO!$F$3,"-",A1040,")")</f>
        <v>ÁMBITO DE LA FORMACIÓN MILITAR - CÓDIGO PENAL MILITAR.  (Ref: 5-1039)</v>
      </c>
      <c r="I1040" s="42" t="s">
        <v>136</v>
      </c>
      <c r="J1040" s="37" t="s">
        <v>83</v>
      </c>
      <c r="Q1040" s="113"/>
      <c r="R1040" s="49">
        <f t="shared" si="66"/>
        <v>35</v>
      </c>
    </row>
    <row r="1041" spans="1:18" x14ac:dyDescent="0.25">
      <c r="A1041" s="59">
        <f t="shared" si="65"/>
        <v>1040</v>
      </c>
      <c r="B1041" s="47">
        <v>2</v>
      </c>
      <c r="F1041" s="59" t="str">
        <f t="shared" si="64"/>
        <v xml:space="preserve">CÓDIGO PENAL MILITAR. </v>
      </c>
      <c r="G1041" s="59" t="str">
        <f>CONCATENATE(I1041," - ",J1041,". ",K1041," (Ref: ",REPARTO!$F$3,"-",A1041,")")</f>
        <v>ÁMBITO DE LA FORMACIÓN MILITAR - CÓDIGO PENAL MILITAR.  (Ref: 5-1040)</v>
      </c>
      <c r="I1041" s="42" t="s">
        <v>136</v>
      </c>
      <c r="J1041" s="37" t="s">
        <v>83</v>
      </c>
      <c r="Q1041" s="113"/>
      <c r="R1041" s="49">
        <f t="shared" si="66"/>
        <v>36</v>
      </c>
    </row>
    <row r="1042" spans="1:18" x14ac:dyDescent="0.25">
      <c r="A1042" s="59">
        <f t="shared" si="65"/>
        <v>1041</v>
      </c>
      <c r="B1042" s="47">
        <v>2</v>
      </c>
      <c r="F1042" s="59" t="str">
        <f t="shared" si="64"/>
        <v xml:space="preserve">CÓDIGO PENAL MILITAR. </v>
      </c>
      <c r="G1042" s="59" t="str">
        <f>CONCATENATE(I1042," - ",J1042,". ",K1042," (Ref: ",REPARTO!$F$3,"-",A1042,")")</f>
        <v>ÁMBITO DE LA FORMACIÓN MILITAR - CÓDIGO PENAL MILITAR.  (Ref: 5-1041)</v>
      </c>
      <c r="I1042" s="42" t="s">
        <v>136</v>
      </c>
      <c r="J1042" s="37" t="s">
        <v>83</v>
      </c>
      <c r="Q1042" s="113"/>
      <c r="R1042" s="49">
        <f t="shared" si="66"/>
        <v>37</v>
      </c>
    </row>
    <row r="1043" spans="1:18" x14ac:dyDescent="0.25">
      <c r="A1043" s="59">
        <f t="shared" si="65"/>
        <v>1042</v>
      </c>
      <c r="B1043" s="47">
        <v>2</v>
      </c>
      <c r="F1043" s="59" t="str">
        <f t="shared" si="64"/>
        <v xml:space="preserve">CÓDIGO PENAL MILITAR. </v>
      </c>
      <c r="G1043" s="59" t="str">
        <f>CONCATENATE(I1043," - ",J1043,". ",K1043," (Ref: ",REPARTO!$F$3,"-",A1043,")")</f>
        <v>ÁMBITO DE LA FORMACIÓN MILITAR - CÓDIGO PENAL MILITAR.  (Ref: 5-1042)</v>
      </c>
      <c r="I1043" s="42" t="s">
        <v>136</v>
      </c>
      <c r="J1043" s="37" t="s">
        <v>83</v>
      </c>
      <c r="Q1043" s="113"/>
      <c r="R1043" s="49">
        <f t="shared" si="66"/>
        <v>38</v>
      </c>
    </row>
    <row r="1044" spans="1:18" x14ac:dyDescent="0.25">
      <c r="A1044" s="59">
        <f t="shared" si="65"/>
        <v>1043</v>
      </c>
      <c r="B1044" s="47">
        <v>2</v>
      </c>
      <c r="F1044" s="59" t="str">
        <f t="shared" si="64"/>
        <v xml:space="preserve">CÓDIGO PENAL MILITAR. </v>
      </c>
      <c r="G1044" s="59" t="str">
        <f>CONCATENATE(I1044," - ",J1044,". ",K1044," (Ref: ",REPARTO!$F$3,"-",A1044,")")</f>
        <v>ÁMBITO DE LA FORMACIÓN MILITAR - CÓDIGO PENAL MILITAR.  (Ref: 5-1043)</v>
      </c>
      <c r="I1044" s="42" t="s">
        <v>136</v>
      </c>
      <c r="J1044" s="37" t="s">
        <v>83</v>
      </c>
      <c r="Q1044" s="113"/>
      <c r="R1044" s="49">
        <f t="shared" si="66"/>
        <v>39</v>
      </c>
    </row>
    <row r="1045" spans="1:18" x14ac:dyDescent="0.25">
      <c r="A1045" s="59">
        <f t="shared" si="65"/>
        <v>1044</v>
      </c>
      <c r="B1045" s="47">
        <v>2</v>
      </c>
      <c r="F1045" s="59" t="str">
        <f t="shared" si="64"/>
        <v xml:space="preserve">CÓDIGO PENAL MILITAR. </v>
      </c>
      <c r="G1045" s="59" t="str">
        <f>CONCATENATE(I1045," - ",J1045,". ",K1045," (Ref: ",REPARTO!$F$3,"-",A1045,")")</f>
        <v>ÁMBITO DE LA FORMACIÓN MILITAR - CÓDIGO PENAL MILITAR.  (Ref: 5-1044)</v>
      </c>
      <c r="I1045" s="42" t="s">
        <v>136</v>
      </c>
      <c r="J1045" s="37" t="s">
        <v>83</v>
      </c>
      <c r="Q1045" s="113"/>
      <c r="R1045" s="49">
        <f t="shared" si="66"/>
        <v>40</v>
      </c>
    </row>
    <row r="1046" spans="1:18" x14ac:dyDescent="0.25">
      <c r="A1046" s="59">
        <f t="shared" si="65"/>
        <v>1045</v>
      </c>
      <c r="B1046" s="47">
        <v>2</v>
      </c>
      <c r="F1046" s="59" t="str">
        <f t="shared" si="64"/>
        <v xml:space="preserve">CÓDIGO PENAL MILITAR. </v>
      </c>
      <c r="G1046" s="59" t="str">
        <f>CONCATENATE(I1046," - ",J1046,". ",K1046," (Ref: ",REPARTO!$F$3,"-",A1046,")")</f>
        <v>ÁMBITO DE LA FORMACIÓN MILITAR - CÓDIGO PENAL MILITAR.  (Ref: 5-1045)</v>
      </c>
      <c r="I1046" s="42" t="s">
        <v>136</v>
      </c>
      <c r="J1046" s="37" t="s">
        <v>83</v>
      </c>
      <c r="Q1046" s="113"/>
      <c r="R1046" s="49">
        <f t="shared" si="66"/>
        <v>41</v>
      </c>
    </row>
    <row r="1047" spans="1:18" x14ac:dyDescent="0.25">
      <c r="A1047" s="59">
        <f t="shared" si="65"/>
        <v>1046</v>
      </c>
      <c r="B1047" s="47">
        <v>2</v>
      </c>
      <c r="F1047" s="59" t="str">
        <f t="shared" si="64"/>
        <v xml:space="preserve">CÓDIGO PENAL MILITAR. </v>
      </c>
      <c r="G1047" s="59" t="str">
        <f>CONCATENATE(I1047," - ",J1047,". ",K1047," (Ref: ",REPARTO!$F$3,"-",A1047,")")</f>
        <v>ÁMBITO DE LA FORMACIÓN MILITAR - CÓDIGO PENAL MILITAR.  (Ref: 5-1046)</v>
      </c>
      <c r="I1047" s="42" t="s">
        <v>136</v>
      </c>
      <c r="J1047" s="37" t="s">
        <v>83</v>
      </c>
      <c r="Q1047" s="113"/>
      <c r="R1047" s="49">
        <f t="shared" si="66"/>
        <v>42</v>
      </c>
    </row>
    <row r="1048" spans="1:18" x14ac:dyDescent="0.25">
      <c r="A1048" s="59">
        <f t="shared" si="65"/>
        <v>1047</v>
      </c>
      <c r="B1048" s="47">
        <v>2</v>
      </c>
      <c r="F1048" s="59" t="str">
        <f t="shared" si="64"/>
        <v xml:space="preserve">CÓDIGO PENAL MILITAR. </v>
      </c>
      <c r="G1048" s="59" t="str">
        <f>CONCATENATE(I1048," - ",J1048,". ",K1048," (Ref: ",REPARTO!$F$3,"-",A1048,")")</f>
        <v>ÁMBITO DE LA FORMACIÓN MILITAR - CÓDIGO PENAL MILITAR.  (Ref: 5-1047)</v>
      </c>
      <c r="I1048" s="42" t="s">
        <v>136</v>
      </c>
      <c r="J1048" s="37" t="s">
        <v>83</v>
      </c>
      <c r="Q1048" s="113"/>
      <c r="R1048" s="49">
        <f t="shared" si="66"/>
        <v>43</v>
      </c>
    </row>
    <row r="1049" spans="1:18" x14ac:dyDescent="0.25">
      <c r="A1049" s="59">
        <f t="shared" si="65"/>
        <v>1048</v>
      </c>
      <c r="B1049" s="47">
        <v>2</v>
      </c>
      <c r="F1049" s="59" t="str">
        <f t="shared" si="64"/>
        <v xml:space="preserve">CÓDIGO PENAL MILITAR. </v>
      </c>
      <c r="G1049" s="59" t="str">
        <f>CONCATENATE(I1049," - ",J1049,". ",K1049," (Ref: ",REPARTO!$F$3,"-",A1049,")")</f>
        <v>ÁMBITO DE LA FORMACIÓN MILITAR - CÓDIGO PENAL MILITAR.  (Ref: 5-1048)</v>
      </c>
      <c r="I1049" s="42" t="s">
        <v>136</v>
      </c>
      <c r="J1049" s="37" t="s">
        <v>83</v>
      </c>
      <c r="Q1049" s="113"/>
      <c r="R1049" s="49">
        <f t="shared" si="66"/>
        <v>44</v>
      </c>
    </row>
    <row r="1050" spans="1:18" x14ac:dyDescent="0.25">
      <c r="A1050" s="59">
        <f t="shared" si="65"/>
        <v>1049</v>
      </c>
      <c r="B1050" s="47">
        <v>2</v>
      </c>
      <c r="F1050" s="59" t="str">
        <f t="shared" si="64"/>
        <v xml:space="preserve">CÓDIGO PENAL MILITAR. </v>
      </c>
      <c r="G1050" s="59" t="str">
        <f>CONCATENATE(I1050," - ",J1050,". ",K1050," (Ref: ",REPARTO!$F$3,"-",A1050,")")</f>
        <v>ÁMBITO DE LA FORMACIÓN MILITAR - CÓDIGO PENAL MILITAR.  (Ref: 5-1049)</v>
      </c>
      <c r="I1050" s="42" t="s">
        <v>136</v>
      </c>
      <c r="J1050" s="37" t="s">
        <v>83</v>
      </c>
      <c r="Q1050" s="113"/>
      <c r="R1050" s="49">
        <f t="shared" si="66"/>
        <v>45</v>
      </c>
    </row>
    <row r="1051" spans="1:18" x14ac:dyDescent="0.25">
      <c r="A1051" s="59">
        <f t="shared" si="65"/>
        <v>1050</v>
      </c>
      <c r="B1051" s="47">
        <v>2</v>
      </c>
      <c r="F1051" s="59" t="str">
        <f t="shared" si="64"/>
        <v xml:space="preserve">CÓDIGO PENAL MILITAR. </v>
      </c>
      <c r="G1051" s="59" t="str">
        <f>CONCATENATE(I1051," - ",J1051,". ",K1051," (Ref: ",REPARTO!$F$3,"-",A1051,")")</f>
        <v>ÁMBITO DE LA FORMACIÓN MILITAR - CÓDIGO PENAL MILITAR.  (Ref: 5-1050)</v>
      </c>
      <c r="I1051" s="42" t="s">
        <v>136</v>
      </c>
      <c r="J1051" s="37" t="s">
        <v>83</v>
      </c>
      <c r="Q1051" s="113"/>
      <c r="R1051" s="49">
        <f t="shared" si="66"/>
        <v>46</v>
      </c>
    </row>
    <row r="1052" spans="1:18" x14ac:dyDescent="0.25">
      <c r="A1052" s="59">
        <f t="shared" si="65"/>
        <v>1051</v>
      </c>
      <c r="B1052" s="47">
        <v>2</v>
      </c>
      <c r="F1052" s="59" t="str">
        <f t="shared" si="64"/>
        <v xml:space="preserve">CÓDIGO PENAL MILITAR. </v>
      </c>
      <c r="G1052" s="59" t="str">
        <f>CONCATENATE(I1052," - ",J1052,". ",K1052," (Ref: ",REPARTO!$F$3,"-",A1052,")")</f>
        <v>ÁMBITO DE LA FORMACIÓN MILITAR - CÓDIGO PENAL MILITAR.  (Ref: 5-1051)</v>
      </c>
      <c r="I1052" s="42" t="s">
        <v>136</v>
      </c>
      <c r="J1052" s="37" t="s">
        <v>83</v>
      </c>
      <c r="Q1052" s="113"/>
      <c r="R1052" s="49">
        <f t="shared" si="66"/>
        <v>47</v>
      </c>
    </row>
    <row r="1053" spans="1:18" x14ac:dyDescent="0.25">
      <c r="A1053" s="59">
        <f t="shared" si="65"/>
        <v>1052</v>
      </c>
      <c r="B1053" s="47">
        <v>2</v>
      </c>
      <c r="F1053" s="59" t="str">
        <f t="shared" si="64"/>
        <v xml:space="preserve">CÓDIGO PENAL MILITAR. </v>
      </c>
      <c r="G1053" s="59" t="str">
        <f>CONCATENATE(I1053," - ",J1053,". ",K1053," (Ref: ",REPARTO!$F$3,"-",A1053,")")</f>
        <v>ÁMBITO DE LA FORMACIÓN MILITAR - CÓDIGO PENAL MILITAR.  (Ref: 5-1052)</v>
      </c>
      <c r="I1053" s="42" t="s">
        <v>136</v>
      </c>
      <c r="J1053" s="37" t="s">
        <v>83</v>
      </c>
      <c r="Q1053" s="113"/>
      <c r="R1053" s="49">
        <f t="shared" si="66"/>
        <v>48</v>
      </c>
    </row>
    <row r="1054" spans="1:18" x14ac:dyDescent="0.25">
      <c r="A1054" s="59">
        <f t="shared" si="65"/>
        <v>1053</v>
      </c>
      <c r="B1054" s="47">
        <v>2</v>
      </c>
      <c r="F1054" s="59" t="str">
        <f t="shared" si="64"/>
        <v xml:space="preserve">CÓDIGO PENAL MILITAR. </v>
      </c>
      <c r="G1054" s="59" t="str">
        <f>CONCATENATE(I1054," - ",J1054,". ",K1054," (Ref: ",REPARTO!$F$3,"-",A1054,")")</f>
        <v>ÁMBITO DE LA FORMACIÓN MILITAR - CÓDIGO PENAL MILITAR.  (Ref: 5-1053)</v>
      </c>
      <c r="I1054" s="42" t="s">
        <v>136</v>
      </c>
      <c r="J1054" s="37" t="s">
        <v>83</v>
      </c>
      <c r="Q1054" s="113"/>
      <c r="R1054" s="49">
        <f t="shared" si="66"/>
        <v>49</v>
      </c>
    </row>
    <row r="1055" spans="1:18" x14ac:dyDescent="0.25">
      <c r="A1055" s="59">
        <f t="shared" si="65"/>
        <v>1054</v>
      </c>
      <c r="B1055" s="47">
        <v>2</v>
      </c>
      <c r="F1055" s="59" t="str">
        <f t="shared" si="64"/>
        <v xml:space="preserve">CÓDIGO PENAL MILITAR. </v>
      </c>
      <c r="G1055" s="59" t="str">
        <f>CONCATENATE(I1055," - ",J1055,". ",K1055," (Ref: ",REPARTO!$F$3,"-",A1055,")")</f>
        <v>ÁMBITO DE LA FORMACIÓN MILITAR - CÓDIGO PENAL MILITAR.  (Ref: 5-1054)</v>
      </c>
      <c r="I1055" s="42" t="s">
        <v>136</v>
      </c>
      <c r="J1055" s="37" t="s">
        <v>83</v>
      </c>
      <c r="Q1055" s="113"/>
      <c r="R1055" s="49">
        <f t="shared" si="66"/>
        <v>50</v>
      </c>
    </row>
    <row r="1056" spans="1:18" x14ac:dyDescent="0.25">
      <c r="A1056" s="59">
        <f t="shared" si="65"/>
        <v>1055</v>
      </c>
      <c r="B1056" s="47">
        <v>2</v>
      </c>
      <c r="F1056" s="59" t="str">
        <f t="shared" si="64"/>
        <v xml:space="preserve">CÓDIGO PENAL MILITAR. </v>
      </c>
      <c r="G1056" s="59" t="str">
        <f>CONCATENATE(I1056," - ",J1056,". ",K1056," (Ref: ",REPARTO!$F$3,"-",A1056,")")</f>
        <v>ÁMBITO DE LA FORMACIÓN MILITAR - CÓDIGO PENAL MILITAR.  (Ref: 5-1055)</v>
      </c>
      <c r="I1056" s="42" t="s">
        <v>136</v>
      </c>
      <c r="J1056" s="37" t="s">
        <v>83</v>
      </c>
      <c r="Q1056" s="113"/>
      <c r="R1056" s="49">
        <f t="shared" si="66"/>
        <v>51</v>
      </c>
    </row>
    <row r="1057" spans="1:18" x14ac:dyDescent="0.25">
      <c r="A1057" s="59">
        <f t="shared" si="65"/>
        <v>1056</v>
      </c>
      <c r="B1057" s="47">
        <v>2</v>
      </c>
      <c r="F1057" s="59" t="str">
        <f t="shared" si="64"/>
        <v xml:space="preserve">CÓDIGO PENAL MILITAR. </v>
      </c>
      <c r="G1057" s="59" t="str">
        <f>CONCATENATE(I1057," - ",J1057,". ",K1057," (Ref: ",REPARTO!$F$3,"-",A1057,")")</f>
        <v>ÁMBITO DE LA FORMACIÓN MILITAR - CÓDIGO PENAL MILITAR.  (Ref: 5-1056)</v>
      </c>
      <c r="I1057" s="42" t="s">
        <v>136</v>
      </c>
      <c r="J1057" s="37" t="s">
        <v>83</v>
      </c>
      <c r="Q1057" s="113"/>
      <c r="R1057" s="49">
        <f t="shared" si="66"/>
        <v>52</v>
      </c>
    </row>
    <row r="1058" spans="1:18" x14ac:dyDescent="0.25">
      <c r="A1058" s="59">
        <f t="shared" si="65"/>
        <v>1057</v>
      </c>
      <c r="B1058" s="47">
        <v>2</v>
      </c>
      <c r="F1058" s="59" t="str">
        <f t="shared" si="64"/>
        <v xml:space="preserve">CÓDIGO PENAL MILITAR. </v>
      </c>
      <c r="G1058" s="59" t="str">
        <f>CONCATENATE(I1058," - ",J1058,". ",K1058," (Ref: ",REPARTO!$F$3,"-",A1058,")")</f>
        <v>ÁMBITO DE LA FORMACIÓN MILITAR - CÓDIGO PENAL MILITAR.  (Ref: 5-1057)</v>
      </c>
      <c r="I1058" s="42" t="s">
        <v>136</v>
      </c>
      <c r="J1058" s="37" t="s">
        <v>83</v>
      </c>
      <c r="Q1058" s="113"/>
      <c r="R1058" s="49">
        <f t="shared" si="66"/>
        <v>53</v>
      </c>
    </row>
    <row r="1059" spans="1:18" x14ac:dyDescent="0.25">
      <c r="A1059" s="59">
        <f t="shared" si="65"/>
        <v>1058</v>
      </c>
      <c r="B1059" s="47">
        <v>2</v>
      </c>
      <c r="F1059" s="59" t="str">
        <f t="shared" si="64"/>
        <v xml:space="preserve">CÓDIGO PENAL MILITAR. </v>
      </c>
      <c r="G1059" s="59" t="str">
        <f>CONCATENATE(I1059," - ",J1059,". ",K1059," (Ref: ",REPARTO!$F$3,"-",A1059,")")</f>
        <v>ÁMBITO DE LA FORMACIÓN MILITAR - CÓDIGO PENAL MILITAR.  (Ref: 5-1058)</v>
      </c>
      <c r="I1059" s="42" t="s">
        <v>136</v>
      </c>
      <c r="J1059" s="37" t="s">
        <v>83</v>
      </c>
      <c r="Q1059" s="113"/>
      <c r="R1059" s="49">
        <f t="shared" si="66"/>
        <v>54</v>
      </c>
    </row>
    <row r="1060" spans="1:18" x14ac:dyDescent="0.25">
      <c r="A1060" s="59">
        <f t="shared" si="65"/>
        <v>1059</v>
      </c>
      <c r="B1060" s="47">
        <v>2</v>
      </c>
      <c r="F1060" s="59" t="str">
        <f t="shared" si="64"/>
        <v xml:space="preserve">CÓDIGO PENAL MILITAR. </v>
      </c>
      <c r="G1060" s="59" t="str">
        <f>CONCATENATE(I1060," - ",J1060,". ",K1060," (Ref: ",REPARTO!$F$3,"-",A1060,")")</f>
        <v>ÁMBITO DE LA FORMACIÓN MILITAR - CÓDIGO PENAL MILITAR.  (Ref: 5-1059)</v>
      </c>
      <c r="I1060" s="42" t="s">
        <v>136</v>
      </c>
      <c r="J1060" s="37" t="s">
        <v>83</v>
      </c>
      <c r="Q1060" s="113"/>
      <c r="R1060" s="49">
        <f t="shared" si="66"/>
        <v>55</v>
      </c>
    </row>
    <row r="1061" spans="1:18" x14ac:dyDescent="0.25">
      <c r="A1061" s="59">
        <f t="shared" si="65"/>
        <v>1060</v>
      </c>
      <c r="B1061" s="47">
        <v>2</v>
      </c>
      <c r="F1061" s="59" t="str">
        <f t="shared" si="64"/>
        <v xml:space="preserve">CÓDIGO PENAL MILITAR. </v>
      </c>
      <c r="G1061" s="59" t="str">
        <f>CONCATENATE(I1061," - ",J1061,". ",K1061," (Ref: ",REPARTO!$F$3,"-",A1061,")")</f>
        <v>ÁMBITO DE LA FORMACIÓN MILITAR - CÓDIGO PENAL MILITAR.  (Ref: 5-1060)</v>
      </c>
      <c r="I1061" s="42" t="s">
        <v>136</v>
      </c>
      <c r="J1061" s="37" t="s">
        <v>83</v>
      </c>
      <c r="Q1061" s="113"/>
      <c r="R1061" s="49">
        <f t="shared" si="66"/>
        <v>56</v>
      </c>
    </row>
    <row r="1062" spans="1:18" x14ac:dyDescent="0.25">
      <c r="A1062" s="59">
        <f t="shared" si="65"/>
        <v>1061</v>
      </c>
      <c r="B1062" s="47">
        <v>2</v>
      </c>
      <c r="F1062" s="59" t="str">
        <f t="shared" si="64"/>
        <v xml:space="preserve">CÓDIGO PENAL MILITAR. </v>
      </c>
      <c r="G1062" s="59" t="str">
        <f>CONCATENATE(I1062," - ",J1062,". ",K1062," (Ref: ",REPARTO!$F$3,"-",A1062,")")</f>
        <v>ÁMBITO DE LA FORMACIÓN MILITAR - CÓDIGO PENAL MILITAR.  (Ref: 5-1061)</v>
      </c>
      <c r="I1062" s="42" t="s">
        <v>136</v>
      </c>
      <c r="J1062" s="37" t="s">
        <v>83</v>
      </c>
      <c r="Q1062" s="113"/>
      <c r="R1062" s="49">
        <f t="shared" si="66"/>
        <v>57</v>
      </c>
    </row>
    <row r="1063" spans="1:18" x14ac:dyDescent="0.25">
      <c r="A1063" s="59">
        <f t="shared" si="65"/>
        <v>1062</v>
      </c>
      <c r="B1063" s="47">
        <v>2</v>
      </c>
      <c r="F1063" s="59" t="str">
        <f t="shared" si="64"/>
        <v xml:space="preserve">CÓDIGO PENAL MILITAR. </v>
      </c>
      <c r="G1063" s="59" t="str">
        <f>CONCATENATE(I1063," - ",J1063,". ",K1063," (Ref: ",REPARTO!$F$3,"-",A1063,")")</f>
        <v>ÁMBITO DE LA FORMACIÓN MILITAR - CÓDIGO PENAL MILITAR.  (Ref: 5-1062)</v>
      </c>
      <c r="I1063" s="42" t="s">
        <v>136</v>
      </c>
      <c r="J1063" s="37" t="s">
        <v>83</v>
      </c>
      <c r="Q1063" s="113"/>
      <c r="R1063" s="49">
        <f t="shared" si="66"/>
        <v>58</v>
      </c>
    </row>
    <row r="1064" spans="1:18" x14ac:dyDescent="0.25">
      <c r="A1064" s="59">
        <f t="shared" si="65"/>
        <v>1063</v>
      </c>
      <c r="B1064" s="47">
        <v>2</v>
      </c>
      <c r="F1064" s="59" t="str">
        <f t="shared" si="64"/>
        <v xml:space="preserve">CÓDIGO PENAL MILITAR. </v>
      </c>
      <c r="G1064" s="59" t="str">
        <f>CONCATENATE(I1064," - ",J1064,". ",K1064," (Ref: ",REPARTO!$F$3,"-",A1064,")")</f>
        <v>ÁMBITO DE LA FORMACIÓN MILITAR - CÓDIGO PENAL MILITAR.  (Ref: 5-1063)</v>
      </c>
      <c r="I1064" s="42" t="s">
        <v>136</v>
      </c>
      <c r="J1064" s="37" t="s">
        <v>83</v>
      </c>
      <c r="Q1064" s="113"/>
      <c r="R1064" s="49">
        <f t="shared" si="66"/>
        <v>59</v>
      </c>
    </row>
    <row r="1065" spans="1:18" x14ac:dyDescent="0.25">
      <c r="A1065" s="59">
        <f t="shared" si="65"/>
        <v>1064</v>
      </c>
      <c r="B1065" s="47">
        <v>2</v>
      </c>
      <c r="C1065" s="46">
        <f>+C1006+1</f>
        <v>16</v>
      </c>
      <c r="D1065" s="46" t="s">
        <v>157</v>
      </c>
      <c r="E1065" s="115" t="str">
        <f>CONCATENATE(H1065," ",D1065)</f>
        <v>Código Penal Militar II</v>
      </c>
      <c r="F1065" s="59" t="str">
        <f t="shared" si="64"/>
        <v xml:space="preserve">CÓDIGO PENAL MILITAR. </v>
      </c>
      <c r="G1065" s="59" t="str">
        <f>CONCATENATE(I1065," - ",J1065,". ",K1065," (Ref: ",REPARTO!$F$3,"-",A1065,")")</f>
        <v>ÁMBITO DE LA FORMACIÓN MILITAR - CÓDIGO PENAL MILITAR.  (Ref: 5-1064)</v>
      </c>
      <c r="H1065" s="42" t="s">
        <v>145</v>
      </c>
      <c r="I1065" s="42" t="s">
        <v>136</v>
      </c>
      <c r="J1065" s="37" t="s">
        <v>83</v>
      </c>
      <c r="Q1065" s="113"/>
      <c r="R1065" s="49">
        <f t="shared" si="66"/>
        <v>1</v>
      </c>
    </row>
    <row r="1066" spans="1:18" x14ac:dyDescent="0.25">
      <c r="A1066" s="59">
        <f t="shared" si="65"/>
        <v>1065</v>
      </c>
      <c r="B1066" s="47">
        <v>2</v>
      </c>
      <c r="F1066" s="59" t="str">
        <f t="shared" si="64"/>
        <v xml:space="preserve">CÓDIGO PENAL MILITAR. </v>
      </c>
      <c r="G1066" s="59" t="str">
        <f>CONCATENATE(I1066," - ",J1066,". ",K1066," (Ref: ",REPARTO!$F$3,"-",A1066,")")</f>
        <v>ÁMBITO DE LA FORMACIÓN MILITAR - CÓDIGO PENAL MILITAR.  (Ref: 5-1065)</v>
      </c>
      <c r="I1066" s="42" t="s">
        <v>136</v>
      </c>
      <c r="J1066" s="37" t="s">
        <v>83</v>
      </c>
      <c r="Q1066" s="113"/>
      <c r="R1066" s="49">
        <f t="shared" si="66"/>
        <v>2</v>
      </c>
    </row>
    <row r="1067" spans="1:18" x14ac:dyDescent="0.25">
      <c r="A1067" s="59">
        <f t="shared" si="65"/>
        <v>1066</v>
      </c>
      <c r="B1067" s="47">
        <v>2</v>
      </c>
      <c r="F1067" s="59" t="str">
        <f t="shared" si="64"/>
        <v xml:space="preserve">CÓDIGO PENAL MILITAR. </v>
      </c>
      <c r="G1067" s="59" t="str">
        <f>CONCATENATE(I1067," - ",J1067,". ",K1067," (Ref: ",REPARTO!$F$3,"-",A1067,")")</f>
        <v>ÁMBITO DE LA FORMACIÓN MILITAR - CÓDIGO PENAL MILITAR.  (Ref: 5-1066)</v>
      </c>
      <c r="I1067" s="42" t="s">
        <v>136</v>
      </c>
      <c r="J1067" s="37" t="s">
        <v>83</v>
      </c>
      <c r="Q1067" s="113"/>
      <c r="R1067" s="49">
        <f t="shared" si="66"/>
        <v>3</v>
      </c>
    </row>
    <row r="1068" spans="1:18" x14ac:dyDescent="0.25">
      <c r="A1068" s="59">
        <f t="shared" si="65"/>
        <v>1067</v>
      </c>
      <c r="B1068" s="47">
        <v>2</v>
      </c>
      <c r="F1068" s="59" t="str">
        <f t="shared" si="64"/>
        <v xml:space="preserve">CÓDIGO PENAL MILITAR. </v>
      </c>
      <c r="G1068" s="59" t="str">
        <f>CONCATENATE(I1068," - ",J1068,". ",K1068," (Ref: ",REPARTO!$F$3,"-",A1068,")")</f>
        <v>ÁMBITO DE LA FORMACIÓN MILITAR - CÓDIGO PENAL MILITAR.  (Ref: 5-1067)</v>
      </c>
      <c r="I1068" s="42" t="s">
        <v>136</v>
      </c>
      <c r="J1068" s="37" t="s">
        <v>83</v>
      </c>
      <c r="Q1068" s="113"/>
      <c r="R1068" s="49">
        <f t="shared" si="66"/>
        <v>4</v>
      </c>
    </row>
    <row r="1069" spans="1:18" x14ac:dyDescent="0.25">
      <c r="A1069" s="59">
        <f t="shared" si="65"/>
        <v>1068</v>
      </c>
      <c r="B1069" s="47">
        <v>2</v>
      </c>
      <c r="F1069" s="59" t="str">
        <f t="shared" si="64"/>
        <v xml:space="preserve">CÓDIGO PENAL MILITAR. </v>
      </c>
      <c r="G1069" s="59" t="str">
        <f>CONCATENATE(I1069," - ",J1069,". ",K1069," (Ref: ",REPARTO!$F$3,"-",A1069,")")</f>
        <v>ÁMBITO DE LA FORMACIÓN MILITAR - CÓDIGO PENAL MILITAR.  (Ref: 5-1068)</v>
      </c>
      <c r="I1069" s="42" t="s">
        <v>136</v>
      </c>
      <c r="J1069" s="37" t="s">
        <v>83</v>
      </c>
      <c r="Q1069" s="113"/>
      <c r="R1069" s="49">
        <f t="shared" si="66"/>
        <v>5</v>
      </c>
    </row>
    <row r="1070" spans="1:18" x14ac:dyDescent="0.25">
      <c r="A1070" s="59">
        <f t="shared" si="65"/>
        <v>1069</v>
      </c>
      <c r="B1070" s="47">
        <v>2</v>
      </c>
      <c r="F1070" s="59" t="str">
        <f t="shared" si="64"/>
        <v xml:space="preserve">CÓDIGO PENAL MILITAR. </v>
      </c>
      <c r="G1070" s="59" t="str">
        <f>CONCATENATE(I1070," - ",J1070,". ",K1070," (Ref: ",REPARTO!$F$3,"-",A1070,")")</f>
        <v>ÁMBITO DE LA FORMACIÓN MILITAR - CÓDIGO PENAL MILITAR.  (Ref: 5-1069)</v>
      </c>
      <c r="I1070" s="42" t="s">
        <v>136</v>
      </c>
      <c r="J1070" s="37" t="s">
        <v>83</v>
      </c>
      <c r="Q1070" s="113"/>
      <c r="R1070" s="49">
        <f t="shared" si="66"/>
        <v>6</v>
      </c>
    </row>
    <row r="1071" spans="1:18" x14ac:dyDescent="0.25">
      <c r="A1071" s="59">
        <f t="shared" si="65"/>
        <v>1070</v>
      </c>
      <c r="B1071" s="47">
        <v>2</v>
      </c>
      <c r="F1071" s="59" t="str">
        <f t="shared" ref="F1071:F1084" si="67">IF(J1071&gt;0,CONCATENATE(J1071,". ",K1071),K1071)</f>
        <v xml:space="preserve">CÓDIGO PENAL MILITAR. </v>
      </c>
      <c r="G1071" s="59" t="str">
        <f>CONCATENATE(I1071," - ",J1071,". ",K1071," (Ref: ",REPARTO!$F$3,"-",A1071,")")</f>
        <v>ÁMBITO DE LA FORMACIÓN MILITAR - CÓDIGO PENAL MILITAR.  (Ref: 5-1070)</v>
      </c>
      <c r="I1071" s="42" t="s">
        <v>136</v>
      </c>
      <c r="J1071" s="37" t="s">
        <v>83</v>
      </c>
      <c r="Q1071" s="113"/>
      <c r="R1071" s="49">
        <f t="shared" si="66"/>
        <v>7</v>
      </c>
    </row>
    <row r="1072" spans="1:18" x14ac:dyDescent="0.25">
      <c r="A1072" s="59">
        <f t="shared" si="65"/>
        <v>1071</v>
      </c>
      <c r="B1072" s="47">
        <v>2</v>
      </c>
      <c r="F1072" s="59" t="str">
        <f t="shared" si="67"/>
        <v xml:space="preserve">CÓDIGO PENAL MILITAR. </v>
      </c>
      <c r="G1072" s="59" t="str">
        <f>CONCATENATE(I1072," - ",J1072,". ",K1072," (Ref: ",REPARTO!$F$3,"-",A1072,")")</f>
        <v>ÁMBITO DE LA FORMACIÓN MILITAR - CÓDIGO PENAL MILITAR.  (Ref: 5-1071)</v>
      </c>
      <c r="I1072" s="42" t="s">
        <v>136</v>
      </c>
      <c r="J1072" s="37" t="s">
        <v>83</v>
      </c>
      <c r="Q1072" s="113"/>
      <c r="R1072" s="49">
        <f t="shared" si="66"/>
        <v>8</v>
      </c>
    </row>
    <row r="1073" spans="1:18" x14ac:dyDescent="0.25">
      <c r="A1073" s="59">
        <f t="shared" si="65"/>
        <v>1072</v>
      </c>
      <c r="B1073" s="47">
        <v>2</v>
      </c>
      <c r="F1073" s="59" t="str">
        <f t="shared" si="67"/>
        <v xml:space="preserve">CÓDIGO PENAL MILITAR. </v>
      </c>
      <c r="G1073" s="59" t="str">
        <f>CONCATENATE(I1073," - ",J1073,". ",K1073," (Ref: ",REPARTO!$F$3,"-",A1073,")")</f>
        <v>ÁMBITO DE LA FORMACIÓN MILITAR - CÓDIGO PENAL MILITAR.  (Ref: 5-1072)</v>
      </c>
      <c r="I1073" s="42" t="s">
        <v>136</v>
      </c>
      <c r="J1073" s="37" t="s">
        <v>83</v>
      </c>
      <c r="Q1073" s="113"/>
      <c r="R1073" s="49">
        <f t="shared" si="66"/>
        <v>9</v>
      </c>
    </row>
    <row r="1074" spans="1:18" x14ac:dyDescent="0.25">
      <c r="A1074" s="59">
        <f t="shared" si="65"/>
        <v>1073</v>
      </c>
      <c r="B1074" s="47">
        <v>2</v>
      </c>
      <c r="F1074" s="59" t="str">
        <f t="shared" si="67"/>
        <v xml:space="preserve">CÓDIGO PENAL MILITAR. </v>
      </c>
      <c r="G1074" s="59" t="str">
        <f>CONCATENATE(I1074," - ",J1074,". ",K1074," (Ref: ",REPARTO!$F$3,"-",A1074,")")</f>
        <v>ÁMBITO DE LA FORMACIÓN MILITAR - CÓDIGO PENAL MILITAR.  (Ref: 5-1073)</v>
      </c>
      <c r="I1074" s="42" t="s">
        <v>136</v>
      </c>
      <c r="J1074" s="37" t="s">
        <v>83</v>
      </c>
      <c r="Q1074" s="113"/>
      <c r="R1074" s="49">
        <f t="shared" si="66"/>
        <v>10</v>
      </c>
    </row>
    <row r="1075" spans="1:18" x14ac:dyDescent="0.25">
      <c r="A1075" s="59">
        <f t="shared" si="65"/>
        <v>1074</v>
      </c>
      <c r="B1075" s="47">
        <v>2</v>
      </c>
      <c r="F1075" s="59" t="str">
        <f t="shared" si="67"/>
        <v xml:space="preserve">CÓDIGO PENAL MILITAR. </v>
      </c>
      <c r="G1075" s="59" t="str">
        <f>CONCATENATE(I1075," - ",J1075,". ",K1075," (Ref: ",REPARTO!$F$3,"-",A1075,")")</f>
        <v>ÁMBITO DE LA FORMACIÓN MILITAR - CÓDIGO PENAL MILITAR.  (Ref: 5-1074)</v>
      </c>
      <c r="I1075" s="42" t="s">
        <v>136</v>
      </c>
      <c r="J1075" s="37" t="s">
        <v>83</v>
      </c>
      <c r="Q1075" s="113"/>
      <c r="R1075" s="49">
        <f t="shared" si="66"/>
        <v>11</v>
      </c>
    </row>
    <row r="1076" spans="1:18" x14ac:dyDescent="0.25">
      <c r="A1076" s="59">
        <f t="shared" si="65"/>
        <v>1075</v>
      </c>
      <c r="B1076" s="47">
        <v>2</v>
      </c>
      <c r="F1076" s="59" t="str">
        <f t="shared" si="67"/>
        <v xml:space="preserve">CÓDIGO PENAL MILITAR. </v>
      </c>
      <c r="G1076" s="59" t="str">
        <f>CONCATENATE(I1076," - ",J1076,". ",K1076," (Ref: ",REPARTO!$F$3,"-",A1076,")")</f>
        <v>ÁMBITO DE LA FORMACIÓN MILITAR - CÓDIGO PENAL MILITAR.  (Ref: 5-1075)</v>
      </c>
      <c r="I1076" s="42" t="s">
        <v>136</v>
      </c>
      <c r="J1076" s="37" t="s">
        <v>83</v>
      </c>
      <c r="Q1076" s="113"/>
      <c r="R1076" s="49">
        <f t="shared" si="66"/>
        <v>12</v>
      </c>
    </row>
    <row r="1077" spans="1:18" x14ac:dyDescent="0.25">
      <c r="A1077" s="59">
        <f t="shared" si="65"/>
        <v>1076</v>
      </c>
      <c r="B1077" s="47">
        <v>2</v>
      </c>
      <c r="F1077" s="59" t="str">
        <f t="shared" si="67"/>
        <v xml:space="preserve">CÓDIGO PENAL MILITAR. </v>
      </c>
      <c r="G1077" s="59" t="str">
        <f>CONCATENATE(I1077," - ",J1077,". ",K1077," (Ref: ",REPARTO!$F$3,"-",A1077,")")</f>
        <v>ÁMBITO DE LA FORMACIÓN MILITAR - CÓDIGO PENAL MILITAR.  (Ref: 5-1076)</v>
      </c>
      <c r="I1077" s="42" t="s">
        <v>136</v>
      </c>
      <c r="J1077" s="37" t="s">
        <v>83</v>
      </c>
      <c r="Q1077" s="113"/>
      <c r="R1077" s="49">
        <f t="shared" si="66"/>
        <v>13</v>
      </c>
    </row>
    <row r="1078" spans="1:18" x14ac:dyDescent="0.25">
      <c r="A1078" s="59">
        <f t="shared" si="65"/>
        <v>1077</v>
      </c>
      <c r="B1078" s="47">
        <v>2</v>
      </c>
      <c r="F1078" s="59" t="str">
        <f t="shared" si="67"/>
        <v xml:space="preserve">CÓDIGO PENAL MILITAR. </v>
      </c>
      <c r="G1078" s="59" t="str">
        <f>CONCATENATE(I1078," - ",J1078,". ",K1078," (Ref: ",REPARTO!$F$3,"-",A1078,")")</f>
        <v>ÁMBITO DE LA FORMACIÓN MILITAR - CÓDIGO PENAL MILITAR.  (Ref: 5-1077)</v>
      </c>
      <c r="I1078" s="42" t="s">
        <v>136</v>
      </c>
      <c r="J1078" s="37" t="s">
        <v>83</v>
      </c>
      <c r="Q1078" s="113"/>
      <c r="R1078" s="49">
        <f t="shared" si="66"/>
        <v>14</v>
      </c>
    </row>
    <row r="1079" spans="1:18" x14ac:dyDescent="0.25">
      <c r="A1079" s="59">
        <f t="shared" si="65"/>
        <v>1078</v>
      </c>
      <c r="B1079" s="47">
        <v>2</v>
      </c>
      <c r="F1079" s="59" t="str">
        <f t="shared" si="67"/>
        <v xml:space="preserve">CÓDIGO PENAL MILITAR. </v>
      </c>
      <c r="G1079" s="59" t="str">
        <f>CONCATENATE(I1079," - ",J1079,". ",K1079," (Ref: ",REPARTO!$F$3,"-",A1079,")")</f>
        <v>ÁMBITO DE LA FORMACIÓN MILITAR - CÓDIGO PENAL MILITAR.  (Ref: 5-1078)</v>
      </c>
      <c r="I1079" s="42" t="s">
        <v>136</v>
      </c>
      <c r="J1079" s="37" t="s">
        <v>83</v>
      </c>
      <c r="Q1079" s="113"/>
      <c r="R1079" s="49">
        <f t="shared" si="66"/>
        <v>15</v>
      </c>
    </row>
    <row r="1080" spans="1:18" x14ac:dyDescent="0.25">
      <c r="A1080" s="59">
        <f t="shared" si="65"/>
        <v>1079</v>
      </c>
      <c r="B1080" s="47">
        <v>2</v>
      </c>
      <c r="F1080" s="59" t="str">
        <f t="shared" si="67"/>
        <v xml:space="preserve">CÓDIGO PENAL MILITAR. </v>
      </c>
      <c r="G1080" s="59" t="str">
        <f>CONCATENATE(I1080," - ",J1080,". ",K1080," (Ref: ",REPARTO!$F$3,"-",A1080,")")</f>
        <v>ÁMBITO DE LA FORMACIÓN MILITAR - CÓDIGO PENAL MILITAR.  (Ref: 5-1079)</v>
      </c>
      <c r="I1080" s="42" t="s">
        <v>136</v>
      </c>
      <c r="J1080" s="37" t="s">
        <v>83</v>
      </c>
      <c r="Q1080" s="113"/>
      <c r="R1080" s="49">
        <f t="shared" si="66"/>
        <v>16</v>
      </c>
    </row>
    <row r="1081" spans="1:18" x14ac:dyDescent="0.25">
      <c r="A1081" s="59">
        <f t="shared" si="65"/>
        <v>1080</v>
      </c>
      <c r="B1081" s="47">
        <v>2</v>
      </c>
      <c r="F1081" s="59" t="str">
        <f t="shared" si="67"/>
        <v xml:space="preserve">CÓDIGO PENAL MILITAR. </v>
      </c>
      <c r="G1081" s="59" t="str">
        <f>CONCATENATE(I1081," - ",J1081,". ",K1081," (Ref: ",REPARTO!$F$3,"-",A1081,")")</f>
        <v>ÁMBITO DE LA FORMACIÓN MILITAR - CÓDIGO PENAL MILITAR.  (Ref: 5-1080)</v>
      </c>
      <c r="I1081" s="42" t="s">
        <v>136</v>
      </c>
      <c r="J1081" s="37" t="s">
        <v>83</v>
      </c>
      <c r="Q1081" s="113"/>
      <c r="R1081" s="49">
        <f t="shared" si="66"/>
        <v>17</v>
      </c>
    </row>
    <row r="1082" spans="1:18" x14ac:dyDescent="0.25">
      <c r="A1082" s="59">
        <f t="shared" si="65"/>
        <v>1081</v>
      </c>
      <c r="B1082" s="47">
        <v>2</v>
      </c>
      <c r="F1082" s="59" t="str">
        <f t="shared" si="67"/>
        <v xml:space="preserve">CÓDIGO PENAL MILITAR. </v>
      </c>
      <c r="G1082" s="59" t="str">
        <f>CONCATENATE(I1082," - ",J1082,". ",K1082," (Ref: ",REPARTO!$F$3,"-",A1082,")")</f>
        <v>ÁMBITO DE LA FORMACIÓN MILITAR - CÓDIGO PENAL MILITAR.  (Ref: 5-1081)</v>
      </c>
      <c r="I1082" s="42" t="s">
        <v>136</v>
      </c>
      <c r="J1082" s="37" t="s">
        <v>83</v>
      </c>
      <c r="Q1082" s="113"/>
      <c r="R1082" s="49">
        <f t="shared" si="66"/>
        <v>18</v>
      </c>
    </row>
    <row r="1083" spans="1:18" x14ac:dyDescent="0.25">
      <c r="A1083" s="59">
        <f t="shared" si="65"/>
        <v>1082</v>
      </c>
      <c r="B1083" s="47">
        <v>2</v>
      </c>
      <c r="F1083" s="59" t="str">
        <f t="shared" si="67"/>
        <v xml:space="preserve">CÓDIGO PENAL MILITAR. </v>
      </c>
      <c r="G1083" s="59" t="str">
        <f>CONCATENATE(I1083," - ",J1083,". ",K1083," (Ref: ",REPARTO!$F$3,"-",A1083,")")</f>
        <v>ÁMBITO DE LA FORMACIÓN MILITAR - CÓDIGO PENAL MILITAR.  (Ref: 5-1082)</v>
      </c>
      <c r="I1083" s="42" t="s">
        <v>136</v>
      </c>
      <c r="J1083" s="37" t="s">
        <v>83</v>
      </c>
      <c r="Q1083" s="113"/>
      <c r="R1083" s="49">
        <f t="shared" si="66"/>
        <v>19</v>
      </c>
    </row>
    <row r="1084" spans="1:18" x14ac:dyDescent="0.25">
      <c r="A1084" s="59">
        <f t="shared" si="65"/>
        <v>1083</v>
      </c>
      <c r="B1084" s="47">
        <v>2</v>
      </c>
      <c r="F1084" s="59" t="str">
        <f t="shared" si="67"/>
        <v xml:space="preserve">CÓDIGO PENAL MILITAR. </v>
      </c>
      <c r="G1084" s="59" t="str">
        <f>CONCATENATE(I1084," - ",J1084,". ",K1084," (Ref: ",REPARTO!$F$3,"-",A1084,")")</f>
        <v>ÁMBITO DE LA FORMACIÓN MILITAR - CÓDIGO PENAL MILITAR.  (Ref: 5-1083)</v>
      </c>
      <c r="I1084" s="42" t="s">
        <v>136</v>
      </c>
      <c r="J1084" s="37" t="s">
        <v>83</v>
      </c>
      <c r="Q1084" s="113"/>
      <c r="R1084" s="49">
        <f t="shared" si="66"/>
        <v>20</v>
      </c>
    </row>
    <row r="1085" spans="1:18" x14ac:dyDescent="0.25">
      <c r="A1085" s="59">
        <f t="shared" si="65"/>
        <v>1084</v>
      </c>
      <c r="B1085" s="47">
        <v>2</v>
      </c>
      <c r="F1085" s="59" t="str">
        <f t="shared" ref="F1085:F1125" si="68">IF(J1085&gt;0,CONCATENATE(J1085,". ",K1085),K1085)</f>
        <v xml:space="preserve">CÓDIGO PENAL MILITAR. </v>
      </c>
      <c r="G1085" s="59" t="str">
        <f>CONCATENATE(I1085," - ",J1085,". ",K1085," (Ref: ",REPARTO!$F$3,"-",A1085,")")</f>
        <v>ÁMBITO DE LA FORMACIÓN MILITAR - CÓDIGO PENAL MILITAR.  (Ref: 5-1084)</v>
      </c>
      <c r="I1085" s="42" t="s">
        <v>136</v>
      </c>
      <c r="J1085" s="37" t="s">
        <v>83</v>
      </c>
      <c r="R1085" s="49">
        <f t="shared" si="66"/>
        <v>21</v>
      </c>
    </row>
    <row r="1086" spans="1:18" x14ac:dyDescent="0.25">
      <c r="A1086" s="59">
        <f t="shared" si="65"/>
        <v>1085</v>
      </c>
      <c r="B1086" s="47">
        <v>2</v>
      </c>
      <c r="F1086" s="59" t="str">
        <f t="shared" si="68"/>
        <v xml:space="preserve">CÓDIGO PENAL MILITAR. </v>
      </c>
      <c r="G1086" s="59" t="str">
        <f>CONCATENATE(I1086," - ",J1086,". ",K1086," (Ref: ",REPARTO!$F$3,"-",A1086,")")</f>
        <v>ÁMBITO DE LA FORMACIÓN MILITAR - CÓDIGO PENAL MILITAR.  (Ref: 5-1085)</v>
      </c>
      <c r="I1086" s="42" t="s">
        <v>136</v>
      </c>
      <c r="J1086" s="37" t="s">
        <v>83</v>
      </c>
      <c r="R1086" s="49">
        <f t="shared" si="66"/>
        <v>22</v>
      </c>
    </row>
    <row r="1087" spans="1:18" x14ac:dyDescent="0.25">
      <c r="A1087" s="59">
        <f t="shared" si="65"/>
        <v>1086</v>
      </c>
      <c r="B1087" s="47">
        <v>2</v>
      </c>
      <c r="F1087" s="59" t="str">
        <f t="shared" si="68"/>
        <v xml:space="preserve">CÓDIGO PENAL MILITAR. </v>
      </c>
      <c r="G1087" s="59" t="str">
        <f>CONCATENATE(I1087," - ",J1087,". ",K1087," (Ref: ",REPARTO!$F$3,"-",A1087,")")</f>
        <v>ÁMBITO DE LA FORMACIÓN MILITAR - CÓDIGO PENAL MILITAR.  (Ref: 5-1086)</v>
      </c>
      <c r="I1087" s="42" t="s">
        <v>136</v>
      </c>
      <c r="J1087" s="37" t="s">
        <v>83</v>
      </c>
      <c r="R1087" s="49">
        <f t="shared" si="66"/>
        <v>23</v>
      </c>
    </row>
    <row r="1088" spans="1:18" x14ac:dyDescent="0.25">
      <c r="A1088" s="59">
        <f t="shared" si="65"/>
        <v>1087</v>
      </c>
      <c r="B1088" s="47">
        <v>2</v>
      </c>
      <c r="F1088" s="59" t="str">
        <f t="shared" si="68"/>
        <v xml:space="preserve">CÓDIGO PENAL MILITAR. </v>
      </c>
      <c r="G1088" s="59" t="str">
        <f>CONCATENATE(I1088," - ",J1088,". ",K1088," (Ref: ",REPARTO!$F$3,"-",A1088,")")</f>
        <v>ÁMBITO DE LA FORMACIÓN MILITAR - CÓDIGO PENAL MILITAR.  (Ref: 5-1087)</v>
      </c>
      <c r="I1088" s="42" t="s">
        <v>136</v>
      </c>
      <c r="J1088" s="37" t="s">
        <v>83</v>
      </c>
      <c r="R1088" s="49">
        <f t="shared" si="66"/>
        <v>24</v>
      </c>
    </row>
    <row r="1089" spans="1:18" x14ac:dyDescent="0.25">
      <c r="A1089" s="59">
        <f t="shared" si="65"/>
        <v>1088</v>
      </c>
      <c r="B1089" s="47">
        <v>2</v>
      </c>
      <c r="F1089" s="59" t="str">
        <f t="shared" si="68"/>
        <v xml:space="preserve">CÓDIGO PENAL MILITAR. </v>
      </c>
      <c r="G1089" s="59" t="str">
        <f>CONCATENATE(I1089," - ",J1089,". ",K1089," (Ref: ",REPARTO!$F$3,"-",A1089,")")</f>
        <v>ÁMBITO DE LA FORMACIÓN MILITAR - CÓDIGO PENAL MILITAR.  (Ref: 5-1088)</v>
      </c>
      <c r="I1089" s="42" t="s">
        <v>136</v>
      </c>
      <c r="J1089" s="37" t="s">
        <v>83</v>
      </c>
      <c r="R1089" s="49">
        <f t="shared" si="66"/>
        <v>25</v>
      </c>
    </row>
    <row r="1090" spans="1:18" x14ac:dyDescent="0.25">
      <c r="A1090" s="59">
        <f t="shared" si="65"/>
        <v>1089</v>
      </c>
      <c r="B1090" s="47">
        <v>2</v>
      </c>
      <c r="F1090" s="59" t="str">
        <f t="shared" si="68"/>
        <v xml:space="preserve">CÓDIGO PENAL MILITAR. </v>
      </c>
      <c r="G1090" s="59" t="str">
        <f>CONCATENATE(I1090," - ",J1090,". ",K1090," (Ref: ",REPARTO!$F$3,"-",A1090,")")</f>
        <v>ÁMBITO DE LA FORMACIÓN MILITAR - CÓDIGO PENAL MILITAR.  (Ref: 5-1089)</v>
      </c>
      <c r="I1090" s="42" t="s">
        <v>136</v>
      </c>
      <c r="J1090" s="37" t="s">
        <v>83</v>
      </c>
      <c r="R1090" s="49">
        <f t="shared" si="66"/>
        <v>26</v>
      </c>
    </row>
    <row r="1091" spans="1:18" x14ac:dyDescent="0.25">
      <c r="A1091" s="59">
        <f t="shared" si="65"/>
        <v>1090</v>
      </c>
      <c r="B1091" s="47">
        <v>2</v>
      </c>
      <c r="F1091" s="59" t="str">
        <f t="shared" si="68"/>
        <v xml:space="preserve">CÓDIGO PENAL MILITAR. </v>
      </c>
      <c r="G1091" s="59" t="str">
        <f>CONCATENATE(I1091," - ",J1091,". ",K1091," (Ref: ",REPARTO!$F$3,"-",A1091,")")</f>
        <v>ÁMBITO DE LA FORMACIÓN MILITAR - CÓDIGO PENAL MILITAR.  (Ref: 5-1090)</v>
      </c>
      <c r="I1091" s="42" t="s">
        <v>136</v>
      </c>
      <c r="J1091" s="37" t="s">
        <v>83</v>
      </c>
      <c r="R1091" s="49">
        <f t="shared" si="66"/>
        <v>27</v>
      </c>
    </row>
    <row r="1092" spans="1:18" x14ac:dyDescent="0.25">
      <c r="A1092" s="59">
        <f t="shared" ref="A1092:A1155" si="69">+A1091+1</f>
        <v>1091</v>
      </c>
      <c r="B1092" s="47">
        <v>2</v>
      </c>
      <c r="F1092" s="59" t="str">
        <f t="shared" si="68"/>
        <v xml:space="preserve">CÓDIGO PENAL MILITAR. </v>
      </c>
      <c r="G1092" s="59" t="str">
        <f>CONCATENATE(I1092," - ",J1092,". ",K1092," (Ref: ",REPARTO!$F$3,"-",A1092,")")</f>
        <v>ÁMBITO DE LA FORMACIÓN MILITAR - CÓDIGO PENAL MILITAR.  (Ref: 5-1091)</v>
      </c>
      <c r="I1092" s="42" t="s">
        <v>136</v>
      </c>
      <c r="J1092" s="37" t="s">
        <v>83</v>
      </c>
      <c r="R1092" s="49">
        <f t="shared" ref="R1092:R1155" si="70">IF(C1092=0,R1091+1,1)</f>
        <v>28</v>
      </c>
    </row>
    <row r="1093" spans="1:18" x14ac:dyDescent="0.25">
      <c r="A1093" s="59">
        <f t="shared" si="69"/>
        <v>1092</v>
      </c>
      <c r="B1093" s="47">
        <v>2</v>
      </c>
      <c r="F1093" s="59" t="str">
        <f t="shared" si="68"/>
        <v xml:space="preserve">CÓDIGO PENAL MILITAR. </v>
      </c>
      <c r="G1093" s="59" t="str">
        <f>CONCATENATE(I1093," - ",J1093,". ",K1093," (Ref: ",REPARTO!$F$3,"-",A1093,")")</f>
        <v>ÁMBITO DE LA FORMACIÓN MILITAR - CÓDIGO PENAL MILITAR.  (Ref: 5-1092)</v>
      </c>
      <c r="I1093" s="42" t="s">
        <v>136</v>
      </c>
      <c r="J1093" s="37" t="s">
        <v>83</v>
      </c>
      <c r="R1093" s="49">
        <f t="shared" si="70"/>
        <v>29</v>
      </c>
    </row>
    <row r="1094" spans="1:18" x14ac:dyDescent="0.25">
      <c r="A1094" s="59">
        <f t="shared" si="69"/>
        <v>1093</v>
      </c>
      <c r="B1094" s="47">
        <v>2</v>
      </c>
      <c r="F1094" s="59" t="str">
        <f t="shared" si="68"/>
        <v xml:space="preserve">CÓDIGO PENAL MILITAR. </v>
      </c>
      <c r="G1094" s="59" t="str">
        <f>CONCATENATE(I1094," - ",J1094,". ",K1094," (Ref: ",REPARTO!$F$3,"-",A1094,")")</f>
        <v>ÁMBITO DE LA FORMACIÓN MILITAR - CÓDIGO PENAL MILITAR.  (Ref: 5-1093)</v>
      </c>
      <c r="I1094" s="42" t="s">
        <v>136</v>
      </c>
      <c r="J1094" s="37" t="s">
        <v>83</v>
      </c>
      <c r="R1094" s="49">
        <f t="shared" si="70"/>
        <v>30</v>
      </c>
    </row>
    <row r="1095" spans="1:18" x14ac:dyDescent="0.25">
      <c r="A1095" s="59">
        <f t="shared" si="69"/>
        <v>1094</v>
      </c>
      <c r="B1095" s="47">
        <v>2</v>
      </c>
      <c r="F1095" s="59" t="str">
        <f t="shared" si="68"/>
        <v xml:space="preserve">CÓDIGO PENAL MILITAR. </v>
      </c>
      <c r="G1095" s="59" t="str">
        <f>CONCATENATE(I1095," - ",J1095,". ",K1095," (Ref: ",REPARTO!$F$3,"-",A1095,")")</f>
        <v>ÁMBITO DE LA FORMACIÓN MILITAR - CÓDIGO PENAL MILITAR.  (Ref: 5-1094)</v>
      </c>
      <c r="I1095" s="42" t="s">
        <v>136</v>
      </c>
      <c r="J1095" s="37" t="s">
        <v>83</v>
      </c>
      <c r="R1095" s="49">
        <f t="shared" si="70"/>
        <v>31</v>
      </c>
    </row>
    <row r="1096" spans="1:18" x14ac:dyDescent="0.25">
      <c r="A1096" s="59">
        <f t="shared" si="69"/>
        <v>1095</v>
      </c>
      <c r="B1096" s="47">
        <v>2</v>
      </c>
      <c r="F1096" s="59" t="str">
        <f t="shared" si="68"/>
        <v xml:space="preserve">CÓDIGO PENAL MILITAR. </v>
      </c>
      <c r="G1096" s="59" t="str">
        <f>CONCATENATE(I1096," - ",J1096,". ",K1096," (Ref: ",REPARTO!$F$3,"-",A1096,")")</f>
        <v>ÁMBITO DE LA FORMACIÓN MILITAR - CÓDIGO PENAL MILITAR.  (Ref: 5-1095)</v>
      </c>
      <c r="I1096" s="42" t="s">
        <v>136</v>
      </c>
      <c r="J1096" s="37" t="s">
        <v>83</v>
      </c>
      <c r="R1096" s="49">
        <f t="shared" si="70"/>
        <v>32</v>
      </c>
    </row>
    <row r="1097" spans="1:18" x14ac:dyDescent="0.25">
      <c r="A1097" s="59">
        <f t="shared" si="69"/>
        <v>1096</v>
      </c>
      <c r="B1097" s="47">
        <v>2</v>
      </c>
      <c r="F1097" s="59" t="str">
        <f t="shared" si="68"/>
        <v xml:space="preserve">CÓDIGO PENAL MILITAR. </v>
      </c>
      <c r="G1097" s="59" t="str">
        <f>CONCATENATE(I1097," - ",J1097,". ",K1097," (Ref: ",REPARTO!$F$3,"-",A1097,")")</f>
        <v>ÁMBITO DE LA FORMACIÓN MILITAR - CÓDIGO PENAL MILITAR.  (Ref: 5-1096)</v>
      </c>
      <c r="I1097" s="42" t="s">
        <v>136</v>
      </c>
      <c r="J1097" s="37" t="s">
        <v>83</v>
      </c>
      <c r="R1097" s="49">
        <f t="shared" si="70"/>
        <v>33</v>
      </c>
    </row>
    <row r="1098" spans="1:18" x14ac:dyDescent="0.25">
      <c r="A1098" s="59">
        <f t="shared" si="69"/>
        <v>1097</v>
      </c>
      <c r="B1098" s="47">
        <v>2</v>
      </c>
      <c r="F1098" s="59" t="str">
        <f t="shared" si="68"/>
        <v xml:space="preserve">CÓDIGO PENAL MILITAR. </v>
      </c>
      <c r="G1098" s="59" t="str">
        <f>CONCATENATE(I1098," - ",J1098,". ",K1098," (Ref: ",REPARTO!$F$3,"-",A1098,")")</f>
        <v>ÁMBITO DE LA FORMACIÓN MILITAR - CÓDIGO PENAL MILITAR.  (Ref: 5-1097)</v>
      </c>
      <c r="I1098" s="42" t="s">
        <v>136</v>
      </c>
      <c r="J1098" s="37" t="s">
        <v>83</v>
      </c>
      <c r="R1098" s="49">
        <f t="shared" si="70"/>
        <v>34</v>
      </c>
    </row>
    <row r="1099" spans="1:18" x14ac:dyDescent="0.25">
      <c r="A1099" s="59">
        <f t="shared" si="69"/>
        <v>1098</v>
      </c>
      <c r="B1099" s="47">
        <v>2</v>
      </c>
      <c r="F1099" s="59" t="str">
        <f t="shared" si="68"/>
        <v xml:space="preserve">CÓDIGO PENAL MILITAR. </v>
      </c>
      <c r="G1099" s="59" t="str">
        <f>CONCATENATE(I1099," - ",J1099,". ",K1099," (Ref: ",REPARTO!$F$3,"-",A1099,")")</f>
        <v>ÁMBITO DE LA FORMACIÓN MILITAR - CÓDIGO PENAL MILITAR.  (Ref: 5-1098)</v>
      </c>
      <c r="I1099" s="42" t="s">
        <v>136</v>
      </c>
      <c r="J1099" s="37" t="s">
        <v>83</v>
      </c>
      <c r="R1099" s="49">
        <f t="shared" si="70"/>
        <v>35</v>
      </c>
    </row>
    <row r="1100" spans="1:18" x14ac:dyDescent="0.25">
      <c r="A1100" s="59">
        <f t="shared" si="69"/>
        <v>1099</v>
      </c>
      <c r="B1100" s="47">
        <v>2</v>
      </c>
      <c r="F1100" s="59" t="str">
        <f t="shared" si="68"/>
        <v xml:space="preserve">CÓDIGO PENAL MILITAR. </v>
      </c>
      <c r="G1100" s="59" t="str">
        <f>CONCATENATE(I1100," - ",J1100,". ",K1100," (Ref: ",REPARTO!$F$3,"-",A1100,")")</f>
        <v>ÁMBITO DE LA FORMACIÓN MILITAR - CÓDIGO PENAL MILITAR.  (Ref: 5-1099)</v>
      </c>
      <c r="I1100" s="42" t="s">
        <v>136</v>
      </c>
      <c r="J1100" s="37" t="s">
        <v>83</v>
      </c>
      <c r="R1100" s="49">
        <f t="shared" si="70"/>
        <v>36</v>
      </c>
    </row>
    <row r="1101" spans="1:18" x14ac:dyDescent="0.25">
      <c r="A1101" s="59">
        <f t="shared" si="69"/>
        <v>1100</v>
      </c>
      <c r="B1101" s="47">
        <v>2</v>
      </c>
      <c r="F1101" s="59" t="str">
        <f t="shared" si="68"/>
        <v xml:space="preserve">CÓDIGO PENAL MILITAR. </v>
      </c>
      <c r="G1101" s="59" t="str">
        <f>CONCATENATE(I1101," - ",J1101,". ",K1101," (Ref: ",REPARTO!$F$3,"-",A1101,")")</f>
        <v>ÁMBITO DE LA FORMACIÓN MILITAR - CÓDIGO PENAL MILITAR.  (Ref: 5-1100)</v>
      </c>
      <c r="I1101" s="42" t="s">
        <v>136</v>
      </c>
      <c r="J1101" s="37" t="s">
        <v>83</v>
      </c>
      <c r="R1101" s="49">
        <f t="shared" si="70"/>
        <v>37</v>
      </c>
    </row>
    <row r="1102" spans="1:18" x14ac:dyDescent="0.25">
      <c r="A1102" s="59">
        <f t="shared" si="69"/>
        <v>1101</v>
      </c>
      <c r="B1102" s="47">
        <v>2</v>
      </c>
      <c r="F1102" s="59" t="str">
        <f t="shared" si="68"/>
        <v xml:space="preserve">CÓDIGO PENAL MILITAR. </v>
      </c>
      <c r="G1102" s="59" t="str">
        <f>CONCATENATE(I1102," - ",J1102,". ",K1102," (Ref: ",REPARTO!$F$3,"-",A1102,")")</f>
        <v>ÁMBITO DE LA FORMACIÓN MILITAR - CÓDIGO PENAL MILITAR.  (Ref: 5-1101)</v>
      </c>
      <c r="I1102" s="42" t="s">
        <v>136</v>
      </c>
      <c r="J1102" s="37" t="s">
        <v>83</v>
      </c>
      <c r="R1102" s="49">
        <f t="shared" si="70"/>
        <v>38</v>
      </c>
    </row>
    <row r="1103" spans="1:18" x14ac:dyDescent="0.25">
      <c r="A1103" s="59">
        <f t="shared" si="69"/>
        <v>1102</v>
      </c>
      <c r="B1103" s="47">
        <v>2</v>
      </c>
      <c r="F1103" s="59" t="str">
        <f t="shared" si="68"/>
        <v xml:space="preserve">CÓDIGO PENAL MILITAR. </v>
      </c>
      <c r="G1103" s="59" t="str">
        <f>CONCATENATE(I1103," - ",J1103,". ",K1103," (Ref: ",REPARTO!$F$3,"-",A1103,")")</f>
        <v>ÁMBITO DE LA FORMACIÓN MILITAR - CÓDIGO PENAL MILITAR.  (Ref: 5-1102)</v>
      </c>
      <c r="I1103" s="42" t="s">
        <v>136</v>
      </c>
      <c r="J1103" s="37" t="s">
        <v>83</v>
      </c>
      <c r="R1103" s="49">
        <f t="shared" si="70"/>
        <v>39</v>
      </c>
    </row>
    <row r="1104" spans="1:18" x14ac:dyDescent="0.25">
      <c r="A1104" s="59">
        <f t="shared" si="69"/>
        <v>1103</v>
      </c>
      <c r="B1104" s="47">
        <v>2</v>
      </c>
      <c r="F1104" s="59" t="str">
        <f t="shared" si="68"/>
        <v xml:space="preserve">CÓDIGO PENAL MILITAR. </v>
      </c>
      <c r="G1104" s="59" t="str">
        <f>CONCATENATE(I1104," - ",J1104,". ",K1104," (Ref: ",REPARTO!$F$3,"-",A1104,")")</f>
        <v>ÁMBITO DE LA FORMACIÓN MILITAR - CÓDIGO PENAL MILITAR.  (Ref: 5-1103)</v>
      </c>
      <c r="I1104" s="42" t="s">
        <v>136</v>
      </c>
      <c r="J1104" s="37" t="s">
        <v>83</v>
      </c>
      <c r="R1104" s="49">
        <f t="shared" si="70"/>
        <v>40</v>
      </c>
    </row>
    <row r="1105" spans="1:18" x14ac:dyDescent="0.25">
      <c r="A1105" s="59">
        <f t="shared" si="69"/>
        <v>1104</v>
      </c>
      <c r="B1105" s="47">
        <v>2</v>
      </c>
      <c r="F1105" s="59" t="str">
        <f t="shared" si="68"/>
        <v xml:space="preserve">CÓDIGO PENAL MILITAR. </v>
      </c>
      <c r="G1105" s="59" t="str">
        <f>CONCATENATE(I1105," - ",J1105,". ",K1105," (Ref: ",REPARTO!$F$3,"-",A1105,")")</f>
        <v>ÁMBITO DE LA FORMACIÓN MILITAR - CÓDIGO PENAL MILITAR.  (Ref: 5-1104)</v>
      </c>
      <c r="I1105" s="42" t="s">
        <v>136</v>
      </c>
      <c r="J1105" s="37" t="s">
        <v>83</v>
      </c>
      <c r="R1105" s="49">
        <f t="shared" si="70"/>
        <v>41</v>
      </c>
    </row>
    <row r="1106" spans="1:18" x14ac:dyDescent="0.25">
      <c r="A1106" s="59">
        <f t="shared" si="69"/>
        <v>1105</v>
      </c>
      <c r="B1106" s="47">
        <v>2</v>
      </c>
      <c r="F1106" s="59" t="str">
        <f t="shared" si="68"/>
        <v xml:space="preserve">CÓDIGO PENAL MILITAR. </v>
      </c>
      <c r="G1106" s="59" t="str">
        <f>CONCATENATE(I1106," - ",J1106,". ",K1106," (Ref: ",REPARTO!$F$3,"-",A1106,")")</f>
        <v>ÁMBITO DE LA FORMACIÓN MILITAR - CÓDIGO PENAL MILITAR.  (Ref: 5-1105)</v>
      </c>
      <c r="I1106" s="42" t="s">
        <v>136</v>
      </c>
      <c r="J1106" s="37" t="s">
        <v>83</v>
      </c>
      <c r="R1106" s="49">
        <f t="shared" si="70"/>
        <v>42</v>
      </c>
    </row>
    <row r="1107" spans="1:18" x14ac:dyDescent="0.25">
      <c r="A1107" s="59">
        <f t="shared" si="69"/>
        <v>1106</v>
      </c>
      <c r="B1107" s="47">
        <v>2</v>
      </c>
      <c r="F1107" s="59" t="str">
        <f t="shared" si="68"/>
        <v xml:space="preserve">CÓDIGO PENAL MILITAR. </v>
      </c>
      <c r="G1107" s="59" t="str">
        <f>CONCATENATE(I1107," - ",J1107,". ",K1107," (Ref: ",REPARTO!$F$3,"-",A1107,")")</f>
        <v>ÁMBITO DE LA FORMACIÓN MILITAR - CÓDIGO PENAL MILITAR.  (Ref: 5-1106)</v>
      </c>
      <c r="I1107" s="42" t="s">
        <v>136</v>
      </c>
      <c r="J1107" s="37" t="s">
        <v>83</v>
      </c>
      <c r="R1107" s="49">
        <f t="shared" si="70"/>
        <v>43</v>
      </c>
    </row>
    <row r="1108" spans="1:18" x14ac:dyDescent="0.25">
      <c r="A1108" s="59">
        <f t="shared" si="69"/>
        <v>1107</v>
      </c>
      <c r="B1108" s="47">
        <v>2</v>
      </c>
      <c r="F1108" s="59" t="str">
        <f t="shared" si="68"/>
        <v xml:space="preserve">CÓDIGO PENAL MILITAR. </v>
      </c>
      <c r="G1108" s="59" t="str">
        <f>CONCATENATE(I1108," - ",J1108,". ",K1108," (Ref: ",REPARTO!$F$3,"-",A1108,")")</f>
        <v>ÁMBITO DE LA FORMACIÓN MILITAR - CÓDIGO PENAL MILITAR.  (Ref: 5-1107)</v>
      </c>
      <c r="I1108" s="42" t="s">
        <v>136</v>
      </c>
      <c r="J1108" s="37" t="s">
        <v>83</v>
      </c>
      <c r="R1108" s="49">
        <f t="shared" si="70"/>
        <v>44</v>
      </c>
    </row>
    <row r="1109" spans="1:18" x14ac:dyDescent="0.25">
      <c r="A1109" s="59">
        <f t="shared" si="69"/>
        <v>1108</v>
      </c>
      <c r="B1109" s="47">
        <v>2</v>
      </c>
      <c r="F1109" s="59" t="str">
        <f t="shared" si="68"/>
        <v xml:space="preserve">CÓDIGO PENAL MILITAR. </v>
      </c>
      <c r="G1109" s="59" t="str">
        <f>CONCATENATE(I1109," - ",J1109,". ",K1109," (Ref: ",REPARTO!$F$3,"-",A1109,")")</f>
        <v>ÁMBITO DE LA FORMACIÓN MILITAR - CÓDIGO PENAL MILITAR.  (Ref: 5-1108)</v>
      </c>
      <c r="I1109" s="42" t="s">
        <v>136</v>
      </c>
      <c r="J1109" s="37" t="s">
        <v>83</v>
      </c>
      <c r="R1109" s="49">
        <f t="shared" si="70"/>
        <v>45</v>
      </c>
    </row>
    <row r="1110" spans="1:18" x14ac:dyDescent="0.25">
      <c r="A1110" s="59">
        <f t="shared" si="69"/>
        <v>1109</v>
      </c>
      <c r="B1110" s="47">
        <v>2</v>
      </c>
      <c r="F1110" s="59" t="str">
        <f t="shared" si="68"/>
        <v xml:space="preserve">CÓDIGO PENAL MILITAR. </v>
      </c>
      <c r="G1110" s="59" t="str">
        <f>CONCATENATE(I1110," - ",J1110,". ",K1110," (Ref: ",REPARTO!$F$3,"-",A1110,")")</f>
        <v>ÁMBITO DE LA FORMACIÓN MILITAR - CÓDIGO PENAL MILITAR.  (Ref: 5-1109)</v>
      </c>
      <c r="I1110" s="42" t="s">
        <v>136</v>
      </c>
      <c r="J1110" s="37" t="s">
        <v>83</v>
      </c>
      <c r="R1110" s="49">
        <f t="shared" si="70"/>
        <v>46</v>
      </c>
    </row>
    <row r="1111" spans="1:18" x14ac:dyDescent="0.25">
      <c r="A1111" s="59">
        <f t="shared" si="69"/>
        <v>1110</v>
      </c>
      <c r="B1111" s="47">
        <v>2</v>
      </c>
      <c r="F1111" s="59" t="str">
        <f t="shared" si="68"/>
        <v xml:space="preserve">CÓDIGO PENAL MILITAR. </v>
      </c>
      <c r="G1111" s="59" t="str">
        <f>CONCATENATE(I1111," - ",J1111,". ",K1111," (Ref: ",REPARTO!$F$3,"-",A1111,")")</f>
        <v>ÁMBITO DE LA FORMACIÓN MILITAR - CÓDIGO PENAL MILITAR.  (Ref: 5-1110)</v>
      </c>
      <c r="I1111" s="42" t="s">
        <v>136</v>
      </c>
      <c r="J1111" s="37" t="s">
        <v>83</v>
      </c>
      <c r="R1111" s="49">
        <f t="shared" si="70"/>
        <v>47</v>
      </c>
    </row>
    <row r="1112" spans="1:18" x14ac:dyDescent="0.25">
      <c r="A1112" s="59">
        <f t="shared" si="69"/>
        <v>1111</v>
      </c>
      <c r="B1112" s="47">
        <v>2</v>
      </c>
      <c r="F1112" s="59" t="str">
        <f t="shared" si="68"/>
        <v xml:space="preserve">CÓDIGO PENAL MILITAR. </v>
      </c>
      <c r="G1112" s="59" t="str">
        <f>CONCATENATE(I1112," - ",J1112,". ",K1112," (Ref: ",REPARTO!$F$3,"-",A1112,")")</f>
        <v>ÁMBITO DE LA FORMACIÓN MILITAR - CÓDIGO PENAL MILITAR.  (Ref: 5-1111)</v>
      </c>
      <c r="I1112" s="42" t="s">
        <v>136</v>
      </c>
      <c r="J1112" s="37" t="s">
        <v>83</v>
      </c>
      <c r="R1112" s="49">
        <f t="shared" si="70"/>
        <v>48</v>
      </c>
    </row>
    <row r="1113" spans="1:18" x14ac:dyDescent="0.25">
      <c r="A1113" s="59">
        <f t="shared" si="69"/>
        <v>1112</v>
      </c>
      <c r="B1113" s="47">
        <v>2</v>
      </c>
      <c r="F1113" s="59" t="str">
        <f t="shared" si="68"/>
        <v xml:space="preserve">CÓDIGO PENAL MILITAR. </v>
      </c>
      <c r="G1113" s="59" t="str">
        <f>CONCATENATE(I1113," - ",J1113,". ",K1113," (Ref: ",REPARTO!$F$3,"-",A1113,")")</f>
        <v>ÁMBITO DE LA FORMACIÓN MILITAR - CÓDIGO PENAL MILITAR.  (Ref: 5-1112)</v>
      </c>
      <c r="I1113" s="42" t="s">
        <v>136</v>
      </c>
      <c r="J1113" s="37" t="s">
        <v>83</v>
      </c>
      <c r="R1113" s="49">
        <f t="shared" si="70"/>
        <v>49</v>
      </c>
    </row>
    <row r="1114" spans="1:18" x14ac:dyDescent="0.25">
      <c r="A1114" s="59">
        <f t="shared" si="69"/>
        <v>1113</v>
      </c>
      <c r="B1114" s="47">
        <v>2</v>
      </c>
      <c r="F1114" s="59" t="str">
        <f t="shared" si="68"/>
        <v xml:space="preserve">CÓDIGO PENAL MILITAR. </v>
      </c>
      <c r="G1114" s="59" t="str">
        <f>CONCATENATE(I1114," - ",J1114,". ",K1114," (Ref: ",REPARTO!$F$3,"-",A1114,")")</f>
        <v>ÁMBITO DE LA FORMACIÓN MILITAR - CÓDIGO PENAL MILITAR.  (Ref: 5-1113)</v>
      </c>
      <c r="I1114" s="42" t="s">
        <v>136</v>
      </c>
      <c r="J1114" s="37" t="s">
        <v>83</v>
      </c>
      <c r="R1114" s="49">
        <f t="shared" si="70"/>
        <v>50</v>
      </c>
    </row>
    <row r="1115" spans="1:18" x14ac:dyDescent="0.25">
      <c r="A1115" s="59">
        <f t="shared" si="69"/>
        <v>1114</v>
      </c>
      <c r="B1115" s="47">
        <v>2</v>
      </c>
      <c r="F1115" s="59" t="str">
        <f t="shared" si="68"/>
        <v xml:space="preserve">CÓDIGO PENAL MILITAR. </v>
      </c>
      <c r="G1115" s="59" t="str">
        <f>CONCATENATE(I1115," - ",J1115,". ",K1115," (Ref: ",REPARTO!$F$3,"-",A1115,")")</f>
        <v>ÁMBITO DE LA FORMACIÓN MILITAR - CÓDIGO PENAL MILITAR.  (Ref: 5-1114)</v>
      </c>
      <c r="I1115" s="42" t="s">
        <v>136</v>
      </c>
      <c r="J1115" s="37" t="s">
        <v>83</v>
      </c>
      <c r="R1115" s="49">
        <f t="shared" si="70"/>
        <v>51</v>
      </c>
    </row>
    <row r="1116" spans="1:18" x14ac:dyDescent="0.25">
      <c r="A1116" s="59">
        <f t="shared" si="69"/>
        <v>1115</v>
      </c>
      <c r="B1116" s="47">
        <v>2</v>
      </c>
      <c r="F1116" s="59" t="str">
        <f t="shared" si="68"/>
        <v xml:space="preserve">CÓDIGO PENAL MILITAR. </v>
      </c>
      <c r="G1116" s="59" t="str">
        <f>CONCATENATE(I1116," - ",J1116,". ",K1116," (Ref: ",REPARTO!$F$3,"-",A1116,")")</f>
        <v>ÁMBITO DE LA FORMACIÓN MILITAR - CÓDIGO PENAL MILITAR.  (Ref: 5-1115)</v>
      </c>
      <c r="I1116" s="42" t="s">
        <v>136</v>
      </c>
      <c r="J1116" s="37" t="s">
        <v>83</v>
      </c>
      <c r="R1116" s="49">
        <f t="shared" si="70"/>
        <v>52</v>
      </c>
    </row>
    <row r="1117" spans="1:18" x14ac:dyDescent="0.25">
      <c r="A1117" s="59">
        <f t="shared" si="69"/>
        <v>1116</v>
      </c>
      <c r="B1117" s="47">
        <v>2</v>
      </c>
      <c r="F1117" s="59" t="str">
        <f t="shared" si="68"/>
        <v xml:space="preserve">CÓDIGO PENAL MILITAR. </v>
      </c>
      <c r="G1117" s="59" t="str">
        <f>CONCATENATE(I1117," - ",J1117,". ",K1117," (Ref: ",REPARTO!$F$3,"-",A1117,")")</f>
        <v>ÁMBITO DE LA FORMACIÓN MILITAR - CÓDIGO PENAL MILITAR.  (Ref: 5-1116)</v>
      </c>
      <c r="I1117" s="42" t="s">
        <v>136</v>
      </c>
      <c r="J1117" s="37" t="s">
        <v>83</v>
      </c>
      <c r="R1117" s="49">
        <f t="shared" si="70"/>
        <v>53</v>
      </c>
    </row>
    <row r="1118" spans="1:18" x14ac:dyDescent="0.25">
      <c r="A1118" s="59">
        <f t="shared" si="69"/>
        <v>1117</v>
      </c>
      <c r="B1118" s="47">
        <v>2</v>
      </c>
      <c r="F1118" s="59" t="str">
        <f t="shared" si="68"/>
        <v xml:space="preserve">CÓDIGO PENAL MILITAR. </v>
      </c>
      <c r="G1118" s="59" t="str">
        <f>CONCATENATE(I1118," - ",J1118,". ",K1118," (Ref: ",REPARTO!$F$3,"-",A1118,")")</f>
        <v>ÁMBITO DE LA FORMACIÓN MILITAR - CÓDIGO PENAL MILITAR.  (Ref: 5-1117)</v>
      </c>
      <c r="I1118" s="42" t="s">
        <v>136</v>
      </c>
      <c r="J1118" s="37" t="s">
        <v>83</v>
      </c>
      <c r="R1118" s="49">
        <f t="shared" si="70"/>
        <v>54</v>
      </c>
    </row>
    <row r="1119" spans="1:18" x14ac:dyDescent="0.25">
      <c r="A1119" s="59">
        <f t="shared" si="69"/>
        <v>1118</v>
      </c>
      <c r="B1119" s="47">
        <v>2</v>
      </c>
      <c r="F1119" s="59" t="str">
        <f t="shared" si="68"/>
        <v xml:space="preserve">CÓDIGO PENAL MILITAR. </v>
      </c>
      <c r="G1119" s="59" t="str">
        <f>CONCATENATE(I1119," - ",J1119,". ",K1119," (Ref: ",REPARTO!$F$3,"-",A1119,")")</f>
        <v>ÁMBITO DE LA FORMACIÓN MILITAR - CÓDIGO PENAL MILITAR.  (Ref: 5-1118)</v>
      </c>
      <c r="I1119" s="42" t="s">
        <v>136</v>
      </c>
      <c r="J1119" s="37" t="s">
        <v>83</v>
      </c>
      <c r="R1119" s="49">
        <f t="shared" si="70"/>
        <v>55</v>
      </c>
    </row>
    <row r="1120" spans="1:18" x14ac:dyDescent="0.25">
      <c r="A1120" s="59">
        <f t="shared" si="69"/>
        <v>1119</v>
      </c>
      <c r="B1120" s="47">
        <v>2</v>
      </c>
      <c r="F1120" s="59" t="str">
        <f t="shared" si="68"/>
        <v xml:space="preserve">CÓDIGO PENAL MILITAR. </v>
      </c>
      <c r="G1120" s="59" t="str">
        <f>CONCATENATE(I1120," - ",J1120,". ",K1120," (Ref: ",REPARTO!$F$3,"-",A1120,")")</f>
        <v>ÁMBITO DE LA FORMACIÓN MILITAR - CÓDIGO PENAL MILITAR.  (Ref: 5-1119)</v>
      </c>
      <c r="I1120" s="42" t="s">
        <v>136</v>
      </c>
      <c r="J1120" s="37" t="s">
        <v>83</v>
      </c>
      <c r="R1120" s="49">
        <f t="shared" si="70"/>
        <v>56</v>
      </c>
    </row>
    <row r="1121" spans="1:18" x14ac:dyDescent="0.25">
      <c r="A1121" s="59">
        <f t="shared" si="69"/>
        <v>1120</v>
      </c>
      <c r="B1121" s="47">
        <v>2</v>
      </c>
      <c r="F1121" s="59" t="str">
        <f t="shared" si="68"/>
        <v xml:space="preserve">CÓDIGO PENAL MILITAR. </v>
      </c>
      <c r="G1121" s="59" t="str">
        <f>CONCATENATE(I1121," - ",J1121,". ",K1121," (Ref: ",REPARTO!$F$3,"-",A1121,")")</f>
        <v>ÁMBITO DE LA FORMACIÓN MILITAR - CÓDIGO PENAL MILITAR.  (Ref: 5-1120)</v>
      </c>
      <c r="I1121" s="42" t="s">
        <v>136</v>
      </c>
      <c r="J1121" s="37" t="s">
        <v>83</v>
      </c>
      <c r="R1121" s="49">
        <f t="shared" si="70"/>
        <v>57</v>
      </c>
    </row>
    <row r="1122" spans="1:18" x14ac:dyDescent="0.25">
      <c r="A1122" s="59">
        <f t="shared" si="69"/>
        <v>1121</v>
      </c>
      <c r="B1122" s="47">
        <v>2</v>
      </c>
      <c r="F1122" s="59" t="str">
        <f t="shared" si="68"/>
        <v xml:space="preserve">CÓDIGO PENAL MILITAR. </v>
      </c>
      <c r="G1122" s="59" t="str">
        <f>CONCATENATE(I1122," - ",J1122,". ",K1122," (Ref: ",REPARTO!$F$3,"-",A1122,")")</f>
        <v>ÁMBITO DE LA FORMACIÓN MILITAR - CÓDIGO PENAL MILITAR.  (Ref: 5-1121)</v>
      </c>
      <c r="I1122" s="42" t="s">
        <v>136</v>
      </c>
      <c r="J1122" s="37" t="s">
        <v>83</v>
      </c>
      <c r="R1122" s="49">
        <f t="shared" si="70"/>
        <v>58</v>
      </c>
    </row>
    <row r="1123" spans="1:18" ht="14.4" x14ac:dyDescent="0.3">
      <c r="A1123" s="59">
        <f t="shared" si="69"/>
        <v>1122</v>
      </c>
      <c r="B1123" s="47">
        <v>2</v>
      </c>
      <c r="F1123" s="59" t="str">
        <f t="shared" si="68"/>
        <v xml:space="preserve">CÓDIGO PENAL MILITAR. </v>
      </c>
      <c r="G1123" s="59" t="str">
        <f>CONCATENATE(I1123," - ",J1123,". ",K1123," (Ref: ",REPARTO!$F$3,"-",A1123,")")</f>
        <v>ÁMBITO DE LA FORMACIÓN MILITAR - CÓDIGO PENAL MILITAR.  (Ref: 5-1122)</v>
      </c>
      <c r="I1123" s="42" t="s">
        <v>136</v>
      </c>
      <c r="J1123" s="37" t="s">
        <v>83</v>
      </c>
      <c r="K1123" s="120"/>
      <c r="L1123" s="120"/>
      <c r="M1123" s="120"/>
      <c r="N1123" s="120"/>
      <c r="O1123" s="120"/>
      <c r="R1123" s="49">
        <f t="shared" si="70"/>
        <v>59</v>
      </c>
    </row>
    <row r="1124" spans="1:18" x14ac:dyDescent="0.25">
      <c r="A1124" s="59">
        <f t="shared" si="69"/>
        <v>1123</v>
      </c>
      <c r="B1124" s="47">
        <v>3</v>
      </c>
      <c r="C1124" s="46">
        <f>+C1065+1</f>
        <v>17</v>
      </c>
      <c r="E1124" s="115" t="str">
        <f>CONCATENATE(H1124," ",D1124)</f>
        <v xml:space="preserve">Generalidades I </v>
      </c>
      <c r="F1124" s="59" t="str">
        <f t="shared" si="68"/>
        <v xml:space="preserve">GENERALIDADES, INSTRUCCIÓN Y PREPARACIÓN DE LA MISIÓN. </v>
      </c>
      <c r="G1124" s="59" t="str">
        <f>CONCATENATE(I1124," - ",J1124,". ",K1124," (Ref: ",REPARTO!$F$3,"-",A1124,")")</f>
        <v>ÁMBITO DE LA INSTRUCCIÓN TÁCTICA Y TÉCNICA - GENERALIDADES, INSTRUCCIÓN Y PREPARACIÓN DE LA MISIÓN.  (Ref: 5-1123)</v>
      </c>
      <c r="H1124" s="42" t="s">
        <v>161</v>
      </c>
      <c r="I1124" s="42" t="s">
        <v>138</v>
      </c>
      <c r="J1124" s="37" t="s">
        <v>84</v>
      </c>
      <c r="R1124" s="49">
        <f t="shared" si="70"/>
        <v>1</v>
      </c>
    </row>
    <row r="1125" spans="1:18" x14ac:dyDescent="0.25">
      <c r="A1125" s="59">
        <f t="shared" si="69"/>
        <v>1124</v>
      </c>
      <c r="B1125" s="47">
        <v>3</v>
      </c>
      <c r="F1125" s="59" t="str">
        <f t="shared" si="68"/>
        <v xml:space="preserve">GENERALIDADES, INSTRUCCIÓN Y PREPARACIÓN DE LA MISIÓN. </v>
      </c>
      <c r="G1125" s="59" t="str">
        <f>CONCATENATE(I1125," - ",J1125,". ",K1125," (Ref: ",REPARTO!$F$3,"-",A1125,")")</f>
        <v>ÁMBITO DE LA INSTRUCCIÓN TÁCTICA Y TÉCNICA - GENERALIDADES, INSTRUCCIÓN Y PREPARACIÓN DE LA MISIÓN.  (Ref: 5-1124)</v>
      </c>
      <c r="I1125" s="42" t="s">
        <v>138</v>
      </c>
      <c r="J1125" s="37" t="s">
        <v>84</v>
      </c>
      <c r="Q1125" s="113"/>
      <c r="R1125" s="49">
        <f t="shared" si="70"/>
        <v>2</v>
      </c>
    </row>
    <row r="1126" spans="1:18" x14ac:dyDescent="0.25">
      <c r="A1126" s="59">
        <f t="shared" si="69"/>
        <v>1125</v>
      </c>
      <c r="B1126" s="47">
        <v>3</v>
      </c>
      <c r="F1126" s="59" t="str">
        <f t="shared" ref="F1126:F1189" si="71">IF(J1126&gt;0,CONCATENATE(J1126,". ",K1126),K1126)</f>
        <v xml:space="preserve">GENERALIDADES, INSTRUCCIÓN Y PREPARACIÓN DE LA MISIÓN. </v>
      </c>
      <c r="G1126" s="59" t="str">
        <f>CONCATENATE(I1126," - ",J1126,". ",K1126," (Ref: ",REPARTO!$F$3,"-",A1126,")")</f>
        <v>ÁMBITO DE LA INSTRUCCIÓN TÁCTICA Y TÉCNICA - GENERALIDADES, INSTRUCCIÓN Y PREPARACIÓN DE LA MISIÓN.  (Ref: 5-1125)</v>
      </c>
      <c r="I1126" s="42" t="s">
        <v>138</v>
      </c>
      <c r="J1126" s="37" t="s">
        <v>84</v>
      </c>
      <c r="Q1126" s="113"/>
      <c r="R1126" s="49">
        <f t="shared" si="70"/>
        <v>3</v>
      </c>
    </row>
    <row r="1127" spans="1:18" x14ac:dyDescent="0.25">
      <c r="A1127" s="59">
        <f t="shared" si="69"/>
        <v>1126</v>
      </c>
      <c r="B1127" s="47">
        <v>3</v>
      </c>
      <c r="F1127" s="59" t="str">
        <f t="shared" si="71"/>
        <v xml:space="preserve">GENERALIDADES, INSTRUCCIÓN Y PREPARACIÓN DE LA MISIÓN. </v>
      </c>
      <c r="G1127" s="59" t="str">
        <f>CONCATENATE(I1127," - ",J1127,". ",K1127," (Ref: ",REPARTO!$F$3,"-",A1127,")")</f>
        <v>ÁMBITO DE LA INSTRUCCIÓN TÁCTICA Y TÉCNICA - GENERALIDADES, INSTRUCCIÓN Y PREPARACIÓN DE LA MISIÓN.  (Ref: 5-1126)</v>
      </c>
      <c r="I1127" s="42" t="s">
        <v>138</v>
      </c>
      <c r="J1127" s="37" t="s">
        <v>84</v>
      </c>
      <c r="Q1127" s="113"/>
      <c r="R1127" s="49">
        <f t="shared" si="70"/>
        <v>4</v>
      </c>
    </row>
    <row r="1128" spans="1:18" x14ac:dyDescent="0.25">
      <c r="A1128" s="59">
        <f t="shared" si="69"/>
        <v>1127</v>
      </c>
      <c r="B1128" s="47">
        <v>3</v>
      </c>
      <c r="F1128" s="59" t="str">
        <f t="shared" si="71"/>
        <v xml:space="preserve">GENERALIDADES, INSTRUCCIÓN Y PREPARACIÓN DE LA MISIÓN. </v>
      </c>
      <c r="G1128" s="59" t="str">
        <f>CONCATENATE(I1128," - ",J1128,". ",K1128," (Ref: ",REPARTO!$F$3,"-",A1128,")")</f>
        <v>ÁMBITO DE LA INSTRUCCIÓN TÁCTICA Y TÉCNICA - GENERALIDADES, INSTRUCCIÓN Y PREPARACIÓN DE LA MISIÓN.  (Ref: 5-1127)</v>
      </c>
      <c r="I1128" s="42" t="s">
        <v>138</v>
      </c>
      <c r="J1128" s="37" t="s">
        <v>84</v>
      </c>
      <c r="Q1128" s="113"/>
      <c r="R1128" s="49">
        <f t="shared" si="70"/>
        <v>5</v>
      </c>
    </row>
    <row r="1129" spans="1:18" x14ac:dyDescent="0.25">
      <c r="A1129" s="59">
        <f t="shared" si="69"/>
        <v>1128</v>
      </c>
      <c r="B1129" s="47">
        <v>3</v>
      </c>
      <c r="F1129" s="59" t="str">
        <f t="shared" si="71"/>
        <v xml:space="preserve">GENERALIDADES, INSTRUCCIÓN Y PREPARACIÓN DE LA MISIÓN. </v>
      </c>
      <c r="G1129" s="59" t="str">
        <f>CONCATENATE(I1129," - ",J1129,". ",K1129," (Ref: ",REPARTO!$F$3,"-",A1129,")")</f>
        <v>ÁMBITO DE LA INSTRUCCIÓN TÁCTICA Y TÉCNICA - GENERALIDADES, INSTRUCCIÓN Y PREPARACIÓN DE LA MISIÓN.  (Ref: 5-1128)</v>
      </c>
      <c r="I1129" s="42" t="s">
        <v>138</v>
      </c>
      <c r="J1129" s="37" t="s">
        <v>84</v>
      </c>
      <c r="Q1129" s="113"/>
      <c r="R1129" s="49">
        <f t="shared" si="70"/>
        <v>6</v>
      </c>
    </row>
    <row r="1130" spans="1:18" x14ac:dyDescent="0.25">
      <c r="A1130" s="59">
        <f t="shared" si="69"/>
        <v>1129</v>
      </c>
      <c r="B1130" s="47">
        <v>3</v>
      </c>
      <c r="F1130" s="59" t="str">
        <f t="shared" si="71"/>
        <v xml:space="preserve">GENERALIDADES, INSTRUCCIÓN Y PREPARACIÓN DE LA MISIÓN. </v>
      </c>
      <c r="G1130" s="59" t="str">
        <f>CONCATENATE(I1130," - ",J1130,". ",K1130," (Ref: ",REPARTO!$F$3,"-",A1130,")")</f>
        <v>ÁMBITO DE LA INSTRUCCIÓN TÁCTICA Y TÉCNICA - GENERALIDADES, INSTRUCCIÓN Y PREPARACIÓN DE LA MISIÓN.  (Ref: 5-1129)</v>
      </c>
      <c r="I1130" s="42" t="s">
        <v>138</v>
      </c>
      <c r="J1130" s="37" t="s">
        <v>84</v>
      </c>
      <c r="Q1130" s="113"/>
      <c r="R1130" s="49">
        <f t="shared" si="70"/>
        <v>7</v>
      </c>
    </row>
    <row r="1131" spans="1:18" x14ac:dyDescent="0.25">
      <c r="A1131" s="59">
        <f t="shared" si="69"/>
        <v>1130</v>
      </c>
      <c r="B1131" s="47">
        <v>3</v>
      </c>
      <c r="F1131" s="59" t="str">
        <f t="shared" si="71"/>
        <v xml:space="preserve">GENERALIDADES, INSTRUCCIÓN Y PREPARACIÓN DE LA MISIÓN. </v>
      </c>
      <c r="G1131" s="59" t="str">
        <f>CONCATENATE(I1131," - ",J1131,". ",K1131," (Ref: ",REPARTO!$F$3,"-",A1131,")")</f>
        <v>ÁMBITO DE LA INSTRUCCIÓN TÁCTICA Y TÉCNICA - GENERALIDADES, INSTRUCCIÓN Y PREPARACIÓN DE LA MISIÓN.  (Ref: 5-1130)</v>
      </c>
      <c r="I1131" s="42" t="s">
        <v>138</v>
      </c>
      <c r="J1131" s="37" t="s">
        <v>84</v>
      </c>
      <c r="Q1131" s="113"/>
      <c r="R1131" s="49">
        <f t="shared" si="70"/>
        <v>8</v>
      </c>
    </row>
    <row r="1132" spans="1:18" x14ac:dyDescent="0.25">
      <c r="A1132" s="59">
        <f t="shared" si="69"/>
        <v>1131</v>
      </c>
      <c r="B1132" s="47">
        <v>3</v>
      </c>
      <c r="F1132" s="59" t="str">
        <f t="shared" si="71"/>
        <v xml:space="preserve">GENERALIDADES, INSTRUCCIÓN Y PREPARACIÓN DE LA MISIÓN. </v>
      </c>
      <c r="G1132" s="59" t="str">
        <f>CONCATENATE(I1132," - ",J1132,". ",K1132," (Ref: ",REPARTO!$F$3,"-",A1132,")")</f>
        <v>ÁMBITO DE LA INSTRUCCIÓN TÁCTICA Y TÉCNICA - GENERALIDADES, INSTRUCCIÓN Y PREPARACIÓN DE LA MISIÓN.  (Ref: 5-1131)</v>
      </c>
      <c r="I1132" s="42" t="s">
        <v>138</v>
      </c>
      <c r="J1132" s="37" t="s">
        <v>84</v>
      </c>
      <c r="Q1132" s="113"/>
      <c r="R1132" s="49">
        <f t="shared" si="70"/>
        <v>9</v>
      </c>
    </row>
    <row r="1133" spans="1:18" x14ac:dyDescent="0.25">
      <c r="A1133" s="59">
        <f t="shared" si="69"/>
        <v>1132</v>
      </c>
      <c r="B1133" s="47">
        <v>3</v>
      </c>
      <c r="F1133" s="59" t="str">
        <f t="shared" si="71"/>
        <v xml:space="preserve">GENERALIDADES, INSTRUCCIÓN Y PREPARACIÓN DE LA MISIÓN. </v>
      </c>
      <c r="G1133" s="59" t="str">
        <f>CONCATENATE(I1133," - ",J1133,". ",K1133," (Ref: ",REPARTO!$F$3,"-",A1133,")")</f>
        <v>ÁMBITO DE LA INSTRUCCIÓN TÁCTICA Y TÉCNICA - GENERALIDADES, INSTRUCCIÓN Y PREPARACIÓN DE LA MISIÓN.  (Ref: 5-1132)</v>
      </c>
      <c r="I1133" s="42" t="s">
        <v>138</v>
      </c>
      <c r="J1133" s="37" t="s">
        <v>84</v>
      </c>
      <c r="Q1133" s="113"/>
      <c r="R1133" s="49">
        <f t="shared" si="70"/>
        <v>10</v>
      </c>
    </row>
    <row r="1134" spans="1:18" x14ac:dyDescent="0.25">
      <c r="A1134" s="59">
        <f t="shared" si="69"/>
        <v>1133</v>
      </c>
      <c r="B1134" s="47">
        <v>3</v>
      </c>
      <c r="F1134" s="59" t="str">
        <f t="shared" si="71"/>
        <v xml:space="preserve">GENERALIDADES, INSTRUCCIÓN Y PREPARACIÓN DE LA MISIÓN. </v>
      </c>
      <c r="G1134" s="59" t="str">
        <f>CONCATENATE(I1134," - ",J1134,". ",K1134," (Ref: ",REPARTO!$F$3,"-",A1134,")")</f>
        <v>ÁMBITO DE LA INSTRUCCIÓN TÁCTICA Y TÉCNICA - GENERALIDADES, INSTRUCCIÓN Y PREPARACIÓN DE LA MISIÓN.  (Ref: 5-1133)</v>
      </c>
      <c r="I1134" s="42" t="s">
        <v>138</v>
      </c>
      <c r="J1134" s="37" t="s">
        <v>84</v>
      </c>
      <c r="Q1134" s="113"/>
      <c r="R1134" s="49">
        <f t="shared" si="70"/>
        <v>11</v>
      </c>
    </row>
    <row r="1135" spans="1:18" x14ac:dyDescent="0.25">
      <c r="A1135" s="59">
        <f t="shared" si="69"/>
        <v>1134</v>
      </c>
      <c r="B1135" s="47">
        <v>3</v>
      </c>
      <c r="F1135" s="59" t="str">
        <f t="shared" si="71"/>
        <v xml:space="preserve">GENERALIDADES, INSTRUCCIÓN Y PREPARACIÓN DE LA MISIÓN. </v>
      </c>
      <c r="G1135" s="59" t="str">
        <f>CONCATENATE(I1135," - ",J1135,". ",K1135," (Ref: ",REPARTO!$F$3,"-",A1135,")")</f>
        <v>ÁMBITO DE LA INSTRUCCIÓN TÁCTICA Y TÉCNICA - GENERALIDADES, INSTRUCCIÓN Y PREPARACIÓN DE LA MISIÓN.  (Ref: 5-1134)</v>
      </c>
      <c r="I1135" s="42" t="s">
        <v>138</v>
      </c>
      <c r="J1135" s="37" t="s">
        <v>84</v>
      </c>
      <c r="Q1135" s="113"/>
      <c r="R1135" s="49">
        <f t="shared" si="70"/>
        <v>12</v>
      </c>
    </row>
    <row r="1136" spans="1:18" x14ac:dyDescent="0.25">
      <c r="A1136" s="59">
        <f t="shared" si="69"/>
        <v>1135</v>
      </c>
      <c r="B1136" s="47">
        <v>3</v>
      </c>
      <c r="F1136" s="59" t="str">
        <f t="shared" si="71"/>
        <v xml:space="preserve">GENERALIDADES, INSTRUCCIÓN Y PREPARACIÓN DE LA MISIÓN. </v>
      </c>
      <c r="G1136" s="59" t="str">
        <f>CONCATENATE(I1136," - ",J1136,". ",K1136," (Ref: ",REPARTO!$F$3,"-",A1136,")")</f>
        <v>ÁMBITO DE LA INSTRUCCIÓN TÁCTICA Y TÉCNICA - GENERALIDADES, INSTRUCCIÓN Y PREPARACIÓN DE LA MISIÓN.  (Ref: 5-1135)</v>
      </c>
      <c r="I1136" s="42" t="s">
        <v>138</v>
      </c>
      <c r="J1136" s="37" t="s">
        <v>84</v>
      </c>
      <c r="Q1136" s="113"/>
      <c r="R1136" s="49">
        <f t="shared" si="70"/>
        <v>13</v>
      </c>
    </row>
    <row r="1137" spans="1:18" x14ac:dyDescent="0.25">
      <c r="A1137" s="59">
        <f t="shared" si="69"/>
        <v>1136</v>
      </c>
      <c r="B1137" s="47">
        <v>3</v>
      </c>
      <c r="F1137" s="59" t="str">
        <f t="shared" si="71"/>
        <v xml:space="preserve">GENERALIDADES, INSTRUCCIÓN Y PREPARACIÓN DE LA MISIÓN. </v>
      </c>
      <c r="G1137" s="59" t="str">
        <f>CONCATENATE(I1137," - ",J1137,". ",K1137," (Ref: ",REPARTO!$F$3,"-",A1137,")")</f>
        <v>ÁMBITO DE LA INSTRUCCIÓN TÁCTICA Y TÉCNICA - GENERALIDADES, INSTRUCCIÓN Y PREPARACIÓN DE LA MISIÓN.  (Ref: 5-1136)</v>
      </c>
      <c r="I1137" s="42" t="s">
        <v>138</v>
      </c>
      <c r="J1137" s="37" t="s">
        <v>84</v>
      </c>
      <c r="Q1137" s="113"/>
      <c r="R1137" s="49">
        <f t="shared" si="70"/>
        <v>14</v>
      </c>
    </row>
    <row r="1138" spans="1:18" x14ac:dyDescent="0.25">
      <c r="A1138" s="59">
        <f t="shared" si="69"/>
        <v>1137</v>
      </c>
      <c r="B1138" s="47">
        <v>3</v>
      </c>
      <c r="F1138" s="59" t="str">
        <f t="shared" si="71"/>
        <v xml:space="preserve">GENERALIDADES, INSTRUCCIÓN Y PREPARACIÓN DE LA MISIÓN. </v>
      </c>
      <c r="G1138" s="59" t="str">
        <f>CONCATENATE(I1138," - ",J1138,". ",K1138," (Ref: ",REPARTO!$F$3,"-",A1138,")")</f>
        <v>ÁMBITO DE LA INSTRUCCIÓN TÁCTICA Y TÉCNICA - GENERALIDADES, INSTRUCCIÓN Y PREPARACIÓN DE LA MISIÓN.  (Ref: 5-1137)</v>
      </c>
      <c r="I1138" s="42" t="s">
        <v>138</v>
      </c>
      <c r="J1138" s="37" t="s">
        <v>84</v>
      </c>
      <c r="Q1138" s="113"/>
      <c r="R1138" s="49">
        <f t="shared" si="70"/>
        <v>15</v>
      </c>
    </row>
    <row r="1139" spans="1:18" x14ac:dyDescent="0.25">
      <c r="A1139" s="59">
        <f t="shared" si="69"/>
        <v>1138</v>
      </c>
      <c r="B1139" s="47">
        <v>3</v>
      </c>
      <c r="F1139" s="59" t="str">
        <f t="shared" si="71"/>
        <v xml:space="preserve">GENERALIDADES, INSTRUCCIÓN Y PREPARACIÓN DE LA MISIÓN. </v>
      </c>
      <c r="G1139" s="59" t="str">
        <f>CONCATENATE(I1139," - ",J1139,". ",K1139," (Ref: ",REPARTO!$F$3,"-",A1139,")")</f>
        <v>ÁMBITO DE LA INSTRUCCIÓN TÁCTICA Y TÉCNICA - GENERALIDADES, INSTRUCCIÓN Y PREPARACIÓN DE LA MISIÓN.  (Ref: 5-1138)</v>
      </c>
      <c r="I1139" s="42" t="s">
        <v>138</v>
      </c>
      <c r="J1139" s="37" t="s">
        <v>84</v>
      </c>
      <c r="Q1139" s="113"/>
      <c r="R1139" s="49">
        <f t="shared" si="70"/>
        <v>16</v>
      </c>
    </row>
    <row r="1140" spans="1:18" x14ac:dyDescent="0.25">
      <c r="A1140" s="59">
        <f t="shared" si="69"/>
        <v>1139</v>
      </c>
      <c r="B1140" s="47">
        <v>3</v>
      </c>
      <c r="F1140" s="59" t="str">
        <f t="shared" si="71"/>
        <v xml:space="preserve">GENERALIDADES, INSTRUCCIÓN Y PREPARACIÓN DE LA MISIÓN. </v>
      </c>
      <c r="G1140" s="59" t="str">
        <f>CONCATENATE(I1140," - ",J1140,". ",K1140," (Ref: ",REPARTO!$F$3,"-",A1140,")")</f>
        <v>ÁMBITO DE LA INSTRUCCIÓN TÁCTICA Y TÉCNICA - GENERALIDADES, INSTRUCCIÓN Y PREPARACIÓN DE LA MISIÓN.  (Ref: 5-1139)</v>
      </c>
      <c r="I1140" s="42" t="s">
        <v>138</v>
      </c>
      <c r="J1140" s="37" t="s">
        <v>84</v>
      </c>
      <c r="Q1140" s="113"/>
      <c r="R1140" s="49">
        <f t="shared" si="70"/>
        <v>17</v>
      </c>
    </row>
    <row r="1141" spans="1:18" x14ac:dyDescent="0.25">
      <c r="A1141" s="59">
        <f t="shared" si="69"/>
        <v>1140</v>
      </c>
      <c r="B1141" s="47">
        <v>3</v>
      </c>
      <c r="F1141" s="59" t="str">
        <f t="shared" si="71"/>
        <v xml:space="preserve">GENERALIDADES, INSTRUCCIÓN Y PREPARACIÓN DE LA MISIÓN. </v>
      </c>
      <c r="G1141" s="59" t="str">
        <f>CONCATENATE(I1141," - ",J1141,". ",K1141," (Ref: ",REPARTO!$F$3,"-",A1141,")")</f>
        <v>ÁMBITO DE LA INSTRUCCIÓN TÁCTICA Y TÉCNICA - GENERALIDADES, INSTRUCCIÓN Y PREPARACIÓN DE LA MISIÓN.  (Ref: 5-1140)</v>
      </c>
      <c r="I1141" s="42" t="s">
        <v>138</v>
      </c>
      <c r="J1141" s="37" t="s">
        <v>84</v>
      </c>
      <c r="Q1141" s="113"/>
      <c r="R1141" s="49">
        <f t="shared" si="70"/>
        <v>18</v>
      </c>
    </row>
    <row r="1142" spans="1:18" x14ac:dyDescent="0.25">
      <c r="A1142" s="59">
        <f t="shared" si="69"/>
        <v>1141</v>
      </c>
      <c r="B1142" s="47">
        <v>3</v>
      </c>
      <c r="F1142" s="59" t="str">
        <f t="shared" si="71"/>
        <v xml:space="preserve">GENERALIDADES, INSTRUCCIÓN Y PREPARACIÓN DE LA MISIÓN. </v>
      </c>
      <c r="G1142" s="59" t="str">
        <f>CONCATENATE(I1142," - ",J1142,". ",K1142," (Ref: ",REPARTO!$F$3,"-",A1142,")")</f>
        <v>ÁMBITO DE LA INSTRUCCIÓN TÁCTICA Y TÉCNICA - GENERALIDADES, INSTRUCCIÓN Y PREPARACIÓN DE LA MISIÓN.  (Ref: 5-1141)</v>
      </c>
      <c r="I1142" s="42" t="s">
        <v>138</v>
      </c>
      <c r="J1142" s="37" t="s">
        <v>84</v>
      </c>
      <c r="Q1142" s="113"/>
      <c r="R1142" s="49">
        <f t="shared" si="70"/>
        <v>19</v>
      </c>
    </row>
    <row r="1143" spans="1:18" x14ac:dyDescent="0.25">
      <c r="A1143" s="59">
        <f t="shared" si="69"/>
        <v>1142</v>
      </c>
      <c r="B1143" s="47">
        <v>3</v>
      </c>
      <c r="F1143" s="59" t="str">
        <f t="shared" si="71"/>
        <v xml:space="preserve">GENERALIDADES, INSTRUCCIÓN Y PREPARACIÓN DE LA MISIÓN. </v>
      </c>
      <c r="G1143" s="59" t="str">
        <f>CONCATENATE(I1143," - ",J1143,". ",K1143," (Ref: ",REPARTO!$F$3,"-",A1143,")")</f>
        <v>ÁMBITO DE LA INSTRUCCIÓN TÁCTICA Y TÉCNICA - GENERALIDADES, INSTRUCCIÓN Y PREPARACIÓN DE LA MISIÓN.  (Ref: 5-1142)</v>
      </c>
      <c r="I1143" s="42" t="s">
        <v>138</v>
      </c>
      <c r="J1143" s="37" t="s">
        <v>84</v>
      </c>
      <c r="Q1143" s="113"/>
      <c r="R1143" s="49">
        <f t="shared" si="70"/>
        <v>20</v>
      </c>
    </row>
    <row r="1144" spans="1:18" x14ac:dyDescent="0.25">
      <c r="A1144" s="59">
        <f t="shared" si="69"/>
        <v>1143</v>
      </c>
      <c r="B1144" s="47">
        <v>3</v>
      </c>
      <c r="F1144" s="59" t="str">
        <f t="shared" si="71"/>
        <v xml:space="preserve">GENERALIDADES, INSTRUCCIÓN Y PREPARACIÓN DE LA MISIÓN. </v>
      </c>
      <c r="G1144" s="59" t="str">
        <f>CONCATENATE(I1144," - ",J1144,". ",K1144," (Ref: ",REPARTO!$F$3,"-",A1144,")")</f>
        <v>ÁMBITO DE LA INSTRUCCIÓN TÁCTICA Y TÉCNICA - GENERALIDADES, INSTRUCCIÓN Y PREPARACIÓN DE LA MISIÓN.  (Ref: 5-1143)</v>
      </c>
      <c r="I1144" s="42" t="s">
        <v>138</v>
      </c>
      <c r="J1144" s="37" t="s">
        <v>84</v>
      </c>
      <c r="Q1144" s="113"/>
      <c r="R1144" s="49">
        <f t="shared" si="70"/>
        <v>21</v>
      </c>
    </row>
    <row r="1145" spans="1:18" x14ac:dyDescent="0.25">
      <c r="A1145" s="59">
        <f t="shared" si="69"/>
        <v>1144</v>
      </c>
      <c r="B1145" s="47">
        <v>3</v>
      </c>
      <c r="F1145" s="59" t="str">
        <f t="shared" si="71"/>
        <v xml:space="preserve">GENERALIDADES, INSTRUCCIÓN Y PREPARACIÓN DE LA MISIÓN. </v>
      </c>
      <c r="G1145" s="59" t="str">
        <f>CONCATENATE(I1145," - ",J1145,". ",K1145," (Ref: ",REPARTO!$F$3,"-",A1145,")")</f>
        <v>ÁMBITO DE LA INSTRUCCIÓN TÁCTICA Y TÉCNICA - GENERALIDADES, INSTRUCCIÓN Y PREPARACIÓN DE LA MISIÓN.  (Ref: 5-1144)</v>
      </c>
      <c r="I1145" s="42" t="s">
        <v>138</v>
      </c>
      <c r="J1145" s="37" t="s">
        <v>84</v>
      </c>
      <c r="Q1145" s="113"/>
      <c r="R1145" s="49">
        <f t="shared" si="70"/>
        <v>22</v>
      </c>
    </row>
    <row r="1146" spans="1:18" x14ac:dyDescent="0.25">
      <c r="A1146" s="59">
        <f t="shared" si="69"/>
        <v>1145</v>
      </c>
      <c r="B1146" s="47">
        <v>3</v>
      </c>
      <c r="F1146" s="59" t="str">
        <f t="shared" si="71"/>
        <v xml:space="preserve">GENERALIDADES, INSTRUCCIÓN Y PREPARACIÓN DE LA MISIÓN. </v>
      </c>
      <c r="G1146" s="59" t="str">
        <f>CONCATENATE(I1146," - ",J1146,". ",K1146," (Ref: ",REPARTO!$F$3,"-",A1146,")")</f>
        <v>ÁMBITO DE LA INSTRUCCIÓN TÁCTICA Y TÉCNICA - GENERALIDADES, INSTRUCCIÓN Y PREPARACIÓN DE LA MISIÓN.  (Ref: 5-1145)</v>
      </c>
      <c r="I1146" s="42" t="s">
        <v>138</v>
      </c>
      <c r="J1146" s="37" t="s">
        <v>84</v>
      </c>
      <c r="Q1146" s="113"/>
      <c r="R1146" s="49">
        <f t="shared" si="70"/>
        <v>23</v>
      </c>
    </row>
    <row r="1147" spans="1:18" x14ac:dyDescent="0.25">
      <c r="A1147" s="59">
        <f t="shared" si="69"/>
        <v>1146</v>
      </c>
      <c r="B1147" s="47">
        <v>3</v>
      </c>
      <c r="F1147" s="59" t="str">
        <f t="shared" si="71"/>
        <v xml:space="preserve">GENERALIDADES, INSTRUCCIÓN Y PREPARACIÓN DE LA MISIÓN. </v>
      </c>
      <c r="G1147" s="59" t="str">
        <f>CONCATENATE(I1147," - ",J1147,". ",K1147," (Ref: ",REPARTO!$F$3,"-",A1147,")")</f>
        <v>ÁMBITO DE LA INSTRUCCIÓN TÁCTICA Y TÉCNICA - GENERALIDADES, INSTRUCCIÓN Y PREPARACIÓN DE LA MISIÓN.  (Ref: 5-1146)</v>
      </c>
      <c r="I1147" s="42" t="s">
        <v>138</v>
      </c>
      <c r="J1147" s="37" t="s">
        <v>84</v>
      </c>
      <c r="Q1147" s="113"/>
      <c r="R1147" s="49">
        <f t="shared" si="70"/>
        <v>24</v>
      </c>
    </row>
    <row r="1148" spans="1:18" x14ac:dyDescent="0.25">
      <c r="A1148" s="59">
        <f t="shared" si="69"/>
        <v>1147</v>
      </c>
      <c r="B1148" s="47">
        <v>3</v>
      </c>
      <c r="F1148" s="59" t="str">
        <f t="shared" si="71"/>
        <v xml:space="preserve">GENERALIDADES, INSTRUCCIÓN Y PREPARACIÓN DE LA MISIÓN. </v>
      </c>
      <c r="G1148" s="59" t="str">
        <f>CONCATENATE(I1148," - ",J1148,". ",K1148," (Ref: ",REPARTO!$F$3,"-",A1148,")")</f>
        <v>ÁMBITO DE LA INSTRUCCIÓN TÁCTICA Y TÉCNICA - GENERALIDADES, INSTRUCCIÓN Y PREPARACIÓN DE LA MISIÓN.  (Ref: 5-1147)</v>
      </c>
      <c r="I1148" s="42" t="s">
        <v>138</v>
      </c>
      <c r="J1148" s="37" t="s">
        <v>84</v>
      </c>
      <c r="Q1148" s="113"/>
      <c r="R1148" s="49">
        <f t="shared" si="70"/>
        <v>25</v>
      </c>
    </row>
    <row r="1149" spans="1:18" x14ac:dyDescent="0.25">
      <c r="A1149" s="59">
        <f t="shared" si="69"/>
        <v>1148</v>
      </c>
      <c r="B1149" s="47">
        <v>3</v>
      </c>
      <c r="F1149" s="59" t="str">
        <f t="shared" si="71"/>
        <v xml:space="preserve">GENERALIDADES, INSTRUCCIÓN Y PREPARACIÓN DE LA MISIÓN. </v>
      </c>
      <c r="G1149" s="59" t="str">
        <f>CONCATENATE(I1149," - ",J1149,". ",K1149," (Ref: ",REPARTO!$F$3,"-",A1149,")")</f>
        <v>ÁMBITO DE LA INSTRUCCIÓN TÁCTICA Y TÉCNICA - GENERALIDADES, INSTRUCCIÓN Y PREPARACIÓN DE LA MISIÓN.  (Ref: 5-1148)</v>
      </c>
      <c r="I1149" s="42" t="s">
        <v>138</v>
      </c>
      <c r="J1149" s="37" t="s">
        <v>84</v>
      </c>
      <c r="Q1149" s="113"/>
      <c r="R1149" s="49">
        <f t="shared" si="70"/>
        <v>26</v>
      </c>
    </row>
    <row r="1150" spans="1:18" x14ac:dyDescent="0.25">
      <c r="A1150" s="59">
        <f t="shared" si="69"/>
        <v>1149</v>
      </c>
      <c r="B1150" s="47">
        <v>3</v>
      </c>
      <c r="F1150" s="59" t="str">
        <f t="shared" si="71"/>
        <v xml:space="preserve">GENERALIDADES, INSTRUCCIÓN Y PREPARACIÓN DE LA MISIÓN. </v>
      </c>
      <c r="G1150" s="59" t="str">
        <f>CONCATENATE(I1150," - ",J1150,". ",K1150," (Ref: ",REPARTO!$F$3,"-",A1150,")")</f>
        <v>ÁMBITO DE LA INSTRUCCIÓN TÁCTICA Y TÉCNICA - GENERALIDADES, INSTRUCCIÓN Y PREPARACIÓN DE LA MISIÓN.  (Ref: 5-1149)</v>
      </c>
      <c r="I1150" s="42" t="s">
        <v>138</v>
      </c>
      <c r="J1150" s="37" t="s">
        <v>84</v>
      </c>
      <c r="Q1150" s="113"/>
      <c r="R1150" s="49">
        <f t="shared" si="70"/>
        <v>27</v>
      </c>
    </row>
    <row r="1151" spans="1:18" x14ac:dyDescent="0.25">
      <c r="A1151" s="59">
        <f t="shared" si="69"/>
        <v>1150</v>
      </c>
      <c r="B1151" s="47">
        <v>3</v>
      </c>
      <c r="F1151" s="59" t="str">
        <f t="shared" si="71"/>
        <v xml:space="preserve">GENERALIDADES, INSTRUCCIÓN Y PREPARACIÓN DE LA MISIÓN. </v>
      </c>
      <c r="G1151" s="59" t="str">
        <f>CONCATENATE(I1151," - ",J1151,". ",K1151," (Ref: ",REPARTO!$F$3,"-",A1151,")")</f>
        <v>ÁMBITO DE LA INSTRUCCIÓN TÁCTICA Y TÉCNICA - GENERALIDADES, INSTRUCCIÓN Y PREPARACIÓN DE LA MISIÓN.  (Ref: 5-1150)</v>
      </c>
      <c r="I1151" s="42" t="s">
        <v>138</v>
      </c>
      <c r="J1151" s="37" t="s">
        <v>84</v>
      </c>
      <c r="Q1151" s="113"/>
      <c r="R1151" s="49">
        <f t="shared" si="70"/>
        <v>28</v>
      </c>
    </row>
    <row r="1152" spans="1:18" x14ac:dyDescent="0.25">
      <c r="A1152" s="59">
        <f t="shared" si="69"/>
        <v>1151</v>
      </c>
      <c r="B1152" s="47">
        <v>3</v>
      </c>
      <c r="F1152" s="59" t="str">
        <f t="shared" si="71"/>
        <v xml:space="preserve">GENERALIDADES, INSTRUCCIÓN Y PREPARACIÓN DE LA MISIÓN. </v>
      </c>
      <c r="G1152" s="59" t="str">
        <f>CONCATENATE(I1152," - ",J1152,". ",K1152," (Ref: ",REPARTO!$F$3,"-",A1152,")")</f>
        <v>ÁMBITO DE LA INSTRUCCIÓN TÁCTICA Y TÉCNICA - GENERALIDADES, INSTRUCCIÓN Y PREPARACIÓN DE LA MISIÓN.  (Ref: 5-1151)</v>
      </c>
      <c r="I1152" s="42" t="s">
        <v>138</v>
      </c>
      <c r="J1152" s="37" t="s">
        <v>84</v>
      </c>
      <c r="Q1152" s="113"/>
      <c r="R1152" s="49">
        <f t="shared" si="70"/>
        <v>29</v>
      </c>
    </row>
    <row r="1153" spans="1:18" x14ac:dyDescent="0.25">
      <c r="A1153" s="59">
        <f t="shared" si="69"/>
        <v>1152</v>
      </c>
      <c r="B1153" s="47">
        <v>3</v>
      </c>
      <c r="F1153" s="59" t="str">
        <f t="shared" si="71"/>
        <v xml:space="preserve">GENERALIDADES, INSTRUCCIÓN Y PREPARACIÓN DE LA MISIÓN. </v>
      </c>
      <c r="G1153" s="59" t="str">
        <f>CONCATENATE(I1153," - ",J1153,". ",K1153," (Ref: ",REPARTO!$F$3,"-",A1153,")")</f>
        <v>ÁMBITO DE LA INSTRUCCIÓN TÁCTICA Y TÉCNICA - GENERALIDADES, INSTRUCCIÓN Y PREPARACIÓN DE LA MISIÓN.  (Ref: 5-1152)</v>
      </c>
      <c r="I1153" s="42" t="s">
        <v>138</v>
      </c>
      <c r="J1153" s="37" t="s">
        <v>84</v>
      </c>
      <c r="Q1153" s="113"/>
      <c r="R1153" s="49">
        <f t="shared" si="70"/>
        <v>30</v>
      </c>
    </row>
    <row r="1154" spans="1:18" x14ac:dyDescent="0.25">
      <c r="A1154" s="59">
        <f t="shared" si="69"/>
        <v>1153</v>
      </c>
      <c r="B1154" s="47">
        <v>3</v>
      </c>
      <c r="F1154" s="59" t="str">
        <f t="shared" si="71"/>
        <v xml:space="preserve">GENERALIDADES, INSTRUCCIÓN Y PREPARACIÓN DE LA MISIÓN. </v>
      </c>
      <c r="G1154" s="59" t="str">
        <f>CONCATENATE(I1154," - ",J1154,". ",K1154," (Ref: ",REPARTO!$F$3,"-",A1154,")")</f>
        <v>ÁMBITO DE LA INSTRUCCIÓN TÁCTICA Y TÉCNICA - GENERALIDADES, INSTRUCCIÓN Y PREPARACIÓN DE LA MISIÓN.  (Ref: 5-1153)</v>
      </c>
      <c r="I1154" s="42" t="s">
        <v>138</v>
      </c>
      <c r="J1154" s="37" t="s">
        <v>84</v>
      </c>
      <c r="Q1154" s="113"/>
      <c r="R1154" s="49">
        <f t="shared" si="70"/>
        <v>31</v>
      </c>
    </row>
    <row r="1155" spans="1:18" x14ac:dyDescent="0.25">
      <c r="A1155" s="59">
        <f t="shared" si="69"/>
        <v>1154</v>
      </c>
      <c r="B1155" s="47">
        <v>3</v>
      </c>
      <c r="F1155" s="59" t="str">
        <f t="shared" si="71"/>
        <v xml:space="preserve">GENERALIDADES, INSTRUCCIÓN Y PREPARACIÓN DE LA MISIÓN. </v>
      </c>
      <c r="G1155" s="59" t="str">
        <f>CONCATENATE(I1155," - ",J1155,". ",K1155," (Ref: ",REPARTO!$F$3,"-",A1155,")")</f>
        <v>ÁMBITO DE LA INSTRUCCIÓN TÁCTICA Y TÉCNICA - GENERALIDADES, INSTRUCCIÓN Y PREPARACIÓN DE LA MISIÓN.  (Ref: 5-1154)</v>
      </c>
      <c r="I1155" s="42" t="s">
        <v>138</v>
      </c>
      <c r="J1155" s="37" t="s">
        <v>84</v>
      </c>
      <c r="Q1155" s="113"/>
      <c r="R1155" s="49">
        <f t="shared" si="70"/>
        <v>32</v>
      </c>
    </row>
    <row r="1156" spans="1:18" x14ac:dyDescent="0.25">
      <c r="A1156" s="59">
        <f t="shared" ref="A1156:A1219" si="72">+A1155+1</f>
        <v>1155</v>
      </c>
      <c r="B1156" s="47">
        <v>3</v>
      </c>
      <c r="F1156" s="59" t="str">
        <f t="shared" si="71"/>
        <v xml:space="preserve">GENERALIDADES, INSTRUCCIÓN Y PREPARACIÓN DE LA MISIÓN. </v>
      </c>
      <c r="G1156" s="59" t="str">
        <f>CONCATENATE(I1156," - ",J1156,". ",K1156," (Ref: ",REPARTO!$F$3,"-",A1156,")")</f>
        <v>ÁMBITO DE LA INSTRUCCIÓN TÁCTICA Y TÉCNICA - GENERALIDADES, INSTRUCCIÓN Y PREPARACIÓN DE LA MISIÓN.  (Ref: 5-1155)</v>
      </c>
      <c r="I1156" s="42" t="s">
        <v>138</v>
      </c>
      <c r="J1156" s="37" t="s">
        <v>84</v>
      </c>
      <c r="Q1156" s="113"/>
      <c r="R1156" s="49">
        <f t="shared" ref="R1156:R1219" si="73">IF(C1156=0,R1155+1,1)</f>
        <v>33</v>
      </c>
    </row>
    <row r="1157" spans="1:18" x14ac:dyDescent="0.25">
      <c r="A1157" s="59">
        <f t="shared" si="72"/>
        <v>1156</v>
      </c>
      <c r="B1157" s="47">
        <v>3</v>
      </c>
      <c r="F1157" s="59" t="str">
        <f t="shared" si="71"/>
        <v xml:space="preserve">GENERALIDADES, INSTRUCCIÓN Y PREPARACIÓN DE LA MISIÓN. </v>
      </c>
      <c r="G1157" s="59" t="str">
        <f>CONCATENATE(I1157," - ",J1157,". ",K1157," (Ref: ",REPARTO!$F$3,"-",A1157,")")</f>
        <v>ÁMBITO DE LA INSTRUCCIÓN TÁCTICA Y TÉCNICA - GENERALIDADES, INSTRUCCIÓN Y PREPARACIÓN DE LA MISIÓN.  (Ref: 5-1156)</v>
      </c>
      <c r="I1157" s="42" t="s">
        <v>138</v>
      </c>
      <c r="J1157" s="37" t="s">
        <v>84</v>
      </c>
      <c r="Q1157" s="113"/>
      <c r="R1157" s="49">
        <f t="shared" si="73"/>
        <v>34</v>
      </c>
    </row>
    <row r="1158" spans="1:18" x14ac:dyDescent="0.25">
      <c r="A1158" s="59">
        <f t="shared" si="72"/>
        <v>1157</v>
      </c>
      <c r="B1158" s="47">
        <v>3</v>
      </c>
      <c r="F1158" s="59" t="str">
        <f t="shared" si="71"/>
        <v xml:space="preserve">GENERALIDADES, INSTRUCCIÓN Y PREPARACIÓN DE LA MISIÓN. </v>
      </c>
      <c r="G1158" s="59" t="str">
        <f>CONCATENATE(I1158," - ",J1158,". ",K1158," (Ref: ",REPARTO!$F$3,"-",A1158,")")</f>
        <v>ÁMBITO DE LA INSTRUCCIÓN TÁCTICA Y TÉCNICA - GENERALIDADES, INSTRUCCIÓN Y PREPARACIÓN DE LA MISIÓN.  (Ref: 5-1157)</v>
      </c>
      <c r="I1158" s="42" t="s">
        <v>138</v>
      </c>
      <c r="J1158" s="37" t="s">
        <v>84</v>
      </c>
      <c r="Q1158" s="113"/>
      <c r="R1158" s="49">
        <f t="shared" si="73"/>
        <v>35</v>
      </c>
    </row>
    <row r="1159" spans="1:18" x14ac:dyDescent="0.25">
      <c r="A1159" s="59">
        <f t="shared" si="72"/>
        <v>1158</v>
      </c>
      <c r="B1159" s="47">
        <v>3</v>
      </c>
      <c r="F1159" s="59" t="str">
        <f t="shared" si="71"/>
        <v xml:space="preserve">GENERALIDADES, INSTRUCCIÓN Y PREPARACIÓN DE LA MISIÓN. </v>
      </c>
      <c r="G1159" s="59" t="str">
        <f>CONCATENATE(I1159," - ",J1159,". ",K1159," (Ref: ",REPARTO!$F$3,"-",A1159,")")</f>
        <v>ÁMBITO DE LA INSTRUCCIÓN TÁCTICA Y TÉCNICA - GENERALIDADES, INSTRUCCIÓN Y PREPARACIÓN DE LA MISIÓN.  (Ref: 5-1158)</v>
      </c>
      <c r="I1159" s="42" t="s">
        <v>138</v>
      </c>
      <c r="J1159" s="37" t="s">
        <v>84</v>
      </c>
      <c r="Q1159" s="113"/>
      <c r="R1159" s="49">
        <f t="shared" si="73"/>
        <v>36</v>
      </c>
    </row>
    <row r="1160" spans="1:18" x14ac:dyDescent="0.25">
      <c r="A1160" s="59">
        <f t="shared" si="72"/>
        <v>1159</v>
      </c>
      <c r="B1160" s="47">
        <v>3</v>
      </c>
      <c r="F1160" s="59" t="str">
        <f t="shared" si="71"/>
        <v xml:space="preserve">GENERALIDADES, INSTRUCCIÓN Y PREPARACIÓN DE LA MISIÓN. </v>
      </c>
      <c r="G1160" s="59" t="str">
        <f>CONCATENATE(I1160," - ",J1160,". ",K1160," (Ref: ",REPARTO!$F$3,"-",A1160,")")</f>
        <v>ÁMBITO DE LA INSTRUCCIÓN TÁCTICA Y TÉCNICA - GENERALIDADES, INSTRUCCIÓN Y PREPARACIÓN DE LA MISIÓN.  (Ref: 5-1159)</v>
      </c>
      <c r="I1160" s="42" t="s">
        <v>138</v>
      </c>
      <c r="J1160" s="37" t="s">
        <v>84</v>
      </c>
      <c r="Q1160" s="113"/>
      <c r="R1160" s="49">
        <f t="shared" si="73"/>
        <v>37</v>
      </c>
    </row>
    <row r="1161" spans="1:18" x14ac:dyDescent="0.25">
      <c r="A1161" s="59">
        <f t="shared" si="72"/>
        <v>1160</v>
      </c>
      <c r="B1161" s="47">
        <v>3</v>
      </c>
      <c r="F1161" s="59" t="str">
        <f t="shared" si="71"/>
        <v xml:space="preserve">GENERALIDADES, INSTRUCCIÓN Y PREPARACIÓN DE LA MISIÓN. </v>
      </c>
      <c r="G1161" s="59" t="str">
        <f>CONCATENATE(I1161," - ",J1161,". ",K1161," (Ref: ",REPARTO!$F$3,"-",A1161,")")</f>
        <v>ÁMBITO DE LA INSTRUCCIÓN TÁCTICA Y TÉCNICA - GENERALIDADES, INSTRUCCIÓN Y PREPARACIÓN DE LA MISIÓN.  (Ref: 5-1160)</v>
      </c>
      <c r="I1161" s="42" t="s">
        <v>138</v>
      </c>
      <c r="J1161" s="37" t="s">
        <v>84</v>
      </c>
      <c r="Q1161" s="113"/>
      <c r="R1161" s="49">
        <f t="shared" si="73"/>
        <v>38</v>
      </c>
    </row>
    <row r="1162" spans="1:18" x14ac:dyDescent="0.25">
      <c r="A1162" s="59">
        <f t="shared" si="72"/>
        <v>1161</v>
      </c>
      <c r="B1162" s="47">
        <v>3</v>
      </c>
      <c r="F1162" s="59" t="str">
        <f t="shared" si="71"/>
        <v xml:space="preserve">GENERALIDADES, INSTRUCCIÓN Y PREPARACIÓN DE LA MISIÓN. </v>
      </c>
      <c r="G1162" s="59" t="str">
        <f>CONCATENATE(I1162," - ",J1162,". ",K1162," (Ref: ",REPARTO!$F$3,"-",A1162,")")</f>
        <v>ÁMBITO DE LA INSTRUCCIÓN TÁCTICA Y TÉCNICA - GENERALIDADES, INSTRUCCIÓN Y PREPARACIÓN DE LA MISIÓN.  (Ref: 5-1161)</v>
      </c>
      <c r="I1162" s="42" t="s">
        <v>138</v>
      </c>
      <c r="J1162" s="37" t="s">
        <v>84</v>
      </c>
      <c r="Q1162" s="113"/>
      <c r="R1162" s="49">
        <f t="shared" si="73"/>
        <v>39</v>
      </c>
    </row>
    <row r="1163" spans="1:18" x14ac:dyDescent="0.25">
      <c r="A1163" s="59">
        <f t="shared" si="72"/>
        <v>1162</v>
      </c>
      <c r="B1163" s="47">
        <v>3</v>
      </c>
      <c r="F1163" s="59" t="str">
        <f t="shared" si="71"/>
        <v xml:space="preserve">GENERALIDADES, INSTRUCCIÓN Y PREPARACIÓN DE LA MISIÓN. </v>
      </c>
      <c r="G1163" s="59" t="str">
        <f>CONCATENATE(I1163," - ",J1163,". ",K1163," (Ref: ",REPARTO!$F$3,"-",A1163,")")</f>
        <v>ÁMBITO DE LA INSTRUCCIÓN TÁCTICA Y TÉCNICA - GENERALIDADES, INSTRUCCIÓN Y PREPARACIÓN DE LA MISIÓN.  (Ref: 5-1162)</v>
      </c>
      <c r="I1163" s="42" t="s">
        <v>138</v>
      </c>
      <c r="J1163" s="37" t="s">
        <v>84</v>
      </c>
      <c r="Q1163" s="113"/>
      <c r="R1163" s="49">
        <f t="shared" si="73"/>
        <v>40</v>
      </c>
    </row>
    <row r="1164" spans="1:18" x14ac:dyDescent="0.25">
      <c r="A1164" s="59">
        <f t="shared" si="72"/>
        <v>1163</v>
      </c>
      <c r="B1164" s="47">
        <v>3</v>
      </c>
      <c r="F1164" s="59" t="str">
        <f t="shared" si="71"/>
        <v xml:space="preserve">GENERALIDADES, INSTRUCCIÓN Y PREPARACIÓN DE LA MISIÓN. </v>
      </c>
      <c r="G1164" s="59" t="str">
        <f>CONCATENATE(I1164," - ",J1164,". ",K1164," (Ref: ",REPARTO!$F$3,"-",A1164,")")</f>
        <v>ÁMBITO DE LA INSTRUCCIÓN TÁCTICA Y TÉCNICA - GENERALIDADES, INSTRUCCIÓN Y PREPARACIÓN DE LA MISIÓN.  (Ref: 5-1163)</v>
      </c>
      <c r="I1164" s="42" t="s">
        <v>138</v>
      </c>
      <c r="J1164" s="37" t="s">
        <v>84</v>
      </c>
      <c r="Q1164" s="113"/>
      <c r="R1164" s="49">
        <f t="shared" si="73"/>
        <v>41</v>
      </c>
    </row>
    <row r="1165" spans="1:18" x14ac:dyDescent="0.25">
      <c r="A1165" s="59">
        <f t="shared" si="72"/>
        <v>1164</v>
      </c>
      <c r="B1165" s="47">
        <v>3</v>
      </c>
      <c r="F1165" s="59" t="str">
        <f t="shared" si="71"/>
        <v xml:space="preserve">GENERALIDADES, INSTRUCCIÓN Y PREPARACIÓN DE LA MISIÓN. </v>
      </c>
      <c r="G1165" s="59" t="str">
        <f>CONCATENATE(I1165," - ",J1165,". ",K1165," (Ref: ",REPARTO!$F$3,"-",A1165,")")</f>
        <v>ÁMBITO DE LA INSTRUCCIÓN TÁCTICA Y TÉCNICA - GENERALIDADES, INSTRUCCIÓN Y PREPARACIÓN DE LA MISIÓN.  (Ref: 5-1164)</v>
      </c>
      <c r="I1165" s="42" t="s">
        <v>138</v>
      </c>
      <c r="J1165" s="37" t="s">
        <v>84</v>
      </c>
      <c r="Q1165" s="113"/>
      <c r="R1165" s="49">
        <f t="shared" si="73"/>
        <v>42</v>
      </c>
    </row>
    <row r="1166" spans="1:18" x14ac:dyDescent="0.25">
      <c r="A1166" s="59">
        <f t="shared" si="72"/>
        <v>1165</v>
      </c>
      <c r="B1166" s="47">
        <v>3</v>
      </c>
      <c r="F1166" s="59" t="str">
        <f t="shared" si="71"/>
        <v xml:space="preserve">GENERALIDADES, INSTRUCCIÓN Y PREPARACIÓN DE LA MISIÓN. </v>
      </c>
      <c r="G1166" s="59" t="str">
        <f>CONCATENATE(I1166," - ",J1166,". ",K1166," (Ref: ",REPARTO!$F$3,"-",A1166,")")</f>
        <v>ÁMBITO DE LA INSTRUCCIÓN TÁCTICA Y TÉCNICA - GENERALIDADES, INSTRUCCIÓN Y PREPARACIÓN DE LA MISIÓN.  (Ref: 5-1165)</v>
      </c>
      <c r="I1166" s="42" t="s">
        <v>138</v>
      </c>
      <c r="J1166" s="37" t="s">
        <v>84</v>
      </c>
      <c r="Q1166" s="113"/>
      <c r="R1166" s="49">
        <f t="shared" si="73"/>
        <v>43</v>
      </c>
    </row>
    <row r="1167" spans="1:18" x14ac:dyDescent="0.25">
      <c r="A1167" s="59">
        <f t="shared" si="72"/>
        <v>1166</v>
      </c>
      <c r="B1167" s="47">
        <v>3</v>
      </c>
      <c r="F1167" s="59" t="str">
        <f t="shared" si="71"/>
        <v xml:space="preserve">GENERALIDADES, INSTRUCCIÓN Y PREPARACIÓN DE LA MISIÓN. </v>
      </c>
      <c r="G1167" s="59" t="str">
        <f>CONCATENATE(I1167," - ",J1167,". ",K1167," (Ref: ",REPARTO!$F$3,"-",A1167,")")</f>
        <v>ÁMBITO DE LA INSTRUCCIÓN TÁCTICA Y TÉCNICA - GENERALIDADES, INSTRUCCIÓN Y PREPARACIÓN DE LA MISIÓN.  (Ref: 5-1166)</v>
      </c>
      <c r="I1167" s="42" t="s">
        <v>138</v>
      </c>
      <c r="J1167" s="37" t="s">
        <v>84</v>
      </c>
      <c r="Q1167" s="113"/>
      <c r="R1167" s="49">
        <f t="shared" si="73"/>
        <v>44</v>
      </c>
    </row>
    <row r="1168" spans="1:18" x14ac:dyDescent="0.25">
      <c r="A1168" s="59">
        <f t="shared" si="72"/>
        <v>1167</v>
      </c>
      <c r="B1168" s="47">
        <v>3</v>
      </c>
      <c r="F1168" s="59" t="str">
        <f t="shared" si="71"/>
        <v xml:space="preserve">GENERALIDADES, INSTRUCCIÓN Y PREPARACIÓN DE LA MISIÓN. </v>
      </c>
      <c r="G1168" s="59" t="str">
        <f>CONCATENATE(I1168," - ",J1168,". ",K1168," (Ref: ",REPARTO!$F$3,"-",A1168,")")</f>
        <v>ÁMBITO DE LA INSTRUCCIÓN TÁCTICA Y TÉCNICA - GENERALIDADES, INSTRUCCIÓN Y PREPARACIÓN DE LA MISIÓN.  (Ref: 5-1167)</v>
      </c>
      <c r="I1168" s="42" t="s">
        <v>138</v>
      </c>
      <c r="J1168" s="37" t="s">
        <v>84</v>
      </c>
      <c r="Q1168" s="113"/>
      <c r="R1168" s="49">
        <f t="shared" si="73"/>
        <v>45</v>
      </c>
    </row>
    <row r="1169" spans="1:18" x14ac:dyDescent="0.25">
      <c r="A1169" s="59">
        <f t="shared" si="72"/>
        <v>1168</v>
      </c>
      <c r="B1169" s="47">
        <v>3</v>
      </c>
      <c r="F1169" s="59" t="str">
        <f t="shared" si="71"/>
        <v xml:space="preserve">GENERALIDADES, INSTRUCCIÓN Y PREPARACIÓN DE LA MISIÓN. </v>
      </c>
      <c r="G1169" s="59" t="str">
        <f>CONCATENATE(I1169," - ",J1169,". ",K1169," (Ref: ",REPARTO!$F$3,"-",A1169,")")</f>
        <v>ÁMBITO DE LA INSTRUCCIÓN TÁCTICA Y TÉCNICA - GENERALIDADES, INSTRUCCIÓN Y PREPARACIÓN DE LA MISIÓN.  (Ref: 5-1168)</v>
      </c>
      <c r="I1169" s="42" t="s">
        <v>138</v>
      </c>
      <c r="J1169" s="37" t="s">
        <v>84</v>
      </c>
      <c r="Q1169" s="113"/>
      <c r="R1169" s="49">
        <f t="shared" si="73"/>
        <v>46</v>
      </c>
    </row>
    <row r="1170" spans="1:18" x14ac:dyDescent="0.25">
      <c r="A1170" s="59">
        <f t="shared" si="72"/>
        <v>1169</v>
      </c>
      <c r="B1170" s="47">
        <v>3</v>
      </c>
      <c r="F1170" s="59" t="str">
        <f t="shared" si="71"/>
        <v xml:space="preserve">GENERALIDADES, INSTRUCCIÓN Y PREPARACIÓN DE LA MISIÓN. </v>
      </c>
      <c r="G1170" s="59" t="str">
        <f>CONCATENATE(I1170," - ",J1170,". ",K1170," (Ref: ",REPARTO!$F$3,"-",A1170,")")</f>
        <v>ÁMBITO DE LA INSTRUCCIÓN TÁCTICA Y TÉCNICA - GENERALIDADES, INSTRUCCIÓN Y PREPARACIÓN DE LA MISIÓN.  (Ref: 5-1169)</v>
      </c>
      <c r="I1170" s="42" t="s">
        <v>138</v>
      </c>
      <c r="J1170" s="37" t="s">
        <v>84</v>
      </c>
      <c r="Q1170" s="113"/>
      <c r="R1170" s="49">
        <f t="shared" si="73"/>
        <v>47</v>
      </c>
    </row>
    <row r="1171" spans="1:18" x14ac:dyDescent="0.25">
      <c r="A1171" s="59">
        <f t="shared" si="72"/>
        <v>1170</v>
      </c>
      <c r="B1171" s="47">
        <v>3</v>
      </c>
      <c r="F1171" s="59" t="str">
        <f t="shared" si="71"/>
        <v xml:space="preserve">GENERALIDADES, INSTRUCCIÓN Y PREPARACIÓN DE LA MISIÓN. </v>
      </c>
      <c r="G1171" s="59" t="str">
        <f>CONCATENATE(I1171," - ",J1171,". ",K1171," (Ref: ",REPARTO!$F$3,"-",A1171,")")</f>
        <v>ÁMBITO DE LA INSTRUCCIÓN TÁCTICA Y TÉCNICA - GENERALIDADES, INSTRUCCIÓN Y PREPARACIÓN DE LA MISIÓN.  (Ref: 5-1170)</v>
      </c>
      <c r="I1171" s="42" t="s">
        <v>138</v>
      </c>
      <c r="J1171" s="37" t="s">
        <v>84</v>
      </c>
      <c r="Q1171" s="113"/>
      <c r="R1171" s="49">
        <f t="shared" si="73"/>
        <v>48</v>
      </c>
    </row>
    <row r="1172" spans="1:18" x14ac:dyDescent="0.25">
      <c r="A1172" s="59">
        <f t="shared" si="72"/>
        <v>1171</v>
      </c>
      <c r="B1172" s="47">
        <v>3</v>
      </c>
      <c r="F1172" s="59" t="str">
        <f t="shared" si="71"/>
        <v xml:space="preserve">GENERALIDADES, INSTRUCCIÓN Y PREPARACIÓN DE LA MISIÓN. </v>
      </c>
      <c r="G1172" s="59" t="str">
        <f>CONCATENATE(I1172," - ",J1172,". ",K1172," (Ref: ",REPARTO!$F$3,"-",A1172,")")</f>
        <v>ÁMBITO DE LA INSTRUCCIÓN TÁCTICA Y TÉCNICA - GENERALIDADES, INSTRUCCIÓN Y PREPARACIÓN DE LA MISIÓN.  (Ref: 5-1171)</v>
      </c>
      <c r="I1172" s="42" t="s">
        <v>138</v>
      </c>
      <c r="J1172" s="37" t="s">
        <v>84</v>
      </c>
      <c r="Q1172" s="113"/>
      <c r="R1172" s="49">
        <f t="shared" si="73"/>
        <v>49</v>
      </c>
    </row>
    <row r="1173" spans="1:18" x14ac:dyDescent="0.25">
      <c r="A1173" s="59">
        <f t="shared" si="72"/>
        <v>1172</v>
      </c>
      <c r="B1173" s="47">
        <v>3</v>
      </c>
      <c r="F1173" s="59" t="str">
        <f t="shared" si="71"/>
        <v xml:space="preserve">GENERALIDADES, INSTRUCCIÓN Y PREPARACIÓN DE LA MISIÓN. </v>
      </c>
      <c r="G1173" s="59" t="str">
        <f>CONCATENATE(I1173," - ",J1173,". ",K1173," (Ref: ",REPARTO!$F$3,"-",A1173,")")</f>
        <v>ÁMBITO DE LA INSTRUCCIÓN TÁCTICA Y TÉCNICA - GENERALIDADES, INSTRUCCIÓN Y PREPARACIÓN DE LA MISIÓN.  (Ref: 5-1172)</v>
      </c>
      <c r="I1173" s="42" t="s">
        <v>138</v>
      </c>
      <c r="J1173" s="37" t="s">
        <v>84</v>
      </c>
      <c r="Q1173" s="113"/>
      <c r="R1173" s="49">
        <f t="shared" si="73"/>
        <v>50</v>
      </c>
    </row>
    <row r="1174" spans="1:18" x14ac:dyDescent="0.25">
      <c r="A1174" s="59">
        <f t="shared" si="72"/>
        <v>1173</v>
      </c>
      <c r="B1174" s="47">
        <v>3</v>
      </c>
      <c r="F1174" s="59" t="str">
        <f t="shared" si="71"/>
        <v xml:space="preserve">GENERALIDADES, INSTRUCCIÓN Y PREPARACIÓN DE LA MISIÓN. </v>
      </c>
      <c r="G1174" s="59" t="str">
        <f>CONCATENATE(I1174," - ",J1174,". ",K1174," (Ref: ",REPARTO!$F$3,"-",A1174,")")</f>
        <v>ÁMBITO DE LA INSTRUCCIÓN TÁCTICA Y TÉCNICA - GENERALIDADES, INSTRUCCIÓN Y PREPARACIÓN DE LA MISIÓN.  (Ref: 5-1173)</v>
      </c>
      <c r="I1174" s="42" t="s">
        <v>138</v>
      </c>
      <c r="J1174" s="37" t="s">
        <v>84</v>
      </c>
      <c r="Q1174" s="113"/>
      <c r="R1174" s="49">
        <f t="shared" si="73"/>
        <v>51</v>
      </c>
    </row>
    <row r="1175" spans="1:18" x14ac:dyDescent="0.25">
      <c r="A1175" s="59">
        <f t="shared" si="72"/>
        <v>1174</v>
      </c>
      <c r="B1175" s="47">
        <v>3</v>
      </c>
      <c r="F1175" s="59" t="str">
        <f t="shared" si="71"/>
        <v xml:space="preserve">GENERALIDADES, INSTRUCCIÓN Y PREPARACIÓN DE LA MISIÓN. </v>
      </c>
      <c r="G1175" s="59" t="str">
        <f>CONCATENATE(I1175," - ",J1175,". ",K1175," (Ref: ",REPARTO!$F$3,"-",A1175,")")</f>
        <v>ÁMBITO DE LA INSTRUCCIÓN TÁCTICA Y TÉCNICA - GENERALIDADES, INSTRUCCIÓN Y PREPARACIÓN DE LA MISIÓN.  (Ref: 5-1174)</v>
      </c>
      <c r="I1175" s="42" t="s">
        <v>138</v>
      </c>
      <c r="J1175" s="37" t="s">
        <v>84</v>
      </c>
      <c r="Q1175" s="113"/>
      <c r="R1175" s="49">
        <f t="shared" si="73"/>
        <v>52</v>
      </c>
    </row>
    <row r="1176" spans="1:18" x14ac:dyDescent="0.25">
      <c r="A1176" s="59">
        <f t="shared" si="72"/>
        <v>1175</v>
      </c>
      <c r="B1176" s="47">
        <v>3</v>
      </c>
      <c r="F1176" s="59" t="str">
        <f t="shared" si="71"/>
        <v xml:space="preserve">GENERALIDADES, INSTRUCCIÓN Y PREPARACIÓN DE LA MISIÓN. </v>
      </c>
      <c r="G1176" s="59" t="str">
        <f>CONCATENATE(I1176," - ",J1176,". ",K1176," (Ref: ",REPARTO!$F$3,"-",A1176,")")</f>
        <v>ÁMBITO DE LA INSTRUCCIÓN TÁCTICA Y TÉCNICA - GENERALIDADES, INSTRUCCIÓN Y PREPARACIÓN DE LA MISIÓN.  (Ref: 5-1175)</v>
      </c>
      <c r="I1176" s="42" t="s">
        <v>138</v>
      </c>
      <c r="J1176" s="37" t="s">
        <v>84</v>
      </c>
      <c r="Q1176" s="113"/>
      <c r="R1176" s="49">
        <f t="shared" si="73"/>
        <v>53</v>
      </c>
    </row>
    <row r="1177" spans="1:18" x14ac:dyDescent="0.25">
      <c r="A1177" s="59">
        <f t="shared" si="72"/>
        <v>1176</v>
      </c>
      <c r="B1177" s="47">
        <v>3</v>
      </c>
      <c r="F1177" s="59" t="str">
        <f t="shared" si="71"/>
        <v xml:space="preserve">GENERALIDADES, INSTRUCCIÓN Y PREPARACIÓN DE LA MISIÓN. </v>
      </c>
      <c r="G1177" s="59" t="str">
        <f>CONCATENATE(I1177," - ",J1177,". ",K1177," (Ref: ",REPARTO!$F$3,"-",A1177,")")</f>
        <v>ÁMBITO DE LA INSTRUCCIÓN TÁCTICA Y TÉCNICA - GENERALIDADES, INSTRUCCIÓN Y PREPARACIÓN DE LA MISIÓN.  (Ref: 5-1176)</v>
      </c>
      <c r="I1177" s="42" t="s">
        <v>138</v>
      </c>
      <c r="J1177" s="37" t="s">
        <v>84</v>
      </c>
      <c r="Q1177" s="113"/>
      <c r="R1177" s="49">
        <f t="shared" si="73"/>
        <v>54</v>
      </c>
    </row>
    <row r="1178" spans="1:18" x14ac:dyDescent="0.25">
      <c r="A1178" s="59">
        <f t="shared" si="72"/>
        <v>1177</v>
      </c>
      <c r="B1178" s="47">
        <v>3</v>
      </c>
      <c r="F1178" s="59" t="str">
        <f t="shared" si="71"/>
        <v xml:space="preserve">GENERALIDADES, INSTRUCCIÓN Y PREPARACIÓN DE LA MISIÓN. </v>
      </c>
      <c r="G1178" s="59" t="str">
        <f>CONCATENATE(I1178," - ",J1178,". ",K1178," (Ref: ",REPARTO!$F$3,"-",A1178,")")</f>
        <v>ÁMBITO DE LA INSTRUCCIÓN TÁCTICA Y TÉCNICA - GENERALIDADES, INSTRUCCIÓN Y PREPARACIÓN DE LA MISIÓN.  (Ref: 5-1177)</v>
      </c>
      <c r="I1178" s="42" t="s">
        <v>138</v>
      </c>
      <c r="J1178" s="37" t="s">
        <v>84</v>
      </c>
      <c r="Q1178" s="113"/>
      <c r="R1178" s="49">
        <f t="shared" si="73"/>
        <v>55</v>
      </c>
    </row>
    <row r="1179" spans="1:18" x14ac:dyDescent="0.25">
      <c r="A1179" s="59">
        <f t="shared" si="72"/>
        <v>1178</v>
      </c>
      <c r="B1179" s="47">
        <v>3</v>
      </c>
      <c r="F1179" s="59" t="str">
        <f t="shared" si="71"/>
        <v xml:space="preserve">GENERALIDADES, INSTRUCCIÓN Y PREPARACIÓN DE LA MISIÓN. </v>
      </c>
      <c r="G1179" s="59" t="str">
        <f>CONCATENATE(I1179," - ",J1179,". ",K1179," (Ref: ",REPARTO!$F$3,"-",A1179,")")</f>
        <v>ÁMBITO DE LA INSTRUCCIÓN TÁCTICA Y TÉCNICA - GENERALIDADES, INSTRUCCIÓN Y PREPARACIÓN DE LA MISIÓN.  (Ref: 5-1178)</v>
      </c>
      <c r="I1179" s="42" t="s">
        <v>138</v>
      </c>
      <c r="J1179" s="37" t="s">
        <v>84</v>
      </c>
      <c r="Q1179" s="113"/>
      <c r="R1179" s="49">
        <f t="shared" si="73"/>
        <v>56</v>
      </c>
    </row>
    <row r="1180" spans="1:18" x14ac:dyDescent="0.25">
      <c r="A1180" s="59">
        <f t="shared" si="72"/>
        <v>1179</v>
      </c>
      <c r="B1180" s="47">
        <v>3</v>
      </c>
      <c r="F1180" s="59" t="str">
        <f t="shared" si="71"/>
        <v xml:space="preserve">GENERALIDADES, INSTRUCCIÓN Y PREPARACIÓN DE LA MISIÓN. </v>
      </c>
      <c r="G1180" s="59" t="str">
        <f>CONCATENATE(I1180," - ",J1180,". ",K1180," (Ref: ",REPARTO!$F$3,"-",A1180,")")</f>
        <v>ÁMBITO DE LA INSTRUCCIÓN TÁCTICA Y TÉCNICA - GENERALIDADES, INSTRUCCIÓN Y PREPARACIÓN DE LA MISIÓN.  (Ref: 5-1179)</v>
      </c>
      <c r="I1180" s="42" t="s">
        <v>138</v>
      </c>
      <c r="J1180" s="37" t="s">
        <v>84</v>
      </c>
      <c r="Q1180" s="113"/>
      <c r="R1180" s="49">
        <f t="shared" si="73"/>
        <v>57</v>
      </c>
    </row>
    <row r="1181" spans="1:18" x14ac:dyDescent="0.25">
      <c r="A1181" s="59">
        <f t="shared" si="72"/>
        <v>1180</v>
      </c>
      <c r="B1181" s="47">
        <v>3</v>
      </c>
      <c r="F1181" s="59" t="str">
        <f t="shared" si="71"/>
        <v xml:space="preserve">GENERALIDADES, INSTRUCCIÓN Y PREPARACIÓN DE LA MISIÓN. </v>
      </c>
      <c r="G1181" s="59" t="str">
        <f>CONCATENATE(I1181," - ",J1181,". ",K1181," (Ref: ",REPARTO!$F$3,"-",A1181,")")</f>
        <v>ÁMBITO DE LA INSTRUCCIÓN TÁCTICA Y TÉCNICA - GENERALIDADES, INSTRUCCIÓN Y PREPARACIÓN DE LA MISIÓN.  (Ref: 5-1180)</v>
      </c>
      <c r="I1181" s="42" t="s">
        <v>138</v>
      </c>
      <c r="J1181" s="37" t="s">
        <v>84</v>
      </c>
      <c r="Q1181" s="113"/>
      <c r="R1181" s="49">
        <f t="shared" si="73"/>
        <v>58</v>
      </c>
    </row>
    <row r="1182" spans="1:18" x14ac:dyDescent="0.25">
      <c r="A1182" s="59">
        <f t="shared" si="72"/>
        <v>1181</v>
      </c>
      <c r="B1182" s="47">
        <v>3</v>
      </c>
      <c r="F1182" s="59" t="str">
        <f t="shared" si="71"/>
        <v xml:space="preserve">GENERALIDADES, INSTRUCCIÓN Y PREPARACIÓN DE LA MISIÓN. </v>
      </c>
      <c r="G1182" s="59" t="str">
        <f>CONCATENATE(I1182," - ",J1182,". ",K1182," (Ref: ",REPARTO!$F$3,"-",A1182,")")</f>
        <v>ÁMBITO DE LA INSTRUCCIÓN TÁCTICA Y TÉCNICA - GENERALIDADES, INSTRUCCIÓN Y PREPARACIÓN DE LA MISIÓN.  (Ref: 5-1181)</v>
      </c>
      <c r="I1182" s="42" t="s">
        <v>138</v>
      </c>
      <c r="J1182" s="37" t="s">
        <v>84</v>
      </c>
      <c r="Q1182" s="113"/>
      <c r="R1182" s="49">
        <f t="shared" si="73"/>
        <v>59</v>
      </c>
    </row>
    <row r="1183" spans="1:18" x14ac:dyDescent="0.25">
      <c r="A1183" s="59">
        <f t="shared" si="72"/>
        <v>1182</v>
      </c>
      <c r="B1183" s="47">
        <v>3</v>
      </c>
      <c r="F1183" s="59" t="str">
        <f t="shared" si="71"/>
        <v xml:space="preserve">GENERALIDADES, INSTRUCCIÓN Y PREPARACIÓN DE LA MISIÓN. </v>
      </c>
      <c r="G1183" s="59" t="str">
        <f>CONCATENATE(I1183," - ",J1183,". ",K1183," (Ref: ",REPARTO!$F$3,"-",A1183,")")</f>
        <v>ÁMBITO DE LA INSTRUCCIÓN TÁCTICA Y TÉCNICA - GENERALIDADES, INSTRUCCIÓN Y PREPARACIÓN DE LA MISIÓN.  (Ref: 5-1182)</v>
      </c>
      <c r="I1183" s="42" t="s">
        <v>138</v>
      </c>
      <c r="J1183" s="37" t="s">
        <v>84</v>
      </c>
      <c r="Q1183" s="113"/>
      <c r="R1183" s="49">
        <f t="shared" si="73"/>
        <v>60</v>
      </c>
    </row>
    <row r="1184" spans="1:18" x14ac:dyDescent="0.25">
      <c r="A1184" s="59">
        <f t="shared" si="72"/>
        <v>1183</v>
      </c>
      <c r="B1184" s="47">
        <v>3</v>
      </c>
      <c r="F1184" s="59" t="str">
        <f t="shared" si="71"/>
        <v xml:space="preserve">GENERALIDADES, INSTRUCCIÓN Y PREPARACIÓN DE LA MISIÓN. </v>
      </c>
      <c r="G1184" s="59" t="str">
        <f>CONCATENATE(I1184," - ",J1184,". ",K1184," (Ref: ",REPARTO!$F$3,"-",A1184,")")</f>
        <v>ÁMBITO DE LA INSTRUCCIÓN TÁCTICA Y TÉCNICA - GENERALIDADES, INSTRUCCIÓN Y PREPARACIÓN DE LA MISIÓN.  (Ref: 5-1183)</v>
      </c>
      <c r="I1184" s="42" t="s">
        <v>138</v>
      </c>
      <c r="J1184" s="37" t="s">
        <v>84</v>
      </c>
      <c r="Q1184" s="113"/>
      <c r="R1184" s="49">
        <f t="shared" si="73"/>
        <v>61</v>
      </c>
    </row>
    <row r="1185" spans="1:18" x14ac:dyDescent="0.25">
      <c r="A1185" s="59">
        <f t="shared" si="72"/>
        <v>1184</v>
      </c>
      <c r="B1185" s="47">
        <v>3</v>
      </c>
      <c r="F1185" s="59" t="str">
        <f t="shared" si="71"/>
        <v xml:space="preserve">GENERALIDADES, INSTRUCCIÓN Y PREPARACIÓN DE LA MISIÓN. </v>
      </c>
      <c r="G1185" s="59" t="str">
        <f>CONCATENATE(I1185," - ",J1185,". ",K1185," (Ref: ",REPARTO!$F$3,"-",A1185,")")</f>
        <v>ÁMBITO DE LA INSTRUCCIÓN TÁCTICA Y TÉCNICA - GENERALIDADES, INSTRUCCIÓN Y PREPARACIÓN DE LA MISIÓN.  (Ref: 5-1184)</v>
      </c>
      <c r="I1185" s="42" t="s">
        <v>138</v>
      </c>
      <c r="J1185" s="37" t="s">
        <v>84</v>
      </c>
      <c r="Q1185" s="113"/>
      <c r="R1185" s="49">
        <f t="shared" si="73"/>
        <v>62</v>
      </c>
    </row>
    <row r="1186" spans="1:18" x14ac:dyDescent="0.25">
      <c r="A1186" s="59">
        <f t="shared" si="72"/>
        <v>1185</v>
      </c>
      <c r="B1186" s="47">
        <v>3</v>
      </c>
      <c r="F1186" s="59" t="str">
        <f t="shared" si="71"/>
        <v xml:space="preserve">GENERALIDADES, INSTRUCCIÓN Y PREPARACIÓN DE LA MISIÓN. </v>
      </c>
      <c r="G1186" s="59" t="str">
        <f>CONCATENATE(I1186," - ",J1186,". ",K1186," (Ref: ",REPARTO!$F$3,"-",A1186,")")</f>
        <v>ÁMBITO DE LA INSTRUCCIÓN TÁCTICA Y TÉCNICA - GENERALIDADES, INSTRUCCIÓN Y PREPARACIÓN DE LA MISIÓN.  (Ref: 5-1185)</v>
      </c>
      <c r="I1186" s="42" t="s">
        <v>138</v>
      </c>
      <c r="J1186" s="37" t="s">
        <v>84</v>
      </c>
      <c r="Q1186" s="113"/>
      <c r="R1186" s="49">
        <f t="shared" si="73"/>
        <v>63</v>
      </c>
    </row>
    <row r="1187" spans="1:18" x14ac:dyDescent="0.25">
      <c r="A1187" s="59">
        <f t="shared" si="72"/>
        <v>1186</v>
      </c>
      <c r="B1187" s="47">
        <v>3</v>
      </c>
      <c r="F1187" s="59" t="str">
        <f t="shared" si="71"/>
        <v xml:space="preserve">GENERALIDADES, INSTRUCCIÓN Y PREPARACIÓN DE LA MISIÓN. </v>
      </c>
      <c r="G1187" s="59" t="str">
        <f>CONCATENATE(I1187," - ",J1187,". ",K1187," (Ref: ",REPARTO!$F$3,"-",A1187,")")</f>
        <v>ÁMBITO DE LA INSTRUCCIÓN TÁCTICA Y TÉCNICA - GENERALIDADES, INSTRUCCIÓN Y PREPARACIÓN DE LA MISIÓN.  (Ref: 5-1186)</v>
      </c>
      <c r="I1187" s="42" t="s">
        <v>138</v>
      </c>
      <c r="J1187" s="37" t="s">
        <v>84</v>
      </c>
      <c r="Q1187" s="113"/>
      <c r="R1187" s="49">
        <f t="shared" si="73"/>
        <v>64</v>
      </c>
    </row>
    <row r="1188" spans="1:18" x14ac:dyDescent="0.25">
      <c r="A1188" s="59">
        <f t="shared" si="72"/>
        <v>1187</v>
      </c>
      <c r="B1188" s="47">
        <v>3</v>
      </c>
      <c r="F1188" s="59" t="str">
        <f t="shared" si="71"/>
        <v xml:space="preserve">GENERALIDADES, INSTRUCCIÓN Y PREPARACIÓN DE LA MISIÓN. </v>
      </c>
      <c r="G1188" s="59" t="str">
        <f>CONCATENATE(I1188," - ",J1188,". ",K1188," (Ref: ",REPARTO!$F$3,"-",A1188,")")</f>
        <v>ÁMBITO DE LA INSTRUCCIÓN TÁCTICA Y TÉCNICA - GENERALIDADES, INSTRUCCIÓN Y PREPARACIÓN DE LA MISIÓN.  (Ref: 5-1187)</v>
      </c>
      <c r="I1188" s="42" t="s">
        <v>138</v>
      </c>
      <c r="J1188" s="37" t="s">
        <v>84</v>
      </c>
      <c r="Q1188" s="113"/>
      <c r="R1188" s="49">
        <f t="shared" si="73"/>
        <v>65</v>
      </c>
    </row>
    <row r="1189" spans="1:18" x14ac:dyDescent="0.25">
      <c r="A1189" s="59">
        <f t="shared" si="72"/>
        <v>1188</v>
      </c>
      <c r="B1189" s="47">
        <v>3</v>
      </c>
      <c r="F1189" s="59" t="str">
        <f t="shared" si="71"/>
        <v xml:space="preserve">GENERALIDADES, INSTRUCCIÓN Y PREPARACIÓN DE LA MISIÓN. </v>
      </c>
      <c r="G1189" s="59" t="str">
        <f>CONCATENATE(I1189," - ",J1189,". ",K1189," (Ref: ",REPARTO!$F$3,"-",A1189,")")</f>
        <v>ÁMBITO DE LA INSTRUCCIÓN TÁCTICA Y TÉCNICA - GENERALIDADES, INSTRUCCIÓN Y PREPARACIÓN DE LA MISIÓN.  (Ref: 5-1188)</v>
      </c>
      <c r="I1189" s="42" t="s">
        <v>138</v>
      </c>
      <c r="J1189" s="37" t="s">
        <v>84</v>
      </c>
      <c r="Q1189" s="113"/>
      <c r="R1189" s="49">
        <f t="shared" si="73"/>
        <v>66</v>
      </c>
    </row>
    <row r="1190" spans="1:18" x14ac:dyDescent="0.25">
      <c r="A1190" s="59">
        <f t="shared" si="72"/>
        <v>1189</v>
      </c>
      <c r="B1190" s="47">
        <v>3</v>
      </c>
      <c r="F1190" s="59" t="str">
        <f t="shared" ref="F1190:F1211" si="74">IF(J1190&gt;0,CONCATENATE(J1190,". ",K1190),K1190)</f>
        <v xml:space="preserve">GENERALIDADES, INSTRUCCIÓN Y PREPARACIÓN DE LA MISIÓN. </v>
      </c>
      <c r="G1190" s="59" t="str">
        <f>CONCATENATE(I1190," - ",J1190,". ",K1190," (Ref: ",REPARTO!$F$3,"-",A1190,")")</f>
        <v>ÁMBITO DE LA INSTRUCCIÓN TÁCTICA Y TÉCNICA - GENERALIDADES, INSTRUCCIÓN Y PREPARACIÓN DE LA MISIÓN.  (Ref: 5-1189)</v>
      </c>
      <c r="I1190" s="42" t="s">
        <v>138</v>
      </c>
      <c r="J1190" s="37" t="s">
        <v>84</v>
      </c>
      <c r="Q1190" s="113"/>
      <c r="R1190" s="49">
        <f t="shared" si="73"/>
        <v>67</v>
      </c>
    </row>
    <row r="1191" spans="1:18" x14ac:dyDescent="0.25">
      <c r="A1191" s="59">
        <f t="shared" si="72"/>
        <v>1190</v>
      </c>
      <c r="B1191" s="47">
        <v>3</v>
      </c>
      <c r="F1191" s="59" t="str">
        <f t="shared" si="74"/>
        <v xml:space="preserve">GENERALIDADES, INSTRUCCIÓN Y PREPARACIÓN DE LA MISIÓN. </v>
      </c>
      <c r="G1191" s="59" t="str">
        <f>CONCATENATE(I1191," - ",J1191,". ",K1191," (Ref: ",REPARTO!$F$3,"-",A1191,")")</f>
        <v>ÁMBITO DE LA INSTRUCCIÓN TÁCTICA Y TÉCNICA - GENERALIDADES, INSTRUCCIÓN Y PREPARACIÓN DE LA MISIÓN.  (Ref: 5-1190)</v>
      </c>
      <c r="I1191" s="42" t="s">
        <v>138</v>
      </c>
      <c r="J1191" s="37" t="s">
        <v>84</v>
      </c>
      <c r="Q1191" s="113"/>
      <c r="R1191" s="49">
        <f t="shared" si="73"/>
        <v>68</v>
      </c>
    </row>
    <row r="1192" spans="1:18" x14ac:dyDescent="0.25">
      <c r="A1192" s="59">
        <f t="shared" si="72"/>
        <v>1191</v>
      </c>
      <c r="B1192" s="47">
        <v>3</v>
      </c>
      <c r="F1192" s="59" t="str">
        <f t="shared" si="74"/>
        <v xml:space="preserve">GENERALIDADES, INSTRUCCIÓN Y PREPARACIÓN DE LA MISIÓN. </v>
      </c>
      <c r="G1192" s="59" t="str">
        <f>CONCATENATE(I1192," - ",J1192,". ",K1192," (Ref: ",REPARTO!$F$3,"-",A1192,")")</f>
        <v>ÁMBITO DE LA INSTRUCCIÓN TÁCTICA Y TÉCNICA - GENERALIDADES, INSTRUCCIÓN Y PREPARACIÓN DE LA MISIÓN.  (Ref: 5-1191)</v>
      </c>
      <c r="I1192" s="42" t="s">
        <v>138</v>
      </c>
      <c r="J1192" s="37" t="s">
        <v>84</v>
      </c>
      <c r="Q1192" s="113"/>
      <c r="R1192" s="49">
        <f t="shared" si="73"/>
        <v>69</v>
      </c>
    </row>
    <row r="1193" spans="1:18" x14ac:dyDescent="0.25">
      <c r="A1193" s="59">
        <f t="shared" si="72"/>
        <v>1192</v>
      </c>
      <c r="B1193" s="47">
        <v>3</v>
      </c>
      <c r="F1193" s="59" t="str">
        <f t="shared" si="74"/>
        <v xml:space="preserve">GENERALIDADES, INSTRUCCIÓN Y PREPARACIÓN DE LA MISIÓN. </v>
      </c>
      <c r="G1193" s="59" t="str">
        <f>CONCATENATE(I1193," - ",J1193,". ",K1193," (Ref: ",REPARTO!$F$3,"-",A1193,")")</f>
        <v>ÁMBITO DE LA INSTRUCCIÓN TÁCTICA Y TÉCNICA - GENERALIDADES, INSTRUCCIÓN Y PREPARACIÓN DE LA MISIÓN.  (Ref: 5-1192)</v>
      </c>
      <c r="I1193" s="42" t="s">
        <v>138</v>
      </c>
      <c r="J1193" s="37" t="s">
        <v>84</v>
      </c>
      <c r="Q1193" s="113"/>
      <c r="R1193" s="49">
        <f t="shared" si="73"/>
        <v>70</v>
      </c>
    </row>
    <row r="1194" spans="1:18" x14ac:dyDescent="0.25">
      <c r="A1194" s="59">
        <f t="shared" si="72"/>
        <v>1193</v>
      </c>
      <c r="B1194" s="47">
        <v>3</v>
      </c>
      <c r="F1194" s="59" t="str">
        <f t="shared" si="74"/>
        <v xml:space="preserve">GENERALIDADES, INSTRUCCIÓN Y PREPARACIÓN DE LA MISIÓN. </v>
      </c>
      <c r="G1194" s="59" t="str">
        <f>CONCATENATE(I1194," - ",J1194,". ",K1194," (Ref: ",REPARTO!$F$3,"-",A1194,")")</f>
        <v>ÁMBITO DE LA INSTRUCCIÓN TÁCTICA Y TÉCNICA - GENERALIDADES, INSTRUCCIÓN Y PREPARACIÓN DE LA MISIÓN.  (Ref: 5-1193)</v>
      </c>
      <c r="I1194" s="42" t="s">
        <v>138</v>
      </c>
      <c r="J1194" s="37" t="s">
        <v>84</v>
      </c>
      <c r="Q1194" s="113"/>
      <c r="R1194" s="49">
        <f t="shared" si="73"/>
        <v>71</v>
      </c>
    </row>
    <row r="1195" spans="1:18" x14ac:dyDescent="0.25">
      <c r="A1195" s="59">
        <f t="shared" si="72"/>
        <v>1194</v>
      </c>
      <c r="B1195" s="47">
        <v>3</v>
      </c>
      <c r="F1195" s="59" t="str">
        <f t="shared" si="74"/>
        <v xml:space="preserve">GENERALIDADES, INSTRUCCIÓN Y PREPARACIÓN DE LA MISIÓN. </v>
      </c>
      <c r="G1195" s="59" t="str">
        <f>CONCATENATE(I1195," - ",J1195,". ",K1195," (Ref: ",REPARTO!$F$3,"-",A1195,")")</f>
        <v>ÁMBITO DE LA INSTRUCCIÓN TÁCTICA Y TÉCNICA - GENERALIDADES, INSTRUCCIÓN Y PREPARACIÓN DE LA MISIÓN.  (Ref: 5-1194)</v>
      </c>
      <c r="I1195" s="42" t="s">
        <v>138</v>
      </c>
      <c r="J1195" s="37" t="s">
        <v>84</v>
      </c>
      <c r="Q1195" s="113"/>
      <c r="R1195" s="49">
        <f t="shared" si="73"/>
        <v>72</v>
      </c>
    </row>
    <row r="1196" spans="1:18" x14ac:dyDescent="0.25">
      <c r="A1196" s="59">
        <f t="shared" si="72"/>
        <v>1195</v>
      </c>
      <c r="B1196" s="47">
        <v>3</v>
      </c>
      <c r="F1196" s="59" t="str">
        <f t="shared" si="74"/>
        <v xml:space="preserve">GENERALIDADES, INSTRUCCIÓN Y PREPARACIÓN DE LA MISIÓN. </v>
      </c>
      <c r="G1196" s="59" t="str">
        <f>CONCATENATE(I1196," - ",J1196,". ",K1196," (Ref: ",REPARTO!$F$3,"-",A1196,")")</f>
        <v>ÁMBITO DE LA INSTRUCCIÓN TÁCTICA Y TÉCNICA - GENERALIDADES, INSTRUCCIÓN Y PREPARACIÓN DE LA MISIÓN.  (Ref: 5-1195)</v>
      </c>
      <c r="I1196" s="42" t="s">
        <v>138</v>
      </c>
      <c r="J1196" s="37" t="s">
        <v>84</v>
      </c>
      <c r="Q1196" s="113"/>
      <c r="R1196" s="49">
        <f t="shared" si="73"/>
        <v>73</v>
      </c>
    </row>
    <row r="1197" spans="1:18" x14ac:dyDescent="0.25">
      <c r="A1197" s="59">
        <f t="shared" si="72"/>
        <v>1196</v>
      </c>
      <c r="B1197" s="47">
        <v>3</v>
      </c>
      <c r="F1197" s="59" t="str">
        <f t="shared" si="74"/>
        <v xml:space="preserve">GENERALIDADES, INSTRUCCIÓN Y PREPARACIÓN DE LA MISIÓN. </v>
      </c>
      <c r="G1197" s="59" t="str">
        <f>CONCATENATE(I1197," - ",J1197,". ",K1197," (Ref: ",REPARTO!$F$3,"-",A1197,")")</f>
        <v>ÁMBITO DE LA INSTRUCCIÓN TÁCTICA Y TÉCNICA - GENERALIDADES, INSTRUCCIÓN Y PREPARACIÓN DE LA MISIÓN.  (Ref: 5-1196)</v>
      </c>
      <c r="I1197" s="42" t="s">
        <v>138</v>
      </c>
      <c r="J1197" s="37" t="s">
        <v>84</v>
      </c>
      <c r="Q1197" s="113"/>
      <c r="R1197" s="49">
        <f t="shared" si="73"/>
        <v>74</v>
      </c>
    </row>
    <row r="1198" spans="1:18" x14ac:dyDescent="0.25">
      <c r="A1198" s="59">
        <f t="shared" si="72"/>
        <v>1197</v>
      </c>
      <c r="B1198" s="47">
        <v>3</v>
      </c>
      <c r="F1198" s="59" t="str">
        <f t="shared" si="74"/>
        <v xml:space="preserve">GENERALIDADES, INSTRUCCIÓN Y PREPARACIÓN DE LA MISIÓN. </v>
      </c>
      <c r="G1198" s="59" t="str">
        <f>CONCATENATE(I1198," - ",J1198,". ",K1198," (Ref: ",REPARTO!$F$3,"-",A1198,")")</f>
        <v>ÁMBITO DE LA INSTRUCCIÓN TÁCTICA Y TÉCNICA - GENERALIDADES, INSTRUCCIÓN Y PREPARACIÓN DE LA MISIÓN.  (Ref: 5-1197)</v>
      </c>
      <c r="I1198" s="42" t="s">
        <v>138</v>
      </c>
      <c r="J1198" s="37" t="s">
        <v>84</v>
      </c>
      <c r="Q1198" s="113"/>
      <c r="R1198" s="49">
        <f t="shared" si="73"/>
        <v>75</v>
      </c>
    </row>
    <row r="1199" spans="1:18" x14ac:dyDescent="0.25">
      <c r="A1199" s="59">
        <f t="shared" si="72"/>
        <v>1198</v>
      </c>
      <c r="B1199" s="47">
        <v>3</v>
      </c>
      <c r="F1199" s="59" t="str">
        <f t="shared" si="74"/>
        <v xml:space="preserve">GENERALIDADES, INSTRUCCIÓN Y PREPARACIÓN DE LA MISIÓN. </v>
      </c>
      <c r="G1199" s="59" t="str">
        <f>CONCATENATE(I1199," - ",J1199,". ",K1199," (Ref: ",REPARTO!$F$3,"-",A1199,")")</f>
        <v>ÁMBITO DE LA INSTRUCCIÓN TÁCTICA Y TÉCNICA - GENERALIDADES, INSTRUCCIÓN Y PREPARACIÓN DE LA MISIÓN.  (Ref: 5-1198)</v>
      </c>
      <c r="I1199" s="42" t="s">
        <v>138</v>
      </c>
      <c r="J1199" s="37" t="s">
        <v>84</v>
      </c>
      <c r="Q1199" s="113"/>
      <c r="R1199" s="49">
        <f t="shared" si="73"/>
        <v>76</v>
      </c>
    </row>
    <row r="1200" spans="1:18" x14ac:dyDescent="0.25">
      <c r="A1200" s="59">
        <f t="shared" si="72"/>
        <v>1199</v>
      </c>
      <c r="B1200" s="47">
        <v>3</v>
      </c>
      <c r="C1200" s="46">
        <f>+C1124+1</f>
        <v>18</v>
      </c>
      <c r="E1200" s="115" t="str">
        <f>CONCATENATE(H1200," ",D1200)</f>
        <v xml:space="preserve">Generalidades II, Topografía </v>
      </c>
      <c r="F1200" s="59" t="str">
        <f t="shared" si="74"/>
        <v xml:space="preserve">GENERALIDADES, INSTRUCCIÓN Y PREPARACIÓN DE LA MISIÓN. </v>
      </c>
      <c r="G1200" s="59" t="str">
        <f>CONCATENATE(I1200," - ",J1200,". ",K1200," (Ref: ",REPARTO!$F$3,"-",A1200,")")</f>
        <v>ÁMBITO DE LA INSTRUCCIÓN TÁCTICA Y TÉCNICA - GENERALIDADES, INSTRUCCIÓN Y PREPARACIÓN DE LA MISIÓN.  (Ref: 5-1199)</v>
      </c>
      <c r="H1200" s="42" t="s">
        <v>160</v>
      </c>
      <c r="I1200" s="42" t="s">
        <v>138</v>
      </c>
      <c r="J1200" s="37" t="s">
        <v>84</v>
      </c>
      <c r="Q1200" s="113"/>
      <c r="R1200" s="49">
        <f t="shared" si="73"/>
        <v>1</v>
      </c>
    </row>
    <row r="1201" spans="1:18" x14ac:dyDescent="0.25">
      <c r="A1201" s="59">
        <f t="shared" si="72"/>
        <v>1200</v>
      </c>
      <c r="B1201" s="47">
        <v>3</v>
      </c>
      <c r="F1201" s="59" t="str">
        <f t="shared" si="74"/>
        <v xml:space="preserve">GENERALIDADES, INSTRUCCIÓN Y PREPARACIÓN DE LA MISIÓN. </v>
      </c>
      <c r="G1201" s="59" t="str">
        <f>CONCATENATE(I1201," - ",J1201,". ",K1201," (Ref: ",REPARTO!$F$3,"-",A1201,")")</f>
        <v>ÁMBITO DE LA INSTRUCCIÓN TÁCTICA Y TÉCNICA - GENERALIDADES, INSTRUCCIÓN Y PREPARACIÓN DE LA MISIÓN.  (Ref: 5-1200)</v>
      </c>
      <c r="I1201" s="42" t="s">
        <v>138</v>
      </c>
      <c r="J1201" s="37" t="s">
        <v>84</v>
      </c>
      <c r="Q1201" s="113"/>
      <c r="R1201" s="49">
        <f t="shared" si="73"/>
        <v>2</v>
      </c>
    </row>
    <row r="1202" spans="1:18" x14ac:dyDescent="0.25">
      <c r="A1202" s="59">
        <f t="shared" si="72"/>
        <v>1201</v>
      </c>
      <c r="B1202" s="47">
        <v>3</v>
      </c>
      <c r="F1202" s="59" t="str">
        <f t="shared" si="74"/>
        <v xml:space="preserve">GENERALIDADES, INSTRUCCIÓN Y PREPARACIÓN DE LA MISIÓN. </v>
      </c>
      <c r="G1202" s="59" t="str">
        <f>CONCATENATE(I1202," - ",J1202,". ",K1202," (Ref: ",REPARTO!$F$3,"-",A1202,")")</f>
        <v>ÁMBITO DE LA INSTRUCCIÓN TÁCTICA Y TÉCNICA - GENERALIDADES, INSTRUCCIÓN Y PREPARACIÓN DE LA MISIÓN.  (Ref: 5-1201)</v>
      </c>
      <c r="I1202" s="42" t="s">
        <v>138</v>
      </c>
      <c r="J1202" s="37" t="s">
        <v>84</v>
      </c>
      <c r="Q1202" s="113"/>
      <c r="R1202" s="49">
        <f t="shared" si="73"/>
        <v>3</v>
      </c>
    </row>
    <row r="1203" spans="1:18" x14ac:dyDescent="0.25">
      <c r="A1203" s="59">
        <f t="shared" si="72"/>
        <v>1202</v>
      </c>
      <c r="B1203" s="47">
        <v>3</v>
      </c>
      <c r="F1203" s="59" t="str">
        <f t="shared" si="74"/>
        <v xml:space="preserve">GENERALIDADES, INSTRUCCIÓN Y PREPARACIÓN DE LA MISIÓN. </v>
      </c>
      <c r="G1203" s="59" t="str">
        <f>CONCATENATE(I1203," - ",J1203,". ",K1203," (Ref: ",REPARTO!$F$3,"-",A1203,")")</f>
        <v>ÁMBITO DE LA INSTRUCCIÓN TÁCTICA Y TÉCNICA - GENERALIDADES, INSTRUCCIÓN Y PREPARACIÓN DE LA MISIÓN.  (Ref: 5-1202)</v>
      </c>
      <c r="I1203" s="42" t="s">
        <v>138</v>
      </c>
      <c r="J1203" s="37" t="s">
        <v>84</v>
      </c>
      <c r="Q1203" s="113"/>
      <c r="R1203" s="49">
        <f t="shared" si="73"/>
        <v>4</v>
      </c>
    </row>
    <row r="1204" spans="1:18" x14ac:dyDescent="0.25">
      <c r="A1204" s="59">
        <f t="shared" si="72"/>
        <v>1203</v>
      </c>
      <c r="B1204" s="47">
        <v>3</v>
      </c>
      <c r="F1204" s="59" t="str">
        <f t="shared" si="74"/>
        <v xml:space="preserve">GENERALIDADES, INSTRUCCIÓN Y PREPARACIÓN DE LA MISIÓN. </v>
      </c>
      <c r="G1204" s="59" t="str">
        <f>CONCATENATE(I1204," - ",J1204,". ",K1204," (Ref: ",REPARTO!$F$3,"-",A1204,")")</f>
        <v>ÁMBITO DE LA INSTRUCCIÓN TÁCTICA Y TÉCNICA - GENERALIDADES, INSTRUCCIÓN Y PREPARACIÓN DE LA MISIÓN.  (Ref: 5-1203)</v>
      </c>
      <c r="I1204" s="42" t="s">
        <v>138</v>
      </c>
      <c r="J1204" s="37" t="s">
        <v>84</v>
      </c>
      <c r="Q1204" s="113"/>
      <c r="R1204" s="49">
        <f t="shared" si="73"/>
        <v>5</v>
      </c>
    </row>
    <row r="1205" spans="1:18" x14ac:dyDescent="0.25">
      <c r="A1205" s="59">
        <f t="shared" si="72"/>
        <v>1204</v>
      </c>
      <c r="B1205" s="47">
        <v>3</v>
      </c>
      <c r="F1205" s="59" t="str">
        <f t="shared" si="74"/>
        <v xml:space="preserve">GENERALIDADES, INSTRUCCIÓN Y PREPARACIÓN DE LA MISIÓN. </v>
      </c>
      <c r="G1205" s="59" t="str">
        <f>CONCATENATE(I1205," - ",J1205,". ",K1205," (Ref: ",REPARTO!$F$3,"-",A1205,")")</f>
        <v>ÁMBITO DE LA INSTRUCCIÓN TÁCTICA Y TÉCNICA - GENERALIDADES, INSTRUCCIÓN Y PREPARACIÓN DE LA MISIÓN.  (Ref: 5-1204)</v>
      </c>
      <c r="I1205" s="42" t="s">
        <v>138</v>
      </c>
      <c r="J1205" s="37" t="s">
        <v>84</v>
      </c>
      <c r="Q1205" s="113"/>
      <c r="R1205" s="49">
        <f t="shared" si="73"/>
        <v>6</v>
      </c>
    </row>
    <row r="1206" spans="1:18" x14ac:dyDescent="0.25">
      <c r="A1206" s="59">
        <f t="shared" si="72"/>
        <v>1205</v>
      </c>
      <c r="B1206" s="47">
        <v>3</v>
      </c>
      <c r="F1206" s="59" t="str">
        <f t="shared" si="74"/>
        <v xml:space="preserve">GENERALIDADES, INSTRUCCIÓN Y PREPARACIÓN DE LA MISIÓN. </v>
      </c>
      <c r="G1206" s="59" t="str">
        <f>CONCATENATE(I1206," - ",J1206,". ",K1206," (Ref: ",REPARTO!$F$3,"-",A1206,")")</f>
        <v>ÁMBITO DE LA INSTRUCCIÓN TÁCTICA Y TÉCNICA - GENERALIDADES, INSTRUCCIÓN Y PREPARACIÓN DE LA MISIÓN.  (Ref: 5-1205)</v>
      </c>
      <c r="I1206" s="42" t="s">
        <v>138</v>
      </c>
      <c r="J1206" s="37" t="s">
        <v>84</v>
      </c>
      <c r="Q1206" s="113"/>
      <c r="R1206" s="49">
        <f t="shared" si="73"/>
        <v>7</v>
      </c>
    </row>
    <row r="1207" spans="1:18" x14ac:dyDescent="0.25">
      <c r="A1207" s="59">
        <f t="shared" si="72"/>
        <v>1206</v>
      </c>
      <c r="B1207" s="47">
        <v>3</v>
      </c>
      <c r="F1207" s="59" t="str">
        <f t="shared" si="74"/>
        <v xml:space="preserve">GENERALIDADES, INSTRUCCIÓN Y PREPARACIÓN DE LA MISIÓN. </v>
      </c>
      <c r="G1207" s="59" t="str">
        <f>CONCATENATE(I1207," - ",J1207,". ",K1207," (Ref: ",REPARTO!$F$3,"-",A1207,")")</f>
        <v>ÁMBITO DE LA INSTRUCCIÓN TÁCTICA Y TÉCNICA - GENERALIDADES, INSTRUCCIÓN Y PREPARACIÓN DE LA MISIÓN.  (Ref: 5-1206)</v>
      </c>
      <c r="I1207" s="42" t="s">
        <v>138</v>
      </c>
      <c r="J1207" s="37" t="s">
        <v>84</v>
      </c>
      <c r="Q1207" s="113"/>
      <c r="R1207" s="49">
        <f t="shared" si="73"/>
        <v>8</v>
      </c>
    </row>
    <row r="1208" spans="1:18" x14ac:dyDescent="0.25">
      <c r="A1208" s="59">
        <f t="shared" si="72"/>
        <v>1207</v>
      </c>
      <c r="B1208" s="47">
        <v>3</v>
      </c>
      <c r="F1208" s="59" t="str">
        <f t="shared" si="74"/>
        <v xml:space="preserve">GENERALIDADES, INSTRUCCIÓN Y PREPARACIÓN DE LA MISIÓN. </v>
      </c>
      <c r="G1208" s="59" t="str">
        <f>CONCATENATE(I1208," - ",J1208,". ",K1208," (Ref: ",REPARTO!$F$3,"-",A1208,")")</f>
        <v>ÁMBITO DE LA INSTRUCCIÓN TÁCTICA Y TÉCNICA - GENERALIDADES, INSTRUCCIÓN Y PREPARACIÓN DE LA MISIÓN.  (Ref: 5-1207)</v>
      </c>
      <c r="I1208" s="42" t="s">
        <v>138</v>
      </c>
      <c r="J1208" s="37" t="s">
        <v>84</v>
      </c>
      <c r="Q1208" s="113"/>
      <c r="R1208" s="49">
        <f t="shared" si="73"/>
        <v>9</v>
      </c>
    </row>
    <row r="1209" spans="1:18" x14ac:dyDescent="0.25">
      <c r="A1209" s="59">
        <f t="shared" si="72"/>
        <v>1208</v>
      </c>
      <c r="B1209" s="47">
        <v>3</v>
      </c>
      <c r="F1209" s="59" t="str">
        <f t="shared" si="74"/>
        <v xml:space="preserve">GENERALIDADES, INSTRUCCIÓN Y PREPARACIÓN DE LA MISIÓN. </v>
      </c>
      <c r="G1209" s="59" t="str">
        <f>CONCATENATE(I1209," - ",J1209,". ",K1209," (Ref: ",REPARTO!$F$3,"-",A1209,")")</f>
        <v>ÁMBITO DE LA INSTRUCCIÓN TÁCTICA Y TÉCNICA - GENERALIDADES, INSTRUCCIÓN Y PREPARACIÓN DE LA MISIÓN.  (Ref: 5-1208)</v>
      </c>
      <c r="I1209" s="42" t="s">
        <v>138</v>
      </c>
      <c r="J1209" s="37" t="s">
        <v>84</v>
      </c>
      <c r="Q1209" s="113"/>
      <c r="R1209" s="49">
        <f t="shared" si="73"/>
        <v>10</v>
      </c>
    </row>
    <row r="1210" spans="1:18" x14ac:dyDescent="0.25">
      <c r="A1210" s="59">
        <f t="shared" si="72"/>
        <v>1209</v>
      </c>
      <c r="B1210" s="47">
        <v>3</v>
      </c>
      <c r="F1210" s="59" t="str">
        <f t="shared" si="74"/>
        <v xml:space="preserve">GENERALIDADES, INSTRUCCIÓN Y PREPARACIÓN DE LA MISIÓN. </v>
      </c>
      <c r="G1210" s="59" t="str">
        <f>CONCATENATE(I1210," - ",J1210,". ",K1210," (Ref: ",REPARTO!$F$3,"-",A1210,")")</f>
        <v>ÁMBITO DE LA INSTRUCCIÓN TÁCTICA Y TÉCNICA - GENERALIDADES, INSTRUCCIÓN Y PREPARACIÓN DE LA MISIÓN.  (Ref: 5-1209)</v>
      </c>
      <c r="I1210" s="42" t="s">
        <v>138</v>
      </c>
      <c r="J1210" s="37" t="s">
        <v>84</v>
      </c>
      <c r="Q1210" s="113"/>
      <c r="R1210" s="49">
        <f t="shared" si="73"/>
        <v>11</v>
      </c>
    </row>
    <row r="1211" spans="1:18" x14ac:dyDescent="0.25">
      <c r="A1211" s="59">
        <f t="shared" si="72"/>
        <v>1210</v>
      </c>
      <c r="B1211" s="47">
        <v>3</v>
      </c>
      <c r="F1211" s="59" t="str">
        <f t="shared" si="74"/>
        <v xml:space="preserve">GENERALIDADES, INSTRUCCIÓN Y PREPARACIÓN DE LA MISIÓN. </v>
      </c>
      <c r="G1211" s="59" t="str">
        <f>CONCATENATE(I1211," - ",J1211,". ",K1211," (Ref: ",REPARTO!$F$3,"-",A1211,")")</f>
        <v>ÁMBITO DE LA INSTRUCCIÓN TÁCTICA Y TÉCNICA - GENERALIDADES, INSTRUCCIÓN Y PREPARACIÓN DE LA MISIÓN.  (Ref: 5-1210)</v>
      </c>
      <c r="I1211" s="42" t="s">
        <v>138</v>
      </c>
      <c r="J1211" s="37" t="s">
        <v>84</v>
      </c>
      <c r="R1211" s="49">
        <f t="shared" si="73"/>
        <v>12</v>
      </c>
    </row>
    <row r="1212" spans="1:18" x14ac:dyDescent="0.25">
      <c r="A1212" s="59">
        <f t="shared" si="72"/>
        <v>1211</v>
      </c>
      <c r="B1212" s="47">
        <v>3</v>
      </c>
      <c r="F1212" s="59" t="str">
        <f t="shared" ref="F1212:F1256" si="75">IF(J1212&gt;0,CONCATENATE(J1212,". ",K1212),K1212)</f>
        <v xml:space="preserve">GENERALIDADES, INSTRUCCIÓN Y PREPARACIÓN DE LA MISIÓN. </v>
      </c>
      <c r="G1212" s="59" t="str">
        <f>CONCATENATE(I1212," - ",J1212,". ",K1212," (Ref: ",REPARTO!$F$3,"-",A1212,")")</f>
        <v>ÁMBITO DE LA INSTRUCCIÓN TÁCTICA Y TÉCNICA - GENERALIDADES, INSTRUCCIÓN Y PREPARACIÓN DE LA MISIÓN.  (Ref: 5-1211)</v>
      </c>
      <c r="I1212" s="42" t="s">
        <v>138</v>
      </c>
      <c r="J1212" s="37" t="s">
        <v>84</v>
      </c>
      <c r="R1212" s="49">
        <f t="shared" si="73"/>
        <v>13</v>
      </c>
    </row>
    <row r="1213" spans="1:18" x14ac:dyDescent="0.25">
      <c r="A1213" s="59">
        <f t="shared" si="72"/>
        <v>1212</v>
      </c>
      <c r="B1213" s="47">
        <v>3</v>
      </c>
      <c r="F1213" s="59" t="str">
        <f t="shared" si="75"/>
        <v xml:space="preserve">GENERALIDADES, INSTRUCCIÓN Y PREPARACIÓN DE LA MISIÓN. </v>
      </c>
      <c r="G1213" s="59" t="str">
        <f>CONCATENATE(I1213," - ",J1213,". ",K1213," (Ref: ",REPARTO!$F$3,"-",A1213,")")</f>
        <v>ÁMBITO DE LA INSTRUCCIÓN TÁCTICA Y TÉCNICA - GENERALIDADES, INSTRUCCIÓN Y PREPARACIÓN DE LA MISIÓN.  (Ref: 5-1212)</v>
      </c>
      <c r="I1213" s="42" t="s">
        <v>138</v>
      </c>
      <c r="J1213" s="37" t="s">
        <v>84</v>
      </c>
      <c r="R1213" s="49">
        <f t="shared" si="73"/>
        <v>14</v>
      </c>
    </row>
    <row r="1214" spans="1:18" x14ac:dyDescent="0.25">
      <c r="A1214" s="59">
        <f t="shared" si="72"/>
        <v>1213</v>
      </c>
      <c r="B1214" s="47">
        <v>3</v>
      </c>
      <c r="F1214" s="59" t="str">
        <f t="shared" si="75"/>
        <v xml:space="preserve">GENERALIDADES, INSTRUCCIÓN Y PREPARACIÓN DE LA MISIÓN. </v>
      </c>
      <c r="G1214" s="59" t="str">
        <f>CONCATENATE(I1214," - ",J1214,". ",K1214," (Ref: ",REPARTO!$F$3,"-",A1214,")")</f>
        <v>ÁMBITO DE LA INSTRUCCIÓN TÁCTICA Y TÉCNICA - GENERALIDADES, INSTRUCCIÓN Y PREPARACIÓN DE LA MISIÓN.  (Ref: 5-1213)</v>
      </c>
      <c r="I1214" s="42" t="s">
        <v>138</v>
      </c>
      <c r="J1214" s="37" t="s">
        <v>84</v>
      </c>
      <c r="R1214" s="49">
        <f t="shared" si="73"/>
        <v>15</v>
      </c>
    </row>
    <row r="1215" spans="1:18" x14ac:dyDescent="0.25">
      <c r="A1215" s="59">
        <f t="shared" si="72"/>
        <v>1214</v>
      </c>
      <c r="B1215" s="47">
        <v>3</v>
      </c>
      <c r="F1215" s="59" t="str">
        <f t="shared" si="75"/>
        <v xml:space="preserve">GENERALIDADES, INSTRUCCIÓN Y PREPARACIÓN DE LA MISIÓN. </v>
      </c>
      <c r="G1215" s="59" t="str">
        <f>CONCATENATE(I1215," - ",J1215,". ",K1215," (Ref: ",REPARTO!$F$3,"-",A1215,")")</f>
        <v>ÁMBITO DE LA INSTRUCCIÓN TÁCTICA Y TÉCNICA - GENERALIDADES, INSTRUCCIÓN Y PREPARACIÓN DE LA MISIÓN.  (Ref: 5-1214)</v>
      </c>
      <c r="I1215" s="42" t="s">
        <v>138</v>
      </c>
      <c r="J1215" s="37" t="s">
        <v>84</v>
      </c>
      <c r="R1215" s="49">
        <f t="shared" si="73"/>
        <v>16</v>
      </c>
    </row>
    <row r="1216" spans="1:18" x14ac:dyDescent="0.25">
      <c r="A1216" s="59">
        <f t="shared" si="72"/>
        <v>1215</v>
      </c>
      <c r="B1216" s="47">
        <v>3</v>
      </c>
      <c r="F1216" s="59" t="str">
        <f t="shared" si="75"/>
        <v xml:space="preserve">GENERALIDADES, INSTRUCCIÓN Y PREPARACIÓN DE LA MISIÓN. </v>
      </c>
      <c r="G1216" s="59" t="str">
        <f>CONCATENATE(I1216," - ",J1216,". ",K1216," (Ref: ",REPARTO!$F$3,"-",A1216,")")</f>
        <v>ÁMBITO DE LA INSTRUCCIÓN TÁCTICA Y TÉCNICA - GENERALIDADES, INSTRUCCIÓN Y PREPARACIÓN DE LA MISIÓN.  (Ref: 5-1215)</v>
      </c>
      <c r="I1216" s="42" t="s">
        <v>138</v>
      </c>
      <c r="J1216" s="37" t="s">
        <v>84</v>
      </c>
      <c r="R1216" s="49">
        <f t="shared" si="73"/>
        <v>17</v>
      </c>
    </row>
    <row r="1217" spans="1:18" x14ac:dyDescent="0.25">
      <c r="A1217" s="59">
        <f t="shared" si="72"/>
        <v>1216</v>
      </c>
      <c r="B1217" s="47">
        <v>3</v>
      </c>
      <c r="F1217" s="59" t="str">
        <f t="shared" si="75"/>
        <v xml:space="preserve">GENERALIDADES, INSTRUCCIÓN Y PREPARACIÓN DE LA MISIÓN. </v>
      </c>
      <c r="G1217" s="59" t="str">
        <f>CONCATENATE(I1217," - ",J1217,". ",K1217," (Ref: ",REPARTO!$F$3,"-",A1217,")")</f>
        <v>ÁMBITO DE LA INSTRUCCIÓN TÁCTICA Y TÉCNICA - GENERALIDADES, INSTRUCCIÓN Y PREPARACIÓN DE LA MISIÓN.  (Ref: 5-1216)</v>
      </c>
      <c r="I1217" s="42" t="s">
        <v>138</v>
      </c>
      <c r="J1217" s="37" t="s">
        <v>84</v>
      </c>
      <c r="R1217" s="49">
        <f t="shared" si="73"/>
        <v>18</v>
      </c>
    </row>
    <row r="1218" spans="1:18" x14ac:dyDescent="0.25">
      <c r="A1218" s="59">
        <f t="shared" si="72"/>
        <v>1217</v>
      </c>
      <c r="B1218" s="47">
        <v>3</v>
      </c>
      <c r="F1218" s="59" t="str">
        <f t="shared" si="75"/>
        <v xml:space="preserve">GENERALIDADES, INSTRUCCIÓN Y PREPARACIÓN DE LA MISIÓN. </v>
      </c>
      <c r="G1218" s="59" t="str">
        <f>CONCATENATE(I1218," - ",J1218,". ",K1218," (Ref: ",REPARTO!$F$3,"-",A1218,")")</f>
        <v>ÁMBITO DE LA INSTRUCCIÓN TÁCTICA Y TÉCNICA - GENERALIDADES, INSTRUCCIÓN Y PREPARACIÓN DE LA MISIÓN.  (Ref: 5-1217)</v>
      </c>
      <c r="I1218" s="42" t="s">
        <v>138</v>
      </c>
      <c r="J1218" s="37" t="s">
        <v>84</v>
      </c>
      <c r="R1218" s="49">
        <f t="shared" si="73"/>
        <v>19</v>
      </c>
    </row>
    <row r="1219" spans="1:18" x14ac:dyDescent="0.25">
      <c r="A1219" s="59">
        <f t="shared" si="72"/>
        <v>1218</v>
      </c>
      <c r="B1219" s="47">
        <v>3</v>
      </c>
      <c r="F1219" s="59" t="str">
        <f t="shared" si="75"/>
        <v xml:space="preserve">GENERALIDADES, INSTRUCCIÓN Y PREPARACIÓN DE LA MISIÓN. </v>
      </c>
      <c r="G1219" s="59" t="str">
        <f>CONCATENATE(I1219," - ",J1219,". ",K1219," (Ref: ",REPARTO!$F$3,"-",A1219,")")</f>
        <v>ÁMBITO DE LA INSTRUCCIÓN TÁCTICA Y TÉCNICA - GENERALIDADES, INSTRUCCIÓN Y PREPARACIÓN DE LA MISIÓN.  (Ref: 5-1218)</v>
      </c>
      <c r="I1219" s="42" t="s">
        <v>138</v>
      </c>
      <c r="J1219" s="37" t="s">
        <v>84</v>
      </c>
      <c r="R1219" s="49">
        <f t="shared" si="73"/>
        <v>20</v>
      </c>
    </row>
    <row r="1220" spans="1:18" x14ac:dyDescent="0.25">
      <c r="A1220" s="59">
        <f t="shared" ref="A1220:A1283" si="76">+A1219+1</f>
        <v>1219</v>
      </c>
      <c r="B1220" s="47">
        <v>3</v>
      </c>
      <c r="F1220" s="59" t="str">
        <f t="shared" si="75"/>
        <v xml:space="preserve">GENERALIDADES, INSTRUCCIÓN Y PREPARACIÓN DE LA MISIÓN. </v>
      </c>
      <c r="G1220" s="59" t="str">
        <f>CONCATENATE(I1220," - ",J1220,". ",K1220," (Ref: ",REPARTO!$F$3,"-",A1220,")")</f>
        <v>ÁMBITO DE LA INSTRUCCIÓN TÁCTICA Y TÉCNICA - GENERALIDADES, INSTRUCCIÓN Y PREPARACIÓN DE LA MISIÓN.  (Ref: 5-1219)</v>
      </c>
      <c r="I1220" s="42" t="s">
        <v>138</v>
      </c>
      <c r="J1220" s="37" t="s">
        <v>84</v>
      </c>
      <c r="R1220" s="49">
        <f t="shared" ref="R1220:R1283" si="77">IF(C1220=0,R1219+1,1)</f>
        <v>21</v>
      </c>
    </row>
    <row r="1221" spans="1:18" x14ac:dyDescent="0.25">
      <c r="A1221" s="59">
        <f t="shared" si="76"/>
        <v>1220</v>
      </c>
      <c r="B1221" s="47">
        <v>3</v>
      </c>
      <c r="F1221" s="59" t="str">
        <f t="shared" si="75"/>
        <v xml:space="preserve">GENERALIDADES, INSTRUCCIÓN Y PREPARACIÓN DE LA MISIÓN. </v>
      </c>
      <c r="G1221" s="59" t="str">
        <f>CONCATENATE(I1221," - ",J1221,". ",K1221," (Ref: ",REPARTO!$F$3,"-",A1221,")")</f>
        <v>ÁMBITO DE LA INSTRUCCIÓN TÁCTICA Y TÉCNICA - GENERALIDADES, INSTRUCCIÓN Y PREPARACIÓN DE LA MISIÓN.  (Ref: 5-1220)</v>
      </c>
      <c r="I1221" s="42" t="s">
        <v>138</v>
      </c>
      <c r="J1221" s="37" t="s">
        <v>84</v>
      </c>
      <c r="R1221" s="49">
        <f t="shared" si="77"/>
        <v>22</v>
      </c>
    </row>
    <row r="1222" spans="1:18" x14ac:dyDescent="0.25">
      <c r="A1222" s="59">
        <f t="shared" si="76"/>
        <v>1221</v>
      </c>
      <c r="B1222" s="47">
        <v>3</v>
      </c>
      <c r="F1222" s="59" t="str">
        <f t="shared" si="75"/>
        <v xml:space="preserve">GENERALIDADES, INSTRUCCIÓN Y PREPARACIÓN DE LA MISIÓN. </v>
      </c>
      <c r="G1222" s="59" t="str">
        <f>CONCATENATE(I1222," - ",J1222,". ",K1222," (Ref: ",REPARTO!$F$3,"-",A1222,")")</f>
        <v>ÁMBITO DE LA INSTRUCCIÓN TÁCTICA Y TÉCNICA - GENERALIDADES, INSTRUCCIÓN Y PREPARACIÓN DE LA MISIÓN.  (Ref: 5-1221)</v>
      </c>
      <c r="I1222" s="42" t="s">
        <v>138</v>
      </c>
      <c r="J1222" s="37" t="s">
        <v>84</v>
      </c>
      <c r="R1222" s="49">
        <f t="shared" si="77"/>
        <v>23</v>
      </c>
    </row>
    <row r="1223" spans="1:18" x14ac:dyDescent="0.25">
      <c r="A1223" s="59">
        <f t="shared" si="76"/>
        <v>1222</v>
      </c>
      <c r="B1223" s="47">
        <v>3</v>
      </c>
      <c r="F1223" s="59" t="str">
        <f t="shared" si="75"/>
        <v xml:space="preserve">GENERALIDADES, INSTRUCCIÓN Y PREPARACIÓN DE LA MISIÓN. </v>
      </c>
      <c r="G1223" s="59" t="str">
        <f>CONCATENATE(I1223," - ",J1223,". ",K1223," (Ref: ",REPARTO!$F$3,"-",A1223,")")</f>
        <v>ÁMBITO DE LA INSTRUCCIÓN TÁCTICA Y TÉCNICA - GENERALIDADES, INSTRUCCIÓN Y PREPARACIÓN DE LA MISIÓN.  (Ref: 5-1222)</v>
      </c>
      <c r="I1223" s="42" t="s">
        <v>138</v>
      </c>
      <c r="J1223" s="37" t="s">
        <v>84</v>
      </c>
      <c r="R1223" s="49">
        <f t="shared" si="77"/>
        <v>24</v>
      </c>
    </row>
    <row r="1224" spans="1:18" x14ac:dyDescent="0.25">
      <c r="A1224" s="59">
        <f t="shared" si="76"/>
        <v>1223</v>
      </c>
      <c r="B1224" s="47">
        <v>3</v>
      </c>
      <c r="F1224" s="59" t="str">
        <f t="shared" si="75"/>
        <v xml:space="preserve">GENERALIDADES, INSTRUCCIÓN Y PREPARACIÓN DE LA MISIÓN. </v>
      </c>
      <c r="G1224" s="59" t="str">
        <f>CONCATENATE(I1224," - ",J1224,". ",K1224," (Ref: ",REPARTO!$F$3,"-",A1224,")")</f>
        <v>ÁMBITO DE LA INSTRUCCIÓN TÁCTICA Y TÉCNICA - GENERALIDADES, INSTRUCCIÓN Y PREPARACIÓN DE LA MISIÓN.  (Ref: 5-1223)</v>
      </c>
      <c r="I1224" s="42" t="s">
        <v>138</v>
      </c>
      <c r="J1224" s="37" t="s">
        <v>84</v>
      </c>
      <c r="R1224" s="49">
        <f t="shared" si="77"/>
        <v>25</v>
      </c>
    </row>
    <row r="1225" spans="1:18" x14ac:dyDescent="0.25">
      <c r="A1225" s="59">
        <f t="shared" si="76"/>
        <v>1224</v>
      </c>
      <c r="B1225" s="47">
        <v>3</v>
      </c>
      <c r="F1225" s="59" t="str">
        <f t="shared" si="75"/>
        <v xml:space="preserve">GENERALIDADES, INSTRUCCIÓN Y PREPARACIÓN DE LA MISIÓN. </v>
      </c>
      <c r="G1225" s="59" t="str">
        <f>CONCATENATE(I1225," - ",J1225,". ",K1225," (Ref: ",REPARTO!$F$3,"-",A1225,")")</f>
        <v>ÁMBITO DE LA INSTRUCCIÓN TÁCTICA Y TÉCNICA - GENERALIDADES, INSTRUCCIÓN Y PREPARACIÓN DE LA MISIÓN.  (Ref: 5-1224)</v>
      </c>
      <c r="I1225" s="42" t="s">
        <v>138</v>
      </c>
      <c r="J1225" s="37" t="s">
        <v>84</v>
      </c>
      <c r="R1225" s="49">
        <f t="shared" si="77"/>
        <v>26</v>
      </c>
    </row>
    <row r="1226" spans="1:18" x14ac:dyDescent="0.25">
      <c r="A1226" s="59">
        <f t="shared" si="76"/>
        <v>1225</v>
      </c>
      <c r="B1226" s="47">
        <v>3</v>
      </c>
      <c r="F1226" s="59" t="str">
        <f t="shared" si="75"/>
        <v xml:space="preserve">GENERALIDADES, INSTRUCCIÓN Y PREPARACIÓN DE LA MISIÓN. </v>
      </c>
      <c r="G1226" s="59" t="str">
        <f>CONCATENATE(I1226," - ",J1226,". ",K1226," (Ref: ",REPARTO!$F$3,"-",A1226,")")</f>
        <v>ÁMBITO DE LA INSTRUCCIÓN TÁCTICA Y TÉCNICA - GENERALIDADES, INSTRUCCIÓN Y PREPARACIÓN DE LA MISIÓN.  (Ref: 5-1225)</v>
      </c>
      <c r="I1226" s="42" t="s">
        <v>138</v>
      </c>
      <c r="J1226" s="37" t="s">
        <v>84</v>
      </c>
      <c r="R1226" s="49">
        <f t="shared" si="77"/>
        <v>27</v>
      </c>
    </row>
    <row r="1227" spans="1:18" x14ac:dyDescent="0.25">
      <c r="A1227" s="59">
        <f t="shared" si="76"/>
        <v>1226</v>
      </c>
      <c r="B1227" s="47">
        <v>3</v>
      </c>
      <c r="F1227" s="59" t="str">
        <f t="shared" si="75"/>
        <v xml:space="preserve">GENERALIDADES, INSTRUCCIÓN Y PREPARACIÓN DE LA MISIÓN. </v>
      </c>
      <c r="G1227" s="59" t="str">
        <f>CONCATENATE(I1227," - ",J1227,". ",K1227," (Ref: ",REPARTO!$F$3,"-",A1227,")")</f>
        <v>ÁMBITO DE LA INSTRUCCIÓN TÁCTICA Y TÉCNICA - GENERALIDADES, INSTRUCCIÓN Y PREPARACIÓN DE LA MISIÓN.  (Ref: 5-1226)</v>
      </c>
      <c r="I1227" s="42" t="s">
        <v>138</v>
      </c>
      <c r="J1227" s="37" t="s">
        <v>84</v>
      </c>
      <c r="R1227" s="49">
        <f t="shared" si="77"/>
        <v>28</v>
      </c>
    </row>
    <row r="1228" spans="1:18" x14ac:dyDescent="0.25">
      <c r="A1228" s="59">
        <f t="shared" si="76"/>
        <v>1227</v>
      </c>
      <c r="B1228" s="47">
        <v>3</v>
      </c>
      <c r="F1228" s="59" t="str">
        <f t="shared" si="75"/>
        <v xml:space="preserve">GENERALIDADES, INSTRUCCIÓN Y PREPARACIÓN DE LA MISIÓN. </v>
      </c>
      <c r="G1228" s="59" t="str">
        <f>CONCATENATE(I1228," - ",J1228,". ",K1228," (Ref: ",REPARTO!$F$3,"-",A1228,")")</f>
        <v>ÁMBITO DE LA INSTRUCCIÓN TÁCTICA Y TÉCNICA - GENERALIDADES, INSTRUCCIÓN Y PREPARACIÓN DE LA MISIÓN.  (Ref: 5-1227)</v>
      </c>
      <c r="I1228" s="42" t="s">
        <v>138</v>
      </c>
      <c r="J1228" s="37" t="s">
        <v>84</v>
      </c>
      <c r="R1228" s="49">
        <f t="shared" si="77"/>
        <v>29</v>
      </c>
    </row>
    <row r="1229" spans="1:18" x14ac:dyDescent="0.25">
      <c r="A1229" s="59">
        <f t="shared" si="76"/>
        <v>1228</v>
      </c>
      <c r="B1229" s="47">
        <v>3</v>
      </c>
      <c r="F1229" s="59" t="str">
        <f t="shared" si="75"/>
        <v xml:space="preserve">GENERALIDADES, INSTRUCCIÓN Y PREPARACIÓN DE LA MISIÓN. </v>
      </c>
      <c r="G1229" s="59" t="str">
        <f>CONCATENATE(I1229," - ",J1229,". ",K1229," (Ref: ",REPARTO!$F$3,"-",A1229,")")</f>
        <v>ÁMBITO DE LA INSTRUCCIÓN TÁCTICA Y TÉCNICA - GENERALIDADES, INSTRUCCIÓN Y PREPARACIÓN DE LA MISIÓN.  (Ref: 5-1228)</v>
      </c>
      <c r="I1229" s="42" t="s">
        <v>138</v>
      </c>
      <c r="J1229" s="37" t="s">
        <v>84</v>
      </c>
      <c r="R1229" s="49">
        <f t="shared" si="77"/>
        <v>30</v>
      </c>
    </row>
    <row r="1230" spans="1:18" x14ac:dyDescent="0.25">
      <c r="A1230" s="59">
        <f t="shared" si="76"/>
        <v>1229</v>
      </c>
      <c r="B1230" s="47">
        <v>3</v>
      </c>
      <c r="F1230" s="59" t="str">
        <f t="shared" si="75"/>
        <v xml:space="preserve">GENERALIDADES, INSTRUCCIÓN Y PREPARACIÓN DE LA MISIÓN. </v>
      </c>
      <c r="G1230" s="59" t="str">
        <f>CONCATENATE(I1230," - ",J1230,". ",K1230," (Ref: ",REPARTO!$F$3,"-",A1230,")")</f>
        <v>ÁMBITO DE LA INSTRUCCIÓN TÁCTICA Y TÉCNICA - GENERALIDADES, INSTRUCCIÓN Y PREPARACIÓN DE LA MISIÓN.  (Ref: 5-1229)</v>
      </c>
      <c r="I1230" s="42" t="s">
        <v>138</v>
      </c>
      <c r="J1230" s="37" t="s">
        <v>84</v>
      </c>
      <c r="R1230" s="49">
        <f t="shared" si="77"/>
        <v>31</v>
      </c>
    </row>
    <row r="1231" spans="1:18" x14ac:dyDescent="0.25">
      <c r="A1231" s="59">
        <f t="shared" si="76"/>
        <v>1230</v>
      </c>
      <c r="B1231" s="47">
        <v>3</v>
      </c>
      <c r="F1231" s="59" t="str">
        <f t="shared" si="75"/>
        <v xml:space="preserve">GENERALIDADES, INSTRUCCIÓN Y PREPARACIÓN DE LA MISIÓN. </v>
      </c>
      <c r="G1231" s="59" t="str">
        <f>CONCATENATE(I1231," - ",J1231,". ",K1231," (Ref: ",REPARTO!$F$3,"-",A1231,")")</f>
        <v>ÁMBITO DE LA INSTRUCCIÓN TÁCTICA Y TÉCNICA - GENERALIDADES, INSTRUCCIÓN Y PREPARACIÓN DE LA MISIÓN.  (Ref: 5-1230)</v>
      </c>
      <c r="I1231" s="42" t="s">
        <v>138</v>
      </c>
      <c r="J1231" s="37" t="s">
        <v>84</v>
      </c>
      <c r="R1231" s="49">
        <f t="shared" si="77"/>
        <v>32</v>
      </c>
    </row>
    <row r="1232" spans="1:18" x14ac:dyDescent="0.25">
      <c r="A1232" s="59">
        <f t="shared" si="76"/>
        <v>1231</v>
      </c>
      <c r="B1232" s="47">
        <v>3</v>
      </c>
      <c r="F1232" s="59" t="str">
        <f t="shared" si="75"/>
        <v xml:space="preserve">GENERALIDADES, INSTRUCCIÓN Y PREPARACIÓN DE LA MISIÓN. </v>
      </c>
      <c r="G1232" s="59" t="str">
        <f>CONCATENATE(I1232," - ",J1232,". ",K1232," (Ref: ",REPARTO!$F$3,"-",A1232,")")</f>
        <v>ÁMBITO DE LA INSTRUCCIÓN TÁCTICA Y TÉCNICA - GENERALIDADES, INSTRUCCIÓN Y PREPARACIÓN DE LA MISIÓN.  (Ref: 5-1231)</v>
      </c>
      <c r="I1232" s="42" t="s">
        <v>138</v>
      </c>
      <c r="J1232" s="37" t="s">
        <v>84</v>
      </c>
      <c r="R1232" s="49">
        <f t="shared" si="77"/>
        <v>33</v>
      </c>
    </row>
    <row r="1233" spans="1:18" x14ac:dyDescent="0.25">
      <c r="A1233" s="59">
        <f t="shared" si="76"/>
        <v>1232</v>
      </c>
      <c r="B1233" s="47">
        <v>3</v>
      </c>
      <c r="F1233" s="59" t="str">
        <f t="shared" si="75"/>
        <v xml:space="preserve">GENERALIDADES, INSTRUCCIÓN Y PREPARACIÓN DE LA MISIÓN. </v>
      </c>
      <c r="G1233" s="59" t="str">
        <f>CONCATENATE(I1233," - ",J1233,". ",K1233," (Ref: ",REPARTO!$F$3,"-",A1233,")")</f>
        <v>ÁMBITO DE LA INSTRUCCIÓN TÁCTICA Y TÉCNICA - GENERALIDADES, INSTRUCCIÓN Y PREPARACIÓN DE LA MISIÓN.  (Ref: 5-1232)</v>
      </c>
      <c r="I1233" s="42" t="s">
        <v>138</v>
      </c>
      <c r="J1233" s="37" t="s">
        <v>84</v>
      </c>
      <c r="R1233" s="49">
        <f t="shared" si="77"/>
        <v>34</v>
      </c>
    </row>
    <row r="1234" spans="1:18" x14ac:dyDescent="0.25">
      <c r="A1234" s="59">
        <f t="shared" si="76"/>
        <v>1233</v>
      </c>
      <c r="B1234" s="47">
        <v>3</v>
      </c>
      <c r="F1234" s="59" t="str">
        <f t="shared" si="75"/>
        <v xml:space="preserve">GENERALIDADES, INSTRUCCIÓN Y PREPARACIÓN DE LA MISIÓN. </v>
      </c>
      <c r="G1234" s="59" t="str">
        <f>CONCATENATE(I1234," - ",J1234,". ",K1234," (Ref: ",REPARTO!$F$3,"-",A1234,")")</f>
        <v>ÁMBITO DE LA INSTRUCCIÓN TÁCTICA Y TÉCNICA - GENERALIDADES, INSTRUCCIÓN Y PREPARACIÓN DE LA MISIÓN.  (Ref: 5-1233)</v>
      </c>
      <c r="I1234" s="42" t="s">
        <v>138</v>
      </c>
      <c r="J1234" s="37" t="s">
        <v>84</v>
      </c>
      <c r="R1234" s="49">
        <f t="shared" si="77"/>
        <v>35</v>
      </c>
    </row>
    <row r="1235" spans="1:18" x14ac:dyDescent="0.25">
      <c r="A1235" s="59">
        <f t="shared" si="76"/>
        <v>1234</v>
      </c>
      <c r="B1235" s="47">
        <v>3</v>
      </c>
      <c r="F1235" s="59" t="str">
        <f t="shared" si="75"/>
        <v xml:space="preserve">GENERALIDADES, INSTRUCCIÓN Y PREPARACIÓN DE LA MISIÓN. </v>
      </c>
      <c r="G1235" s="59" t="str">
        <f>CONCATENATE(I1235," - ",J1235,". ",K1235," (Ref: ",REPARTO!$F$3,"-",A1235,")")</f>
        <v>ÁMBITO DE LA INSTRUCCIÓN TÁCTICA Y TÉCNICA - GENERALIDADES, INSTRUCCIÓN Y PREPARACIÓN DE LA MISIÓN.  (Ref: 5-1234)</v>
      </c>
      <c r="I1235" s="42" t="s">
        <v>138</v>
      </c>
      <c r="J1235" s="37" t="s">
        <v>84</v>
      </c>
      <c r="R1235" s="49">
        <f t="shared" si="77"/>
        <v>36</v>
      </c>
    </row>
    <row r="1236" spans="1:18" x14ac:dyDescent="0.25">
      <c r="A1236" s="59">
        <f t="shared" si="76"/>
        <v>1235</v>
      </c>
      <c r="B1236" s="47">
        <v>3</v>
      </c>
      <c r="F1236" s="59" t="str">
        <f t="shared" si="75"/>
        <v xml:space="preserve">GENERALIDADES, INSTRUCCIÓN Y PREPARACIÓN DE LA MISIÓN. </v>
      </c>
      <c r="G1236" s="59" t="str">
        <f>CONCATENATE(I1236," - ",J1236,". ",K1236," (Ref: ",REPARTO!$F$3,"-",A1236,")")</f>
        <v>ÁMBITO DE LA INSTRUCCIÓN TÁCTICA Y TÉCNICA - GENERALIDADES, INSTRUCCIÓN Y PREPARACIÓN DE LA MISIÓN.  (Ref: 5-1235)</v>
      </c>
      <c r="I1236" s="42" t="s">
        <v>138</v>
      </c>
      <c r="J1236" s="37" t="s">
        <v>84</v>
      </c>
      <c r="R1236" s="49">
        <f t="shared" si="77"/>
        <v>37</v>
      </c>
    </row>
    <row r="1237" spans="1:18" x14ac:dyDescent="0.25">
      <c r="A1237" s="59">
        <f t="shared" si="76"/>
        <v>1236</v>
      </c>
      <c r="B1237" s="47">
        <v>3</v>
      </c>
      <c r="F1237" s="59" t="str">
        <f t="shared" si="75"/>
        <v xml:space="preserve">GENERALIDADES, INSTRUCCIÓN Y PREPARACIÓN DE LA MISIÓN. </v>
      </c>
      <c r="G1237" s="59" t="str">
        <f>CONCATENATE(I1237," - ",J1237,". ",K1237," (Ref: ",REPARTO!$F$3,"-",A1237,")")</f>
        <v>ÁMBITO DE LA INSTRUCCIÓN TÁCTICA Y TÉCNICA - GENERALIDADES, INSTRUCCIÓN Y PREPARACIÓN DE LA MISIÓN.  (Ref: 5-1236)</v>
      </c>
      <c r="I1237" s="42" t="s">
        <v>138</v>
      </c>
      <c r="J1237" s="37" t="s">
        <v>84</v>
      </c>
      <c r="R1237" s="49">
        <f t="shared" si="77"/>
        <v>38</v>
      </c>
    </row>
    <row r="1238" spans="1:18" x14ac:dyDescent="0.25">
      <c r="A1238" s="59">
        <f t="shared" si="76"/>
        <v>1237</v>
      </c>
      <c r="B1238" s="47">
        <v>3</v>
      </c>
      <c r="F1238" s="59" t="str">
        <f t="shared" si="75"/>
        <v xml:space="preserve">GENERALIDADES, INSTRUCCIÓN Y PREPARACIÓN DE LA MISIÓN. </v>
      </c>
      <c r="G1238" s="59" t="str">
        <f>CONCATENATE(I1238," - ",J1238,". ",K1238," (Ref: ",REPARTO!$F$3,"-",A1238,")")</f>
        <v>ÁMBITO DE LA INSTRUCCIÓN TÁCTICA Y TÉCNICA - GENERALIDADES, INSTRUCCIÓN Y PREPARACIÓN DE LA MISIÓN.  (Ref: 5-1237)</v>
      </c>
      <c r="I1238" s="42" t="s">
        <v>138</v>
      </c>
      <c r="J1238" s="37" t="s">
        <v>84</v>
      </c>
      <c r="R1238" s="49">
        <f t="shared" si="77"/>
        <v>39</v>
      </c>
    </row>
    <row r="1239" spans="1:18" x14ac:dyDescent="0.25">
      <c r="A1239" s="59">
        <f t="shared" si="76"/>
        <v>1238</v>
      </c>
      <c r="B1239" s="47">
        <v>3</v>
      </c>
      <c r="F1239" s="59" t="str">
        <f t="shared" si="75"/>
        <v xml:space="preserve">GENERALIDADES, INSTRUCCIÓN Y PREPARACIÓN DE LA MISIÓN. </v>
      </c>
      <c r="G1239" s="59" t="str">
        <f>CONCATENATE(I1239," - ",J1239,". ",K1239," (Ref: ",REPARTO!$F$3,"-",A1239,")")</f>
        <v>ÁMBITO DE LA INSTRUCCIÓN TÁCTICA Y TÉCNICA - GENERALIDADES, INSTRUCCIÓN Y PREPARACIÓN DE LA MISIÓN.  (Ref: 5-1238)</v>
      </c>
      <c r="I1239" s="42" t="s">
        <v>138</v>
      </c>
      <c r="J1239" s="37" t="s">
        <v>84</v>
      </c>
      <c r="R1239" s="49">
        <f t="shared" si="77"/>
        <v>40</v>
      </c>
    </row>
    <row r="1240" spans="1:18" x14ac:dyDescent="0.25">
      <c r="A1240" s="59">
        <f t="shared" si="76"/>
        <v>1239</v>
      </c>
      <c r="B1240" s="47">
        <v>3</v>
      </c>
      <c r="F1240" s="59" t="str">
        <f t="shared" si="75"/>
        <v xml:space="preserve">GENERALIDADES, INSTRUCCIÓN Y PREPARACIÓN DE LA MISIÓN. </v>
      </c>
      <c r="G1240" s="59" t="str">
        <f>CONCATENATE(I1240," - ",J1240,". ",K1240," (Ref: ",REPARTO!$F$3,"-",A1240,")")</f>
        <v>ÁMBITO DE LA INSTRUCCIÓN TÁCTICA Y TÉCNICA - GENERALIDADES, INSTRUCCIÓN Y PREPARACIÓN DE LA MISIÓN.  (Ref: 5-1239)</v>
      </c>
      <c r="I1240" s="42" t="s">
        <v>138</v>
      </c>
      <c r="J1240" s="37" t="s">
        <v>84</v>
      </c>
      <c r="R1240" s="49">
        <f t="shared" si="77"/>
        <v>41</v>
      </c>
    </row>
    <row r="1241" spans="1:18" x14ac:dyDescent="0.25">
      <c r="A1241" s="59">
        <f t="shared" si="76"/>
        <v>1240</v>
      </c>
      <c r="B1241" s="47">
        <v>3</v>
      </c>
      <c r="F1241" s="59" t="str">
        <f t="shared" si="75"/>
        <v xml:space="preserve">GENERALIDADES, INSTRUCCIÓN Y PREPARACIÓN DE LA MISIÓN. </v>
      </c>
      <c r="G1241" s="59" t="str">
        <f>CONCATENATE(I1241," - ",J1241,". ",K1241," (Ref: ",REPARTO!$F$3,"-",A1241,")")</f>
        <v>ÁMBITO DE LA INSTRUCCIÓN TÁCTICA Y TÉCNICA - GENERALIDADES, INSTRUCCIÓN Y PREPARACIÓN DE LA MISIÓN.  (Ref: 5-1240)</v>
      </c>
      <c r="I1241" s="42" t="s">
        <v>138</v>
      </c>
      <c r="J1241" s="37" t="s">
        <v>84</v>
      </c>
      <c r="R1241" s="49">
        <f t="shared" si="77"/>
        <v>42</v>
      </c>
    </row>
    <row r="1242" spans="1:18" x14ac:dyDescent="0.25">
      <c r="A1242" s="59">
        <f t="shared" si="76"/>
        <v>1241</v>
      </c>
      <c r="B1242" s="47">
        <v>3</v>
      </c>
      <c r="F1242" s="59" t="str">
        <f t="shared" si="75"/>
        <v xml:space="preserve">GENERALIDADES, INSTRUCCIÓN Y PREPARACIÓN DE LA MISIÓN. </v>
      </c>
      <c r="G1242" s="59" t="str">
        <f>CONCATENATE(I1242," - ",J1242,". ",K1242," (Ref: ",REPARTO!$F$3,"-",A1242,")")</f>
        <v>ÁMBITO DE LA INSTRUCCIÓN TÁCTICA Y TÉCNICA - GENERALIDADES, INSTRUCCIÓN Y PREPARACIÓN DE LA MISIÓN.  (Ref: 5-1241)</v>
      </c>
      <c r="I1242" s="42" t="s">
        <v>138</v>
      </c>
      <c r="J1242" s="37" t="s">
        <v>84</v>
      </c>
      <c r="R1242" s="49">
        <f t="shared" si="77"/>
        <v>43</v>
      </c>
    </row>
    <row r="1243" spans="1:18" x14ac:dyDescent="0.25">
      <c r="A1243" s="59">
        <f t="shared" si="76"/>
        <v>1242</v>
      </c>
      <c r="B1243" s="47">
        <v>3</v>
      </c>
      <c r="F1243" s="59" t="str">
        <f t="shared" si="75"/>
        <v xml:space="preserve">GENERALIDADES, INSTRUCCIÓN Y PREPARACIÓN DE LA MISIÓN. </v>
      </c>
      <c r="G1243" s="59" t="str">
        <f>CONCATENATE(I1243," - ",J1243,". ",K1243," (Ref: ",REPARTO!$F$3,"-",A1243,")")</f>
        <v>ÁMBITO DE LA INSTRUCCIÓN TÁCTICA Y TÉCNICA - GENERALIDADES, INSTRUCCIÓN Y PREPARACIÓN DE LA MISIÓN.  (Ref: 5-1242)</v>
      </c>
      <c r="I1243" s="42" t="s">
        <v>138</v>
      </c>
      <c r="J1243" s="37" t="s">
        <v>84</v>
      </c>
      <c r="R1243" s="49">
        <f t="shared" si="77"/>
        <v>44</v>
      </c>
    </row>
    <row r="1244" spans="1:18" x14ac:dyDescent="0.25">
      <c r="A1244" s="59">
        <f t="shared" si="76"/>
        <v>1243</v>
      </c>
      <c r="B1244" s="47">
        <v>3</v>
      </c>
      <c r="F1244" s="59" t="str">
        <f t="shared" si="75"/>
        <v xml:space="preserve">GENERALIDADES, INSTRUCCIÓN Y PREPARACIÓN DE LA MISIÓN. </v>
      </c>
      <c r="G1244" s="59" t="str">
        <f>CONCATENATE(I1244," - ",J1244,". ",K1244," (Ref: ",REPARTO!$F$3,"-",A1244,")")</f>
        <v>ÁMBITO DE LA INSTRUCCIÓN TÁCTICA Y TÉCNICA - GENERALIDADES, INSTRUCCIÓN Y PREPARACIÓN DE LA MISIÓN.  (Ref: 5-1243)</v>
      </c>
      <c r="I1244" s="42" t="s">
        <v>138</v>
      </c>
      <c r="J1244" s="37" t="s">
        <v>84</v>
      </c>
      <c r="R1244" s="49">
        <f t="shared" si="77"/>
        <v>45</v>
      </c>
    </row>
    <row r="1245" spans="1:18" x14ac:dyDescent="0.25">
      <c r="A1245" s="59">
        <f t="shared" si="76"/>
        <v>1244</v>
      </c>
      <c r="B1245" s="47">
        <v>3</v>
      </c>
      <c r="F1245" s="59" t="str">
        <f t="shared" si="75"/>
        <v xml:space="preserve">GENERALIDADES, INSTRUCCIÓN Y PREPARACIÓN DE LA MISIÓN. </v>
      </c>
      <c r="G1245" s="59" t="str">
        <f>CONCATENATE(I1245," - ",J1245,". ",K1245," (Ref: ",REPARTO!$F$3,"-",A1245,")")</f>
        <v>ÁMBITO DE LA INSTRUCCIÓN TÁCTICA Y TÉCNICA - GENERALIDADES, INSTRUCCIÓN Y PREPARACIÓN DE LA MISIÓN.  (Ref: 5-1244)</v>
      </c>
      <c r="I1245" s="42" t="s">
        <v>138</v>
      </c>
      <c r="J1245" s="37" t="s">
        <v>84</v>
      </c>
      <c r="R1245" s="49">
        <f t="shared" si="77"/>
        <v>46</v>
      </c>
    </row>
    <row r="1246" spans="1:18" x14ac:dyDescent="0.25">
      <c r="A1246" s="59">
        <f t="shared" si="76"/>
        <v>1245</v>
      </c>
      <c r="B1246" s="47">
        <v>3</v>
      </c>
      <c r="F1246" s="59" t="str">
        <f t="shared" si="75"/>
        <v xml:space="preserve">GENERALIDADES, INSTRUCCIÓN Y PREPARACIÓN DE LA MISIÓN. </v>
      </c>
      <c r="G1246" s="59" t="str">
        <f>CONCATENATE(I1246," - ",J1246,". ",K1246," (Ref: ",REPARTO!$F$3,"-",A1246,")")</f>
        <v>ÁMBITO DE LA INSTRUCCIÓN TÁCTICA Y TÉCNICA - GENERALIDADES, INSTRUCCIÓN Y PREPARACIÓN DE LA MISIÓN.  (Ref: 5-1245)</v>
      </c>
      <c r="I1246" s="42" t="s">
        <v>138</v>
      </c>
      <c r="J1246" s="37" t="s">
        <v>84</v>
      </c>
      <c r="R1246" s="49">
        <f t="shared" si="77"/>
        <v>47</v>
      </c>
    </row>
    <row r="1247" spans="1:18" x14ac:dyDescent="0.25">
      <c r="A1247" s="59">
        <f t="shared" si="76"/>
        <v>1246</v>
      </c>
      <c r="B1247" s="47">
        <v>3</v>
      </c>
      <c r="F1247" s="59" t="str">
        <f t="shared" si="75"/>
        <v xml:space="preserve">GENERALIDADES, INSTRUCCIÓN Y PREPARACIÓN DE LA MISIÓN. </v>
      </c>
      <c r="G1247" s="59" t="str">
        <f>CONCATENATE(I1247," - ",J1247,". ",K1247," (Ref: ",REPARTO!$F$3,"-",A1247,")")</f>
        <v>ÁMBITO DE LA INSTRUCCIÓN TÁCTICA Y TÉCNICA - GENERALIDADES, INSTRUCCIÓN Y PREPARACIÓN DE LA MISIÓN.  (Ref: 5-1246)</v>
      </c>
      <c r="I1247" s="42" t="s">
        <v>138</v>
      </c>
      <c r="J1247" s="37" t="s">
        <v>84</v>
      </c>
      <c r="R1247" s="49">
        <f t="shared" si="77"/>
        <v>48</v>
      </c>
    </row>
    <row r="1248" spans="1:18" x14ac:dyDescent="0.25">
      <c r="A1248" s="59">
        <f t="shared" si="76"/>
        <v>1247</v>
      </c>
      <c r="B1248" s="47">
        <v>3</v>
      </c>
      <c r="F1248" s="59" t="str">
        <f t="shared" si="75"/>
        <v xml:space="preserve">GENERALIDADES, INSTRUCCIÓN Y PREPARACIÓN DE LA MISIÓN. </v>
      </c>
      <c r="G1248" s="59" t="str">
        <f>CONCATENATE(I1248," - ",J1248,". ",K1248," (Ref: ",REPARTO!$F$3,"-",A1248,")")</f>
        <v>ÁMBITO DE LA INSTRUCCIÓN TÁCTICA Y TÉCNICA - GENERALIDADES, INSTRUCCIÓN Y PREPARACIÓN DE LA MISIÓN.  (Ref: 5-1247)</v>
      </c>
      <c r="I1248" s="42" t="s">
        <v>138</v>
      </c>
      <c r="J1248" s="37" t="s">
        <v>84</v>
      </c>
      <c r="R1248" s="49">
        <f t="shared" si="77"/>
        <v>49</v>
      </c>
    </row>
    <row r="1249" spans="1:18" x14ac:dyDescent="0.25">
      <c r="A1249" s="59">
        <f t="shared" si="76"/>
        <v>1248</v>
      </c>
      <c r="B1249" s="47">
        <v>3</v>
      </c>
      <c r="F1249" s="59" t="str">
        <f t="shared" si="75"/>
        <v xml:space="preserve">GENERALIDADES, INSTRUCCIÓN Y PREPARACIÓN DE LA MISIÓN. </v>
      </c>
      <c r="G1249" s="59" t="str">
        <f>CONCATENATE(I1249," - ",J1249,". ",K1249," (Ref: ",REPARTO!$F$3,"-",A1249,")")</f>
        <v>ÁMBITO DE LA INSTRUCCIÓN TÁCTICA Y TÉCNICA - GENERALIDADES, INSTRUCCIÓN Y PREPARACIÓN DE LA MISIÓN.  (Ref: 5-1248)</v>
      </c>
      <c r="I1249" s="42" t="s">
        <v>138</v>
      </c>
      <c r="J1249" s="37" t="s">
        <v>84</v>
      </c>
      <c r="R1249" s="49">
        <f t="shared" si="77"/>
        <v>50</v>
      </c>
    </row>
    <row r="1250" spans="1:18" x14ac:dyDescent="0.25">
      <c r="A1250" s="59">
        <f t="shared" si="76"/>
        <v>1249</v>
      </c>
      <c r="B1250" s="47">
        <v>3</v>
      </c>
      <c r="F1250" s="59" t="str">
        <f t="shared" si="75"/>
        <v xml:space="preserve">GENERALIDADES, INSTRUCCIÓN Y PREPARACIÓN DE LA MISIÓN. </v>
      </c>
      <c r="G1250" s="59" t="str">
        <f>CONCATENATE(I1250," - ",J1250,". ",K1250," (Ref: ",REPARTO!$F$3,"-",A1250,")")</f>
        <v>ÁMBITO DE LA INSTRUCCIÓN TÁCTICA Y TÉCNICA - GENERALIDADES, INSTRUCCIÓN Y PREPARACIÓN DE LA MISIÓN.  (Ref: 5-1249)</v>
      </c>
      <c r="I1250" s="42" t="s">
        <v>138</v>
      </c>
      <c r="J1250" s="37" t="s">
        <v>84</v>
      </c>
      <c r="R1250" s="49">
        <f t="shared" si="77"/>
        <v>51</v>
      </c>
    </row>
    <row r="1251" spans="1:18" x14ac:dyDescent="0.25">
      <c r="A1251" s="59">
        <f t="shared" si="76"/>
        <v>1250</v>
      </c>
      <c r="B1251" s="47">
        <v>3</v>
      </c>
      <c r="F1251" s="59" t="str">
        <f t="shared" si="75"/>
        <v xml:space="preserve">GENERALIDADES, INSTRUCCIÓN Y PREPARACIÓN DE LA MISIÓN. </v>
      </c>
      <c r="G1251" s="59" t="str">
        <f>CONCATENATE(I1251," - ",J1251,". ",K1251," (Ref: ",REPARTO!$F$3,"-",A1251,")")</f>
        <v>ÁMBITO DE LA INSTRUCCIÓN TÁCTICA Y TÉCNICA - GENERALIDADES, INSTRUCCIÓN Y PREPARACIÓN DE LA MISIÓN.  (Ref: 5-1250)</v>
      </c>
      <c r="I1251" s="42" t="s">
        <v>138</v>
      </c>
      <c r="J1251" s="37" t="s">
        <v>84</v>
      </c>
      <c r="R1251" s="49">
        <f t="shared" si="77"/>
        <v>52</v>
      </c>
    </row>
    <row r="1252" spans="1:18" x14ac:dyDescent="0.25">
      <c r="A1252" s="59">
        <f t="shared" si="76"/>
        <v>1251</v>
      </c>
      <c r="B1252" s="47">
        <v>3</v>
      </c>
      <c r="F1252" s="59" t="str">
        <f t="shared" si="75"/>
        <v xml:space="preserve">GENERALIDADES, INSTRUCCIÓN Y PREPARACIÓN DE LA MISIÓN. </v>
      </c>
      <c r="G1252" s="59" t="str">
        <f>CONCATENATE(I1252," - ",J1252,". ",K1252," (Ref: ",REPARTO!$F$3,"-",A1252,")")</f>
        <v>ÁMBITO DE LA INSTRUCCIÓN TÁCTICA Y TÉCNICA - GENERALIDADES, INSTRUCCIÓN Y PREPARACIÓN DE LA MISIÓN.  (Ref: 5-1251)</v>
      </c>
      <c r="I1252" s="42" t="s">
        <v>138</v>
      </c>
      <c r="J1252" s="37" t="s">
        <v>84</v>
      </c>
      <c r="R1252" s="49">
        <f t="shared" si="77"/>
        <v>53</v>
      </c>
    </row>
    <row r="1253" spans="1:18" x14ac:dyDescent="0.25">
      <c r="A1253" s="59">
        <f t="shared" si="76"/>
        <v>1252</v>
      </c>
      <c r="B1253" s="47">
        <v>3</v>
      </c>
      <c r="F1253" s="59" t="str">
        <f t="shared" si="75"/>
        <v xml:space="preserve">GENERALIDADES, INSTRUCCIÓN Y PREPARACIÓN DE LA MISIÓN. </v>
      </c>
      <c r="G1253" s="59" t="str">
        <f>CONCATENATE(I1253," - ",J1253,". ",K1253," (Ref: ",REPARTO!$F$3,"-",A1253,")")</f>
        <v>ÁMBITO DE LA INSTRUCCIÓN TÁCTICA Y TÉCNICA - GENERALIDADES, INSTRUCCIÓN Y PREPARACIÓN DE LA MISIÓN.  (Ref: 5-1252)</v>
      </c>
      <c r="I1253" s="42" t="s">
        <v>138</v>
      </c>
      <c r="J1253" s="37" t="s">
        <v>84</v>
      </c>
      <c r="R1253" s="49">
        <f t="shared" si="77"/>
        <v>54</v>
      </c>
    </row>
    <row r="1254" spans="1:18" x14ac:dyDescent="0.25">
      <c r="A1254" s="59">
        <f t="shared" si="76"/>
        <v>1253</v>
      </c>
      <c r="B1254" s="47">
        <v>3</v>
      </c>
      <c r="F1254" s="59" t="str">
        <f t="shared" si="75"/>
        <v xml:space="preserve">GENERALIDADES, INSTRUCCIÓN Y PREPARACIÓN DE LA MISIÓN. </v>
      </c>
      <c r="G1254" s="59" t="str">
        <f>CONCATENATE(I1254," - ",J1254,". ",K1254," (Ref: ",REPARTO!$F$3,"-",A1254,")")</f>
        <v>ÁMBITO DE LA INSTRUCCIÓN TÁCTICA Y TÉCNICA - GENERALIDADES, INSTRUCCIÓN Y PREPARACIÓN DE LA MISIÓN.  (Ref: 5-1253)</v>
      </c>
      <c r="I1254" s="42" t="s">
        <v>138</v>
      </c>
      <c r="J1254" s="37" t="s">
        <v>84</v>
      </c>
      <c r="R1254" s="49">
        <f t="shared" si="77"/>
        <v>55</v>
      </c>
    </row>
    <row r="1255" spans="1:18" x14ac:dyDescent="0.25">
      <c r="A1255" s="59">
        <f t="shared" si="76"/>
        <v>1254</v>
      </c>
      <c r="B1255" s="47">
        <v>3</v>
      </c>
      <c r="F1255" s="59" t="str">
        <f t="shared" si="75"/>
        <v xml:space="preserve">TOPOGRAFÍA. </v>
      </c>
      <c r="G1255" s="59" t="str">
        <f>CONCATENATE(I1255," - ",J1255,". ",K1255," (Ref: ",REPARTO!$F$3,"-",A1255,")")</f>
        <v>ÁMBITO DE LA INSTRUCCIÓN TÁCTICA Y TÉCNICA - TOPOGRAFÍA.  (Ref: 5-1254)</v>
      </c>
      <c r="I1255" s="42" t="s">
        <v>138</v>
      </c>
      <c r="J1255" s="37" t="s">
        <v>67</v>
      </c>
      <c r="R1255" s="49">
        <f t="shared" si="77"/>
        <v>56</v>
      </c>
    </row>
    <row r="1256" spans="1:18" x14ac:dyDescent="0.25">
      <c r="A1256" s="59">
        <f t="shared" si="76"/>
        <v>1255</v>
      </c>
      <c r="B1256" s="47">
        <v>3</v>
      </c>
      <c r="F1256" s="59" t="str">
        <f t="shared" si="75"/>
        <v xml:space="preserve">TOPOGRAFÍA. </v>
      </c>
      <c r="G1256" s="59" t="str">
        <f>CONCATENATE(I1256," - ",J1256,". ",K1256," (Ref: ",REPARTO!$F$3,"-",A1256,")")</f>
        <v>ÁMBITO DE LA INSTRUCCIÓN TÁCTICA Y TÉCNICA - TOPOGRAFÍA.  (Ref: 5-1255)</v>
      </c>
      <c r="I1256" s="42" t="s">
        <v>138</v>
      </c>
      <c r="J1256" s="37" t="s">
        <v>67</v>
      </c>
      <c r="Q1256" s="113"/>
      <c r="R1256" s="49">
        <f t="shared" si="77"/>
        <v>57</v>
      </c>
    </row>
    <row r="1257" spans="1:18" x14ac:dyDescent="0.25">
      <c r="A1257" s="59">
        <f t="shared" si="76"/>
        <v>1256</v>
      </c>
      <c r="B1257" s="47">
        <v>3</v>
      </c>
      <c r="F1257" s="59" t="str">
        <f t="shared" ref="F1257:F1268" si="78">IF(J1257&gt;0,CONCATENATE(J1257,". ",K1257),K1257)</f>
        <v xml:space="preserve">TOPOGRAFÍA. </v>
      </c>
      <c r="G1257" s="59" t="str">
        <f>CONCATENATE(I1257," - ",J1257,". ",K1257," (Ref: ",REPARTO!$F$3,"-",A1257,")")</f>
        <v>ÁMBITO DE LA INSTRUCCIÓN TÁCTICA Y TÉCNICA - TOPOGRAFÍA.  (Ref: 5-1256)</v>
      </c>
      <c r="I1257" s="42" t="s">
        <v>138</v>
      </c>
      <c r="J1257" s="37" t="s">
        <v>67</v>
      </c>
      <c r="Q1257" s="113"/>
      <c r="R1257" s="49">
        <f t="shared" si="77"/>
        <v>58</v>
      </c>
    </row>
    <row r="1258" spans="1:18" x14ac:dyDescent="0.25">
      <c r="A1258" s="59">
        <f t="shared" si="76"/>
        <v>1257</v>
      </c>
      <c r="B1258" s="47">
        <v>3</v>
      </c>
      <c r="F1258" s="59" t="str">
        <f t="shared" si="78"/>
        <v xml:space="preserve">TOPOGRAFÍA. </v>
      </c>
      <c r="G1258" s="59" t="str">
        <f>CONCATENATE(I1258," - ",J1258,". ",K1258," (Ref: ",REPARTO!$F$3,"-",A1258,")")</f>
        <v>ÁMBITO DE LA INSTRUCCIÓN TÁCTICA Y TÉCNICA - TOPOGRAFÍA.  (Ref: 5-1257)</v>
      </c>
      <c r="I1258" s="42" t="s">
        <v>138</v>
      </c>
      <c r="J1258" s="37" t="s">
        <v>67</v>
      </c>
      <c r="Q1258" s="113"/>
      <c r="R1258" s="49">
        <f t="shared" si="77"/>
        <v>59</v>
      </c>
    </row>
    <row r="1259" spans="1:18" x14ac:dyDescent="0.25">
      <c r="A1259" s="59">
        <f t="shared" si="76"/>
        <v>1258</v>
      </c>
      <c r="B1259" s="47">
        <v>3</v>
      </c>
      <c r="F1259" s="59" t="str">
        <f t="shared" si="78"/>
        <v xml:space="preserve">TOPOGRAFÍA. </v>
      </c>
      <c r="G1259" s="59" t="str">
        <f>CONCATENATE(I1259," - ",J1259,". ",K1259," (Ref: ",REPARTO!$F$3,"-",A1259,")")</f>
        <v>ÁMBITO DE LA INSTRUCCIÓN TÁCTICA Y TÉCNICA - TOPOGRAFÍA.  (Ref: 5-1258)</v>
      </c>
      <c r="I1259" s="42" t="s">
        <v>138</v>
      </c>
      <c r="J1259" s="37" t="s">
        <v>67</v>
      </c>
      <c r="Q1259" s="113"/>
      <c r="R1259" s="49">
        <f t="shared" si="77"/>
        <v>60</v>
      </c>
    </row>
    <row r="1260" spans="1:18" x14ac:dyDescent="0.25">
      <c r="A1260" s="59">
        <f t="shared" si="76"/>
        <v>1259</v>
      </c>
      <c r="B1260" s="47">
        <v>3</v>
      </c>
      <c r="F1260" s="59" t="str">
        <f t="shared" si="78"/>
        <v xml:space="preserve">TOPOGRAFÍA. </v>
      </c>
      <c r="G1260" s="59" t="str">
        <f>CONCATENATE(I1260," - ",J1260,". ",K1260," (Ref: ",REPARTO!$F$3,"-",A1260,")")</f>
        <v>ÁMBITO DE LA INSTRUCCIÓN TÁCTICA Y TÉCNICA - TOPOGRAFÍA.  (Ref: 5-1259)</v>
      </c>
      <c r="I1260" s="42" t="s">
        <v>138</v>
      </c>
      <c r="J1260" s="37" t="s">
        <v>67</v>
      </c>
      <c r="Q1260" s="113"/>
      <c r="R1260" s="49">
        <f t="shared" si="77"/>
        <v>61</v>
      </c>
    </row>
    <row r="1261" spans="1:18" x14ac:dyDescent="0.25">
      <c r="A1261" s="59">
        <f t="shared" si="76"/>
        <v>1260</v>
      </c>
      <c r="B1261" s="47">
        <v>3</v>
      </c>
      <c r="F1261" s="59" t="str">
        <f t="shared" si="78"/>
        <v xml:space="preserve">TOPOGRAFÍA. </v>
      </c>
      <c r="G1261" s="59" t="str">
        <f>CONCATENATE(I1261," - ",J1261,". ",K1261," (Ref: ",REPARTO!$F$3,"-",A1261,")")</f>
        <v>ÁMBITO DE LA INSTRUCCIÓN TÁCTICA Y TÉCNICA - TOPOGRAFÍA.  (Ref: 5-1260)</v>
      </c>
      <c r="I1261" s="42" t="s">
        <v>138</v>
      </c>
      <c r="J1261" s="37" t="s">
        <v>67</v>
      </c>
      <c r="Q1261" s="113"/>
      <c r="R1261" s="49">
        <f t="shared" si="77"/>
        <v>62</v>
      </c>
    </row>
    <row r="1262" spans="1:18" x14ac:dyDescent="0.25">
      <c r="A1262" s="59">
        <f t="shared" si="76"/>
        <v>1261</v>
      </c>
      <c r="B1262" s="47">
        <v>3</v>
      </c>
      <c r="F1262" s="59" t="str">
        <f t="shared" si="78"/>
        <v xml:space="preserve">TOPOGRAFÍA. </v>
      </c>
      <c r="G1262" s="59" t="str">
        <f>CONCATENATE(I1262," - ",J1262,". ",K1262," (Ref: ",REPARTO!$F$3,"-",A1262,")")</f>
        <v>ÁMBITO DE LA INSTRUCCIÓN TÁCTICA Y TÉCNICA - TOPOGRAFÍA.  (Ref: 5-1261)</v>
      </c>
      <c r="I1262" s="42" t="s">
        <v>138</v>
      </c>
      <c r="J1262" s="37" t="s">
        <v>67</v>
      </c>
      <c r="Q1262" s="113"/>
      <c r="R1262" s="49">
        <f t="shared" si="77"/>
        <v>63</v>
      </c>
    </row>
    <row r="1263" spans="1:18" x14ac:dyDescent="0.25">
      <c r="A1263" s="59">
        <f t="shared" si="76"/>
        <v>1262</v>
      </c>
      <c r="B1263" s="47">
        <v>3</v>
      </c>
      <c r="F1263" s="59" t="str">
        <f t="shared" si="78"/>
        <v xml:space="preserve">TOPOGRAFÍA. </v>
      </c>
      <c r="G1263" s="59" t="str">
        <f>CONCATENATE(I1263," - ",J1263,". ",K1263," (Ref: ",REPARTO!$F$3,"-",A1263,")")</f>
        <v>ÁMBITO DE LA INSTRUCCIÓN TÁCTICA Y TÉCNICA - TOPOGRAFÍA.  (Ref: 5-1262)</v>
      </c>
      <c r="I1263" s="42" t="s">
        <v>138</v>
      </c>
      <c r="J1263" s="37" t="s">
        <v>67</v>
      </c>
      <c r="Q1263" s="113"/>
      <c r="R1263" s="49">
        <f t="shared" si="77"/>
        <v>64</v>
      </c>
    </row>
    <row r="1264" spans="1:18" x14ac:dyDescent="0.25">
      <c r="A1264" s="59">
        <f t="shared" si="76"/>
        <v>1263</v>
      </c>
      <c r="B1264" s="47">
        <v>3</v>
      </c>
      <c r="F1264" s="59" t="str">
        <f t="shared" si="78"/>
        <v xml:space="preserve">TOPOGRAFÍA. </v>
      </c>
      <c r="G1264" s="59" t="str">
        <f>CONCATENATE(I1264," - ",J1264,". ",K1264," (Ref: ",REPARTO!$F$3,"-",A1264,")")</f>
        <v>ÁMBITO DE LA INSTRUCCIÓN TÁCTICA Y TÉCNICA - TOPOGRAFÍA.  (Ref: 5-1263)</v>
      </c>
      <c r="I1264" s="42" t="s">
        <v>138</v>
      </c>
      <c r="J1264" s="37" t="s">
        <v>67</v>
      </c>
      <c r="Q1264" s="113"/>
      <c r="R1264" s="49">
        <f t="shared" si="77"/>
        <v>65</v>
      </c>
    </row>
    <row r="1265" spans="1:18" x14ac:dyDescent="0.25">
      <c r="A1265" s="59">
        <f t="shared" si="76"/>
        <v>1264</v>
      </c>
      <c r="B1265" s="47">
        <v>3</v>
      </c>
      <c r="F1265" s="59" t="str">
        <f t="shared" si="78"/>
        <v xml:space="preserve">TOPOGRAFÍA. </v>
      </c>
      <c r="G1265" s="59" t="str">
        <f>CONCATENATE(I1265," - ",J1265,". ",K1265," (Ref: ",REPARTO!$F$3,"-",A1265,")")</f>
        <v>ÁMBITO DE LA INSTRUCCIÓN TÁCTICA Y TÉCNICA - TOPOGRAFÍA.  (Ref: 5-1264)</v>
      </c>
      <c r="I1265" s="42" t="s">
        <v>138</v>
      </c>
      <c r="J1265" s="37" t="s">
        <v>67</v>
      </c>
      <c r="Q1265" s="113"/>
      <c r="R1265" s="49">
        <f t="shared" si="77"/>
        <v>66</v>
      </c>
    </row>
    <row r="1266" spans="1:18" x14ac:dyDescent="0.25">
      <c r="A1266" s="59">
        <f t="shared" si="76"/>
        <v>1265</v>
      </c>
      <c r="B1266" s="47">
        <v>3</v>
      </c>
      <c r="F1266" s="59" t="str">
        <f t="shared" si="78"/>
        <v xml:space="preserve">TOPOGRAFÍA. </v>
      </c>
      <c r="G1266" s="59" t="str">
        <f>CONCATENATE(I1266," - ",J1266,". ",K1266," (Ref: ",REPARTO!$F$3,"-",A1266,")")</f>
        <v>ÁMBITO DE LA INSTRUCCIÓN TÁCTICA Y TÉCNICA - TOPOGRAFÍA.  (Ref: 5-1265)</v>
      </c>
      <c r="I1266" s="42" t="s">
        <v>138</v>
      </c>
      <c r="J1266" s="37" t="s">
        <v>67</v>
      </c>
      <c r="Q1266" s="113"/>
      <c r="R1266" s="49">
        <f t="shared" si="77"/>
        <v>67</v>
      </c>
    </row>
    <row r="1267" spans="1:18" x14ac:dyDescent="0.25">
      <c r="A1267" s="59">
        <f t="shared" si="76"/>
        <v>1266</v>
      </c>
      <c r="B1267" s="47">
        <v>3</v>
      </c>
      <c r="F1267" s="59" t="str">
        <f t="shared" si="78"/>
        <v xml:space="preserve">TOPOGRAFÍA. </v>
      </c>
      <c r="G1267" s="59" t="str">
        <f>CONCATENATE(I1267," - ",J1267,". ",K1267," (Ref: ",REPARTO!$F$3,"-",A1267,")")</f>
        <v>ÁMBITO DE LA INSTRUCCIÓN TÁCTICA Y TÉCNICA - TOPOGRAFÍA.  (Ref: 5-1266)</v>
      </c>
      <c r="I1267" s="42" t="s">
        <v>138</v>
      </c>
      <c r="J1267" s="37" t="s">
        <v>67</v>
      </c>
      <c r="Q1267" s="113"/>
      <c r="R1267" s="49">
        <f t="shared" si="77"/>
        <v>68</v>
      </c>
    </row>
    <row r="1268" spans="1:18" x14ac:dyDescent="0.25">
      <c r="A1268" s="59">
        <f t="shared" si="76"/>
        <v>1267</v>
      </c>
      <c r="B1268" s="47">
        <v>3</v>
      </c>
      <c r="F1268" s="59" t="str">
        <f t="shared" si="78"/>
        <v xml:space="preserve">TOPOGRAFÍA. </v>
      </c>
      <c r="G1268" s="59" t="str">
        <f>CONCATENATE(I1268," - ",J1268,". ",K1268," (Ref: ",REPARTO!$F$3,"-",A1268,")")</f>
        <v>ÁMBITO DE LA INSTRUCCIÓN TÁCTICA Y TÉCNICA - TOPOGRAFÍA.  (Ref: 5-1267)</v>
      </c>
      <c r="I1268" s="42" t="s">
        <v>138</v>
      </c>
      <c r="J1268" s="37" t="s">
        <v>67</v>
      </c>
      <c r="R1268" s="49">
        <f t="shared" si="77"/>
        <v>69</v>
      </c>
    </row>
    <row r="1269" spans="1:18" x14ac:dyDescent="0.25">
      <c r="A1269" s="59">
        <f t="shared" si="76"/>
        <v>1268</v>
      </c>
      <c r="B1269" s="47">
        <v>3</v>
      </c>
      <c r="F1269" s="59" t="str">
        <f t="shared" ref="F1269:F1277" si="79">IF(J1269&gt;0,CONCATENATE(J1269,". ",K1269),K1269)</f>
        <v xml:space="preserve">TOPOGRAFÍA. </v>
      </c>
      <c r="G1269" s="59" t="str">
        <f>CONCATENATE(I1269," - ",J1269,". ",K1269," (Ref: ",REPARTO!$F$3,"-",A1269,")")</f>
        <v>ÁMBITO DE LA INSTRUCCIÓN TÁCTICA Y TÉCNICA - TOPOGRAFÍA.  (Ref: 5-1268)</v>
      </c>
      <c r="I1269" s="42" t="s">
        <v>138</v>
      </c>
      <c r="J1269" s="37" t="s">
        <v>67</v>
      </c>
      <c r="R1269" s="49">
        <f t="shared" si="77"/>
        <v>70</v>
      </c>
    </row>
    <row r="1270" spans="1:18" x14ac:dyDescent="0.25">
      <c r="A1270" s="59">
        <f t="shared" si="76"/>
        <v>1269</v>
      </c>
      <c r="B1270" s="47">
        <v>3</v>
      </c>
      <c r="F1270" s="59" t="str">
        <f t="shared" si="79"/>
        <v xml:space="preserve">TOPOGRAFÍA. </v>
      </c>
      <c r="G1270" s="59" t="str">
        <f>CONCATENATE(I1270," - ",J1270,". ",K1270," (Ref: ",REPARTO!$F$3,"-",A1270,")")</f>
        <v>ÁMBITO DE LA INSTRUCCIÓN TÁCTICA Y TÉCNICA - TOPOGRAFÍA.  (Ref: 5-1269)</v>
      </c>
      <c r="I1270" s="42" t="s">
        <v>138</v>
      </c>
      <c r="J1270" s="37" t="s">
        <v>67</v>
      </c>
      <c r="R1270" s="49">
        <f t="shared" si="77"/>
        <v>71</v>
      </c>
    </row>
    <row r="1271" spans="1:18" x14ac:dyDescent="0.25">
      <c r="A1271" s="59">
        <f t="shared" si="76"/>
        <v>1270</v>
      </c>
      <c r="B1271" s="47">
        <v>3</v>
      </c>
      <c r="F1271" s="59" t="str">
        <f t="shared" si="79"/>
        <v xml:space="preserve">TOPOGRAFÍA. </v>
      </c>
      <c r="G1271" s="59" t="str">
        <f>CONCATENATE(I1271," - ",J1271,". ",K1271," (Ref: ",REPARTO!$F$3,"-",A1271,")")</f>
        <v>ÁMBITO DE LA INSTRUCCIÓN TÁCTICA Y TÉCNICA - TOPOGRAFÍA.  (Ref: 5-1270)</v>
      </c>
      <c r="I1271" s="42" t="s">
        <v>138</v>
      </c>
      <c r="J1271" s="37" t="s">
        <v>67</v>
      </c>
      <c r="R1271" s="49">
        <f t="shared" si="77"/>
        <v>72</v>
      </c>
    </row>
    <row r="1272" spans="1:18" x14ac:dyDescent="0.25">
      <c r="A1272" s="59">
        <f t="shared" si="76"/>
        <v>1271</v>
      </c>
      <c r="B1272" s="47">
        <v>3</v>
      </c>
      <c r="F1272" s="59" t="str">
        <f t="shared" si="79"/>
        <v xml:space="preserve">TOPOGRAFÍA. </v>
      </c>
      <c r="G1272" s="59" t="str">
        <f>CONCATENATE(I1272," - ",J1272,". ",K1272," (Ref: ",REPARTO!$F$3,"-",A1272,")")</f>
        <v>ÁMBITO DE LA INSTRUCCIÓN TÁCTICA Y TÉCNICA - TOPOGRAFÍA.  (Ref: 5-1271)</v>
      </c>
      <c r="I1272" s="42" t="s">
        <v>138</v>
      </c>
      <c r="J1272" s="37" t="s">
        <v>67</v>
      </c>
      <c r="R1272" s="49">
        <f t="shared" si="77"/>
        <v>73</v>
      </c>
    </row>
    <row r="1273" spans="1:18" x14ac:dyDescent="0.25">
      <c r="A1273" s="59">
        <f t="shared" si="76"/>
        <v>1272</v>
      </c>
      <c r="B1273" s="47">
        <v>3</v>
      </c>
      <c r="F1273" s="59" t="str">
        <f t="shared" si="79"/>
        <v xml:space="preserve">TOPOGRAFÍA. </v>
      </c>
      <c r="G1273" s="59" t="str">
        <f>CONCATENATE(I1273," - ",J1273,". ",K1273," (Ref: ",REPARTO!$F$3,"-",A1273,")")</f>
        <v>ÁMBITO DE LA INSTRUCCIÓN TÁCTICA Y TÉCNICA - TOPOGRAFÍA.  (Ref: 5-1272)</v>
      </c>
      <c r="I1273" s="42" t="s">
        <v>138</v>
      </c>
      <c r="J1273" s="37" t="s">
        <v>67</v>
      </c>
      <c r="R1273" s="49">
        <f t="shared" si="77"/>
        <v>74</v>
      </c>
    </row>
    <row r="1274" spans="1:18" x14ac:dyDescent="0.25">
      <c r="A1274" s="59">
        <f t="shared" si="76"/>
        <v>1273</v>
      </c>
      <c r="B1274" s="47">
        <v>3</v>
      </c>
      <c r="F1274" s="59" t="str">
        <f t="shared" si="79"/>
        <v xml:space="preserve">TOPOGRAFÍA. </v>
      </c>
      <c r="G1274" s="59" t="str">
        <f>CONCATENATE(I1274," - ",J1274,". ",K1274," (Ref: ",REPARTO!$F$3,"-",A1274,")")</f>
        <v>ÁMBITO DE LA INSTRUCCIÓN TÁCTICA Y TÉCNICA - TOPOGRAFÍA.  (Ref: 5-1273)</v>
      </c>
      <c r="I1274" s="42" t="s">
        <v>138</v>
      </c>
      <c r="J1274" s="37" t="s">
        <v>67</v>
      </c>
      <c r="R1274" s="49">
        <f t="shared" si="77"/>
        <v>75</v>
      </c>
    </row>
    <row r="1275" spans="1:18" x14ac:dyDescent="0.25">
      <c r="A1275" s="59">
        <f t="shared" si="76"/>
        <v>1274</v>
      </c>
      <c r="B1275" s="47">
        <v>3</v>
      </c>
      <c r="F1275" s="59" t="str">
        <f t="shared" si="79"/>
        <v xml:space="preserve">TOPOGRAFÍA. </v>
      </c>
      <c r="G1275" s="59" t="str">
        <f>CONCATENATE(I1275," - ",J1275,". ",K1275," (Ref: ",REPARTO!$F$3,"-",A1275,")")</f>
        <v>ÁMBITO DE LA INSTRUCCIÓN TÁCTICA Y TÉCNICA - TOPOGRAFÍA.  (Ref: 5-1274)</v>
      </c>
      <c r="I1275" s="42" t="s">
        <v>138</v>
      </c>
      <c r="J1275" s="37" t="s">
        <v>67</v>
      </c>
      <c r="R1275" s="49">
        <f t="shared" si="77"/>
        <v>76</v>
      </c>
    </row>
    <row r="1276" spans="1:18" x14ac:dyDescent="0.25">
      <c r="A1276" s="59">
        <f t="shared" si="76"/>
        <v>1275</v>
      </c>
      <c r="B1276" s="47">
        <v>3</v>
      </c>
      <c r="C1276" s="46">
        <f>+C1200+1</f>
        <v>19</v>
      </c>
      <c r="D1276" s="46" t="s">
        <v>156</v>
      </c>
      <c r="E1276" s="115" t="str">
        <f>CONCATENATE(H1276," ",D1276)</f>
        <v>TRANSMISIONES I</v>
      </c>
      <c r="F1276" s="59" t="str">
        <f t="shared" si="79"/>
        <v xml:space="preserve">TRANSMISIONES. </v>
      </c>
      <c r="G1276" s="59" t="str">
        <f>CONCATENATE(I1276," - ",J1276,". ",K1276," (Ref: ",REPARTO!$F$3,"-",A1276,")")</f>
        <v>ÁMBITO DE LA INSTRUCCIÓN TÁCTICA Y TÉCNICA - TRANSMISIONES.  (Ref: 5-1275)</v>
      </c>
      <c r="H1276" s="42" t="s">
        <v>85</v>
      </c>
      <c r="I1276" s="42" t="s">
        <v>138</v>
      </c>
      <c r="J1276" s="37" t="s">
        <v>85</v>
      </c>
      <c r="R1276" s="49">
        <f t="shared" si="77"/>
        <v>1</v>
      </c>
    </row>
    <row r="1277" spans="1:18" x14ac:dyDescent="0.25">
      <c r="A1277" s="59">
        <f t="shared" si="76"/>
        <v>1276</v>
      </c>
      <c r="B1277" s="47">
        <v>3</v>
      </c>
      <c r="F1277" s="59" t="str">
        <f t="shared" si="79"/>
        <v xml:space="preserve">TRANSMISIONES. </v>
      </c>
      <c r="G1277" s="59" t="str">
        <f>CONCATENATE(I1277," - ",J1277,". ",K1277," (Ref: ",REPARTO!$F$3,"-",A1277,")")</f>
        <v>ÁMBITO DE LA INSTRUCCIÓN TÁCTICA Y TÉCNICA - TRANSMISIONES.  (Ref: 5-1276)</v>
      </c>
      <c r="I1277" s="42" t="s">
        <v>138</v>
      </c>
      <c r="J1277" s="37" t="s">
        <v>85</v>
      </c>
      <c r="Q1277" s="113"/>
      <c r="R1277" s="49">
        <f t="shared" si="77"/>
        <v>2</v>
      </c>
    </row>
    <row r="1278" spans="1:18" x14ac:dyDescent="0.25">
      <c r="A1278" s="59">
        <f t="shared" si="76"/>
        <v>1277</v>
      </c>
      <c r="B1278" s="47">
        <v>3</v>
      </c>
      <c r="F1278" s="59" t="str">
        <f t="shared" ref="F1278:F1341" si="80">IF(J1278&gt;0,CONCATENATE(J1278,". ",K1278),K1278)</f>
        <v xml:space="preserve">TRANSMISIONES. </v>
      </c>
      <c r="G1278" s="59" t="str">
        <f>CONCATENATE(I1278," - ",J1278,". ",K1278," (Ref: ",REPARTO!$F$3,"-",A1278,")")</f>
        <v>ÁMBITO DE LA INSTRUCCIÓN TÁCTICA Y TÉCNICA - TRANSMISIONES.  (Ref: 5-1277)</v>
      </c>
      <c r="I1278" s="42" t="s">
        <v>138</v>
      </c>
      <c r="J1278" s="37" t="s">
        <v>85</v>
      </c>
      <c r="Q1278" s="113"/>
      <c r="R1278" s="49">
        <f t="shared" si="77"/>
        <v>3</v>
      </c>
    </row>
    <row r="1279" spans="1:18" x14ac:dyDescent="0.25">
      <c r="A1279" s="59">
        <f t="shared" si="76"/>
        <v>1278</v>
      </c>
      <c r="B1279" s="47">
        <v>3</v>
      </c>
      <c r="F1279" s="59" t="str">
        <f t="shared" si="80"/>
        <v xml:space="preserve">TRANSMISIONES. </v>
      </c>
      <c r="G1279" s="59" t="str">
        <f>CONCATENATE(I1279," - ",J1279,". ",K1279," (Ref: ",REPARTO!$F$3,"-",A1279,")")</f>
        <v>ÁMBITO DE LA INSTRUCCIÓN TÁCTICA Y TÉCNICA - TRANSMISIONES.  (Ref: 5-1278)</v>
      </c>
      <c r="I1279" s="42" t="s">
        <v>138</v>
      </c>
      <c r="J1279" s="37" t="s">
        <v>85</v>
      </c>
      <c r="Q1279" s="113"/>
      <c r="R1279" s="49">
        <f t="shared" si="77"/>
        <v>4</v>
      </c>
    </row>
    <row r="1280" spans="1:18" x14ac:dyDescent="0.25">
      <c r="A1280" s="59">
        <f t="shared" si="76"/>
        <v>1279</v>
      </c>
      <c r="B1280" s="47">
        <v>3</v>
      </c>
      <c r="F1280" s="59" t="str">
        <f t="shared" si="80"/>
        <v xml:space="preserve">TRANSMISIONES. </v>
      </c>
      <c r="G1280" s="59" t="str">
        <f>CONCATENATE(I1280," - ",J1280,". ",K1280," (Ref: ",REPARTO!$F$3,"-",A1280,")")</f>
        <v>ÁMBITO DE LA INSTRUCCIÓN TÁCTICA Y TÉCNICA - TRANSMISIONES.  (Ref: 5-1279)</v>
      </c>
      <c r="I1280" s="42" t="s">
        <v>138</v>
      </c>
      <c r="J1280" s="37" t="s">
        <v>85</v>
      </c>
      <c r="Q1280" s="113"/>
      <c r="R1280" s="49">
        <f t="shared" si="77"/>
        <v>5</v>
      </c>
    </row>
    <row r="1281" spans="1:18" x14ac:dyDescent="0.25">
      <c r="A1281" s="59">
        <f t="shared" si="76"/>
        <v>1280</v>
      </c>
      <c r="B1281" s="47">
        <v>3</v>
      </c>
      <c r="F1281" s="59" t="str">
        <f t="shared" si="80"/>
        <v xml:space="preserve">TRANSMISIONES. </v>
      </c>
      <c r="G1281" s="59" t="str">
        <f>CONCATENATE(I1281," - ",J1281,". ",K1281," (Ref: ",REPARTO!$F$3,"-",A1281,")")</f>
        <v>ÁMBITO DE LA INSTRUCCIÓN TÁCTICA Y TÉCNICA - TRANSMISIONES.  (Ref: 5-1280)</v>
      </c>
      <c r="I1281" s="42" t="s">
        <v>138</v>
      </c>
      <c r="J1281" s="37" t="s">
        <v>85</v>
      </c>
      <c r="Q1281" s="113"/>
      <c r="R1281" s="49">
        <f t="shared" si="77"/>
        <v>6</v>
      </c>
    </row>
    <row r="1282" spans="1:18" x14ac:dyDescent="0.25">
      <c r="A1282" s="59">
        <f t="shared" si="76"/>
        <v>1281</v>
      </c>
      <c r="B1282" s="47">
        <v>3</v>
      </c>
      <c r="F1282" s="59" t="str">
        <f t="shared" si="80"/>
        <v xml:space="preserve">TRANSMISIONES. </v>
      </c>
      <c r="G1282" s="59" t="str">
        <f>CONCATENATE(I1282," - ",J1282,". ",K1282," (Ref: ",REPARTO!$F$3,"-",A1282,")")</f>
        <v>ÁMBITO DE LA INSTRUCCIÓN TÁCTICA Y TÉCNICA - TRANSMISIONES.  (Ref: 5-1281)</v>
      </c>
      <c r="I1282" s="42" t="s">
        <v>138</v>
      </c>
      <c r="J1282" s="37" t="s">
        <v>85</v>
      </c>
      <c r="Q1282" s="113"/>
      <c r="R1282" s="49">
        <f t="shared" si="77"/>
        <v>7</v>
      </c>
    </row>
    <row r="1283" spans="1:18" x14ac:dyDescent="0.25">
      <c r="A1283" s="59">
        <f t="shared" si="76"/>
        <v>1282</v>
      </c>
      <c r="B1283" s="47">
        <v>3</v>
      </c>
      <c r="F1283" s="59" t="str">
        <f t="shared" si="80"/>
        <v xml:space="preserve">TRANSMISIONES. </v>
      </c>
      <c r="G1283" s="59" t="str">
        <f>CONCATENATE(I1283," - ",J1283,". ",K1283," (Ref: ",REPARTO!$F$3,"-",A1283,")")</f>
        <v>ÁMBITO DE LA INSTRUCCIÓN TÁCTICA Y TÉCNICA - TRANSMISIONES.  (Ref: 5-1282)</v>
      </c>
      <c r="I1283" s="42" t="s">
        <v>138</v>
      </c>
      <c r="J1283" s="37" t="s">
        <v>85</v>
      </c>
      <c r="Q1283" s="113"/>
      <c r="R1283" s="49">
        <f t="shared" si="77"/>
        <v>8</v>
      </c>
    </row>
    <row r="1284" spans="1:18" x14ac:dyDescent="0.25">
      <c r="A1284" s="59">
        <f t="shared" ref="A1284:A1347" si="81">+A1283+1</f>
        <v>1283</v>
      </c>
      <c r="B1284" s="47">
        <v>3</v>
      </c>
      <c r="F1284" s="59" t="str">
        <f t="shared" si="80"/>
        <v xml:space="preserve">TRANSMISIONES. </v>
      </c>
      <c r="G1284" s="59" t="str">
        <f>CONCATENATE(I1284," - ",J1284,". ",K1284," (Ref: ",REPARTO!$F$3,"-",A1284,")")</f>
        <v>ÁMBITO DE LA INSTRUCCIÓN TÁCTICA Y TÉCNICA - TRANSMISIONES.  (Ref: 5-1283)</v>
      </c>
      <c r="I1284" s="42" t="s">
        <v>138</v>
      </c>
      <c r="J1284" s="37" t="s">
        <v>85</v>
      </c>
      <c r="Q1284" s="113"/>
      <c r="R1284" s="49">
        <f t="shared" ref="R1284:R1347" si="82">IF(C1284=0,R1283+1,1)</f>
        <v>9</v>
      </c>
    </row>
    <row r="1285" spans="1:18" x14ac:dyDescent="0.25">
      <c r="A1285" s="59">
        <f t="shared" si="81"/>
        <v>1284</v>
      </c>
      <c r="B1285" s="47">
        <v>3</v>
      </c>
      <c r="F1285" s="59" t="str">
        <f t="shared" si="80"/>
        <v xml:space="preserve">TRANSMISIONES. </v>
      </c>
      <c r="G1285" s="59" t="str">
        <f>CONCATENATE(I1285," - ",J1285,". ",K1285," (Ref: ",REPARTO!$F$3,"-",A1285,")")</f>
        <v>ÁMBITO DE LA INSTRUCCIÓN TÁCTICA Y TÉCNICA - TRANSMISIONES.  (Ref: 5-1284)</v>
      </c>
      <c r="I1285" s="42" t="s">
        <v>138</v>
      </c>
      <c r="J1285" s="37" t="s">
        <v>85</v>
      </c>
      <c r="Q1285" s="113"/>
      <c r="R1285" s="49">
        <f t="shared" si="82"/>
        <v>10</v>
      </c>
    </row>
    <row r="1286" spans="1:18" x14ac:dyDescent="0.25">
      <c r="A1286" s="59">
        <f t="shared" si="81"/>
        <v>1285</v>
      </c>
      <c r="B1286" s="47">
        <v>3</v>
      </c>
      <c r="F1286" s="59" t="str">
        <f t="shared" si="80"/>
        <v xml:space="preserve">TRANSMISIONES. </v>
      </c>
      <c r="G1286" s="59" t="str">
        <f>CONCATENATE(I1286," - ",J1286,". ",K1286," (Ref: ",REPARTO!$F$3,"-",A1286,")")</f>
        <v>ÁMBITO DE LA INSTRUCCIÓN TÁCTICA Y TÉCNICA - TRANSMISIONES.  (Ref: 5-1285)</v>
      </c>
      <c r="I1286" s="42" t="s">
        <v>138</v>
      </c>
      <c r="J1286" s="37" t="s">
        <v>85</v>
      </c>
      <c r="Q1286" s="113"/>
      <c r="R1286" s="49">
        <f t="shared" si="82"/>
        <v>11</v>
      </c>
    </row>
    <row r="1287" spans="1:18" x14ac:dyDescent="0.25">
      <c r="A1287" s="59">
        <f t="shared" si="81"/>
        <v>1286</v>
      </c>
      <c r="B1287" s="47">
        <v>3</v>
      </c>
      <c r="F1287" s="59" t="str">
        <f t="shared" si="80"/>
        <v xml:space="preserve">TRANSMISIONES. </v>
      </c>
      <c r="G1287" s="59" t="str">
        <f>CONCATENATE(I1287," - ",J1287,". ",K1287," (Ref: ",REPARTO!$F$3,"-",A1287,")")</f>
        <v>ÁMBITO DE LA INSTRUCCIÓN TÁCTICA Y TÉCNICA - TRANSMISIONES.  (Ref: 5-1286)</v>
      </c>
      <c r="I1287" s="42" t="s">
        <v>138</v>
      </c>
      <c r="J1287" s="37" t="s">
        <v>85</v>
      </c>
      <c r="Q1287" s="113"/>
      <c r="R1287" s="49">
        <f t="shared" si="82"/>
        <v>12</v>
      </c>
    </row>
    <row r="1288" spans="1:18" x14ac:dyDescent="0.25">
      <c r="A1288" s="59">
        <f t="shared" si="81"/>
        <v>1287</v>
      </c>
      <c r="B1288" s="47">
        <v>3</v>
      </c>
      <c r="F1288" s="59" t="str">
        <f t="shared" si="80"/>
        <v xml:space="preserve">TRANSMISIONES. </v>
      </c>
      <c r="G1288" s="59" t="str">
        <f>CONCATENATE(I1288," - ",J1288,". ",K1288," (Ref: ",REPARTO!$F$3,"-",A1288,")")</f>
        <v>ÁMBITO DE LA INSTRUCCIÓN TÁCTICA Y TÉCNICA - TRANSMISIONES.  (Ref: 5-1287)</v>
      </c>
      <c r="I1288" s="42" t="s">
        <v>138</v>
      </c>
      <c r="J1288" s="37" t="s">
        <v>85</v>
      </c>
      <c r="Q1288" s="113"/>
      <c r="R1288" s="49">
        <f t="shared" si="82"/>
        <v>13</v>
      </c>
    </row>
    <row r="1289" spans="1:18" x14ac:dyDescent="0.25">
      <c r="A1289" s="59">
        <f t="shared" si="81"/>
        <v>1288</v>
      </c>
      <c r="B1289" s="47">
        <v>3</v>
      </c>
      <c r="F1289" s="59" t="str">
        <f t="shared" si="80"/>
        <v xml:space="preserve">TRANSMISIONES. </v>
      </c>
      <c r="G1289" s="59" t="str">
        <f>CONCATENATE(I1289," - ",J1289,". ",K1289," (Ref: ",REPARTO!$F$3,"-",A1289,")")</f>
        <v>ÁMBITO DE LA INSTRUCCIÓN TÁCTICA Y TÉCNICA - TRANSMISIONES.  (Ref: 5-1288)</v>
      </c>
      <c r="I1289" s="42" t="s">
        <v>138</v>
      </c>
      <c r="J1289" s="37" t="s">
        <v>85</v>
      </c>
      <c r="Q1289" s="113"/>
      <c r="R1289" s="49">
        <f t="shared" si="82"/>
        <v>14</v>
      </c>
    </row>
    <row r="1290" spans="1:18" x14ac:dyDescent="0.25">
      <c r="A1290" s="59">
        <f t="shared" si="81"/>
        <v>1289</v>
      </c>
      <c r="B1290" s="47">
        <v>3</v>
      </c>
      <c r="F1290" s="59" t="str">
        <f t="shared" si="80"/>
        <v xml:space="preserve">TRANSMISIONES. </v>
      </c>
      <c r="G1290" s="59" t="str">
        <f>CONCATENATE(I1290," - ",J1290,". ",K1290," (Ref: ",REPARTO!$F$3,"-",A1290,")")</f>
        <v>ÁMBITO DE LA INSTRUCCIÓN TÁCTICA Y TÉCNICA - TRANSMISIONES.  (Ref: 5-1289)</v>
      </c>
      <c r="I1290" s="42" t="s">
        <v>138</v>
      </c>
      <c r="J1290" s="37" t="s">
        <v>85</v>
      </c>
      <c r="Q1290" s="113"/>
      <c r="R1290" s="49">
        <f t="shared" si="82"/>
        <v>15</v>
      </c>
    </row>
    <row r="1291" spans="1:18" x14ac:dyDescent="0.25">
      <c r="A1291" s="59">
        <f t="shared" si="81"/>
        <v>1290</v>
      </c>
      <c r="B1291" s="47">
        <v>3</v>
      </c>
      <c r="F1291" s="59" t="str">
        <f t="shared" si="80"/>
        <v xml:space="preserve">TRANSMISIONES. </v>
      </c>
      <c r="G1291" s="59" t="str">
        <f>CONCATENATE(I1291," - ",J1291,". ",K1291," (Ref: ",REPARTO!$F$3,"-",A1291,")")</f>
        <v>ÁMBITO DE LA INSTRUCCIÓN TÁCTICA Y TÉCNICA - TRANSMISIONES.  (Ref: 5-1290)</v>
      </c>
      <c r="I1291" s="42" t="s">
        <v>138</v>
      </c>
      <c r="J1291" s="37" t="s">
        <v>85</v>
      </c>
      <c r="Q1291" s="113"/>
      <c r="R1291" s="49">
        <f t="shared" si="82"/>
        <v>16</v>
      </c>
    </row>
    <row r="1292" spans="1:18" x14ac:dyDescent="0.25">
      <c r="A1292" s="59">
        <f t="shared" si="81"/>
        <v>1291</v>
      </c>
      <c r="B1292" s="47">
        <v>3</v>
      </c>
      <c r="F1292" s="59" t="str">
        <f t="shared" si="80"/>
        <v xml:space="preserve">TRANSMISIONES. </v>
      </c>
      <c r="G1292" s="59" t="str">
        <f>CONCATENATE(I1292," - ",J1292,". ",K1292," (Ref: ",REPARTO!$F$3,"-",A1292,")")</f>
        <v>ÁMBITO DE LA INSTRUCCIÓN TÁCTICA Y TÉCNICA - TRANSMISIONES.  (Ref: 5-1291)</v>
      </c>
      <c r="I1292" s="42" t="s">
        <v>138</v>
      </c>
      <c r="J1292" s="37" t="s">
        <v>85</v>
      </c>
      <c r="Q1292" s="113"/>
      <c r="R1292" s="49">
        <f t="shared" si="82"/>
        <v>17</v>
      </c>
    </row>
    <row r="1293" spans="1:18" x14ac:dyDescent="0.25">
      <c r="A1293" s="59">
        <f t="shared" si="81"/>
        <v>1292</v>
      </c>
      <c r="B1293" s="47">
        <v>3</v>
      </c>
      <c r="F1293" s="59" t="str">
        <f t="shared" si="80"/>
        <v xml:space="preserve">TRANSMISIONES. </v>
      </c>
      <c r="G1293" s="59" t="str">
        <f>CONCATENATE(I1293," - ",J1293,". ",K1293," (Ref: ",REPARTO!$F$3,"-",A1293,")")</f>
        <v>ÁMBITO DE LA INSTRUCCIÓN TÁCTICA Y TÉCNICA - TRANSMISIONES.  (Ref: 5-1292)</v>
      </c>
      <c r="I1293" s="42" t="s">
        <v>138</v>
      </c>
      <c r="J1293" s="37" t="s">
        <v>85</v>
      </c>
      <c r="Q1293" s="113"/>
      <c r="R1293" s="49">
        <f t="shared" si="82"/>
        <v>18</v>
      </c>
    </row>
    <row r="1294" spans="1:18" x14ac:dyDescent="0.25">
      <c r="A1294" s="59">
        <f t="shared" si="81"/>
        <v>1293</v>
      </c>
      <c r="B1294" s="47">
        <v>3</v>
      </c>
      <c r="F1294" s="59" t="str">
        <f t="shared" si="80"/>
        <v xml:space="preserve">TRANSMISIONES. </v>
      </c>
      <c r="G1294" s="59" t="str">
        <f>CONCATENATE(I1294," - ",J1294,". ",K1294," (Ref: ",REPARTO!$F$3,"-",A1294,")")</f>
        <v>ÁMBITO DE LA INSTRUCCIÓN TÁCTICA Y TÉCNICA - TRANSMISIONES.  (Ref: 5-1293)</v>
      </c>
      <c r="I1294" s="42" t="s">
        <v>138</v>
      </c>
      <c r="J1294" s="37" t="s">
        <v>85</v>
      </c>
      <c r="Q1294" s="113"/>
      <c r="R1294" s="49">
        <f t="shared" si="82"/>
        <v>19</v>
      </c>
    </row>
    <row r="1295" spans="1:18" x14ac:dyDescent="0.25">
      <c r="A1295" s="59">
        <f t="shared" si="81"/>
        <v>1294</v>
      </c>
      <c r="B1295" s="47">
        <v>3</v>
      </c>
      <c r="F1295" s="59" t="str">
        <f t="shared" si="80"/>
        <v xml:space="preserve">TRANSMISIONES. </v>
      </c>
      <c r="G1295" s="59" t="str">
        <f>CONCATENATE(I1295," - ",J1295,". ",K1295," (Ref: ",REPARTO!$F$3,"-",A1295,")")</f>
        <v>ÁMBITO DE LA INSTRUCCIÓN TÁCTICA Y TÉCNICA - TRANSMISIONES.  (Ref: 5-1294)</v>
      </c>
      <c r="I1295" s="42" t="s">
        <v>138</v>
      </c>
      <c r="J1295" s="37" t="s">
        <v>85</v>
      </c>
      <c r="Q1295" s="113"/>
      <c r="R1295" s="49">
        <f t="shared" si="82"/>
        <v>20</v>
      </c>
    </row>
    <row r="1296" spans="1:18" x14ac:dyDescent="0.25">
      <c r="A1296" s="59">
        <f t="shared" si="81"/>
        <v>1295</v>
      </c>
      <c r="B1296" s="47">
        <v>3</v>
      </c>
      <c r="F1296" s="59" t="str">
        <f t="shared" si="80"/>
        <v xml:space="preserve">TRANSMISIONES. </v>
      </c>
      <c r="G1296" s="59" t="str">
        <f>CONCATENATE(I1296," - ",J1296,". ",K1296," (Ref: ",REPARTO!$F$3,"-",A1296,")")</f>
        <v>ÁMBITO DE LA INSTRUCCIÓN TÁCTICA Y TÉCNICA - TRANSMISIONES.  (Ref: 5-1295)</v>
      </c>
      <c r="I1296" s="42" t="s">
        <v>138</v>
      </c>
      <c r="J1296" s="37" t="s">
        <v>85</v>
      </c>
      <c r="Q1296" s="113"/>
      <c r="R1296" s="49">
        <f t="shared" si="82"/>
        <v>21</v>
      </c>
    </row>
    <row r="1297" spans="1:18" x14ac:dyDescent="0.25">
      <c r="A1297" s="59">
        <f t="shared" si="81"/>
        <v>1296</v>
      </c>
      <c r="B1297" s="47">
        <v>3</v>
      </c>
      <c r="F1297" s="59" t="str">
        <f t="shared" si="80"/>
        <v xml:space="preserve">TRANSMISIONES. </v>
      </c>
      <c r="G1297" s="59" t="str">
        <f>CONCATENATE(I1297," - ",J1297,". ",K1297," (Ref: ",REPARTO!$F$3,"-",A1297,")")</f>
        <v>ÁMBITO DE LA INSTRUCCIÓN TÁCTICA Y TÉCNICA - TRANSMISIONES.  (Ref: 5-1296)</v>
      </c>
      <c r="I1297" s="42" t="s">
        <v>138</v>
      </c>
      <c r="J1297" s="37" t="s">
        <v>85</v>
      </c>
      <c r="Q1297" s="113"/>
      <c r="R1297" s="49">
        <f t="shared" si="82"/>
        <v>22</v>
      </c>
    </row>
    <row r="1298" spans="1:18" x14ac:dyDescent="0.25">
      <c r="A1298" s="59">
        <f t="shared" si="81"/>
        <v>1297</v>
      </c>
      <c r="B1298" s="47">
        <v>3</v>
      </c>
      <c r="F1298" s="59" t="str">
        <f t="shared" si="80"/>
        <v xml:space="preserve">TRANSMISIONES. </v>
      </c>
      <c r="G1298" s="59" t="str">
        <f>CONCATENATE(I1298," - ",J1298,". ",K1298," (Ref: ",REPARTO!$F$3,"-",A1298,")")</f>
        <v>ÁMBITO DE LA INSTRUCCIÓN TÁCTICA Y TÉCNICA - TRANSMISIONES.  (Ref: 5-1297)</v>
      </c>
      <c r="I1298" s="42" t="s">
        <v>138</v>
      </c>
      <c r="J1298" s="37" t="s">
        <v>85</v>
      </c>
      <c r="Q1298" s="113"/>
      <c r="R1298" s="49">
        <f t="shared" si="82"/>
        <v>23</v>
      </c>
    </row>
    <row r="1299" spans="1:18" x14ac:dyDescent="0.25">
      <c r="A1299" s="59">
        <f t="shared" si="81"/>
        <v>1298</v>
      </c>
      <c r="B1299" s="47">
        <v>3</v>
      </c>
      <c r="F1299" s="59" t="str">
        <f t="shared" si="80"/>
        <v xml:space="preserve">TRANSMISIONES. </v>
      </c>
      <c r="G1299" s="59" t="str">
        <f>CONCATENATE(I1299," - ",J1299,". ",K1299," (Ref: ",REPARTO!$F$3,"-",A1299,")")</f>
        <v>ÁMBITO DE LA INSTRUCCIÓN TÁCTICA Y TÉCNICA - TRANSMISIONES.  (Ref: 5-1298)</v>
      </c>
      <c r="I1299" s="42" t="s">
        <v>138</v>
      </c>
      <c r="J1299" s="37" t="s">
        <v>85</v>
      </c>
      <c r="Q1299" s="113"/>
      <c r="R1299" s="49">
        <f t="shared" si="82"/>
        <v>24</v>
      </c>
    </row>
    <row r="1300" spans="1:18" x14ac:dyDescent="0.25">
      <c r="A1300" s="59">
        <f t="shared" si="81"/>
        <v>1299</v>
      </c>
      <c r="B1300" s="47">
        <v>3</v>
      </c>
      <c r="F1300" s="59" t="str">
        <f t="shared" si="80"/>
        <v xml:space="preserve">TRANSMISIONES. </v>
      </c>
      <c r="G1300" s="59" t="str">
        <f>CONCATENATE(I1300," - ",J1300,". ",K1300," (Ref: ",REPARTO!$F$3,"-",A1300,")")</f>
        <v>ÁMBITO DE LA INSTRUCCIÓN TÁCTICA Y TÉCNICA - TRANSMISIONES.  (Ref: 5-1299)</v>
      </c>
      <c r="I1300" s="42" t="s">
        <v>138</v>
      </c>
      <c r="J1300" s="37" t="s">
        <v>85</v>
      </c>
      <c r="Q1300" s="113"/>
      <c r="R1300" s="49">
        <f t="shared" si="82"/>
        <v>25</v>
      </c>
    </row>
    <row r="1301" spans="1:18" x14ac:dyDescent="0.25">
      <c r="A1301" s="59">
        <f t="shared" si="81"/>
        <v>1300</v>
      </c>
      <c r="B1301" s="47">
        <v>3</v>
      </c>
      <c r="F1301" s="59" t="str">
        <f t="shared" si="80"/>
        <v xml:space="preserve">TRANSMISIONES. </v>
      </c>
      <c r="G1301" s="59" t="str">
        <f>CONCATENATE(I1301," - ",J1301,". ",K1301," (Ref: ",REPARTO!$F$3,"-",A1301,")")</f>
        <v>ÁMBITO DE LA INSTRUCCIÓN TÁCTICA Y TÉCNICA - TRANSMISIONES.  (Ref: 5-1300)</v>
      </c>
      <c r="I1301" s="42" t="s">
        <v>138</v>
      </c>
      <c r="J1301" s="37" t="s">
        <v>85</v>
      </c>
      <c r="Q1301" s="113"/>
      <c r="R1301" s="49">
        <f t="shared" si="82"/>
        <v>26</v>
      </c>
    </row>
    <row r="1302" spans="1:18" x14ac:dyDescent="0.25">
      <c r="A1302" s="59">
        <f t="shared" si="81"/>
        <v>1301</v>
      </c>
      <c r="B1302" s="47">
        <v>3</v>
      </c>
      <c r="F1302" s="59" t="str">
        <f t="shared" si="80"/>
        <v xml:space="preserve">TRANSMISIONES. </v>
      </c>
      <c r="G1302" s="59" t="str">
        <f>CONCATENATE(I1302," - ",J1302,". ",K1302," (Ref: ",REPARTO!$F$3,"-",A1302,")")</f>
        <v>ÁMBITO DE LA INSTRUCCIÓN TÁCTICA Y TÉCNICA - TRANSMISIONES.  (Ref: 5-1301)</v>
      </c>
      <c r="I1302" s="42" t="s">
        <v>138</v>
      </c>
      <c r="J1302" s="37" t="s">
        <v>85</v>
      </c>
      <c r="Q1302" s="113"/>
      <c r="R1302" s="49">
        <f t="shared" si="82"/>
        <v>27</v>
      </c>
    </row>
    <row r="1303" spans="1:18" x14ac:dyDescent="0.25">
      <c r="A1303" s="59">
        <f t="shared" si="81"/>
        <v>1302</v>
      </c>
      <c r="B1303" s="47">
        <v>3</v>
      </c>
      <c r="F1303" s="59" t="str">
        <f t="shared" si="80"/>
        <v xml:space="preserve">TRANSMISIONES. </v>
      </c>
      <c r="G1303" s="59" t="str">
        <f>CONCATENATE(I1303," - ",J1303,". ",K1303," (Ref: ",REPARTO!$F$3,"-",A1303,")")</f>
        <v>ÁMBITO DE LA INSTRUCCIÓN TÁCTICA Y TÉCNICA - TRANSMISIONES.  (Ref: 5-1302)</v>
      </c>
      <c r="I1303" s="42" t="s">
        <v>138</v>
      </c>
      <c r="J1303" s="37" t="s">
        <v>85</v>
      </c>
      <c r="Q1303" s="113"/>
      <c r="R1303" s="49">
        <f t="shared" si="82"/>
        <v>28</v>
      </c>
    </row>
    <row r="1304" spans="1:18" x14ac:dyDescent="0.25">
      <c r="A1304" s="59">
        <f t="shared" si="81"/>
        <v>1303</v>
      </c>
      <c r="B1304" s="47">
        <v>3</v>
      </c>
      <c r="F1304" s="59" t="str">
        <f t="shared" si="80"/>
        <v xml:space="preserve">TRANSMISIONES. </v>
      </c>
      <c r="G1304" s="59" t="str">
        <f>CONCATENATE(I1304," - ",J1304,". ",K1304," (Ref: ",REPARTO!$F$3,"-",A1304,")")</f>
        <v>ÁMBITO DE LA INSTRUCCIÓN TÁCTICA Y TÉCNICA - TRANSMISIONES.  (Ref: 5-1303)</v>
      </c>
      <c r="I1304" s="42" t="s">
        <v>138</v>
      </c>
      <c r="J1304" s="37" t="s">
        <v>85</v>
      </c>
      <c r="Q1304" s="113"/>
      <c r="R1304" s="49">
        <f t="shared" si="82"/>
        <v>29</v>
      </c>
    </row>
    <row r="1305" spans="1:18" x14ac:dyDescent="0.25">
      <c r="A1305" s="59">
        <f t="shared" si="81"/>
        <v>1304</v>
      </c>
      <c r="B1305" s="47">
        <v>3</v>
      </c>
      <c r="F1305" s="59" t="str">
        <f t="shared" si="80"/>
        <v xml:space="preserve">TRANSMISIONES. </v>
      </c>
      <c r="G1305" s="59" t="str">
        <f>CONCATENATE(I1305," - ",J1305,". ",K1305," (Ref: ",REPARTO!$F$3,"-",A1305,")")</f>
        <v>ÁMBITO DE LA INSTRUCCIÓN TÁCTICA Y TÉCNICA - TRANSMISIONES.  (Ref: 5-1304)</v>
      </c>
      <c r="I1305" s="42" t="s">
        <v>138</v>
      </c>
      <c r="J1305" s="37" t="s">
        <v>85</v>
      </c>
      <c r="Q1305" s="113"/>
      <c r="R1305" s="49">
        <f t="shared" si="82"/>
        <v>30</v>
      </c>
    </row>
    <row r="1306" spans="1:18" x14ac:dyDescent="0.25">
      <c r="A1306" s="59">
        <f t="shared" si="81"/>
        <v>1305</v>
      </c>
      <c r="B1306" s="47">
        <v>3</v>
      </c>
      <c r="F1306" s="59" t="str">
        <f t="shared" si="80"/>
        <v xml:space="preserve">TRANSMISIONES. </v>
      </c>
      <c r="G1306" s="59" t="str">
        <f>CONCATENATE(I1306," - ",J1306,". ",K1306," (Ref: ",REPARTO!$F$3,"-",A1306,")")</f>
        <v>ÁMBITO DE LA INSTRUCCIÓN TÁCTICA Y TÉCNICA - TRANSMISIONES.  (Ref: 5-1305)</v>
      </c>
      <c r="I1306" s="42" t="s">
        <v>138</v>
      </c>
      <c r="J1306" s="37" t="s">
        <v>85</v>
      </c>
      <c r="Q1306" s="113"/>
      <c r="R1306" s="49">
        <f t="shared" si="82"/>
        <v>31</v>
      </c>
    </row>
    <row r="1307" spans="1:18" x14ac:dyDescent="0.25">
      <c r="A1307" s="59">
        <f t="shared" si="81"/>
        <v>1306</v>
      </c>
      <c r="B1307" s="47">
        <v>3</v>
      </c>
      <c r="F1307" s="59" t="str">
        <f t="shared" si="80"/>
        <v xml:space="preserve">TRANSMISIONES. </v>
      </c>
      <c r="G1307" s="59" t="str">
        <f>CONCATENATE(I1307," - ",J1307,". ",K1307," (Ref: ",REPARTO!$F$3,"-",A1307,")")</f>
        <v>ÁMBITO DE LA INSTRUCCIÓN TÁCTICA Y TÉCNICA - TRANSMISIONES.  (Ref: 5-1306)</v>
      </c>
      <c r="I1307" s="42" t="s">
        <v>138</v>
      </c>
      <c r="J1307" s="37" t="s">
        <v>85</v>
      </c>
      <c r="Q1307" s="113"/>
      <c r="R1307" s="49">
        <f t="shared" si="82"/>
        <v>32</v>
      </c>
    </row>
    <row r="1308" spans="1:18" x14ac:dyDescent="0.25">
      <c r="A1308" s="59">
        <f t="shared" si="81"/>
        <v>1307</v>
      </c>
      <c r="B1308" s="47">
        <v>3</v>
      </c>
      <c r="F1308" s="59" t="str">
        <f t="shared" si="80"/>
        <v xml:space="preserve">TRANSMISIONES. </v>
      </c>
      <c r="G1308" s="59" t="str">
        <f>CONCATENATE(I1308," - ",J1308,". ",K1308," (Ref: ",REPARTO!$F$3,"-",A1308,")")</f>
        <v>ÁMBITO DE LA INSTRUCCIÓN TÁCTICA Y TÉCNICA - TRANSMISIONES.  (Ref: 5-1307)</v>
      </c>
      <c r="I1308" s="42" t="s">
        <v>138</v>
      </c>
      <c r="J1308" s="37" t="s">
        <v>85</v>
      </c>
      <c r="Q1308" s="113"/>
      <c r="R1308" s="49">
        <f t="shared" si="82"/>
        <v>33</v>
      </c>
    </row>
    <row r="1309" spans="1:18" x14ac:dyDescent="0.25">
      <c r="A1309" s="59">
        <f t="shared" si="81"/>
        <v>1308</v>
      </c>
      <c r="B1309" s="47">
        <v>3</v>
      </c>
      <c r="F1309" s="59" t="str">
        <f t="shared" si="80"/>
        <v xml:space="preserve">TRANSMISIONES. </v>
      </c>
      <c r="G1309" s="59" t="str">
        <f>CONCATENATE(I1309," - ",J1309,". ",K1309," (Ref: ",REPARTO!$F$3,"-",A1309,")")</f>
        <v>ÁMBITO DE LA INSTRUCCIÓN TÁCTICA Y TÉCNICA - TRANSMISIONES.  (Ref: 5-1308)</v>
      </c>
      <c r="I1309" s="42" t="s">
        <v>138</v>
      </c>
      <c r="J1309" s="37" t="s">
        <v>85</v>
      </c>
      <c r="Q1309" s="113"/>
      <c r="R1309" s="49">
        <f t="shared" si="82"/>
        <v>34</v>
      </c>
    </row>
    <row r="1310" spans="1:18" x14ac:dyDescent="0.25">
      <c r="A1310" s="59">
        <f t="shared" si="81"/>
        <v>1309</v>
      </c>
      <c r="B1310" s="47">
        <v>3</v>
      </c>
      <c r="F1310" s="59" t="str">
        <f t="shared" si="80"/>
        <v xml:space="preserve">TRANSMISIONES. </v>
      </c>
      <c r="G1310" s="59" t="str">
        <f>CONCATENATE(I1310," - ",J1310,". ",K1310," (Ref: ",REPARTO!$F$3,"-",A1310,")")</f>
        <v>ÁMBITO DE LA INSTRUCCIÓN TÁCTICA Y TÉCNICA - TRANSMISIONES.  (Ref: 5-1309)</v>
      </c>
      <c r="I1310" s="42" t="s">
        <v>138</v>
      </c>
      <c r="J1310" s="37" t="s">
        <v>85</v>
      </c>
      <c r="Q1310" s="113"/>
      <c r="R1310" s="49">
        <f t="shared" si="82"/>
        <v>35</v>
      </c>
    </row>
    <row r="1311" spans="1:18" x14ac:dyDescent="0.25">
      <c r="A1311" s="59">
        <f t="shared" si="81"/>
        <v>1310</v>
      </c>
      <c r="B1311" s="47">
        <v>3</v>
      </c>
      <c r="F1311" s="59" t="str">
        <f t="shared" si="80"/>
        <v xml:space="preserve">TRANSMISIONES. </v>
      </c>
      <c r="G1311" s="59" t="str">
        <f>CONCATENATE(I1311," - ",J1311,". ",K1311," (Ref: ",REPARTO!$F$3,"-",A1311,")")</f>
        <v>ÁMBITO DE LA INSTRUCCIÓN TÁCTICA Y TÉCNICA - TRANSMISIONES.  (Ref: 5-1310)</v>
      </c>
      <c r="I1311" s="42" t="s">
        <v>138</v>
      </c>
      <c r="J1311" s="37" t="s">
        <v>85</v>
      </c>
      <c r="Q1311" s="113"/>
      <c r="R1311" s="49">
        <f t="shared" si="82"/>
        <v>36</v>
      </c>
    </row>
    <row r="1312" spans="1:18" x14ac:dyDescent="0.25">
      <c r="A1312" s="59">
        <f t="shared" si="81"/>
        <v>1311</v>
      </c>
      <c r="B1312" s="47">
        <v>3</v>
      </c>
      <c r="F1312" s="59" t="str">
        <f t="shared" si="80"/>
        <v xml:space="preserve">TRANSMISIONES. </v>
      </c>
      <c r="G1312" s="59" t="str">
        <f>CONCATENATE(I1312," - ",J1312,". ",K1312," (Ref: ",REPARTO!$F$3,"-",A1312,")")</f>
        <v>ÁMBITO DE LA INSTRUCCIÓN TÁCTICA Y TÉCNICA - TRANSMISIONES.  (Ref: 5-1311)</v>
      </c>
      <c r="I1312" s="42" t="s">
        <v>138</v>
      </c>
      <c r="J1312" s="37" t="s">
        <v>85</v>
      </c>
      <c r="Q1312" s="113"/>
      <c r="R1312" s="49">
        <f t="shared" si="82"/>
        <v>37</v>
      </c>
    </row>
    <row r="1313" spans="1:18" x14ac:dyDescent="0.25">
      <c r="A1313" s="59">
        <f t="shared" si="81"/>
        <v>1312</v>
      </c>
      <c r="B1313" s="47">
        <v>3</v>
      </c>
      <c r="F1313" s="59" t="str">
        <f t="shared" si="80"/>
        <v xml:space="preserve">TRANSMISIONES. </v>
      </c>
      <c r="G1313" s="59" t="str">
        <f>CONCATENATE(I1313," - ",J1313,". ",K1313," (Ref: ",REPARTO!$F$3,"-",A1313,")")</f>
        <v>ÁMBITO DE LA INSTRUCCIÓN TÁCTICA Y TÉCNICA - TRANSMISIONES.  (Ref: 5-1312)</v>
      </c>
      <c r="I1313" s="42" t="s">
        <v>138</v>
      </c>
      <c r="J1313" s="37" t="s">
        <v>85</v>
      </c>
      <c r="Q1313" s="113"/>
      <c r="R1313" s="49">
        <f t="shared" si="82"/>
        <v>38</v>
      </c>
    </row>
    <row r="1314" spans="1:18" x14ac:dyDescent="0.25">
      <c r="A1314" s="59">
        <f t="shared" si="81"/>
        <v>1313</v>
      </c>
      <c r="B1314" s="47">
        <v>3</v>
      </c>
      <c r="F1314" s="59" t="str">
        <f t="shared" si="80"/>
        <v xml:space="preserve">TRANSMISIONES. </v>
      </c>
      <c r="G1314" s="59" t="str">
        <f>CONCATENATE(I1314," - ",J1314,". ",K1314," (Ref: ",REPARTO!$F$3,"-",A1314,")")</f>
        <v>ÁMBITO DE LA INSTRUCCIÓN TÁCTICA Y TÉCNICA - TRANSMISIONES.  (Ref: 5-1313)</v>
      </c>
      <c r="I1314" s="42" t="s">
        <v>138</v>
      </c>
      <c r="J1314" s="37" t="s">
        <v>85</v>
      </c>
      <c r="Q1314" s="113"/>
      <c r="R1314" s="49">
        <f t="shared" si="82"/>
        <v>39</v>
      </c>
    </row>
    <row r="1315" spans="1:18" x14ac:dyDescent="0.25">
      <c r="A1315" s="59">
        <f t="shared" si="81"/>
        <v>1314</v>
      </c>
      <c r="B1315" s="47">
        <v>3</v>
      </c>
      <c r="F1315" s="59" t="str">
        <f t="shared" si="80"/>
        <v xml:space="preserve">TRANSMISIONES. </v>
      </c>
      <c r="G1315" s="59" t="str">
        <f>CONCATENATE(I1315," - ",J1315,". ",K1315," (Ref: ",REPARTO!$F$3,"-",A1315,")")</f>
        <v>ÁMBITO DE LA INSTRUCCIÓN TÁCTICA Y TÉCNICA - TRANSMISIONES.  (Ref: 5-1314)</v>
      </c>
      <c r="I1315" s="42" t="s">
        <v>138</v>
      </c>
      <c r="J1315" s="37" t="s">
        <v>85</v>
      </c>
      <c r="Q1315" s="113"/>
      <c r="R1315" s="49">
        <f t="shared" si="82"/>
        <v>40</v>
      </c>
    </row>
    <row r="1316" spans="1:18" x14ac:dyDescent="0.25">
      <c r="A1316" s="59">
        <f t="shared" si="81"/>
        <v>1315</v>
      </c>
      <c r="B1316" s="47">
        <v>3</v>
      </c>
      <c r="F1316" s="59" t="str">
        <f t="shared" si="80"/>
        <v xml:space="preserve">TRANSMISIONES. </v>
      </c>
      <c r="G1316" s="59" t="str">
        <f>CONCATENATE(I1316," - ",J1316,". ",K1316," (Ref: ",REPARTO!$F$3,"-",A1316,")")</f>
        <v>ÁMBITO DE LA INSTRUCCIÓN TÁCTICA Y TÉCNICA - TRANSMISIONES.  (Ref: 5-1315)</v>
      </c>
      <c r="I1316" s="42" t="s">
        <v>138</v>
      </c>
      <c r="J1316" s="37" t="s">
        <v>85</v>
      </c>
      <c r="Q1316" s="113"/>
      <c r="R1316" s="49">
        <f t="shared" si="82"/>
        <v>41</v>
      </c>
    </row>
    <row r="1317" spans="1:18" x14ac:dyDescent="0.25">
      <c r="A1317" s="59">
        <f t="shared" si="81"/>
        <v>1316</v>
      </c>
      <c r="B1317" s="47">
        <v>3</v>
      </c>
      <c r="F1317" s="59" t="str">
        <f t="shared" si="80"/>
        <v xml:space="preserve">TRANSMISIONES. </v>
      </c>
      <c r="G1317" s="59" t="str">
        <f>CONCATENATE(I1317," - ",J1317,". ",K1317," (Ref: ",REPARTO!$F$3,"-",A1317,")")</f>
        <v>ÁMBITO DE LA INSTRUCCIÓN TÁCTICA Y TÉCNICA - TRANSMISIONES.  (Ref: 5-1316)</v>
      </c>
      <c r="I1317" s="42" t="s">
        <v>138</v>
      </c>
      <c r="J1317" s="37" t="s">
        <v>85</v>
      </c>
      <c r="Q1317" s="113"/>
      <c r="R1317" s="49">
        <f t="shared" si="82"/>
        <v>42</v>
      </c>
    </row>
    <row r="1318" spans="1:18" x14ac:dyDescent="0.25">
      <c r="A1318" s="59">
        <f t="shared" si="81"/>
        <v>1317</v>
      </c>
      <c r="B1318" s="47">
        <v>3</v>
      </c>
      <c r="F1318" s="59" t="str">
        <f t="shared" si="80"/>
        <v xml:space="preserve">TRANSMISIONES. </v>
      </c>
      <c r="G1318" s="59" t="str">
        <f>CONCATENATE(I1318," - ",J1318,". ",K1318," (Ref: ",REPARTO!$F$3,"-",A1318,")")</f>
        <v>ÁMBITO DE LA INSTRUCCIÓN TÁCTICA Y TÉCNICA - TRANSMISIONES.  (Ref: 5-1317)</v>
      </c>
      <c r="I1318" s="42" t="s">
        <v>138</v>
      </c>
      <c r="J1318" s="37" t="s">
        <v>85</v>
      </c>
      <c r="Q1318" s="113"/>
      <c r="R1318" s="49">
        <f t="shared" si="82"/>
        <v>43</v>
      </c>
    </row>
    <row r="1319" spans="1:18" x14ac:dyDescent="0.25">
      <c r="A1319" s="59">
        <f t="shared" si="81"/>
        <v>1318</v>
      </c>
      <c r="B1319" s="47">
        <v>3</v>
      </c>
      <c r="F1319" s="59" t="str">
        <f t="shared" si="80"/>
        <v xml:space="preserve">TRANSMISIONES. </v>
      </c>
      <c r="G1319" s="59" t="str">
        <f>CONCATENATE(I1319," - ",J1319,". ",K1319," (Ref: ",REPARTO!$F$3,"-",A1319,")")</f>
        <v>ÁMBITO DE LA INSTRUCCIÓN TÁCTICA Y TÉCNICA - TRANSMISIONES.  (Ref: 5-1318)</v>
      </c>
      <c r="I1319" s="42" t="s">
        <v>138</v>
      </c>
      <c r="J1319" s="37" t="s">
        <v>85</v>
      </c>
      <c r="Q1319" s="113"/>
      <c r="R1319" s="49">
        <f t="shared" si="82"/>
        <v>44</v>
      </c>
    </row>
    <row r="1320" spans="1:18" x14ac:dyDescent="0.25">
      <c r="A1320" s="59">
        <f t="shared" si="81"/>
        <v>1319</v>
      </c>
      <c r="B1320" s="47">
        <v>3</v>
      </c>
      <c r="F1320" s="59" t="str">
        <f t="shared" si="80"/>
        <v xml:space="preserve">TRANSMISIONES. </v>
      </c>
      <c r="G1320" s="59" t="str">
        <f>CONCATENATE(I1320," - ",J1320,". ",K1320," (Ref: ",REPARTO!$F$3,"-",A1320,")")</f>
        <v>ÁMBITO DE LA INSTRUCCIÓN TÁCTICA Y TÉCNICA - TRANSMISIONES.  (Ref: 5-1319)</v>
      </c>
      <c r="I1320" s="42" t="s">
        <v>138</v>
      </c>
      <c r="J1320" s="37" t="s">
        <v>85</v>
      </c>
      <c r="Q1320" s="113"/>
      <c r="R1320" s="49">
        <f t="shared" si="82"/>
        <v>45</v>
      </c>
    </row>
    <row r="1321" spans="1:18" x14ac:dyDescent="0.25">
      <c r="A1321" s="59">
        <f t="shared" si="81"/>
        <v>1320</v>
      </c>
      <c r="B1321" s="47">
        <v>3</v>
      </c>
      <c r="F1321" s="59" t="str">
        <f t="shared" si="80"/>
        <v xml:space="preserve">TRANSMISIONES. </v>
      </c>
      <c r="G1321" s="59" t="str">
        <f>CONCATENATE(I1321," - ",J1321,". ",K1321," (Ref: ",REPARTO!$F$3,"-",A1321,")")</f>
        <v>ÁMBITO DE LA INSTRUCCIÓN TÁCTICA Y TÉCNICA - TRANSMISIONES.  (Ref: 5-1320)</v>
      </c>
      <c r="I1321" s="42" t="s">
        <v>138</v>
      </c>
      <c r="J1321" s="37" t="s">
        <v>85</v>
      </c>
      <c r="Q1321" s="113"/>
      <c r="R1321" s="49">
        <f t="shared" si="82"/>
        <v>46</v>
      </c>
    </row>
    <row r="1322" spans="1:18" x14ac:dyDescent="0.25">
      <c r="A1322" s="59">
        <f t="shared" si="81"/>
        <v>1321</v>
      </c>
      <c r="B1322" s="47">
        <v>3</v>
      </c>
      <c r="F1322" s="59" t="str">
        <f t="shared" si="80"/>
        <v xml:space="preserve">TRANSMISIONES. </v>
      </c>
      <c r="G1322" s="59" t="str">
        <f>CONCATENATE(I1322," - ",J1322,". ",K1322," (Ref: ",REPARTO!$F$3,"-",A1322,")")</f>
        <v>ÁMBITO DE LA INSTRUCCIÓN TÁCTICA Y TÉCNICA - TRANSMISIONES.  (Ref: 5-1321)</v>
      </c>
      <c r="I1322" s="42" t="s">
        <v>138</v>
      </c>
      <c r="J1322" s="37" t="s">
        <v>85</v>
      </c>
      <c r="Q1322" s="113"/>
      <c r="R1322" s="49">
        <f t="shared" si="82"/>
        <v>47</v>
      </c>
    </row>
    <row r="1323" spans="1:18" x14ac:dyDescent="0.25">
      <c r="A1323" s="59">
        <f t="shared" si="81"/>
        <v>1322</v>
      </c>
      <c r="B1323" s="47">
        <v>3</v>
      </c>
      <c r="F1323" s="59" t="str">
        <f t="shared" si="80"/>
        <v xml:space="preserve">TRANSMISIONES. </v>
      </c>
      <c r="G1323" s="59" t="str">
        <f>CONCATENATE(I1323," - ",J1323,". ",K1323," (Ref: ",REPARTO!$F$3,"-",A1323,")")</f>
        <v>ÁMBITO DE LA INSTRUCCIÓN TÁCTICA Y TÉCNICA - TRANSMISIONES.  (Ref: 5-1322)</v>
      </c>
      <c r="I1323" s="42" t="s">
        <v>138</v>
      </c>
      <c r="J1323" s="37" t="s">
        <v>85</v>
      </c>
      <c r="Q1323" s="113"/>
      <c r="R1323" s="49">
        <f t="shared" si="82"/>
        <v>48</v>
      </c>
    </row>
    <row r="1324" spans="1:18" x14ac:dyDescent="0.25">
      <c r="A1324" s="59">
        <f t="shared" si="81"/>
        <v>1323</v>
      </c>
      <c r="B1324" s="47">
        <v>3</v>
      </c>
      <c r="F1324" s="59" t="str">
        <f t="shared" si="80"/>
        <v xml:space="preserve">TRANSMISIONES. </v>
      </c>
      <c r="G1324" s="59" t="str">
        <f>CONCATENATE(I1324," - ",J1324,". ",K1324," (Ref: ",REPARTO!$F$3,"-",A1324,")")</f>
        <v>ÁMBITO DE LA INSTRUCCIÓN TÁCTICA Y TÉCNICA - TRANSMISIONES.  (Ref: 5-1323)</v>
      </c>
      <c r="I1324" s="42" t="s">
        <v>138</v>
      </c>
      <c r="J1324" s="37" t="s">
        <v>85</v>
      </c>
      <c r="Q1324" s="113"/>
      <c r="R1324" s="49">
        <f t="shared" si="82"/>
        <v>49</v>
      </c>
    </row>
    <row r="1325" spans="1:18" x14ac:dyDescent="0.25">
      <c r="A1325" s="59">
        <f t="shared" si="81"/>
        <v>1324</v>
      </c>
      <c r="B1325" s="47">
        <v>3</v>
      </c>
      <c r="F1325" s="59" t="str">
        <f t="shared" si="80"/>
        <v xml:space="preserve">TRANSMISIONES. </v>
      </c>
      <c r="G1325" s="59" t="str">
        <f>CONCATENATE(I1325," - ",J1325,". ",K1325," (Ref: ",REPARTO!$F$3,"-",A1325,")")</f>
        <v>ÁMBITO DE LA INSTRUCCIÓN TÁCTICA Y TÉCNICA - TRANSMISIONES.  (Ref: 5-1324)</v>
      </c>
      <c r="I1325" s="42" t="s">
        <v>138</v>
      </c>
      <c r="J1325" s="37" t="s">
        <v>85</v>
      </c>
      <c r="Q1325" s="113"/>
      <c r="R1325" s="49">
        <f t="shared" si="82"/>
        <v>50</v>
      </c>
    </row>
    <row r="1326" spans="1:18" x14ac:dyDescent="0.25">
      <c r="A1326" s="59">
        <f t="shared" si="81"/>
        <v>1325</v>
      </c>
      <c r="B1326" s="47">
        <v>3</v>
      </c>
      <c r="F1326" s="59" t="str">
        <f t="shared" si="80"/>
        <v xml:space="preserve">TRANSMISIONES. </v>
      </c>
      <c r="G1326" s="59" t="str">
        <f>CONCATENATE(I1326," - ",J1326,". ",K1326," (Ref: ",REPARTO!$F$3,"-",A1326,")")</f>
        <v>ÁMBITO DE LA INSTRUCCIÓN TÁCTICA Y TÉCNICA - TRANSMISIONES.  (Ref: 5-1325)</v>
      </c>
      <c r="I1326" s="42" t="s">
        <v>138</v>
      </c>
      <c r="J1326" s="37" t="s">
        <v>85</v>
      </c>
      <c r="Q1326" s="113"/>
      <c r="R1326" s="49">
        <f t="shared" si="82"/>
        <v>51</v>
      </c>
    </row>
    <row r="1327" spans="1:18" x14ac:dyDescent="0.25">
      <c r="A1327" s="59">
        <f t="shared" si="81"/>
        <v>1326</v>
      </c>
      <c r="B1327" s="47">
        <v>3</v>
      </c>
      <c r="F1327" s="59" t="str">
        <f t="shared" si="80"/>
        <v xml:space="preserve">TRANSMISIONES. </v>
      </c>
      <c r="G1327" s="59" t="str">
        <f>CONCATENATE(I1327," - ",J1327,". ",K1327," (Ref: ",REPARTO!$F$3,"-",A1327,")")</f>
        <v>ÁMBITO DE LA INSTRUCCIÓN TÁCTICA Y TÉCNICA - TRANSMISIONES.  (Ref: 5-1326)</v>
      </c>
      <c r="I1327" s="42" t="s">
        <v>138</v>
      </c>
      <c r="J1327" s="37" t="s">
        <v>85</v>
      </c>
      <c r="Q1327" s="113"/>
      <c r="R1327" s="49">
        <f t="shared" si="82"/>
        <v>52</v>
      </c>
    </row>
    <row r="1328" spans="1:18" x14ac:dyDescent="0.25">
      <c r="A1328" s="59">
        <f t="shared" si="81"/>
        <v>1327</v>
      </c>
      <c r="B1328" s="47">
        <v>3</v>
      </c>
      <c r="F1328" s="59" t="str">
        <f t="shared" si="80"/>
        <v xml:space="preserve">TRANSMISIONES. </v>
      </c>
      <c r="G1328" s="59" t="str">
        <f>CONCATENATE(I1328," - ",J1328,". ",K1328," (Ref: ",REPARTO!$F$3,"-",A1328,")")</f>
        <v>ÁMBITO DE LA INSTRUCCIÓN TÁCTICA Y TÉCNICA - TRANSMISIONES.  (Ref: 5-1327)</v>
      </c>
      <c r="I1328" s="42" t="s">
        <v>138</v>
      </c>
      <c r="J1328" s="37" t="s">
        <v>85</v>
      </c>
      <c r="Q1328" s="113"/>
      <c r="R1328" s="49">
        <f t="shared" si="82"/>
        <v>53</v>
      </c>
    </row>
    <row r="1329" spans="1:18" x14ac:dyDescent="0.25">
      <c r="A1329" s="59">
        <f t="shared" si="81"/>
        <v>1328</v>
      </c>
      <c r="B1329" s="47">
        <v>3</v>
      </c>
      <c r="F1329" s="59" t="str">
        <f t="shared" si="80"/>
        <v xml:space="preserve">TRANSMISIONES. </v>
      </c>
      <c r="G1329" s="59" t="str">
        <f>CONCATENATE(I1329," - ",J1329,". ",K1329," (Ref: ",REPARTO!$F$3,"-",A1329,")")</f>
        <v>ÁMBITO DE LA INSTRUCCIÓN TÁCTICA Y TÉCNICA - TRANSMISIONES.  (Ref: 5-1328)</v>
      </c>
      <c r="I1329" s="42" t="s">
        <v>138</v>
      </c>
      <c r="J1329" s="37" t="s">
        <v>85</v>
      </c>
      <c r="Q1329" s="113"/>
      <c r="R1329" s="49">
        <f t="shared" si="82"/>
        <v>54</v>
      </c>
    </row>
    <row r="1330" spans="1:18" x14ac:dyDescent="0.25">
      <c r="A1330" s="59">
        <f t="shared" si="81"/>
        <v>1329</v>
      </c>
      <c r="B1330" s="47">
        <v>3</v>
      </c>
      <c r="F1330" s="59" t="str">
        <f t="shared" si="80"/>
        <v xml:space="preserve">TRANSMISIONES. </v>
      </c>
      <c r="G1330" s="59" t="str">
        <f>CONCATENATE(I1330," - ",J1330,". ",K1330," (Ref: ",REPARTO!$F$3,"-",A1330,")")</f>
        <v>ÁMBITO DE LA INSTRUCCIÓN TÁCTICA Y TÉCNICA - TRANSMISIONES.  (Ref: 5-1329)</v>
      </c>
      <c r="I1330" s="42" t="s">
        <v>138</v>
      </c>
      <c r="J1330" s="37" t="s">
        <v>85</v>
      </c>
      <c r="Q1330" s="113"/>
      <c r="R1330" s="49">
        <f t="shared" si="82"/>
        <v>55</v>
      </c>
    </row>
    <row r="1331" spans="1:18" x14ac:dyDescent="0.25">
      <c r="A1331" s="59">
        <f t="shared" si="81"/>
        <v>1330</v>
      </c>
      <c r="B1331" s="47">
        <v>3</v>
      </c>
      <c r="F1331" s="59" t="str">
        <f t="shared" si="80"/>
        <v xml:space="preserve">TRANSMISIONES. </v>
      </c>
      <c r="G1331" s="59" t="str">
        <f>CONCATENATE(I1331," - ",J1331,". ",K1331," (Ref: ",REPARTO!$F$3,"-",A1331,")")</f>
        <v>ÁMBITO DE LA INSTRUCCIÓN TÁCTICA Y TÉCNICA - TRANSMISIONES.  (Ref: 5-1330)</v>
      </c>
      <c r="I1331" s="42" t="s">
        <v>138</v>
      </c>
      <c r="J1331" s="37" t="s">
        <v>85</v>
      </c>
      <c r="Q1331" s="113"/>
      <c r="R1331" s="49">
        <f t="shared" si="82"/>
        <v>56</v>
      </c>
    </row>
    <row r="1332" spans="1:18" x14ac:dyDescent="0.25">
      <c r="A1332" s="59">
        <f t="shared" si="81"/>
        <v>1331</v>
      </c>
      <c r="B1332" s="47">
        <v>3</v>
      </c>
      <c r="F1332" s="59" t="str">
        <f t="shared" si="80"/>
        <v xml:space="preserve">TRANSMISIONES. </v>
      </c>
      <c r="G1332" s="59" t="str">
        <f>CONCATENATE(I1332," - ",J1332,". ",K1332," (Ref: ",REPARTO!$F$3,"-",A1332,")")</f>
        <v>ÁMBITO DE LA INSTRUCCIÓN TÁCTICA Y TÉCNICA - TRANSMISIONES.  (Ref: 5-1331)</v>
      </c>
      <c r="I1332" s="42" t="s">
        <v>138</v>
      </c>
      <c r="J1332" s="37" t="s">
        <v>85</v>
      </c>
      <c r="Q1332" s="113"/>
      <c r="R1332" s="49">
        <f t="shared" si="82"/>
        <v>57</v>
      </c>
    </row>
    <row r="1333" spans="1:18" x14ac:dyDescent="0.25">
      <c r="A1333" s="59">
        <f t="shared" si="81"/>
        <v>1332</v>
      </c>
      <c r="B1333" s="47">
        <v>3</v>
      </c>
      <c r="F1333" s="59" t="str">
        <f t="shared" si="80"/>
        <v xml:space="preserve">TRANSMISIONES. </v>
      </c>
      <c r="G1333" s="59" t="str">
        <f>CONCATENATE(I1333," - ",J1333,". ",K1333," (Ref: ",REPARTO!$F$3,"-",A1333,")")</f>
        <v>ÁMBITO DE LA INSTRUCCIÓN TÁCTICA Y TÉCNICA - TRANSMISIONES.  (Ref: 5-1332)</v>
      </c>
      <c r="I1333" s="42" t="s">
        <v>138</v>
      </c>
      <c r="J1333" s="37" t="s">
        <v>85</v>
      </c>
      <c r="Q1333" s="113"/>
      <c r="R1333" s="49">
        <f t="shared" si="82"/>
        <v>58</v>
      </c>
    </row>
    <row r="1334" spans="1:18" x14ac:dyDescent="0.25">
      <c r="A1334" s="59">
        <f t="shared" si="81"/>
        <v>1333</v>
      </c>
      <c r="B1334" s="47">
        <v>3</v>
      </c>
      <c r="F1334" s="59" t="str">
        <f t="shared" si="80"/>
        <v xml:space="preserve">TRANSMISIONES. </v>
      </c>
      <c r="G1334" s="59" t="str">
        <f>CONCATENATE(I1334," - ",J1334,". ",K1334," (Ref: ",REPARTO!$F$3,"-",A1334,")")</f>
        <v>ÁMBITO DE LA INSTRUCCIÓN TÁCTICA Y TÉCNICA - TRANSMISIONES.  (Ref: 5-1333)</v>
      </c>
      <c r="I1334" s="42" t="s">
        <v>138</v>
      </c>
      <c r="J1334" s="37" t="s">
        <v>85</v>
      </c>
      <c r="Q1334" s="113"/>
      <c r="R1334" s="49">
        <f t="shared" si="82"/>
        <v>59</v>
      </c>
    </row>
    <row r="1335" spans="1:18" x14ac:dyDescent="0.25">
      <c r="A1335" s="59">
        <f t="shared" si="81"/>
        <v>1334</v>
      </c>
      <c r="B1335" s="47">
        <v>3</v>
      </c>
      <c r="F1335" s="59" t="str">
        <f t="shared" si="80"/>
        <v xml:space="preserve">TRANSMISIONES. </v>
      </c>
      <c r="G1335" s="59" t="str">
        <f>CONCATENATE(I1335," - ",J1335,". ",K1335," (Ref: ",REPARTO!$F$3,"-",A1335,")")</f>
        <v>ÁMBITO DE LA INSTRUCCIÓN TÁCTICA Y TÉCNICA - TRANSMISIONES.  (Ref: 5-1334)</v>
      </c>
      <c r="I1335" s="42" t="s">
        <v>138</v>
      </c>
      <c r="J1335" s="37" t="s">
        <v>85</v>
      </c>
      <c r="Q1335" s="113"/>
      <c r="R1335" s="49">
        <f t="shared" si="82"/>
        <v>60</v>
      </c>
    </row>
    <row r="1336" spans="1:18" x14ac:dyDescent="0.25">
      <c r="A1336" s="59">
        <f t="shared" si="81"/>
        <v>1335</v>
      </c>
      <c r="B1336" s="47">
        <v>3</v>
      </c>
      <c r="F1336" s="59" t="str">
        <f t="shared" si="80"/>
        <v xml:space="preserve">TRANSMISIONES. </v>
      </c>
      <c r="G1336" s="59" t="str">
        <f>CONCATENATE(I1336," - ",J1336,". ",K1336," (Ref: ",REPARTO!$F$3,"-",A1336,")")</f>
        <v>ÁMBITO DE LA INSTRUCCIÓN TÁCTICA Y TÉCNICA - TRANSMISIONES.  (Ref: 5-1335)</v>
      </c>
      <c r="I1336" s="42" t="s">
        <v>138</v>
      </c>
      <c r="J1336" s="37" t="s">
        <v>85</v>
      </c>
      <c r="Q1336" s="113"/>
      <c r="R1336" s="49">
        <f t="shared" si="82"/>
        <v>61</v>
      </c>
    </row>
    <row r="1337" spans="1:18" x14ac:dyDescent="0.25">
      <c r="A1337" s="59">
        <f t="shared" si="81"/>
        <v>1336</v>
      </c>
      <c r="B1337" s="47">
        <v>3</v>
      </c>
      <c r="F1337" s="59" t="str">
        <f t="shared" si="80"/>
        <v xml:space="preserve">TRANSMISIONES. </v>
      </c>
      <c r="G1337" s="59" t="str">
        <f>CONCATENATE(I1337," - ",J1337,". ",K1337," (Ref: ",REPARTO!$F$3,"-",A1337,")")</f>
        <v>ÁMBITO DE LA INSTRUCCIÓN TÁCTICA Y TÉCNICA - TRANSMISIONES.  (Ref: 5-1336)</v>
      </c>
      <c r="I1337" s="42" t="s">
        <v>138</v>
      </c>
      <c r="J1337" s="37" t="s">
        <v>85</v>
      </c>
      <c r="Q1337" s="113"/>
      <c r="R1337" s="49">
        <f t="shared" si="82"/>
        <v>62</v>
      </c>
    </row>
    <row r="1338" spans="1:18" x14ac:dyDescent="0.25">
      <c r="A1338" s="59">
        <f t="shared" si="81"/>
        <v>1337</v>
      </c>
      <c r="B1338" s="47">
        <v>3</v>
      </c>
      <c r="F1338" s="59" t="str">
        <f t="shared" si="80"/>
        <v xml:space="preserve">TRANSMISIONES. </v>
      </c>
      <c r="G1338" s="59" t="str">
        <f>CONCATENATE(I1338," - ",J1338,". ",K1338," (Ref: ",REPARTO!$F$3,"-",A1338,")")</f>
        <v>ÁMBITO DE LA INSTRUCCIÓN TÁCTICA Y TÉCNICA - TRANSMISIONES.  (Ref: 5-1337)</v>
      </c>
      <c r="I1338" s="42" t="s">
        <v>138</v>
      </c>
      <c r="J1338" s="37" t="s">
        <v>85</v>
      </c>
      <c r="Q1338" s="113"/>
      <c r="R1338" s="49">
        <f t="shared" si="82"/>
        <v>63</v>
      </c>
    </row>
    <row r="1339" spans="1:18" x14ac:dyDescent="0.25">
      <c r="A1339" s="59">
        <f t="shared" si="81"/>
        <v>1338</v>
      </c>
      <c r="B1339" s="47">
        <v>3</v>
      </c>
      <c r="F1339" s="59" t="str">
        <f t="shared" si="80"/>
        <v xml:space="preserve">TRANSMISIONES. </v>
      </c>
      <c r="G1339" s="59" t="str">
        <f>CONCATENATE(I1339," - ",J1339,". ",K1339," (Ref: ",REPARTO!$F$3,"-",A1339,")")</f>
        <v>ÁMBITO DE LA INSTRUCCIÓN TÁCTICA Y TÉCNICA - TRANSMISIONES.  (Ref: 5-1338)</v>
      </c>
      <c r="I1339" s="42" t="s">
        <v>138</v>
      </c>
      <c r="J1339" s="37" t="s">
        <v>85</v>
      </c>
      <c r="Q1339" s="113"/>
      <c r="R1339" s="49">
        <f t="shared" si="82"/>
        <v>64</v>
      </c>
    </row>
    <row r="1340" spans="1:18" x14ac:dyDescent="0.25">
      <c r="A1340" s="59">
        <f t="shared" si="81"/>
        <v>1339</v>
      </c>
      <c r="B1340" s="47">
        <v>3</v>
      </c>
      <c r="F1340" s="59" t="str">
        <f t="shared" si="80"/>
        <v xml:space="preserve">TRANSMISIONES. </v>
      </c>
      <c r="G1340" s="59" t="str">
        <f>CONCATENATE(I1340," - ",J1340,". ",K1340," (Ref: ",REPARTO!$F$3,"-",A1340,")")</f>
        <v>ÁMBITO DE LA INSTRUCCIÓN TÁCTICA Y TÉCNICA - TRANSMISIONES.  (Ref: 5-1339)</v>
      </c>
      <c r="I1340" s="42" t="s">
        <v>138</v>
      </c>
      <c r="J1340" s="37" t="s">
        <v>85</v>
      </c>
      <c r="Q1340" s="113"/>
      <c r="R1340" s="49">
        <f t="shared" si="82"/>
        <v>65</v>
      </c>
    </row>
    <row r="1341" spans="1:18" x14ac:dyDescent="0.25">
      <c r="A1341" s="59">
        <f t="shared" si="81"/>
        <v>1340</v>
      </c>
      <c r="B1341" s="47">
        <v>3</v>
      </c>
      <c r="F1341" s="59" t="str">
        <f t="shared" si="80"/>
        <v xml:space="preserve">TRANSMISIONES. </v>
      </c>
      <c r="G1341" s="59" t="str">
        <f>CONCATENATE(I1341," - ",J1341,". ",K1341," (Ref: ",REPARTO!$F$3,"-",A1341,")")</f>
        <v>ÁMBITO DE LA INSTRUCCIÓN TÁCTICA Y TÉCNICA - TRANSMISIONES.  (Ref: 5-1340)</v>
      </c>
      <c r="I1341" s="42" t="s">
        <v>138</v>
      </c>
      <c r="J1341" s="37" t="s">
        <v>85</v>
      </c>
      <c r="Q1341" s="113"/>
      <c r="R1341" s="49">
        <f t="shared" si="82"/>
        <v>66</v>
      </c>
    </row>
    <row r="1342" spans="1:18" x14ac:dyDescent="0.25">
      <c r="A1342" s="59">
        <f t="shared" si="81"/>
        <v>1341</v>
      </c>
      <c r="B1342" s="47">
        <v>3</v>
      </c>
      <c r="F1342" s="59" t="str">
        <f t="shared" ref="F1342:F1356" si="83">IF(J1342&gt;0,CONCATENATE(J1342,". ",K1342),K1342)</f>
        <v xml:space="preserve">TRANSMISIONES. </v>
      </c>
      <c r="G1342" s="59" t="str">
        <f>CONCATENATE(I1342," - ",J1342,". ",K1342," (Ref: ",REPARTO!$F$3,"-",A1342,")")</f>
        <v>ÁMBITO DE LA INSTRUCCIÓN TÁCTICA Y TÉCNICA - TRANSMISIONES.  (Ref: 5-1341)</v>
      </c>
      <c r="I1342" s="42" t="s">
        <v>138</v>
      </c>
      <c r="J1342" s="37" t="s">
        <v>85</v>
      </c>
      <c r="Q1342" s="113"/>
      <c r="R1342" s="49">
        <f t="shared" si="82"/>
        <v>67</v>
      </c>
    </row>
    <row r="1343" spans="1:18" x14ac:dyDescent="0.25">
      <c r="A1343" s="59">
        <f t="shared" si="81"/>
        <v>1342</v>
      </c>
      <c r="B1343" s="47">
        <v>3</v>
      </c>
      <c r="F1343" s="59" t="str">
        <f t="shared" si="83"/>
        <v xml:space="preserve">TRANSMISIONES. </v>
      </c>
      <c r="G1343" s="59" t="str">
        <f>CONCATENATE(I1343," - ",J1343,". ",K1343," (Ref: ",REPARTO!$F$3,"-",A1343,")")</f>
        <v>ÁMBITO DE LA INSTRUCCIÓN TÁCTICA Y TÉCNICA - TRANSMISIONES.  (Ref: 5-1342)</v>
      </c>
      <c r="I1343" s="42" t="s">
        <v>138</v>
      </c>
      <c r="J1343" s="37" t="s">
        <v>85</v>
      </c>
      <c r="Q1343" s="113"/>
      <c r="R1343" s="49">
        <f t="shared" si="82"/>
        <v>68</v>
      </c>
    </row>
    <row r="1344" spans="1:18" x14ac:dyDescent="0.25">
      <c r="A1344" s="59">
        <f t="shared" si="81"/>
        <v>1343</v>
      </c>
      <c r="B1344" s="47">
        <v>3</v>
      </c>
      <c r="F1344" s="59" t="str">
        <f t="shared" si="83"/>
        <v xml:space="preserve">TRANSMISIONES. </v>
      </c>
      <c r="G1344" s="59" t="str">
        <f>CONCATENATE(I1344," - ",J1344,". ",K1344," (Ref: ",REPARTO!$F$3,"-",A1344,")")</f>
        <v>ÁMBITO DE LA INSTRUCCIÓN TÁCTICA Y TÉCNICA - TRANSMISIONES.  (Ref: 5-1343)</v>
      </c>
      <c r="I1344" s="42" t="s">
        <v>138</v>
      </c>
      <c r="J1344" s="37" t="s">
        <v>85</v>
      </c>
      <c r="Q1344" s="113"/>
      <c r="R1344" s="49">
        <f t="shared" si="82"/>
        <v>69</v>
      </c>
    </row>
    <row r="1345" spans="1:18" x14ac:dyDescent="0.25">
      <c r="A1345" s="59">
        <f t="shared" si="81"/>
        <v>1344</v>
      </c>
      <c r="B1345" s="47">
        <v>3</v>
      </c>
      <c r="F1345" s="59" t="str">
        <f t="shared" si="83"/>
        <v xml:space="preserve">TRANSMISIONES. </v>
      </c>
      <c r="G1345" s="59" t="str">
        <f>CONCATENATE(I1345," - ",J1345,". ",K1345," (Ref: ",REPARTO!$F$3,"-",A1345,")")</f>
        <v>ÁMBITO DE LA INSTRUCCIÓN TÁCTICA Y TÉCNICA - TRANSMISIONES.  (Ref: 5-1344)</v>
      </c>
      <c r="I1345" s="42" t="s">
        <v>138</v>
      </c>
      <c r="J1345" s="37" t="s">
        <v>85</v>
      </c>
      <c r="Q1345" s="113"/>
      <c r="R1345" s="49">
        <f t="shared" si="82"/>
        <v>70</v>
      </c>
    </row>
    <row r="1346" spans="1:18" x14ac:dyDescent="0.25">
      <c r="A1346" s="59">
        <f t="shared" si="81"/>
        <v>1345</v>
      </c>
      <c r="B1346" s="47">
        <v>3</v>
      </c>
      <c r="F1346" s="59" t="str">
        <f t="shared" si="83"/>
        <v xml:space="preserve">TRANSMISIONES. </v>
      </c>
      <c r="G1346" s="59" t="str">
        <f>CONCATENATE(I1346," - ",J1346,". ",K1346," (Ref: ",REPARTO!$F$3,"-",A1346,")")</f>
        <v>ÁMBITO DE LA INSTRUCCIÓN TÁCTICA Y TÉCNICA - TRANSMISIONES.  (Ref: 5-1345)</v>
      </c>
      <c r="I1346" s="42" t="s">
        <v>138</v>
      </c>
      <c r="J1346" s="37" t="s">
        <v>85</v>
      </c>
      <c r="Q1346" s="113"/>
      <c r="R1346" s="49">
        <f t="shared" si="82"/>
        <v>71</v>
      </c>
    </row>
    <row r="1347" spans="1:18" x14ac:dyDescent="0.25">
      <c r="A1347" s="59">
        <f t="shared" si="81"/>
        <v>1346</v>
      </c>
      <c r="B1347" s="47">
        <v>3</v>
      </c>
      <c r="F1347" s="59" t="str">
        <f t="shared" si="83"/>
        <v xml:space="preserve">TRANSMISIONES. </v>
      </c>
      <c r="G1347" s="59" t="str">
        <f>CONCATENATE(I1347," - ",J1347,". ",K1347," (Ref: ",REPARTO!$F$3,"-",A1347,")")</f>
        <v>ÁMBITO DE LA INSTRUCCIÓN TÁCTICA Y TÉCNICA - TRANSMISIONES.  (Ref: 5-1346)</v>
      </c>
      <c r="I1347" s="42" t="s">
        <v>138</v>
      </c>
      <c r="J1347" s="37" t="s">
        <v>85</v>
      </c>
      <c r="Q1347" s="113"/>
      <c r="R1347" s="49">
        <f t="shared" si="82"/>
        <v>72</v>
      </c>
    </row>
    <row r="1348" spans="1:18" x14ac:dyDescent="0.25">
      <c r="A1348" s="59">
        <f t="shared" ref="A1348:A1411" si="84">+A1347+1</f>
        <v>1347</v>
      </c>
      <c r="B1348" s="47">
        <v>3</v>
      </c>
      <c r="F1348" s="59" t="str">
        <f t="shared" si="83"/>
        <v xml:space="preserve">TRANSMISIONES. </v>
      </c>
      <c r="G1348" s="59" t="str">
        <f>CONCATENATE(I1348," - ",J1348,". ",K1348," (Ref: ",REPARTO!$F$3,"-",A1348,")")</f>
        <v>ÁMBITO DE LA INSTRUCCIÓN TÁCTICA Y TÉCNICA - TRANSMISIONES.  (Ref: 5-1347)</v>
      </c>
      <c r="I1348" s="42" t="s">
        <v>138</v>
      </c>
      <c r="J1348" s="37" t="s">
        <v>85</v>
      </c>
      <c r="Q1348" s="113"/>
      <c r="R1348" s="49">
        <f t="shared" ref="R1348:R1411" si="85">IF(C1348=0,R1347+1,1)</f>
        <v>73</v>
      </c>
    </row>
    <row r="1349" spans="1:18" x14ac:dyDescent="0.25">
      <c r="A1349" s="59">
        <f t="shared" si="84"/>
        <v>1348</v>
      </c>
      <c r="B1349" s="47">
        <v>3</v>
      </c>
      <c r="F1349" s="59" t="str">
        <f t="shared" si="83"/>
        <v xml:space="preserve">TRANSMISIONES. </v>
      </c>
      <c r="G1349" s="59" t="str">
        <f>CONCATENATE(I1349," - ",J1349,". ",K1349," (Ref: ",REPARTO!$F$3,"-",A1349,")")</f>
        <v>ÁMBITO DE LA INSTRUCCIÓN TÁCTICA Y TÉCNICA - TRANSMISIONES.  (Ref: 5-1348)</v>
      </c>
      <c r="I1349" s="42" t="s">
        <v>138</v>
      </c>
      <c r="J1349" s="37" t="s">
        <v>85</v>
      </c>
      <c r="Q1349" s="113"/>
      <c r="R1349" s="49">
        <f t="shared" si="85"/>
        <v>74</v>
      </c>
    </row>
    <row r="1350" spans="1:18" x14ac:dyDescent="0.25">
      <c r="A1350" s="59">
        <f t="shared" si="84"/>
        <v>1349</v>
      </c>
      <c r="B1350" s="47">
        <v>3</v>
      </c>
      <c r="F1350" s="59" t="str">
        <f t="shared" si="83"/>
        <v xml:space="preserve">TRANSMISIONES. </v>
      </c>
      <c r="G1350" s="59" t="str">
        <f>CONCATENATE(I1350," - ",J1350,". ",K1350," (Ref: ",REPARTO!$F$3,"-",A1350,")")</f>
        <v>ÁMBITO DE LA INSTRUCCIÓN TÁCTICA Y TÉCNICA - TRANSMISIONES.  (Ref: 5-1349)</v>
      </c>
      <c r="I1350" s="42" t="s">
        <v>138</v>
      </c>
      <c r="J1350" s="37" t="s">
        <v>85</v>
      </c>
      <c r="Q1350" s="113"/>
      <c r="R1350" s="49">
        <f t="shared" si="85"/>
        <v>75</v>
      </c>
    </row>
    <row r="1351" spans="1:18" x14ac:dyDescent="0.25">
      <c r="A1351" s="59">
        <f t="shared" si="84"/>
        <v>1350</v>
      </c>
      <c r="B1351" s="47">
        <v>3</v>
      </c>
      <c r="F1351" s="59" t="str">
        <f t="shared" si="83"/>
        <v xml:space="preserve">TRANSMISIONES. </v>
      </c>
      <c r="G1351" s="59" t="str">
        <f>CONCATENATE(I1351," - ",J1351,". ",K1351," (Ref: ",REPARTO!$F$3,"-",A1351,")")</f>
        <v>ÁMBITO DE LA INSTRUCCIÓN TÁCTICA Y TÉCNICA - TRANSMISIONES.  (Ref: 5-1350)</v>
      </c>
      <c r="I1351" s="42" t="s">
        <v>138</v>
      </c>
      <c r="J1351" s="37" t="s">
        <v>85</v>
      </c>
      <c r="Q1351" s="113"/>
      <c r="R1351" s="49">
        <f t="shared" si="85"/>
        <v>76</v>
      </c>
    </row>
    <row r="1352" spans="1:18" x14ac:dyDescent="0.25">
      <c r="A1352" s="59">
        <f t="shared" si="84"/>
        <v>1351</v>
      </c>
      <c r="B1352" s="47">
        <v>3</v>
      </c>
      <c r="F1352" s="59" t="str">
        <f t="shared" si="83"/>
        <v xml:space="preserve">TRANSMISIONES. </v>
      </c>
      <c r="G1352" s="59" t="str">
        <f>CONCATENATE(I1352," - ",J1352,". ",K1352," (Ref: ",REPARTO!$F$3,"-",A1352,")")</f>
        <v>ÁMBITO DE LA INSTRUCCIÓN TÁCTICA Y TÉCNICA - TRANSMISIONES.  (Ref: 5-1351)</v>
      </c>
      <c r="I1352" s="42" t="s">
        <v>138</v>
      </c>
      <c r="J1352" s="37" t="s">
        <v>85</v>
      </c>
      <c r="Q1352" s="113"/>
      <c r="R1352" s="49">
        <f t="shared" si="85"/>
        <v>77</v>
      </c>
    </row>
    <row r="1353" spans="1:18" x14ac:dyDescent="0.25">
      <c r="A1353" s="59">
        <f t="shared" si="84"/>
        <v>1352</v>
      </c>
      <c r="B1353" s="47">
        <v>3</v>
      </c>
      <c r="F1353" s="59" t="str">
        <f t="shared" si="83"/>
        <v xml:space="preserve">TRANSMISIONES. </v>
      </c>
      <c r="G1353" s="59" t="str">
        <f>CONCATENATE(I1353," - ",J1353,". ",K1353," (Ref: ",REPARTO!$F$3,"-",A1353,")")</f>
        <v>ÁMBITO DE LA INSTRUCCIÓN TÁCTICA Y TÉCNICA - TRANSMISIONES.  (Ref: 5-1352)</v>
      </c>
      <c r="I1353" s="42" t="s">
        <v>138</v>
      </c>
      <c r="J1353" s="37" t="s">
        <v>85</v>
      </c>
      <c r="Q1353" s="113"/>
      <c r="R1353" s="49">
        <f t="shared" si="85"/>
        <v>78</v>
      </c>
    </row>
    <row r="1354" spans="1:18" x14ac:dyDescent="0.25">
      <c r="A1354" s="59">
        <f t="shared" si="84"/>
        <v>1353</v>
      </c>
      <c r="B1354" s="47">
        <v>3</v>
      </c>
      <c r="F1354" s="59" t="str">
        <f t="shared" si="83"/>
        <v xml:space="preserve">TRANSMISIONES. </v>
      </c>
      <c r="G1354" s="59" t="str">
        <f>CONCATENATE(I1354," - ",J1354,". ",K1354," (Ref: ",REPARTO!$F$3,"-",A1354,")")</f>
        <v>ÁMBITO DE LA INSTRUCCIÓN TÁCTICA Y TÉCNICA - TRANSMISIONES.  (Ref: 5-1353)</v>
      </c>
      <c r="I1354" s="42" t="s">
        <v>138</v>
      </c>
      <c r="J1354" s="37" t="s">
        <v>85</v>
      </c>
      <c r="Q1354" s="113"/>
      <c r="R1354" s="49">
        <f t="shared" si="85"/>
        <v>79</v>
      </c>
    </row>
    <row r="1355" spans="1:18" x14ac:dyDescent="0.25">
      <c r="A1355" s="59">
        <f t="shared" si="84"/>
        <v>1354</v>
      </c>
      <c r="B1355" s="47">
        <v>3</v>
      </c>
      <c r="F1355" s="59" t="str">
        <f t="shared" si="83"/>
        <v xml:space="preserve">TRANSMISIONES. </v>
      </c>
      <c r="G1355" s="59" t="str">
        <f>CONCATENATE(I1355," - ",J1355,". ",K1355," (Ref: ",REPARTO!$F$3,"-",A1355,")")</f>
        <v>ÁMBITO DE LA INSTRUCCIÓN TÁCTICA Y TÉCNICA - TRANSMISIONES.  (Ref: 5-1354)</v>
      </c>
      <c r="I1355" s="42" t="s">
        <v>138</v>
      </c>
      <c r="J1355" s="37" t="s">
        <v>85</v>
      </c>
      <c r="Q1355" s="113"/>
      <c r="R1355" s="49">
        <f t="shared" si="85"/>
        <v>80</v>
      </c>
    </row>
    <row r="1356" spans="1:18" x14ac:dyDescent="0.25">
      <c r="A1356" s="59">
        <f t="shared" si="84"/>
        <v>1355</v>
      </c>
      <c r="B1356" s="47">
        <v>3</v>
      </c>
      <c r="F1356" s="59" t="str">
        <f t="shared" si="83"/>
        <v xml:space="preserve">TRANSMISIONES. </v>
      </c>
      <c r="G1356" s="59" t="str">
        <f>CONCATENATE(I1356," - ",J1356,". ",K1356," (Ref: ",REPARTO!$F$3,"-",A1356,")")</f>
        <v>ÁMBITO DE LA INSTRUCCIÓN TÁCTICA Y TÉCNICA - TRANSMISIONES.  (Ref: 5-1355)</v>
      </c>
      <c r="I1356" s="42" t="s">
        <v>138</v>
      </c>
      <c r="J1356" s="37" t="s">
        <v>85</v>
      </c>
      <c r="R1356" s="49">
        <f t="shared" si="85"/>
        <v>81</v>
      </c>
    </row>
    <row r="1357" spans="1:18" x14ac:dyDescent="0.25">
      <c r="A1357" s="59">
        <f t="shared" si="84"/>
        <v>1356</v>
      </c>
      <c r="B1357" s="47">
        <v>3</v>
      </c>
      <c r="F1357" s="59" t="str">
        <f t="shared" ref="F1357:F1402" si="86">IF(J1357&gt;0,CONCATENATE(J1357,". ",K1357),K1357)</f>
        <v xml:space="preserve">TRANSMISIONES. </v>
      </c>
      <c r="G1357" s="59" t="str">
        <f>CONCATENATE(I1357," - ",J1357,". ",K1357," (Ref: ",REPARTO!$F$3,"-",A1357,")")</f>
        <v>ÁMBITO DE LA INSTRUCCIÓN TÁCTICA Y TÉCNICA - TRANSMISIONES.  (Ref: 5-1356)</v>
      </c>
      <c r="I1357" s="42" t="s">
        <v>138</v>
      </c>
      <c r="J1357" s="37" t="s">
        <v>85</v>
      </c>
      <c r="R1357" s="49">
        <f t="shared" si="85"/>
        <v>82</v>
      </c>
    </row>
    <row r="1358" spans="1:18" x14ac:dyDescent="0.25">
      <c r="A1358" s="59">
        <f t="shared" si="84"/>
        <v>1357</v>
      </c>
      <c r="B1358" s="47">
        <v>3</v>
      </c>
      <c r="F1358" s="59" t="str">
        <f t="shared" si="86"/>
        <v xml:space="preserve">TRANSMISIONES. </v>
      </c>
      <c r="G1358" s="59" t="str">
        <f>CONCATENATE(I1358," - ",J1358,". ",K1358," (Ref: ",REPARTO!$F$3,"-",A1358,")")</f>
        <v>ÁMBITO DE LA INSTRUCCIÓN TÁCTICA Y TÉCNICA - TRANSMISIONES.  (Ref: 5-1357)</v>
      </c>
      <c r="I1358" s="42" t="s">
        <v>138</v>
      </c>
      <c r="J1358" s="37" t="s">
        <v>85</v>
      </c>
      <c r="R1358" s="49">
        <f t="shared" si="85"/>
        <v>83</v>
      </c>
    </row>
    <row r="1359" spans="1:18" x14ac:dyDescent="0.25">
      <c r="A1359" s="59">
        <f t="shared" si="84"/>
        <v>1358</v>
      </c>
      <c r="B1359" s="47">
        <v>3</v>
      </c>
      <c r="F1359" s="59" t="str">
        <f t="shared" si="86"/>
        <v xml:space="preserve">TRANSMISIONES. </v>
      </c>
      <c r="G1359" s="59" t="str">
        <f>CONCATENATE(I1359," - ",J1359,". ",K1359," (Ref: ",REPARTO!$F$3,"-",A1359,")")</f>
        <v>ÁMBITO DE LA INSTRUCCIÓN TÁCTICA Y TÉCNICA - TRANSMISIONES.  (Ref: 5-1358)</v>
      </c>
      <c r="I1359" s="42" t="s">
        <v>138</v>
      </c>
      <c r="J1359" s="37" t="s">
        <v>85</v>
      </c>
      <c r="R1359" s="49">
        <f t="shared" si="85"/>
        <v>84</v>
      </c>
    </row>
    <row r="1360" spans="1:18" x14ac:dyDescent="0.25">
      <c r="A1360" s="59">
        <f t="shared" si="84"/>
        <v>1359</v>
      </c>
      <c r="B1360" s="47">
        <v>3</v>
      </c>
      <c r="F1360" s="59" t="str">
        <f t="shared" si="86"/>
        <v xml:space="preserve">TRANSMISIONES. </v>
      </c>
      <c r="G1360" s="59" t="str">
        <f>CONCATENATE(I1360," - ",J1360,". ",K1360," (Ref: ",REPARTO!$F$3,"-",A1360,")")</f>
        <v>ÁMBITO DE LA INSTRUCCIÓN TÁCTICA Y TÉCNICA - TRANSMISIONES.  (Ref: 5-1359)</v>
      </c>
      <c r="I1360" s="42" t="s">
        <v>138</v>
      </c>
      <c r="J1360" s="37" t="s">
        <v>85</v>
      </c>
      <c r="R1360" s="49">
        <f t="shared" si="85"/>
        <v>85</v>
      </c>
    </row>
    <row r="1361" spans="1:18" x14ac:dyDescent="0.25">
      <c r="A1361" s="59">
        <f t="shared" si="84"/>
        <v>1360</v>
      </c>
      <c r="B1361" s="47">
        <v>3</v>
      </c>
      <c r="F1361" s="59" t="str">
        <f t="shared" si="86"/>
        <v xml:space="preserve">TRANSMISIONES. </v>
      </c>
      <c r="G1361" s="59" t="str">
        <f>CONCATENATE(I1361," - ",J1361,". ",K1361," (Ref: ",REPARTO!$F$3,"-",A1361,")")</f>
        <v>ÁMBITO DE LA INSTRUCCIÓN TÁCTICA Y TÉCNICA - TRANSMISIONES.  (Ref: 5-1360)</v>
      </c>
      <c r="I1361" s="42" t="s">
        <v>138</v>
      </c>
      <c r="J1361" s="37" t="s">
        <v>85</v>
      </c>
      <c r="R1361" s="49">
        <f t="shared" si="85"/>
        <v>86</v>
      </c>
    </row>
    <row r="1362" spans="1:18" x14ac:dyDescent="0.25">
      <c r="A1362" s="59">
        <f t="shared" si="84"/>
        <v>1361</v>
      </c>
      <c r="B1362" s="47">
        <v>3</v>
      </c>
      <c r="F1362" s="59" t="str">
        <f t="shared" si="86"/>
        <v xml:space="preserve">TRANSMISIONES. </v>
      </c>
      <c r="G1362" s="59" t="str">
        <f>CONCATENATE(I1362," - ",J1362,". ",K1362," (Ref: ",REPARTO!$F$3,"-",A1362,")")</f>
        <v>ÁMBITO DE LA INSTRUCCIÓN TÁCTICA Y TÉCNICA - TRANSMISIONES.  (Ref: 5-1361)</v>
      </c>
      <c r="I1362" s="42" t="s">
        <v>138</v>
      </c>
      <c r="J1362" s="37" t="s">
        <v>85</v>
      </c>
      <c r="R1362" s="49">
        <f t="shared" si="85"/>
        <v>87</v>
      </c>
    </row>
    <row r="1363" spans="1:18" x14ac:dyDescent="0.25">
      <c r="A1363" s="59">
        <f t="shared" si="84"/>
        <v>1362</v>
      </c>
      <c r="B1363" s="47">
        <v>3</v>
      </c>
      <c r="F1363" s="59" t="str">
        <f t="shared" si="86"/>
        <v xml:space="preserve">TRANSMISIONES. </v>
      </c>
      <c r="G1363" s="59" t="str">
        <f>CONCATENATE(I1363," - ",J1363,". ",K1363," (Ref: ",REPARTO!$F$3,"-",A1363,")")</f>
        <v>ÁMBITO DE LA INSTRUCCIÓN TÁCTICA Y TÉCNICA - TRANSMISIONES.  (Ref: 5-1362)</v>
      </c>
      <c r="I1363" s="42" t="s">
        <v>138</v>
      </c>
      <c r="J1363" s="37" t="s">
        <v>85</v>
      </c>
      <c r="R1363" s="49">
        <f t="shared" si="85"/>
        <v>88</v>
      </c>
    </row>
    <row r="1364" spans="1:18" x14ac:dyDescent="0.25">
      <c r="A1364" s="59">
        <f t="shared" si="84"/>
        <v>1363</v>
      </c>
      <c r="B1364" s="47">
        <v>3</v>
      </c>
      <c r="F1364" s="59" t="str">
        <f t="shared" si="86"/>
        <v xml:space="preserve">TRANSMISIONES. </v>
      </c>
      <c r="G1364" s="59" t="str">
        <f>CONCATENATE(I1364," - ",J1364,". ",K1364," (Ref: ",REPARTO!$F$3,"-",A1364,")")</f>
        <v>ÁMBITO DE LA INSTRUCCIÓN TÁCTICA Y TÉCNICA - TRANSMISIONES.  (Ref: 5-1363)</v>
      </c>
      <c r="I1364" s="42" t="s">
        <v>138</v>
      </c>
      <c r="J1364" s="37" t="s">
        <v>85</v>
      </c>
      <c r="R1364" s="49">
        <f t="shared" si="85"/>
        <v>89</v>
      </c>
    </row>
    <row r="1365" spans="1:18" x14ac:dyDescent="0.25">
      <c r="A1365" s="59">
        <f t="shared" si="84"/>
        <v>1364</v>
      </c>
      <c r="B1365" s="47">
        <v>3</v>
      </c>
      <c r="C1365" s="46">
        <f>+C1276+1</f>
        <v>20</v>
      </c>
      <c r="D1365" s="46" t="s">
        <v>157</v>
      </c>
      <c r="E1365" s="115" t="str">
        <f>CONCATENATE(H1365," ",D1365)</f>
        <v>TRANSMISIONES II</v>
      </c>
      <c r="F1365" s="59" t="str">
        <f t="shared" si="86"/>
        <v xml:space="preserve">TRANSMISIONES. </v>
      </c>
      <c r="G1365" s="59" t="str">
        <f>CONCATENATE(I1365," - ",J1365,". ",K1365," (Ref: ",REPARTO!$F$3,"-",A1365,")")</f>
        <v>ÁMBITO DE LA INSTRUCCIÓN TÁCTICA Y TÉCNICA - TRANSMISIONES.  (Ref: 5-1364)</v>
      </c>
      <c r="H1365" s="42" t="s">
        <v>85</v>
      </c>
      <c r="I1365" s="42" t="s">
        <v>138</v>
      </c>
      <c r="J1365" s="37" t="s">
        <v>85</v>
      </c>
      <c r="R1365" s="49">
        <f t="shared" si="85"/>
        <v>1</v>
      </c>
    </row>
    <row r="1366" spans="1:18" x14ac:dyDescent="0.25">
      <c r="A1366" s="59">
        <f t="shared" si="84"/>
        <v>1365</v>
      </c>
      <c r="B1366" s="47">
        <v>3</v>
      </c>
      <c r="F1366" s="59" t="str">
        <f t="shared" si="86"/>
        <v xml:space="preserve">TRANSMISIONES. </v>
      </c>
      <c r="G1366" s="59" t="str">
        <f>CONCATENATE(I1366," - ",J1366,". ",K1366," (Ref: ",REPARTO!$F$3,"-",A1366,")")</f>
        <v>ÁMBITO DE LA INSTRUCCIÓN TÁCTICA Y TÉCNICA - TRANSMISIONES.  (Ref: 5-1365)</v>
      </c>
      <c r="I1366" s="42" t="s">
        <v>138</v>
      </c>
      <c r="J1366" s="37" t="s">
        <v>85</v>
      </c>
      <c r="R1366" s="49">
        <f t="shared" si="85"/>
        <v>2</v>
      </c>
    </row>
    <row r="1367" spans="1:18" x14ac:dyDescent="0.25">
      <c r="A1367" s="59">
        <f t="shared" si="84"/>
        <v>1366</v>
      </c>
      <c r="B1367" s="47">
        <v>3</v>
      </c>
      <c r="F1367" s="59" t="str">
        <f t="shared" si="86"/>
        <v xml:space="preserve">TRANSMISIONES. </v>
      </c>
      <c r="G1367" s="59" t="str">
        <f>CONCATENATE(I1367," - ",J1367,". ",K1367," (Ref: ",REPARTO!$F$3,"-",A1367,")")</f>
        <v>ÁMBITO DE LA INSTRUCCIÓN TÁCTICA Y TÉCNICA - TRANSMISIONES.  (Ref: 5-1366)</v>
      </c>
      <c r="I1367" s="42" t="s">
        <v>138</v>
      </c>
      <c r="J1367" s="37" t="s">
        <v>85</v>
      </c>
      <c r="R1367" s="49">
        <f t="shared" si="85"/>
        <v>3</v>
      </c>
    </row>
    <row r="1368" spans="1:18" x14ac:dyDescent="0.25">
      <c r="A1368" s="59">
        <f t="shared" si="84"/>
        <v>1367</v>
      </c>
      <c r="B1368" s="47">
        <v>3</v>
      </c>
      <c r="F1368" s="59" t="str">
        <f t="shared" si="86"/>
        <v xml:space="preserve">TRANSMISIONES. </v>
      </c>
      <c r="G1368" s="59" t="str">
        <f>CONCATENATE(I1368," - ",J1368,". ",K1368," (Ref: ",REPARTO!$F$3,"-",A1368,")")</f>
        <v>ÁMBITO DE LA INSTRUCCIÓN TÁCTICA Y TÉCNICA - TRANSMISIONES.  (Ref: 5-1367)</v>
      </c>
      <c r="I1368" s="42" t="s">
        <v>138</v>
      </c>
      <c r="J1368" s="37" t="s">
        <v>85</v>
      </c>
      <c r="R1368" s="49">
        <f t="shared" si="85"/>
        <v>4</v>
      </c>
    </row>
    <row r="1369" spans="1:18" x14ac:dyDescent="0.25">
      <c r="A1369" s="59">
        <f t="shared" si="84"/>
        <v>1368</v>
      </c>
      <c r="B1369" s="47">
        <v>3</v>
      </c>
      <c r="F1369" s="59" t="str">
        <f t="shared" si="86"/>
        <v xml:space="preserve">TRANSMISIONES. </v>
      </c>
      <c r="G1369" s="59" t="str">
        <f>CONCATENATE(I1369," - ",J1369,". ",K1369," (Ref: ",REPARTO!$F$3,"-",A1369,")")</f>
        <v>ÁMBITO DE LA INSTRUCCIÓN TÁCTICA Y TÉCNICA - TRANSMISIONES.  (Ref: 5-1368)</v>
      </c>
      <c r="I1369" s="42" t="s">
        <v>138</v>
      </c>
      <c r="J1369" s="37" t="s">
        <v>85</v>
      </c>
      <c r="R1369" s="49">
        <f t="shared" si="85"/>
        <v>5</v>
      </c>
    </row>
    <row r="1370" spans="1:18" x14ac:dyDescent="0.25">
      <c r="A1370" s="59">
        <f t="shared" si="84"/>
        <v>1369</v>
      </c>
      <c r="B1370" s="47">
        <v>3</v>
      </c>
      <c r="F1370" s="59" t="str">
        <f t="shared" si="86"/>
        <v xml:space="preserve">TRANSMISIONES. </v>
      </c>
      <c r="G1370" s="59" t="str">
        <f>CONCATENATE(I1370," - ",J1370,". ",K1370," (Ref: ",REPARTO!$F$3,"-",A1370,")")</f>
        <v>ÁMBITO DE LA INSTRUCCIÓN TÁCTICA Y TÉCNICA - TRANSMISIONES.  (Ref: 5-1369)</v>
      </c>
      <c r="I1370" s="42" t="s">
        <v>138</v>
      </c>
      <c r="J1370" s="37" t="s">
        <v>85</v>
      </c>
      <c r="R1370" s="49">
        <f t="shared" si="85"/>
        <v>6</v>
      </c>
    </row>
    <row r="1371" spans="1:18" x14ac:dyDescent="0.25">
      <c r="A1371" s="59">
        <f t="shared" si="84"/>
        <v>1370</v>
      </c>
      <c r="B1371" s="47">
        <v>3</v>
      </c>
      <c r="F1371" s="59" t="str">
        <f t="shared" si="86"/>
        <v xml:space="preserve">TRANSMISIONES. </v>
      </c>
      <c r="G1371" s="59" t="str">
        <f>CONCATENATE(I1371," - ",J1371,". ",K1371," (Ref: ",REPARTO!$F$3,"-",A1371,")")</f>
        <v>ÁMBITO DE LA INSTRUCCIÓN TÁCTICA Y TÉCNICA - TRANSMISIONES.  (Ref: 5-1370)</v>
      </c>
      <c r="I1371" s="42" t="s">
        <v>138</v>
      </c>
      <c r="J1371" s="37" t="s">
        <v>85</v>
      </c>
      <c r="R1371" s="49">
        <f t="shared" si="85"/>
        <v>7</v>
      </c>
    </row>
    <row r="1372" spans="1:18" x14ac:dyDescent="0.25">
      <c r="A1372" s="59">
        <f t="shared" si="84"/>
        <v>1371</v>
      </c>
      <c r="B1372" s="47">
        <v>3</v>
      </c>
      <c r="F1372" s="59" t="str">
        <f t="shared" si="86"/>
        <v xml:space="preserve">TRANSMISIONES. </v>
      </c>
      <c r="G1372" s="59" t="str">
        <f>CONCATENATE(I1372," - ",J1372,". ",K1372," (Ref: ",REPARTO!$F$3,"-",A1372,")")</f>
        <v>ÁMBITO DE LA INSTRUCCIÓN TÁCTICA Y TÉCNICA - TRANSMISIONES.  (Ref: 5-1371)</v>
      </c>
      <c r="I1372" s="42" t="s">
        <v>138</v>
      </c>
      <c r="J1372" s="37" t="s">
        <v>85</v>
      </c>
      <c r="R1372" s="49">
        <f t="shared" si="85"/>
        <v>8</v>
      </c>
    </row>
    <row r="1373" spans="1:18" x14ac:dyDescent="0.25">
      <c r="A1373" s="59">
        <f t="shared" si="84"/>
        <v>1372</v>
      </c>
      <c r="B1373" s="47">
        <v>3</v>
      </c>
      <c r="F1373" s="59" t="str">
        <f t="shared" si="86"/>
        <v xml:space="preserve">TRANSMISIONES. </v>
      </c>
      <c r="G1373" s="59" t="str">
        <f>CONCATENATE(I1373," - ",J1373,". ",K1373," (Ref: ",REPARTO!$F$3,"-",A1373,")")</f>
        <v>ÁMBITO DE LA INSTRUCCIÓN TÁCTICA Y TÉCNICA - TRANSMISIONES.  (Ref: 5-1372)</v>
      </c>
      <c r="I1373" s="42" t="s">
        <v>138</v>
      </c>
      <c r="J1373" s="37" t="s">
        <v>85</v>
      </c>
      <c r="R1373" s="49">
        <f t="shared" si="85"/>
        <v>9</v>
      </c>
    </row>
    <row r="1374" spans="1:18" x14ac:dyDescent="0.25">
      <c r="A1374" s="59">
        <f t="shared" si="84"/>
        <v>1373</v>
      </c>
      <c r="B1374" s="47">
        <v>3</v>
      </c>
      <c r="F1374" s="59" t="str">
        <f t="shared" si="86"/>
        <v xml:space="preserve">TRANSMISIONES. </v>
      </c>
      <c r="G1374" s="59" t="str">
        <f>CONCATENATE(I1374," - ",J1374,". ",K1374," (Ref: ",REPARTO!$F$3,"-",A1374,")")</f>
        <v>ÁMBITO DE LA INSTRUCCIÓN TÁCTICA Y TÉCNICA - TRANSMISIONES.  (Ref: 5-1373)</v>
      </c>
      <c r="I1374" s="42" t="s">
        <v>138</v>
      </c>
      <c r="J1374" s="37" t="s">
        <v>85</v>
      </c>
      <c r="R1374" s="49">
        <f t="shared" si="85"/>
        <v>10</v>
      </c>
    </row>
    <row r="1375" spans="1:18" x14ac:dyDescent="0.25">
      <c r="A1375" s="59">
        <f t="shared" si="84"/>
        <v>1374</v>
      </c>
      <c r="B1375" s="47">
        <v>3</v>
      </c>
      <c r="F1375" s="59" t="str">
        <f t="shared" si="86"/>
        <v xml:space="preserve">TRANSMISIONES. </v>
      </c>
      <c r="G1375" s="59" t="str">
        <f>CONCATENATE(I1375," - ",J1375,". ",K1375," (Ref: ",REPARTO!$F$3,"-",A1375,")")</f>
        <v>ÁMBITO DE LA INSTRUCCIÓN TÁCTICA Y TÉCNICA - TRANSMISIONES.  (Ref: 5-1374)</v>
      </c>
      <c r="I1375" s="42" t="s">
        <v>138</v>
      </c>
      <c r="J1375" s="37" t="s">
        <v>85</v>
      </c>
      <c r="R1375" s="49">
        <f t="shared" si="85"/>
        <v>11</v>
      </c>
    </row>
    <row r="1376" spans="1:18" x14ac:dyDescent="0.25">
      <c r="A1376" s="59">
        <f t="shared" si="84"/>
        <v>1375</v>
      </c>
      <c r="B1376" s="47">
        <v>3</v>
      </c>
      <c r="F1376" s="59" t="str">
        <f t="shared" si="86"/>
        <v xml:space="preserve">TRANSMISIONES. </v>
      </c>
      <c r="G1376" s="59" t="str">
        <f>CONCATENATE(I1376," - ",J1376,". ",K1376," (Ref: ",REPARTO!$F$3,"-",A1376,")")</f>
        <v>ÁMBITO DE LA INSTRUCCIÓN TÁCTICA Y TÉCNICA - TRANSMISIONES.  (Ref: 5-1375)</v>
      </c>
      <c r="I1376" s="42" t="s">
        <v>138</v>
      </c>
      <c r="J1376" s="37" t="s">
        <v>85</v>
      </c>
      <c r="R1376" s="49">
        <f t="shared" si="85"/>
        <v>12</v>
      </c>
    </row>
    <row r="1377" spans="1:18" x14ac:dyDescent="0.25">
      <c r="A1377" s="59">
        <f t="shared" si="84"/>
        <v>1376</v>
      </c>
      <c r="B1377" s="47">
        <v>3</v>
      </c>
      <c r="F1377" s="59" t="str">
        <f t="shared" si="86"/>
        <v xml:space="preserve">TRANSMISIONES. </v>
      </c>
      <c r="G1377" s="59" t="str">
        <f>CONCATENATE(I1377," - ",J1377,". ",K1377," (Ref: ",REPARTO!$F$3,"-",A1377,")")</f>
        <v>ÁMBITO DE LA INSTRUCCIÓN TÁCTICA Y TÉCNICA - TRANSMISIONES.  (Ref: 5-1376)</v>
      </c>
      <c r="I1377" s="42" t="s">
        <v>138</v>
      </c>
      <c r="J1377" s="37" t="s">
        <v>85</v>
      </c>
      <c r="R1377" s="49">
        <f t="shared" si="85"/>
        <v>13</v>
      </c>
    </row>
    <row r="1378" spans="1:18" x14ac:dyDescent="0.25">
      <c r="A1378" s="59">
        <f t="shared" si="84"/>
        <v>1377</v>
      </c>
      <c r="B1378" s="47">
        <v>3</v>
      </c>
      <c r="F1378" s="59" t="str">
        <f t="shared" si="86"/>
        <v xml:space="preserve">TRANSMISIONES. </v>
      </c>
      <c r="G1378" s="59" t="str">
        <f>CONCATENATE(I1378," - ",J1378,". ",K1378," (Ref: ",REPARTO!$F$3,"-",A1378,")")</f>
        <v>ÁMBITO DE LA INSTRUCCIÓN TÁCTICA Y TÉCNICA - TRANSMISIONES.  (Ref: 5-1377)</v>
      </c>
      <c r="I1378" s="42" t="s">
        <v>138</v>
      </c>
      <c r="J1378" s="37" t="s">
        <v>85</v>
      </c>
      <c r="R1378" s="49">
        <f t="shared" si="85"/>
        <v>14</v>
      </c>
    </row>
    <row r="1379" spans="1:18" x14ac:dyDescent="0.25">
      <c r="A1379" s="59">
        <f t="shared" si="84"/>
        <v>1378</v>
      </c>
      <c r="B1379" s="47">
        <v>3</v>
      </c>
      <c r="F1379" s="59" t="str">
        <f t="shared" si="86"/>
        <v xml:space="preserve">TRANSMISIONES. </v>
      </c>
      <c r="G1379" s="59" t="str">
        <f>CONCATENATE(I1379," - ",J1379,". ",K1379," (Ref: ",REPARTO!$F$3,"-",A1379,")")</f>
        <v>ÁMBITO DE LA INSTRUCCIÓN TÁCTICA Y TÉCNICA - TRANSMISIONES.  (Ref: 5-1378)</v>
      </c>
      <c r="I1379" s="42" t="s">
        <v>138</v>
      </c>
      <c r="J1379" s="37" t="s">
        <v>85</v>
      </c>
      <c r="R1379" s="49">
        <f t="shared" si="85"/>
        <v>15</v>
      </c>
    </row>
    <row r="1380" spans="1:18" x14ac:dyDescent="0.25">
      <c r="A1380" s="59">
        <f t="shared" si="84"/>
        <v>1379</v>
      </c>
      <c r="B1380" s="47">
        <v>3</v>
      </c>
      <c r="F1380" s="59" t="str">
        <f t="shared" si="86"/>
        <v xml:space="preserve">TRANSMISIONES. </v>
      </c>
      <c r="G1380" s="59" t="str">
        <f>CONCATENATE(I1380," - ",J1380,". ",K1380," (Ref: ",REPARTO!$F$3,"-",A1380,")")</f>
        <v>ÁMBITO DE LA INSTRUCCIÓN TÁCTICA Y TÉCNICA - TRANSMISIONES.  (Ref: 5-1379)</v>
      </c>
      <c r="I1380" s="42" t="s">
        <v>138</v>
      </c>
      <c r="J1380" s="37" t="s">
        <v>85</v>
      </c>
      <c r="R1380" s="49">
        <f t="shared" si="85"/>
        <v>16</v>
      </c>
    </row>
    <row r="1381" spans="1:18" x14ac:dyDescent="0.25">
      <c r="A1381" s="59">
        <f t="shared" si="84"/>
        <v>1380</v>
      </c>
      <c r="B1381" s="47">
        <v>3</v>
      </c>
      <c r="F1381" s="59" t="str">
        <f t="shared" si="86"/>
        <v xml:space="preserve">TRANSMISIONES. </v>
      </c>
      <c r="G1381" s="59" t="str">
        <f>CONCATENATE(I1381," - ",J1381,". ",K1381," (Ref: ",REPARTO!$F$3,"-",A1381,")")</f>
        <v>ÁMBITO DE LA INSTRUCCIÓN TÁCTICA Y TÉCNICA - TRANSMISIONES.  (Ref: 5-1380)</v>
      </c>
      <c r="I1381" s="42" t="s">
        <v>138</v>
      </c>
      <c r="J1381" s="37" t="s">
        <v>85</v>
      </c>
      <c r="R1381" s="49">
        <f t="shared" si="85"/>
        <v>17</v>
      </c>
    </row>
    <row r="1382" spans="1:18" x14ac:dyDescent="0.25">
      <c r="A1382" s="59">
        <f t="shared" si="84"/>
        <v>1381</v>
      </c>
      <c r="B1382" s="47">
        <v>3</v>
      </c>
      <c r="F1382" s="59" t="str">
        <f t="shared" si="86"/>
        <v xml:space="preserve">TRANSMISIONES. </v>
      </c>
      <c r="G1382" s="59" t="str">
        <f>CONCATENATE(I1382," - ",J1382,". ",K1382," (Ref: ",REPARTO!$F$3,"-",A1382,")")</f>
        <v>ÁMBITO DE LA INSTRUCCIÓN TÁCTICA Y TÉCNICA - TRANSMISIONES.  (Ref: 5-1381)</v>
      </c>
      <c r="I1382" s="42" t="s">
        <v>138</v>
      </c>
      <c r="J1382" s="37" t="s">
        <v>85</v>
      </c>
      <c r="R1382" s="49">
        <f t="shared" si="85"/>
        <v>18</v>
      </c>
    </row>
    <row r="1383" spans="1:18" x14ac:dyDescent="0.25">
      <c r="A1383" s="59">
        <f t="shared" si="84"/>
        <v>1382</v>
      </c>
      <c r="B1383" s="47">
        <v>3</v>
      </c>
      <c r="F1383" s="59" t="str">
        <f t="shared" si="86"/>
        <v xml:space="preserve">TRANSMISIONES. </v>
      </c>
      <c r="G1383" s="59" t="str">
        <f>CONCATENATE(I1383," - ",J1383,". ",K1383," (Ref: ",REPARTO!$F$3,"-",A1383,")")</f>
        <v>ÁMBITO DE LA INSTRUCCIÓN TÁCTICA Y TÉCNICA - TRANSMISIONES.  (Ref: 5-1382)</v>
      </c>
      <c r="I1383" s="42" t="s">
        <v>138</v>
      </c>
      <c r="J1383" s="37" t="s">
        <v>85</v>
      </c>
      <c r="R1383" s="49">
        <f t="shared" si="85"/>
        <v>19</v>
      </c>
    </row>
    <row r="1384" spans="1:18" x14ac:dyDescent="0.25">
      <c r="A1384" s="59">
        <f t="shared" si="84"/>
        <v>1383</v>
      </c>
      <c r="B1384" s="47">
        <v>3</v>
      </c>
      <c r="F1384" s="59" t="str">
        <f t="shared" si="86"/>
        <v xml:space="preserve">TRANSMISIONES. </v>
      </c>
      <c r="G1384" s="59" t="str">
        <f>CONCATENATE(I1384," - ",J1384,". ",K1384," (Ref: ",REPARTO!$F$3,"-",A1384,")")</f>
        <v>ÁMBITO DE LA INSTRUCCIÓN TÁCTICA Y TÉCNICA - TRANSMISIONES.  (Ref: 5-1383)</v>
      </c>
      <c r="I1384" s="42" t="s">
        <v>138</v>
      </c>
      <c r="J1384" s="37" t="s">
        <v>85</v>
      </c>
      <c r="R1384" s="49">
        <f t="shared" si="85"/>
        <v>20</v>
      </c>
    </row>
    <row r="1385" spans="1:18" x14ac:dyDescent="0.25">
      <c r="A1385" s="59">
        <f t="shared" si="84"/>
        <v>1384</v>
      </c>
      <c r="B1385" s="47">
        <v>3</v>
      </c>
      <c r="F1385" s="59" t="str">
        <f t="shared" si="86"/>
        <v xml:space="preserve">TRANSMISIONES. </v>
      </c>
      <c r="G1385" s="59" t="str">
        <f>CONCATENATE(I1385," - ",J1385,". ",K1385," (Ref: ",REPARTO!$F$3,"-",A1385,")")</f>
        <v>ÁMBITO DE LA INSTRUCCIÓN TÁCTICA Y TÉCNICA - TRANSMISIONES.  (Ref: 5-1384)</v>
      </c>
      <c r="I1385" s="42" t="s">
        <v>138</v>
      </c>
      <c r="J1385" s="37" t="s">
        <v>85</v>
      </c>
      <c r="R1385" s="49">
        <f t="shared" si="85"/>
        <v>21</v>
      </c>
    </row>
    <row r="1386" spans="1:18" x14ac:dyDescent="0.25">
      <c r="A1386" s="59">
        <f t="shared" si="84"/>
        <v>1385</v>
      </c>
      <c r="B1386" s="47">
        <v>3</v>
      </c>
      <c r="F1386" s="59" t="str">
        <f t="shared" si="86"/>
        <v xml:space="preserve">TRANSMISIONES. </v>
      </c>
      <c r="G1386" s="59" t="str">
        <f>CONCATENATE(I1386," - ",J1386,". ",K1386," (Ref: ",REPARTO!$F$3,"-",A1386,")")</f>
        <v>ÁMBITO DE LA INSTRUCCIÓN TÁCTICA Y TÉCNICA - TRANSMISIONES.  (Ref: 5-1385)</v>
      </c>
      <c r="I1386" s="42" t="s">
        <v>138</v>
      </c>
      <c r="J1386" s="37" t="s">
        <v>85</v>
      </c>
      <c r="R1386" s="49">
        <f t="shared" si="85"/>
        <v>22</v>
      </c>
    </row>
    <row r="1387" spans="1:18" x14ac:dyDescent="0.25">
      <c r="A1387" s="59">
        <f t="shared" si="84"/>
        <v>1386</v>
      </c>
      <c r="B1387" s="47">
        <v>3</v>
      </c>
      <c r="F1387" s="59" t="str">
        <f t="shared" si="86"/>
        <v xml:space="preserve">TRANSMISIONES. </v>
      </c>
      <c r="G1387" s="59" t="str">
        <f>CONCATENATE(I1387," - ",J1387,". ",K1387," (Ref: ",REPARTO!$F$3,"-",A1387,")")</f>
        <v>ÁMBITO DE LA INSTRUCCIÓN TÁCTICA Y TÉCNICA - TRANSMISIONES.  (Ref: 5-1386)</v>
      </c>
      <c r="I1387" s="42" t="s">
        <v>138</v>
      </c>
      <c r="J1387" s="37" t="s">
        <v>85</v>
      </c>
      <c r="R1387" s="49">
        <f t="shared" si="85"/>
        <v>23</v>
      </c>
    </row>
    <row r="1388" spans="1:18" x14ac:dyDescent="0.25">
      <c r="A1388" s="59">
        <f t="shared" si="84"/>
        <v>1387</v>
      </c>
      <c r="B1388" s="47">
        <v>3</v>
      </c>
      <c r="F1388" s="59" t="str">
        <f t="shared" si="86"/>
        <v xml:space="preserve">TRANSMISIONES. </v>
      </c>
      <c r="G1388" s="59" t="str">
        <f>CONCATENATE(I1388," - ",J1388,". ",K1388," (Ref: ",REPARTO!$F$3,"-",A1388,")")</f>
        <v>ÁMBITO DE LA INSTRUCCIÓN TÁCTICA Y TÉCNICA - TRANSMISIONES.  (Ref: 5-1387)</v>
      </c>
      <c r="I1388" s="42" t="s">
        <v>138</v>
      </c>
      <c r="J1388" s="37" t="s">
        <v>85</v>
      </c>
      <c r="R1388" s="49">
        <f t="shared" si="85"/>
        <v>24</v>
      </c>
    </row>
    <row r="1389" spans="1:18" x14ac:dyDescent="0.25">
      <c r="A1389" s="59">
        <f t="shared" si="84"/>
        <v>1388</v>
      </c>
      <c r="B1389" s="47">
        <v>3</v>
      </c>
      <c r="F1389" s="59" t="str">
        <f t="shared" si="86"/>
        <v xml:space="preserve">TRANSMISIONES. </v>
      </c>
      <c r="G1389" s="59" t="str">
        <f>CONCATENATE(I1389," - ",J1389,". ",K1389," (Ref: ",REPARTO!$F$3,"-",A1389,")")</f>
        <v>ÁMBITO DE LA INSTRUCCIÓN TÁCTICA Y TÉCNICA - TRANSMISIONES.  (Ref: 5-1388)</v>
      </c>
      <c r="I1389" s="42" t="s">
        <v>138</v>
      </c>
      <c r="J1389" s="37" t="s">
        <v>85</v>
      </c>
      <c r="R1389" s="49">
        <f t="shared" si="85"/>
        <v>25</v>
      </c>
    </row>
    <row r="1390" spans="1:18" x14ac:dyDescent="0.25">
      <c r="A1390" s="59">
        <f t="shared" si="84"/>
        <v>1389</v>
      </c>
      <c r="B1390" s="47">
        <v>3</v>
      </c>
      <c r="F1390" s="59" t="str">
        <f t="shared" si="86"/>
        <v xml:space="preserve">TRANSMISIONES. </v>
      </c>
      <c r="G1390" s="59" t="str">
        <f>CONCATENATE(I1390," - ",J1390,". ",K1390," (Ref: ",REPARTO!$F$3,"-",A1390,")")</f>
        <v>ÁMBITO DE LA INSTRUCCIÓN TÁCTICA Y TÉCNICA - TRANSMISIONES.  (Ref: 5-1389)</v>
      </c>
      <c r="I1390" s="42" t="s">
        <v>138</v>
      </c>
      <c r="J1390" s="37" t="s">
        <v>85</v>
      </c>
      <c r="R1390" s="49">
        <f t="shared" si="85"/>
        <v>26</v>
      </c>
    </row>
    <row r="1391" spans="1:18" x14ac:dyDescent="0.25">
      <c r="A1391" s="59">
        <f t="shared" si="84"/>
        <v>1390</v>
      </c>
      <c r="B1391" s="47">
        <v>3</v>
      </c>
      <c r="F1391" s="59" t="str">
        <f t="shared" si="86"/>
        <v xml:space="preserve">TRANSMISIONES. </v>
      </c>
      <c r="G1391" s="59" t="str">
        <f>CONCATENATE(I1391," - ",J1391,". ",K1391," (Ref: ",REPARTO!$F$3,"-",A1391,")")</f>
        <v>ÁMBITO DE LA INSTRUCCIÓN TÁCTICA Y TÉCNICA - TRANSMISIONES.  (Ref: 5-1390)</v>
      </c>
      <c r="I1391" s="42" t="s">
        <v>138</v>
      </c>
      <c r="J1391" s="37" t="s">
        <v>85</v>
      </c>
      <c r="R1391" s="49">
        <f t="shared" si="85"/>
        <v>27</v>
      </c>
    </row>
    <row r="1392" spans="1:18" x14ac:dyDescent="0.25">
      <c r="A1392" s="59">
        <f t="shared" si="84"/>
        <v>1391</v>
      </c>
      <c r="B1392" s="47">
        <v>3</v>
      </c>
      <c r="F1392" s="59" t="str">
        <f t="shared" si="86"/>
        <v xml:space="preserve">TRANSMISIONES. </v>
      </c>
      <c r="G1392" s="59" t="str">
        <f>CONCATENATE(I1392," - ",J1392,". ",K1392," (Ref: ",REPARTO!$F$3,"-",A1392,")")</f>
        <v>ÁMBITO DE LA INSTRUCCIÓN TÁCTICA Y TÉCNICA - TRANSMISIONES.  (Ref: 5-1391)</v>
      </c>
      <c r="I1392" s="42" t="s">
        <v>138</v>
      </c>
      <c r="J1392" s="37" t="s">
        <v>85</v>
      </c>
      <c r="R1392" s="49">
        <f t="shared" si="85"/>
        <v>28</v>
      </c>
    </row>
    <row r="1393" spans="1:18" x14ac:dyDescent="0.25">
      <c r="A1393" s="59">
        <f t="shared" si="84"/>
        <v>1392</v>
      </c>
      <c r="B1393" s="47">
        <v>3</v>
      </c>
      <c r="F1393" s="59" t="str">
        <f t="shared" si="86"/>
        <v xml:space="preserve">TRANSMISIONES. </v>
      </c>
      <c r="G1393" s="59" t="str">
        <f>CONCATENATE(I1393," - ",J1393,". ",K1393," (Ref: ",REPARTO!$F$3,"-",A1393,")")</f>
        <v>ÁMBITO DE LA INSTRUCCIÓN TÁCTICA Y TÉCNICA - TRANSMISIONES.  (Ref: 5-1392)</v>
      </c>
      <c r="I1393" s="42" t="s">
        <v>138</v>
      </c>
      <c r="J1393" s="37" t="s">
        <v>85</v>
      </c>
      <c r="R1393" s="49">
        <f t="shared" si="85"/>
        <v>29</v>
      </c>
    </row>
    <row r="1394" spans="1:18" x14ac:dyDescent="0.25">
      <c r="A1394" s="59">
        <f t="shared" si="84"/>
        <v>1393</v>
      </c>
      <c r="B1394" s="47">
        <v>3</v>
      </c>
      <c r="F1394" s="59" t="str">
        <f t="shared" si="86"/>
        <v xml:space="preserve">TRANSMISIONES. </v>
      </c>
      <c r="G1394" s="59" t="str">
        <f>CONCATENATE(I1394," - ",J1394,". ",K1394," (Ref: ",REPARTO!$F$3,"-",A1394,")")</f>
        <v>ÁMBITO DE LA INSTRUCCIÓN TÁCTICA Y TÉCNICA - TRANSMISIONES.  (Ref: 5-1393)</v>
      </c>
      <c r="I1394" s="42" t="s">
        <v>138</v>
      </c>
      <c r="J1394" s="37" t="s">
        <v>85</v>
      </c>
      <c r="R1394" s="49">
        <f t="shared" si="85"/>
        <v>30</v>
      </c>
    </row>
    <row r="1395" spans="1:18" x14ac:dyDescent="0.25">
      <c r="A1395" s="59">
        <f t="shared" si="84"/>
        <v>1394</v>
      </c>
      <c r="B1395" s="47">
        <v>3</v>
      </c>
      <c r="F1395" s="59" t="str">
        <f t="shared" si="86"/>
        <v xml:space="preserve">TRANSMISIONES. </v>
      </c>
      <c r="G1395" s="59" t="str">
        <f>CONCATENATE(I1395," - ",J1395,". ",K1395," (Ref: ",REPARTO!$F$3,"-",A1395,")")</f>
        <v>ÁMBITO DE LA INSTRUCCIÓN TÁCTICA Y TÉCNICA - TRANSMISIONES.  (Ref: 5-1394)</v>
      </c>
      <c r="I1395" s="42" t="s">
        <v>138</v>
      </c>
      <c r="J1395" s="37" t="s">
        <v>85</v>
      </c>
      <c r="R1395" s="49">
        <f t="shared" si="85"/>
        <v>31</v>
      </c>
    </row>
    <row r="1396" spans="1:18" x14ac:dyDescent="0.25">
      <c r="A1396" s="59">
        <f t="shared" si="84"/>
        <v>1395</v>
      </c>
      <c r="B1396" s="47">
        <v>3</v>
      </c>
      <c r="F1396" s="59" t="str">
        <f t="shared" si="86"/>
        <v xml:space="preserve">TRANSMISIONES. </v>
      </c>
      <c r="G1396" s="59" t="str">
        <f>CONCATENATE(I1396," - ",J1396,". ",K1396," (Ref: ",REPARTO!$F$3,"-",A1396,")")</f>
        <v>ÁMBITO DE LA INSTRUCCIÓN TÁCTICA Y TÉCNICA - TRANSMISIONES.  (Ref: 5-1395)</v>
      </c>
      <c r="I1396" s="42" t="s">
        <v>138</v>
      </c>
      <c r="J1396" s="37" t="s">
        <v>85</v>
      </c>
      <c r="R1396" s="49">
        <f t="shared" si="85"/>
        <v>32</v>
      </c>
    </row>
    <row r="1397" spans="1:18" x14ac:dyDescent="0.25">
      <c r="A1397" s="59">
        <f t="shared" si="84"/>
        <v>1396</v>
      </c>
      <c r="B1397" s="47">
        <v>3</v>
      </c>
      <c r="F1397" s="59" t="str">
        <f t="shared" si="86"/>
        <v xml:space="preserve">TRANSMISIONES. </v>
      </c>
      <c r="G1397" s="59" t="str">
        <f>CONCATENATE(I1397," - ",J1397,". ",K1397," (Ref: ",REPARTO!$F$3,"-",A1397,")")</f>
        <v>ÁMBITO DE LA INSTRUCCIÓN TÁCTICA Y TÉCNICA - TRANSMISIONES.  (Ref: 5-1396)</v>
      </c>
      <c r="I1397" s="42" t="s">
        <v>138</v>
      </c>
      <c r="J1397" s="37" t="s">
        <v>85</v>
      </c>
      <c r="R1397" s="49">
        <f t="shared" si="85"/>
        <v>33</v>
      </c>
    </row>
    <row r="1398" spans="1:18" x14ac:dyDescent="0.25">
      <c r="A1398" s="59">
        <f t="shared" si="84"/>
        <v>1397</v>
      </c>
      <c r="B1398" s="47">
        <v>3</v>
      </c>
      <c r="F1398" s="59" t="str">
        <f t="shared" si="86"/>
        <v xml:space="preserve">TRANSMISIONES. </v>
      </c>
      <c r="G1398" s="59" t="str">
        <f>CONCATENATE(I1398," - ",J1398,". ",K1398," (Ref: ",REPARTO!$F$3,"-",A1398,")")</f>
        <v>ÁMBITO DE LA INSTRUCCIÓN TÁCTICA Y TÉCNICA - TRANSMISIONES.  (Ref: 5-1397)</v>
      </c>
      <c r="I1398" s="42" t="s">
        <v>138</v>
      </c>
      <c r="J1398" s="37" t="s">
        <v>85</v>
      </c>
      <c r="R1398" s="49">
        <f t="shared" si="85"/>
        <v>34</v>
      </c>
    </row>
    <row r="1399" spans="1:18" x14ac:dyDescent="0.25">
      <c r="A1399" s="59">
        <f t="shared" si="84"/>
        <v>1398</v>
      </c>
      <c r="B1399" s="47">
        <v>3</v>
      </c>
      <c r="F1399" s="59" t="str">
        <f t="shared" si="86"/>
        <v xml:space="preserve">TRANSMISIONES. </v>
      </c>
      <c r="G1399" s="59" t="str">
        <f>CONCATENATE(I1399," - ",J1399,". ",K1399," (Ref: ",REPARTO!$F$3,"-",A1399,")")</f>
        <v>ÁMBITO DE LA INSTRUCCIÓN TÁCTICA Y TÉCNICA - TRANSMISIONES.  (Ref: 5-1398)</v>
      </c>
      <c r="I1399" s="42" t="s">
        <v>138</v>
      </c>
      <c r="J1399" s="37" t="s">
        <v>85</v>
      </c>
      <c r="R1399" s="49">
        <f t="shared" si="85"/>
        <v>35</v>
      </c>
    </row>
    <row r="1400" spans="1:18" x14ac:dyDescent="0.25">
      <c r="A1400" s="59">
        <f t="shared" si="84"/>
        <v>1399</v>
      </c>
      <c r="B1400" s="47">
        <v>3</v>
      </c>
      <c r="F1400" s="59" t="str">
        <f t="shared" si="86"/>
        <v xml:space="preserve">TRANSMISIONES. </v>
      </c>
      <c r="G1400" s="59" t="str">
        <f>CONCATENATE(I1400," - ",J1400,". ",K1400," (Ref: ",REPARTO!$F$3,"-",A1400,")")</f>
        <v>ÁMBITO DE LA INSTRUCCIÓN TÁCTICA Y TÉCNICA - TRANSMISIONES.  (Ref: 5-1399)</v>
      </c>
      <c r="I1400" s="42" t="s">
        <v>138</v>
      </c>
      <c r="J1400" s="37" t="s">
        <v>85</v>
      </c>
      <c r="R1400" s="49">
        <f t="shared" si="85"/>
        <v>36</v>
      </c>
    </row>
    <row r="1401" spans="1:18" x14ac:dyDescent="0.25">
      <c r="A1401" s="59">
        <f t="shared" si="84"/>
        <v>1400</v>
      </c>
      <c r="B1401" s="47">
        <v>3</v>
      </c>
      <c r="F1401" s="59" t="str">
        <f t="shared" si="86"/>
        <v xml:space="preserve">TRANSMISIONES. </v>
      </c>
      <c r="G1401" s="59" t="str">
        <f>CONCATENATE(I1401," - ",J1401,". ",K1401," (Ref: ",REPARTO!$F$3,"-",A1401,")")</f>
        <v>ÁMBITO DE LA INSTRUCCIÓN TÁCTICA Y TÉCNICA - TRANSMISIONES.  (Ref: 5-1400)</v>
      </c>
      <c r="I1401" s="42" t="s">
        <v>138</v>
      </c>
      <c r="J1401" s="37" t="s">
        <v>85</v>
      </c>
      <c r="R1401" s="49">
        <f t="shared" si="85"/>
        <v>37</v>
      </c>
    </row>
    <row r="1402" spans="1:18" x14ac:dyDescent="0.25">
      <c r="A1402" s="59">
        <f t="shared" si="84"/>
        <v>1401</v>
      </c>
      <c r="B1402" s="47">
        <v>3</v>
      </c>
      <c r="F1402" s="59" t="str">
        <f t="shared" si="86"/>
        <v xml:space="preserve">TRANSMISIONES. </v>
      </c>
      <c r="G1402" s="59" t="str">
        <f>CONCATENATE(I1402," - ",J1402,". ",K1402," (Ref: ",REPARTO!$F$3,"-",A1402,")")</f>
        <v>ÁMBITO DE LA INSTRUCCIÓN TÁCTICA Y TÉCNICA - TRANSMISIONES.  (Ref: 5-1401)</v>
      </c>
      <c r="I1402" s="42" t="s">
        <v>138</v>
      </c>
      <c r="J1402" s="37" t="s">
        <v>85</v>
      </c>
      <c r="R1402" s="49">
        <f t="shared" si="85"/>
        <v>38</v>
      </c>
    </row>
    <row r="1403" spans="1:18" x14ac:dyDescent="0.25">
      <c r="A1403" s="59">
        <f t="shared" si="84"/>
        <v>1402</v>
      </c>
      <c r="B1403" s="47">
        <v>3</v>
      </c>
      <c r="F1403" s="59" t="str">
        <f t="shared" ref="F1403:F1485" si="87">IF(J1403&gt;0,CONCATENATE(J1403,". ",K1403),K1403)</f>
        <v xml:space="preserve">TRANSMISIONES. </v>
      </c>
      <c r="G1403" s="59" t="str">
        <f>CONCATENATE(I1403," - ",J1403,". ",K1403," (Ref: ",REPARTO!$F$3,"-",A1403,")")</f>
        <v>ÁMBITO DE LA INSTRUCCIÓN TÁCTICA Y TÉCNICA - TRANSMISIONES.  (Ref: 5-1402)</v>
      </c>
      <c r="I1403" s="42" t="s">
        <v>138</v>
      </c>
      <c r="J1403" s="37" t="s">
        <v>85</v>
      </c>
      <c r="R1403" s="49">
        <f t="shared" si="85"/>
        <v>39</v>
      </c>
    </row>
    <row r="1404" spans="1:18" x14ac:dyDescent="0.25">
      <c r="A1404" s="59">
        <f t="shared" si="84"/>
        <v>1403</v>
      </c>
      <c r="B1404" s="47">
        <v>3</v>
      </c>
      <c r="F1404" s="59" t="str">
        <f t="shared" si="87"/>
        <v xml:space="preserve">TRANSMISIONES. </v>
      </c>
      <c r="G1404" s="59" t="str">
        <f>CONCATENATE(I1404," - ",J1404,". ",K1404," (Ref: ",REPARTO!$F$3,"-",A1404,")")</f>
        <v>ÁMBITO DE LA INSTRUCCIÓN TÁCTICA Y TÉCNICA - TRANSMISIONES.  (Ref: 5-1403)</v>
      </c>
      <c r="I1404" s="42" t="s">
        <v>138</v>
      </c>
      <c r="J1404" s="37" t="s">
        <v>85</v>
      </c>
      <c r="R1404" s="49">
        <f t="shared" si="85"/>
        <v>40</v>
      </c>
    </row>
    <row r="1405" spans="1:18" x14ac:dyDescent="0.25">
      <c r="A1405" s="59">
        <f t="shared" si="84"/>
        <v>1404</v>
      </c>
      <c r="B1405" s="47">
        <v>3</v>
      </c>
      <c r="F1405" s="59" t="str">
        <f t="shared" si="87"/>
        <v xml:space="preserve">TRANSMISIONES. </v>
      </c>
      <c r="G1405" s="59" t="str">
        <f>CONCATENATE(I1405," - ",J1405,". ",K1405," (Ref: ",REPARTO!$F$3,"-",A1405,")")</f>
        <v>ÁMBITO DE LA INSTRUCCIÓN TÁCTICA Y TÉCNICA - TRANSMISIONES.  (Ref: 5-1404)</v>
      </c>
      <c r="I1405" s="42" t="s">
        <v>138</v>
      </c>
      <c r="J1405" s="37" t="s">
        <v>85</v>
      </c>
      <c r="R1405" s="49">
        <f t="shared" si="85"/>
        <v>41</v>
      </c>
    </row>
    <row r="1406" spans="1:18" x14ac:dyDescent="0.25">
      <c r="A1406" s="59">
        <f t="shared" si="84"/>
        <v>1405</v>
      </c>
      <c r="B1406" s="47">
        <v>3</v>
      </c>
      <c r="F1406" s="59" t="str">
        <f t="shared" si="87"/>
        <v xml:space="preserve">TRANSMISIONES. </v>
      </c>
      <c r="G1406" s="59" t="str">
        <f>CONCATENATE(I1406," - ",J1406,". ",K1406," (Ref: ",REPARTO!$F$3,"-",A1406,")")</f>
        <v>ÁMBITO DE LA INSTRUCCIÓN TÁCTICA Y TÉCNICA - TRANSMISIONES.  (Ref: 5-1405)</v>
      </c>
      <c r="I1406" s="42" t="s">
        <v>138</v>
      </c>
      <c r="J1406" s="37" t="s">
        <v>85</v>
      </c>
      <c r="R1406" s="49">
        <f t="shared" si="85"/>
        <v>42</v>
      </c>
    </row>
    <row r="1407" spans="1:18" x14ac:dyDescent="0.25">
      <c r="A1407" s="59">
        <f t="shared" si="84"/>
        <v>1406</v>
      </c>
      <c r="B1407" s="47">
        <v>3</v>
      </c>
      <c r="F1407" s="59" t="str">
        <f t="shared" si="87"/>
        <v xml:space="preserve">TRANSMISIONES. </v>
      </c>
      <c r="G1407" s="59" t="str">
        <f>CONCATENATE(I1407," - ",J1407,". ",K1407," (Ref: ",REPARTO!$F$3,"-",A1407,")")</f>
        <v>ÁMBITO DE LA INSTRUCCIÓN TÁCTICA Y TÉCNICA - TRANSMISIONES.  (Ref: 5-1406)</v>
      </c>
      <c r="I1407" s="42" t="s">
        <v>138</v>
      </c>
      <c r="J1407" s="37" t="s">
        <v>85</v>
      </c>
      <c r="R1407" s="49">
        <f t="shared" si="85"/>
        <v>43</v>
      </c>
    </row>
    <row r="1408" spans="1:18" x14ac:dyDescent="0.25">
      <c r="A1408" s="59">
        <f t="shared" si="84"/>
        <v>1407</v>
      </c>
      <c r="B1408" s="47">
        <v>3</v>
      </c>
      <c r="F1408" s="59" t="str">
        <f t="shared" si="87"/>
        <v xml:space="preserve">TRANSMISIONES. </v>
      </c>
      <c r="G1408" s="59" t="str">
        <f>CONCATENATE(I1408," - ",J1408,". ",K1408," (Ref: ",REPARTO!$F$3,"-",A1408,")")</f>
        <v>ÁMBITO DE LA INSTRUCCIÓN TÁCTICA Y TÉCNICA - TRANSMISIONES.  (Ref: 5-1407)</v>
      </c>
      <c r="I1408" s="42" t="s">
        <v>138</v>
      </c>
      <c r="J1408" s="37" t="s">
        <v>85</v>
      </c>
      <c r="R1408" s="49">
        <f t="shared" si="85"/>
        <v>44</v>
      </c>
    </row>
    <row r="1409" spans="1:18" x14ac:dyDescent="0.25">
      <c r="A1409" s="59">
        <f t="shared" si="84"/>
        <v>1408</v>
      </c>
      <c r="B1409" s="47">
        <v>3</v>
      </c>
      <c r="F1409" s="59" t="str">
        <f t="shared" si="87"/>
        <v xml:space="preserve">TRANSMISIONES. </v>
      </c>
      <c r="G1409" s="59" t="str">
        <f>CONCATENATE(I1409," - ",J1409,". ",K1409," (Ref: ",REPARTO!$F$3,"-",A1409,")")</f>
        <v>ÁMBITO DE LA INSTRUCCIÓN TÁCTICA Y TÉCNICA - TRANSMISIONES.  (Ref: 5-1408)</v>
      </c>
      <c r="I1409" s="42" t="s">
        <v>138</v>
      </c>
      <c r="J1409" s="37" t="s">
        <v>85</v>
      </c>
      <c r="R1409" s="49">
        <f t="shared" si="85"/>
        <v>45</v>
      </c>
    </row>
    <row r="1410" spans="1:18" x14ac:dyDescent="0.25">
      <c r="A1410" s="59">
        <f t="shared" si="84"/>
        <v>1409</v>
      </c>
      <c r="B1410" s="47">
        <v>3</v>
      </c>
      <c r="F1410" s="59" t="str">
        <f t="shared" si="87"/>
        <v xml:space="preserve">TRANSMISIONES. </v>
      </c>
      <c r="G1410" s="59" t="str">
        <f>CONCATENATE(I1410," - ",J1410,". ",K1410," (Ref: ",REPARTO!$F$3,"-",A1410,")")</f>
        <v>ÁMBITO DE LA INSTRUCCIÓN TÁCTICA Y TÉCNICA - TRANSMISIONES.  (Ref: 5-1409)</v>
      </c>
      <c r="I1410" s="42" t="s">
        <v>138</v>
      </c>
      <c r="J1410" s="37" t="s">
        <v>85</v>
      </c>
      <c r="R1410" s="49">
        <f t="shared" si="85"/>
        <v>46</v>
      </c>
    </row>
    <row r="1411" spans="1:18" x14ac:dyDescent="0.25">
      <c r="A1411" s="59">
        <f t="shared" si="84"/>
        <v>1410</v>
      </c>
      <c r="B1411" s="47">
        <v>3</v>
      </c>
      <c r="F1411" s="59" t="str">
        <f t="shared" si="87"/>
        <v xml:space="preserve">TRANSMISIONES. </v>
      </c>
      <c r="G1411" s="59" t="str">
        <f>CONCATENATE(I1411," - ",J1411,". ",K1411," (Ref: ",REPARTO!$F$3,"-",A1411,")")</f>
        <v>ÁMBITO DE LA INSTRUCCIÓN TÁCTICA Y TÉCNICA - TRANSMISIONES.  (Ref: 5-1410)</v>
      </c>
      <c r="I1411" s="42" t="s">
        <v>138</v>
      </c>
      <c r="J1411" s="37" t="s">
        <v>85</v>
      </c>
      <c r="R1411" s="49">
        <f t="shared" si="85"/>
        <v>47</v>
      </c>
    </row>
    <row r="1412" spans="1:18" x14ac:dyDescent="0.25">
      <c r="A1412" s="59">
        <f t="shared" ref="A1412:A1475" si="88">+A1411+1</f>
        <v>1411</v>
      </c>
      <c r="B1412" s="47">
        <v>3</v>
      </c>
      <c r="F1412" s="59" t="str">
        <f t="shared" si="87"/>
        <v xml:space="preserve">TRANSMISIONES. </v>
      </c>
      <c r="G1412" s="59" t="str">
        <f>CONCATENATE(I1412," - ",J1412,". ",K1412," (Ref: ",REPARTO!$F$3,"-",A1412,")")</f>
        <v>ÁMBITO DE LA INSTRUCCIÓN TÁCTICA Y TÉCNICA - TRANSMISIONES.  (Ref: 5-1411)</v>
      </c>
      <c r="I1412" s="42" t="s">
        <v>138</v>
      </c>
      <c r="J1412" s="37" t="s">
        <v>85</v>
      </c>
      <c r="R1412" s="49">
        <f t="shared" ref="R1412:R1475" si="89">IF(C1412=0,R1411+1,1)</f>
        <v>48</v>
      </c>
    </row>
    <row r="1413" spans="1:18" x14ac:dyDescent="0.25">
      <c r="A1413" s="59">
        <f t="shared" si="88"/>
        <v>1412</v>
      </c>
      <c r="B1413" s="47">
        <v>3</v>
      </c>
      <c r="F1413" s="59" t="str">
        <f t="shared" si="87"/>
        <v xml:space="preserve">TRANSMISIONES. </v>
      </c>
      <c r="G1413" s="59" t="str">
        <f>CONCATENATE(I1413," - ",J1413,". ",K1413," (Ref: ",REPARTO!$F$3,"-",A1413,")")</f>
        <v>ÁMBITO DE LA INSTRUCCIÓN TÁCTICA Y TÉCNICA - TRANSMISIONES.  (Ref: 5-1412)</v>
      </c>
      <c r="I1413" s="42" t="s">
        <v>138</v>
      </c>
      <c r="J1413" s="37" t="s">
        <v>85</v>
      </c>
      <c r="R1413" s="49">
        <f t="shared" si="89"/>
        <v>49</v>
      </c>
    </row>
    <row r="1414" spans="1:18" x14ac:dyDescent="0.25">
      <c r="A1414" s="59">
        <f t="shared" si="88"/>
        <v>1413</v>
      </c>
      <c r="B1414" s="47">
        <v>3</v>
      </c>
      <c r="F1414" s="59" t="str">
        <f t="shared" si="87"/>
        <v xml:space="preserve">TRANSMISIONES. </v>
      </c>
      <c r="G1414" s="59" t="str">
        <f>CONCATENATE(I1414," - ",J1414,". ",K1414," (Ref: ",REPARTO!$F$3,"-",A1414,")")</f>
        <v>ÁMBITO DE LA INSTRUCCIÓN TÁCTICA Y TÉCNICA - TRANSMISIONES.  (Ref: 5-1413)</v>
      </c>
      <c r="I1414" s="42" t="s">
        <v>138</v>
      </c>
      <c r="J1414" s="37" t="s">
        <v>85</v>
      </c>
      <c r="R1414" s="49">
        <f t="shared" si="89"/>
        <v>50</v>
      </c>
    </row>
    <row r="1415" spans="1:18" x14ac:dyDescent="0.25">
      <c r="A1415" s="59">
        <f t="shared" si="88"/>
        <v>1414</v>
      </c>
      <c r="B1415" s="47">
        <v>3</v>
      </c>
      <c r="F1415" s="59" t="str">
        <f t="shared" si="87"/>
        <v xml:space="preserve">TRANSMISIONES. </v>
      </c>
      <c r="G1415" s="59" t="str">
        <f>CONCATENATE(I1415," - ",J1415,". ",K1415," (Ref: ",REPARTO!$F$3,"-",A1415,")")</f>
        <v>ÁMBITO DE LA INSTRUCCIÓN TÁCTICA Y TÉCNICA - TRANSMISIONES.  (Ref: 5-1414)</v>
      </c>
      <c r="I1415" s="42" t="s">
        <v>138</v>
      </c>
      <c r="J1415" s="37" t="s">
        <v>85</v>
      </c>
      <c r="R1415" s="49">
        <f t="shared" si="89"/>
        <v>51</v>
      </c>
    </row>
    <row r="1416" spans="1:18" x14ac:dyDescent="0.25">
      <c r="A1416" s="59">
        <f t="shared" si="88"/>
        <v>1415</v>
      </c>
      <c r="B1416" s="47">
        <v>3</v>
      </c>
      <c r="F1416" s="59" t="str">
        <f t="shared" si="87"/>
        <v xml:space="preserve">TRANSMISIONES. </v>
      </c>
      <c r="G1416" s="59" t="str">
        <f>CONCATENATE(I1416," - ",J1416,". ",K1416," (Ref: ",REPARTO!$F$3,"-",A1416,")")</f>
        <v>ÁMBITO DE LA INSTRUCCIÓN TÁCTICA Y TÉCNICA - TRANSMISIONES.  (Ref: 5-1415)</v>
      </c>
      <c r="I1416" s="42" t="s">
        <v>138</v>
      </c>
      <c r="J1416" s="37" t="s">
        <v>85</v>
      </c>
      <c r="R1416" s="49">
        <f t="shared" si="89"/>
        <v>52</v>
      </c>
    </row>
    <row r="1417" spans="1:18" x14ac:dyDescent="0.25">
      <c r="A1417" s="59">
        <f t="shared" si="88"/>
        <v>1416</v>
      </c>
      <c r="B1417" s="47">
        <v>3</v>
      </c>
      <c r="F1417" s="59" t="str">
        <f t="shared" si="87"/>
        <v xml:space="preserve">TRANSMISIONES. </v>
      </c>
      <c r="G1417" s="59" t="str">
        <f>CONCATENATE(I1417," - ",J1417,". ",K1417," (Ref: ",REPARTO!$F$3,"-",A1417,")")</f>
        <v>ÁMBITO DE LA INSTRUCCIÓN TÁCTICA Y TÉCNICA - TRANSMISIONES.  (Ref: 5-1416)</v>
      </c>
      <c r="I1417" s="42" t="s">
        <v>138</v>
      </c>
      <c r="J1417" s="37" t="s">
        <v>85</v>
      </c>
      <c r="R1417" s="49">
        <f t="shared" si="89"/>
        <v>53</v>
      </c>
    </row>
    <row r="1418" spans="1:18" x14ac:dyDescent="0.25">
      <c r="A1418" s="59">
        <f t="shared" si="88"/>
        <v>1417</v>
      </c>
      <c r="B1418" s="47">
        <v>3</v>
      </c>
      <c r="F1418" s="59" t="str">
        <f t="shared" si="87"/>
        <v xml:space="preserve">TRANSMISIONES. </v>
      </c>
      <c r="G1418" s="59" t="str">
        <f>CONCATENATE(I1418," - ",J1418,". ",K1418," (Ref: ",REPARTO!$F$3,"-",A1418,")")</f>
        <v>ÁMBITO DE LA INSTRUCCIÓN TÁCTICA Y TÉCNICA - TRANSMISIONES.  (Ref: 5-1417)</v>
      </c>
      <c r="I1418" s="42" t="s">
        <v>138</v>
      </c>
      <c r="J1418" s="37" t="s">
        <v>85</v>
      </c>
      <c r="R1418" s="49">
        <f t="shared" si="89"/>
        <v>54</v>
      </c>
    </row>
    <row r="1419" spans="1:18" x14ac:dyDescent="0.25">
      <c r="A1419" s="59">
        <f t="shared" si="88"/>
        <v>1418</v>
      </c>
      <c r="B1419" s="47">
        <v>3</v>
      </c>
      <c r="F1419" s="59" t="str">
        <f t="shared" si="87"/>
        <v xml:space="preserve">TRANSMISIONES. </v>
      </c>
      <c r="G1419" s="59" t="str">
        <f>CONCATENATE(I1419," - ",J1419,". ",K1419," (Ref: ",REPARTO!$F$3,"-",A1419,")")</f>
        <v>ÁMBITO DE LA INSTRUCCIÓN TÁCTICA Y TÉCNICA - TRANSMISIONES.  (Ref: 5-1418)</v>
      </c>
      <c r="I1419" s="42" t="s">
        <v>138</v>
      </c>
      <c r="J1419" s="37" t="s">
        <v>85</v>
      </c>
      <c r="R1419" s="49">
        <f t="shared" si="89"/>
        <v>55</v>
      </c>
    </row>
    <row r="1420" spans="1:18" x14ac:dyDescent="0.25">
      <c r="A1420" s="59">
        <f t="shared" si="88"/>
        <v>1419</v>
      </c>
      <c r="B1420" s="47">
        <v>3</v>
      </c>
      <c r="F1420" s="59" t="str">
        <f t="shared" si="87"/>
        <v xml:space="preserve">TRANSMISIONES. </v>
      </c>
      <c r="G1420" s="59" t="str">
        <f>CONCATENATE(I1420," - ",J1420,". ",K1420," (Ref: ",REPARTO!$F$3,"-",A1420,")")</f>
        <v>ÁMBITO DE LA INSTRUCCIÓN TÁCTICA Y TÉCNICA - TRANSMISIONES.  (Ref: 5-1419)</v>
      </c>
      <c r="I1420" s="42" t="s">
        <v>138</v>
      </c>
      <c r="J1420" s="37" t="s">
        <v>85</v>
      </c>
      <c r="R1420" s="49">
        <f t="shared" si="89"/>
        <v>56</v>
      </c>
    </row>
    <row r="1421" spans="1:18" x14ac:dyDescent="0.25">
      <c r="A1421" s="59">
        <f t="shared" si="88"/>
        <v>1420</v>
      </c>
      <c r="B1421" s="47">
        <v>3</v>
      </c>
      <c r="F1421" s="59" t="str">
        <f t="shared" si="87"/>
        <v xml:space="preserve">TRANSMISIONES. </v>
      </c>
      <c r="G1421" s="59" t="str">
        <f>CONCATENATE(I1421," - ",J1421,". ",K1421," (Ref: ",REPARTO!$F$3,"-",A1421,")")</f>
        <v>ÁMBITO DE LA INSTRUCCIÓN TÁCTICA Y TÉCNICA - TRANSMISIONES.  (Ref: 5-1420)</v>
      </c>
      <c r="I1421" s="42" t="s">
        <v>138</v>
      </c>
      <c r="J1421" s="37" t="s">
        <v>85</v>
      </c>
      <c r="R1421" s="49">
        <f t="shared" si="89"/>
        <v>57</v>
      </c>
    </row>
    <row r="1422" spans="1:18" x14ac:dyDescent="0.25">
      <c r="A1422" s="59">
        <f t="shared" si="88"/>
        <v>1421</v>
      </c>
      <c r="B1422" s="47">
        <v>3</v>
      </c>
      <c r="F1422" s="59" t="str">
        <f t="shared" si="87"/>
        <v xml:space="preserve">TRANSMISIONES. </v>
      </c>
      <c r="G1422" s="59" t="str">
        <f>CONCATENATE(I1422," - ",J1422,". ",K1422," (Ref: ",REPARTO!$F$3,"-",A1422,")")</f>
        <v>ÁMBITO DE LA INSTRUCCIÓN TÁCTICA Y TÉCNICA - TRANSMISIONES.  (Ref: 5-1421)</v>
      </c>
      <c r="I1422" s="42" t="s">
        <v>138</v>
      </c>
      <c r="J1422" s="37" t="s">
        <v>85</v>
      </c>
      <c r="R1422" s="49">
        <f t="shared" si="89"/>
        <v>58</v>
      </c>
    </row>
    <row r="1423" spans="1:18" x14ac:dyDescent="0.25">
      <c r="A1423" s="59">
        <f t="shared" si="88"/>
        <v>1422</v>
      </c>
      <c r="B1423" s="47">
        <v>3</v>
      </c>
      <c r="F1423" s="59" t="str">
        <f t="shared" si="87"/>
        <v xml:space="preserve">TRANSMISIONES. </v>
      </c>
      <c r="G1423" s="59" t="str">
        <f>CONCATENATE(I1423," - ",J1423,". ",K1423," (Ref: ",REPARTO!$F$3,"-",A1423,")")</f>
        <v>ÁMBITO DE LA INSTRUCCIÓN TÁCTICA Y TÉCNICA - TRANSMISIONES.  (Ref: 5-1422)</v>
      </c>
      <c r="I1423" s="42" t="s">
        <v>138</v>
      </c>
      <c r="J1423" s="37" t="s">
        <v>85</v>
      </c>
      <c r="R1423" s="49">
        <f t="shared" si="89"/>
        <v>59</v>
      </c>
    </row>
    <row r="1424" spans="1:18" x14ac:dyDescent="0.25">
      <c r="A1424" s="59">
        <f t="shared" si="88"/>
        <v>1423</v>
      </c>
      <c r="B1424" s="47">
        <v>3</v>
      </c>
      <c r="F1424" s="59" t="str">
        <f t="shared" si="87"/>
        <v xml:space="preserve">TRANSMISIONES. </v>
      </c>
      <c r="G1424" s="59" t="str">
        <f>CONCATENATE(I1424," - ",J1424,". ",K1424," (Ref: ",REPARTO!$F$3,"-",A1424,")")</f>
        <v>ÁMBITO DE LA INSTRUCCIÓN TÁCTICA Y TÉCNICA - TRANSMISIONES.  (Ref: 5-1423)</v>
      </c>
      <c r="I1424" s="42" t="s">
        <v>138</v>
      </c>
      <c r="J1424" s="37" t="s">
        <v>85</v>
      </c>
      <c r="R1424" s="49">
        <f t="shared" si="89"/>
        <v>60</v>
      </c>
    </row>
    <row r="1425" spans="1:18" x14ac:dyDescent="0.25">
      <c r="A1425" s="59">
        <f t="shared" si="88"/>
        <v>1424</v>
      </c>
      <c r="B1425" s="47">
        <v>3</v>
      </c>
      <c r="F1425" s="59" t="str">
        <f t="shared" si="87"/>
        <v xml:space="preserve">TRANSMISIONES. </v>
      </c>
      <c r="G1425" s="59" t="str">
        <f>CONCATENATE(I1425," - ",J1425,". ",K1425," (Ref: ",REPARTO!$F$3,"-",A1425,")")</f>
        <v>ÁMBITO DE LA INSTRUCCIÓN TÁCTICA Y TÉCNICA - TRANSMISIONES.  (Ref: 5-1424)</v>
      </c>
      <c r="I1425" s="42" t="s">
        <v>138</v>
      </c>
      <c r="J1425" s="37" t="s">
        <v>85</v>
      </c>
      <c r="R1425" s="49">
        <f t="shared" si="89"/>
        <v>61</v>
      </c>
    </row>
    <row r="1426" spans="1:18" x14ac:dyDescent="0.25">
      <c r="A1426" s="59">
        <f t="shared" si="88"/>
        <v>1425</v>
      </c>
      <c r="B1426" s="47">
        <v>3</v>
      </c>
      <c r="F1426" s="59" t="str">
        <f t="shared" si="87"/>
        <v xml:space="preserve">TRANSMISIONES. </v>
      </c>
      <c r="G1426" s="59" t="str">
        <f>CONCATENATE(I1426," - ",J1426,". ",K1426," (Ref: ",REPARTO!$F$3,"-",A1426,")")</f>
        <v>ÁMBITO DE LA INSTRUCCIÓN TÁCTICA Y TÉCNICA - TRANSMISIONES.  (Ref: 5-1425)</v>
      </c>
      <c r="I1426" s="42" t="s">
        <v>138</v>
      </c>
      <c r="J1426" s="37" t="s">
        <v>85</v>
      </c>
      <c r="R1426" s="49">
        <f t="shared" si="89"/>
        <v>62</v>
      </c>
    </row>
    <row r="1427" spans="1:18" x14ac:dyDescent="0.25">
      <c r="A1427" s="59">
        <f t="shared" si="88"/>
        <v>1426</v>
      </c>
      <c r="B1427" s="47">
        <v>3</v>
      </c>
      <c r="F1427" s="59" t="str">
        <f t="shared" si="87"/>
        <v xml:space="preserve">TRANSMISIONES. </v>
      </c>
      <c r="G1427" s="59" t="str">
        <f>CONCATENATE(I1427," - ",J1427,". ",K1427," (Ref: ",REPARTO!$F$3,"-",A1427,")")</f>
        <v>ÁMBITO DE LA INSTRUCCIÓN TÁCTICA Y TÉCNICA - TRANSMISIONES.  (Ref: 5-1426)</v>
      </c>
      <c r="I1427" s="42" t="s">
        <v>138</v>
      </c>
      <c r="J1427" s="37" t="s">
        <v>85</v>
      </c>
      <c r="R1427" s="49">
        <f t="shared" si="89"/>
        <v>63</v>
      </c>
    </row>
    <row r="1428" spans="1:18" x14ac:dyDescent="0.25">
      <c r="A1428" s="59">
        <f t="shared" si="88"/>
        <v>1427</v>
      </c>
      <c r="B1428" s="47">
        <v>3</v>
      </c>
      <c r="F1428" s="59" t="str">
        <f t="shared" si="87"/>
        <v xml:space="preserve">TRANSMISIONES. </v>
      </c>
      <c r="G1428" s="59" t="str">
        <f>CONCATENATE(I1428," - ",J1428,". ",K1428," (Ref: ",REPARTO!$F$3,"-",A1428,")")</f>
        <v>ÁMBITO DE LA INSTRUCCIÓN TÁCTICA Y TÉCNICA - TRANSMISIONES.  (Ref: 5-1427)</v>
      </c>
      <c r="I1428" s="42" t="s">
        <v>138</v>
      </c>
      <c r="J1428" s="37" t="s">
        <v>85</v>
      </c>
      <c r="R1428" s="49">
        <f t="shared" si="89"/>
        <v>64</v>
      </c>
    </row>
    <row r="1429" spans="1:18" x14ac:dyDescent="0.25">
      <c r="A1429" s="59">
        <f t="shared" si="88"/>
        <v>1428</v>
      </c>
      <c r="B1429" s="47">
        <v>3</v>
      </c>
      <c r="F1429" s="59" t="str">
        <f t="shared" si="87"/>
        <v xml:space="preserve">TRANSMISIONES. </v>
      </c>
      <c r="G1429" s="59" t="str">
        <f>CONCATENATE(I1429," - ",J1429,". ",K1429," (Ref: ",REPARTO!$F$3,"-",A1429,")")</f>
        <v>ÁMBITO DE LA INSTRUCCIÓN TÁCTICA Y TÉCNICA - TRANSMISIONES.  (Ref: 5-1428)</v>
      </c>
      <c r="I1429" s="42" t="s">
        <v>138</v>
      </c>
      <c r="J1429" s="37" t="s">
        <v>85</v>
      </c>
      <c r="R1429" s="49">
        <f t="shared" si="89"/>
        <v>65</v>
      </c>
    </row>
    <row r="1430" spans="1:18" x14ac:dyDescent="0.25">
      <c r="A1430" s="59">
        <f t="shared" si="88"/>
        <v>1429</v>
      </c>
      <c r="B1430" s="47">
        <v>3</v>
      </c>
      <c r="F1430" s="59" t="str">
        <f t="shared" si="87"/>
        <v xml:space="preserve">TRANSMISIONES. </v>
      </c>
      <c r="G1430" s="59" t="str">
        <f>CONCATENATE(I1430," - ",J1430,". ",K1430," (Ref: ",REPARTO!$F$3,"-",A1430,")")</f>
        <v>ÁMBITO DE LA INSTRUCCIÓN TÁCTICA Y TÉCNICA - TRANSMISIONES.  (Ref: 5-1429)</v>
      </c>
      <c r="I1430" s="42" t="s">
        <v>138</v>
      </c>
      <c r="J1430" s="37" t="s">
        <v>85</v>
      </c>
      <c r="R1430" s="49">
        <f t="shared" si="89"/>
        <v>66</v>
      </c>
    </row>
    <row r="1431" spans="1:18" x14ac:dyDescent="0.25">
      <c r="A1431" s="59">
        <f t="shared" si="88"/>
        <v>1430</v>
      </c>
      <c r="B1431" s="47">
        <v>3</v>
      </c>
      <c r="F1431" s="59" t="str">
        <f t="shared" si="87"/>
        <v xml:space="preserve">TRANSMISIONES. </v>
      </c>
      <c r="G1431" s="59" t="str">
        <f>CONCATENATE(I1431," - ",J1431,". ",K1431," (Ref: ",REPARTO!$F$3,"-",A1431,")")</f>
        <v>ÁMBITO DE LA INSTRUCCIÓN TÁCTICA Y TÉCNICA - TRANSMISIONES.  (Ref: 5-1430)</v>
      </c>
      <c r="I1431" s="42" t="s">
        <v>138</v>
      </c>
      <c r="J1431" s="37" t="s">
        <v>85</v>
      </c>
      <c r="R1431" s="49">
        <f t="shared" si="89"/>
        <v>67</v>
      </c>
    </row>
    <row r="1432" spans="1:18" x14ac:dyDescent="0.25">
      <c r="A1432" s="59">
        <f t="shared" si="88"/>
        <v>1431</v>
      </c>
      <c r="B1432" s="47">
        <v>3</v>
      </c>
      <c r="F1432" s="59" t="str">
        <f t="shared" si="87"/>
        <v xml:space="preserve">TRANSMISIONES. </v>
      </c>
      <c r="G1432" s="59" t="str">
        <f>CONCATENATE(I1432," - ",J1432,". ",K1432," (Ref: ",REPARTO!$F$3,"-",A1432,")")</f>
        <v>ÁMBITO DE LA INSTRUCCIÓN TÁCTICA Y TÉCNICA - TRANSMISIONES.  (Ref: 5-1431)</v>
      </c>
      <c r="I1432" s="42" t="s">
        <v>138</v>
      </c>
      <c r="J1432" s="37" t="s">
        <v>85</v>
      </c>
      <c r="R1432" s="49">
        <f t="shared" si="89"/>
        <v>68</v>
      </c>
    </row>
    <row r="1433" spans="1:18" x14ac:dyDescent="0.25">
      <c r="A1433" s="59">
        <f t="shared" si="88"/>
        <v>1432</v>
      </c>
      <c r="B1433" s="47">
        <v>3</v>
      </c>
      <c r="F1433" s="59" t="str">
        <f t="shared" si="87"/>
        <v xml:space="preserve">TRANSMISIONES. </v>
      </c>
      <c r="G1433" s="59" t="str">
        <f>CONCATENATE(I1433," - ",J1433,". ",K1433," (Ref: ",REPARTO!$F$3,"-",A1433,")")</f>
        <v>ÁMBITO DE LA INSTRUCCIÓN TÁCTICA Y TÉCNICA - TRANSMISIONES.  (Ref: 5-1432)</v>
      </c>
      <c r="I1433" s="42" t="s">
        <v>138</v>
      </c>
      <c r="J1433" s="37" t="s">
        <v>85</v>
      </c>
      <c r="R1433" s="49">
        <f t="shared" si="89"/>
        <v>69</v>
      </c>
    </row>
    <row r="1434" spans="1:18" x14ac:dyDescent="0.25">
      <c r="A1434" s="59">
        <f t="shared" si="88"/>
        <v>1433</v>
      </c>
      <c r="B1434" s="47">
        <v>3</v>
      </c>
      <c r="F1434" s="59" t="str">
        <f t="shared" si="87"/>
        <v xml:space="preserve">TRANSMISIONES. </v>
      </c>
      <c r="G1434" s="59" t="str">
        <f>CONCATENATE(I1434," - ",J1434,". ",K1434," (Ref: ",REPARTO!$F$3,"-",A1434,")")</f>
        <v>ÁMBITO DE LA INSTRUCCIÓN TÁCTICA Y TÉCNICA - TRANSMISIONES.  (Ref: 5-1433)</v>
      </c>
      <c r="I1434" s="42" t="s">
        <v>138</v>
      </c>
      <c r="J1434" s="37" t="s">
        <v>85</v>
      </c>
      <c r="R1434" s="49">
        <f t="shared" si="89"/>
        <v>70</v>
      </c>
    </row>
    <row r="1435" spans="1:18" x14ac:dyDescent="0.25">
      <c r="A1435" s="59">
        <f t="shared" si="88"/>
        <v>1434</v>
      </c>
      <c r="B1435" s="47">
        <v>3</v>
      </c>
      <c r="F1435" s="59" t="str">
        <f t="shared" si="87"/>
        <v xml:space="preserve">TRANSMISIONES. </v>
      </c>
      <c r="G1435" s="59" t="str">
        <f>CONCATENATE(I1435," - ",J1435,". ",K1435," (Ref: ",REPARTO!$F$3,"-",A1435,")")</f>
        <v>ÁMBITO DE LA INSTRUCCIÓN TÁCTICA Y TÉCNICA - TRANSMISIONES.  (Ref: 5-1434)</v>
      </c>
      <c r="I1435" s="42" t="s">
        <v>138</v>
      </c>
      <c r="J1435" s="37" t="s">
        <v>85</v>
      </c>
      <c r="R1435" s="49">
        <f t="shared" si="89"/>
        <v>71</v>
      </c>
    </row>
    <row r="1436" spans="1:18" x14ac:dyDescent="0.25">
      <c r="A1436" s="59">
        <f t="shared" si="88"/>
        <v>1435</v>
      </c>
      <c r="B1436" s="47">
        <v>3</v>
      </c>
      <c r="F1436" s="59" t="str">
        <f t="shared" si="87"/>
        <v xml:space="preserve">TRANSMISIONES. </v>
      </c>
      <c r="G1436" s="59" t="str">
        <f>CONCATENATE(I1436," - ",J1436,". ",K1436," (Ref: ",REPARTO!$F$3,"-",A1436,")")</f>
        <v>ÁMBITO DE LA INSTRUCCIÓN TÁCTICA Y TÉCNICA - TRANSMISIONES.  (Ref: 5-1435)</v>
      </c>
      <c r="I1436" s="42" t="s">
        <v>138</v>
      </c>
      <c r="J1436" s="37" t="s">
        <v>85</v>
      </c>
      <c r="R1436" s="49">
        <f t="shared" si="89"/>
        <v>72</v>
      </c>
    </row>
    <row r="1437" spans="1:18" x14ac:dyDescent="0.25">
      <c r="A1437" s="59">
        <f t="shared" si="88"/>
        <v>1436</v>
      </c>
      <c r="B1437" s="47">
        <v>3</v>
      </c>
      <c r="F1437" s="59" t="str">
        <f t="shared" si="87"/>
        <v xml:space="preserve">TRANSMISIONES. </v>
      </c>
      <c r="G1437" s="59" t="str">
        <f>CONCATENATE(I1437," - ",J1437,". ",K1437," (Ref: ",REPARTO!$F$3,"-",A1437,")")</f>
        <v>ÁMBITO DE LA INSTRUCCIÓN TÁCTICA Y TÉCNICA - TRANSMISIONES.  (Ref: 5-1436)</v>
      </c>
      <c r="I1437" s="42" t="s">
        <v>138</v>
      </c>
      <c r="J1437" s="37" t="s">
        <v>85</v>
      </c>
      <c r="R1437" s="49">
        <f t="shared" si="89"/>
        <v>73</v>
      </c>
    </row>
    <row r="1438" spans="1:18" x14ac:dyDescent="0.25">
      <c r="A1438" s="59">
        <f t="shared" si="88"/>
        <v>1437</v>
      </c>
      <c r="B1438" s="47">
        <v>3</v>
      </c>
      <c r="F1438" s="59" t="str">
        <f t="shared" si="87"/>
        <v xml:space="preserve">TRANSMISIONES. </v>
      </c>
      <c r="G1438" s="59" t="str">
        <f>CONCATENATE(I1438," - ",J1438,". ",K1438," (Ref: ",REPARTO!$F$3,"-",A1438,")")</f>
        <v>ÁMBITO DE LA INSTRUCCIÓN TÁCTICA Y TÉCNICA - TRANSMISIONES.  (Ref: 5-1437)</v>
      </c>
      <c r="I1438" s="42" t="s">
        <v>138</v>
      </c>
      <c r="J1438" s="37" t="s">
        <v>85</v>
      </c>
      <c r="R1438" s="49">
        <f t="shared" si="89"/>
        <v>74</v>
      </c>
    </row>
    <row r="1439" spans="1:18" x14ac:dyDescent="0.25">
      <c r="A1439" s="59">
        <f t="shared" si="88"/>
        <v>1438</v>
      </c>
      <c r="B1439" s="47">
        <v>3</v>
      </c>
      <c r="F1439" s="59" t="str">
        <f t="shared" si="87"/>
        <v xml:space="preserve">TRANSMISIONES. </v>
      </c>
      <c r="G1439" s="59" t="str">
        <f>CONCATENATE(I1439," - ",J1439,". ",K1439," (Ref: ",REPARTO!$F$3,"-",A1439,")")</f>
        <v>ÁMBITO DE LA INSTRUCCIÓN TÁCTICA Y TÉCNICA - TRANSMISIONES.  (Ref: 5-1438)</v>
      </c>
      <c r="I1439" s="42" t="s">
        <v>138</v>
      </c>
      <c r="J1439" s="37" t="s">
        <v>85</v>
      </c>
      <c r="R1439" s="49">
        <f t="shared" si="89"/>
        <v>75</v>
      </c>
    </row>
    <row r="1440" spans="1:18" x14ac:dyDescent="0.25">
      <c r="A1440" s="59">
        <f t="shared" si="88"/>
        <v>1439</v>
      </c>
      <c r="B1440" s="47">
        <v>3</v>
      </c>
      <c r="F1440" s="59" t="str">
        <f t="shared" si="87"/>
        <v xml:space="preserve">TRANSMISIONES. </v>
      </c>
      <c r="G1440" s="59" t="str">
        <f>CONCATENATE(I1440," - ",J1440,". ",K1440," (Ref: ",REPARTO!$F$3,"-",A1440,")")</f>
        <v>ÁMBITO DE LA INSTRUCCIÓN TÁCTICA Y TÉCNICA - TRANSMISIONES.  (Ref: 5-1439)</v>
      </c>
      <c r="I1440" s="42" t="s">
        <v>138</v>
      </c>
      <c r="J1440" s="37" t="s">
        <v>85</v>
      </c>
      <c r="R1440" s="49">
        <f t="shared" si="89"/>
        <v>76</v>
      </c>
    </row>
    <row r="1441" spans="1:18" x14ac:dyDescent="0.25">
      <c r="A1441" s="59">
        <f t="shared" si="88"/>
        <v>1440</v>
      </c>
      <c r="B1441" s="47">
        <v>3</v>
      </c>
      <c r="F1441" s="59" t="str">
        <f t="shared" si="87"/>
        <v xml:space="preserve">TRANSMISIONES. </v>
      </c>
      <c r="G1441" s="59" t="str">
        <f>CONCATENATE(I1441," - ",J1441,". ",K1441," (Ref: ",REPARTO!$F$3,"-",A1441,")")</f>
        <v>ÁMBITO DE LA INSTRUCCIÓN TÁCTICA Y TÉCNICA - TRANSMISIONES.  (Ref: 5-1440)</v>
      </c>
      <c r="I1441" s="42" t="s">
        <v>138</v>
      </c>
      <c r="J1441" s="37" t="s">
        <v>85</v>
      </c>
      <c r="R1441" s="49">
        <f t="shared" si="89"/>
        <v>77</v>
      </c>
    </row>
    <row r="1442" spans="1:18" x14ac:dyDescent="0.25">
      <c r="A1442" s="59">
        <f t="shared" si="88"/>
        <v>1441</v>
      </c>
      <c r="B1442" s="47">
        <v>3</v>
      </c>
      <c r="F1442" s="59" t="str">
        <f t="shared" si="87"/>
        <v xml:space="preserve">TRANSMISIONES. </v>
      </c>
      <c r="G1442" s="59" t="str">
        <f>CONCATENATE(I1442," - ",J1442,". ",K1442," (Ref: ",REPARTO!$F$3,"-",A1442,")")</f>
        <v>ÁMBITO DE LA INSTRUCCIÓN TÁCTICA Y TÉCNICA - TRANSMISIONES.  (Ref: 5-1441)</v>
      </c>
      <c r="I1442" s="42" t="s">
        <v>138</v>
      </c>
      <c r="J1442" s="37" t="s">
        <v>85</v>
      </c>
      <c r="R1442" s="49">
        <f t="shared" si="89"/>
        <v>78</v>
      </c>
    </row>
    <row r="1443" spans="1:18" x14ac:dyDescent="0.25">
      <c r="A1443" s="59">
        <f t="shared" si="88"/>
        <v>1442</v>
      </c>
      <c r="B1443" s="47">
        <v>3</v>
      </c>
      <c r="F1443" s="59" t="str">
        <f t="shared" si="87"/>
        <v xml:space="preserve">TRANSMISIONES. </v>
      </c>
      <c r="G1443" s="59" t="str">
        <f>CONCATENATE(I1443," - ",J1443,". ",K1443," (Ref: ",REPARTO!$F$3,"-",A1443,")")</f>
        <v>ÁMBITO DE LA INSTRUCCIÓN TÁCTICA Y TÉCNICA - TRANSMISIONES.  (Ref: 5-1442)</v>
      </c>
      <c r="I1443" s="42" t="s">
        <v>138</v>
      </c>
      <c r="J1443" s="37" t="s">
        <v>85</v>
      </c>
      <c r="R1443" s="49">
        <f t="shared" si="89"/>
        <v>79</v>
      </c>
    </row>
    <row r="1444" spans="1:18" x14ac:dyDescent="0.25">
      <c r="A1444" s="59">
        <f t="shared" si="88"/>
        <v>1443</v>
      </c>
      <c r="B1444" s="47">
        <v>3</v>
      </c>
      <c r="F1444" s="59" t="str">
        <f t="shared" si="87"/>
        <v xml:space="preserve">TRANSMISIONES. </v>
      </c>
      <c r="G1444" s="59" t="str">
        <f>CONCATENATE(I1444," - ",J1444,". ",K1444," (Ref: ",REPARTO!$F$3,"-",A1444,")")</f>
        <v>ÁMBITO DE LA INSTRUCCIÓN TÁCTICA Y TÉCNICA - TRANSMISIONES.  (Ref: 5-1443)</v>
      </c>
      <c r="I1444" s="42" t="s">
        <v>138</v>
      </c>
      <c r="J1444" s="37" t="s">
        <v>85</v>
      </c>
      <c r="R1444" s="49">
        <f t="shared" si="89"/>
        <v>80</v>
      </c>
    </row>
    <row r="1445" spans="1:18" x14ac:dyDescent="0.25">
      <c r="A1445" s="59">
        <f t="shared" si="88"/>
        <v>1444</v>
      </c>
      <c r="B1445" s="47">
        <v>3</v>
      </c>
      <c r="F1445" s="59" t="str">
        <f t="shared" si="87"/>
        <v xml:space="preserve">TRANSMISIONES. </v>
      </c>
      <c r="G1445" s="59" t="str">
        <f>CONCATENATE(I1445," - ",J1445,". ",K1445," (Ref: ",REPARTO!$F$3,"-",A1445,")")</f>
        <v>ÁMBITO DE LA INSTRUCCIÓN TÁCTICA Y TÉCNICA - TRANSMISIONES.  (Ref: 5-1444)</v>
      </c>
      <c r="I1445" s="42" t="s">
        <v>138</v>
      </c>
      <c r="J1445" s="37" t="s">
        <v>85</v>
      </c>
      <c r="R1445" s="49">
        <f t="shared" si="89"/>
        <v>81</v>
      </c>
    </row>
    <row r="1446" spans="1:18" x14ac:dyDescent="0.25">
      <c r="A1446" s="59">
        <f t="shared" si="88"/>
        <v>1445</v>
      </c>
      <c r="B1446" s="47">
        <v>3</v>
      </c>
      <c r="F1446" s="59" t="str">
        <f t="shared" si="87"/>
        <v xml:space="preserve">TRANSMISIONES. </v>
      </c>
      <c r="G1446" s="59" t="str">
        <f>CONCATENATE(I1446," - ",J1446,". ",K1446," (Ref: ",REPARTO!$F$3,"-",A1446,")")</f>
        <v>ÁMBITO DE LA INSTRUCCIÓN TÁCTICA Y TÉCNICA - TRANSMISIONES.  (Ref: 5-1445)</v>
      </c>
      <c r="I1446" s="42" t="s">
        <v>138</v>
      </c>
      <c r="J1446" s="37" t="s">
        <v>85</v>
      </c>
      <c r="R1446" s="49">
        <f t="shared" si="89"/>
        <v>82</v>
      </c>
    </row>
    <row r="1447" spans="1:18" x14ac:dyDescent="0.25">
      <c r="A1447" s="59">
        <f t="shared" si="88"/>
        <v>1446</v>
      </c>
      <c r="B1447" s="47">
        <v>3</v>
      </c>
      <c r="F1447" s="59" t="str">
        <f t="shared" si="87"/>
        <v xml:space="preserve">TRANSMISIONES. </v>
      </c>
      <c r="G1447" s="59" t="str">
        <f>CONCATENATE(I1447," - ",J1447,". ",K1447," (Ref: ",REPARTO!$F$3,"-",A1447,")")</f>
        <v>ÁMBITO DE LA INSTRUCCIÓN TÁCTICA Y TÉCNICA - TRANSMISIONES.  (Ref: 5-1446)</v>
      </c>
      <c r="I1447" s="42" t="s">
        <v>138</v>
      </c>
      <c r="J1447" s="37" t="s">
        <v>85</v>
      </c>
      <c r="R1447" s="49">
        <f t="shared" si="89"/>
        <v>83</v>
      </c>
    </row>
    <row r="1448" spans="1:18" x14ac:dyDescent="0.25">
      <c r="A1448" s="59">
        <f t="shared" si="88"/>
        <v>1447</v>
      </c>
      <c r="B1448" s="47">
        <v>3</v>
      </c>
      <c r="F1448" s="59" t="str">
        <f t="shared" si="87"/>
        <v xml:space="preserve">TRANSMISIONES. </v>
      </c>
      <c r="G1448" s="59" t="str">
        <f>CONCATENATE(I1448," - ",J1448,". ",K1448," (Ref: ",REPARTO!$F$3,"-",A1448,")")</f>
        <v>ÁMBITO DE LA INSTRUCCIÓN TÁCTICA Y TÉCNICA - TRANSMISIONES.  (Ref: 5-1447)</v>
      </c>
      <c r="I1448" s="42" t="s">
        <v>138</v>
      </c>
      <c r="J1448" s="37" t="s">
        <v>85</v>
      </c>
      <c r="R1448" s="49">
        <f t="shared" si="89"/>
        <v>84</v>
      </c>
    </row>
    <row r="1449" spans="1:18" x14ac:dyDescent="0.25">
      <c r="A1449" s="59">
        <f t="shared" si="88"/>
        <v>1448</v>
      </c>
      <c r="B1449" s="47">
        <v>3</v>
      </c>
      <c r="F1449" s="59" t="str">
        <f t="shared" si="87"/>
        <v xml:space="preserve">TRANSMISIONES. </v>
      </c>
      <c r="G1449" s="59" t="str">
        <f>CONCATENATE(I1449," - ",J1449,". ",K1449," (Ref: ",REPARTO!$F$3,"-",A1449,")")</f>
        <v>ÁMBITO DE LA INSTRUCCIÓN TÁCTICA Y TÉCNICA - TRANSMISIONES.  (Ref: 5-1448)</v>
      </c>
      <c r="I1449" s="42" t="s">
        <v>138</v>
      </c>
      <c r="J1449" s="37" t="s">
        <v>85</v>
      </c>
      <c r="R1449" s="49">
        <f t="shared" si="89"/>
        <v>85</v>
      </c>
    </row>
    <row r="1450" spans="1:18" x14ac:dyDescent="0.25">
      <c r="A1450" s="59">
        <f t="shared" si="88"/>
        <v>1449</v>
      </c>
      <c r="B1450" s="47">
        <v>3</v>
      </c>
      <c r="F1450" s="59" t="str">
        <f t="shared" si="87"/>
        <v xml:space="preserve">TRANSMISIONES. </v>
      </c>
      <c r="G1450" s="59" t="str">
        <f>CONCATENATE(I1450," - ",J1450,". ",K1450," (Ref: ",REPARTO!$F$3,"-",A1450,")")</f>
        <v>ÁMBITO DE LA INSTRUCCIÓN TÁCTICA Y TÉCNICA - TRANSMISIONES.  (Ref: 5-1449)</v>
      </c>
      <c r="I1450" s="42" t="s">
        <v>138</v>
      </c>
      <c r="J1450" s="37" t="s">
        <v>85</v>
      </c>
      <c r="R1450" s="49">
        <f t="shared" si="89"/>
        <v>86</v>
      </c>
    </row>
    <row r="1451" spans="1:18" x14ac:dyDescent="0.25">
      <c r="A1451" s="59">
        <f t="shared" si="88"/>
        <v>1450</v>
      </c>
      <c r="B1451" s="47">
        <v>3</v>
      </c>
      <c r="F1451" s="59" t="str">
        <f t="shared" si="87"/>
        <v xml:space="preserve">TRANSMISIONES. </v>
      </c>
      <c r="G1451" s="59" t="str">
        <f>CONCATENATE(I1451," - ",J1451,". ",K1451," (Ref: ",REPARTO!$F$3,"-",A1451,")")</f>
        <v>ÁMBITO DE LA INSTRUCCIÓN TÁCTICA Y TÉCNICA - TRANSMISIONES.  (Ref: 5-1450)</v>
      </c>
      <c r="I1451" s="42" t="s">
        <v>138</v>
      </c>
      <c r="J1451" s="37" t="s">
        <v>85</v>
      </c>
      <c r="R1451" s="49">
        <f t="shared" si="89"/>
        <v>87</v>
      </c>
    </row>
    <row r="1452" spans="1:18" x14ac:dyDescent="0.25">
      <c r="A1452" s="59">
        <f t="shared" si="88"/>
        <v>1451</v>
      </c>
      <c r="B1452" s="47">
        <v>3</v>
      </c>
      <c r="F1452" s="59" t="str">
        <f t="shared" si="87"/>
        <v xml:space="preserve">TRANSMISIONES. </v>
      </c>
      <c r="G1452" s="59" t="str">
        <f>CONCATENATE(I1452," - ",J1452,". ",K1452," (Ref: ",REPARTO!$F$3,"-",A1452,")")</f>
        <v>ÁMBITO DE LA INSTRUCCIÓN TÁCTICA Y TÉCNICA - TRANSMISIONES.  (Ref: 5-1451)</v>
      </c>
      <c r="I1452" s="42" t="s">
        <v>138</v>
      </c>
      <c r="J1452" s="37" t="s">
        <v>85</v>
      </c>
      <c r="R1452" s="49">
        <f t="shared" si="89"/>
        <v>88</v>
      </c>
    </row>
    <row r="1453" spans="1:18" x14ac:dyDescent="0.25">
      <c r="A1453" s="59">
        <f t="shared" si="88"/>
        <v>1452</v>
      </c>
      <c r="B1453" s="47">
        <v>3</v>
      </c>
      <c r="F1453" s="59" t="str">
        <f t="shared" si="87"/>
        <v xml:space="preserve">TRANSMISIONES. </v>
      </c>
      <c r="G1453" s="59" t="str">
        <f>CONCATENATE(I1453," - ",J1453,". ",K1453," (Ref: ",REPARTO!$F$3,"-",A1453,")")</f>
        <v>ÁMBITO DE LA INSTRUCCIÓN TÁCTICA Y TÉCNICA - TRANSMISIONES.  (Ref: 5-1452)</v>
      </c>
      <c r="I1453" s="42" t="s">
        <v>138</v>
      </c>
      <c r="J1453" s="37" t="s">
        <v>85</v>
      </c>
      <c r="R1453" s="49">
        <f t="shared" si="89"/>
        <v>89</v>
      </c>
    </row>
    <row r="1454" spans="1:18" x14ac:dyDescent="0.25">
      <c r="A1454" s="59">
        <f t="shared" si="88"/>
        <v>1453</v>
      </c>
      <c r="B1454" s="47">
        <v>3</v>
      </c>
      <c r="C1454" s="46">
        <f>+C1365+1</f>
        <v>21</v>
      </c>
      <c r="E1454" s="115" t="str">
        <f>CONCATENATE(H1454," ",D1454)</f>
        <v xml:space="preserve">INSTRUCCIÓN DE INTELIGENCIA </v>
      </c>
      <c r="F1454" s="59" t="str">
        <f t="shared" si="87"/>
        <v xml:space="preserve">INSTRUCCIÓN DE INTELIGENCIA. </v>
      </c>
      <c r="G1454" s="59" t="str">
        <f>CONCATENATE(I1454," - ",J1454,". ",K1454," (Ref: ",REPARTO!$F$3,"-",A1454,")")</f>
        <v>ÁMBITO DE LA INSTRUCCIÓN TÁCTICA Y TÉCNICA - INSTRUCCIÓN DE INTELIGENCIA.  (Ref: 5-1453)</v>
      </c>
      <c r="H1454" s="37" t="s">
        <v>86</v>
      </c>
      <c r="I1454" s="42" t="s">
        <v>138</v>
      </c>
      <c r="J1454" s="37" t="s">
        <v>86</v>
      </c>
      <c r="Q1454" s="113"/>
      <c r="R1454" s="49">
        <f t="shared" si="89"/>
        <v>1</v>
      </c>
    </row>
    <row r="1455" spans="1:18" x14ac:dyDescent="0.25">
      <c r="A1455" s="59">
        <f t="shared" si="88"/>
        <v>1454</v>
      </c>
      <c r="B1455" s="47">
        <v>3</v>
      </c>
      <c r="F1455" s="59" t="str">
        <f t="shared" si="87"/>
        <v xml:space="preserve">INSTRUCCIÓN DE INTELIGENCIA. </v>
      </c>
      <c r="G1455" s="59" t="str">
        <f>CONCATENATE(I1455," - ",J1455,". ",K1455," (Ref: ",REPARTO!$F$3,"-",A1455,")")</f>
        <v>ÁMBITO DE LA INSTRUCCIÓN TÁCTICA Y TÉCNICA - INSTRUCCIÓN DE INTELIGENCIA.  (Ref: 5-1454)</v>
      </c>
      <c r="I1455" s="42" t="s">
        <v>138</v>
      </c>
      <c r="J1455" s="37" t="s">
        <v>86</v>
      </c>
      <c r="Q1455" s="113"/>
      <c r="R1455" s="49">
        <f t="shared" si="89"/>
        <v>2</v>
      </c>
    </row>
    <row r="1456" spans="1:18" x14ac:dyDescent="0.25">
      <c r="A1456" s="59">
        <f t="shared" si="88"/>
        <v>1455</v>
      </c>
      <c r="B1456" s="47">
        <v>3</v>
      </c>
      <c r="F1456" s="59" t="str">
        <f t="shared" ref="F1456:F1475" si="90">IF(J1456&gt;0,CONCATENATE(J1456,". ",K1456),K1456)</f>
        <v xml:space="preserve">INSTRUCCIÓN DE INTELIGENCIA. </v>
      </c>
      <c r="G1456" s="59" t="str">
        <f>CONCATENATE(I1456," - ",J1456,". ",K1456," (Ref: ",REPARTO!$F$3,"-",A1456,")")</f>
        <v>ÁMBITO DE LA INSTRUCCIÓN TÁCTICA Y TÉCNICA - INSTRUCCIÓN DE INTELIGENCIA.  (Ref: 5-1455)</v>
      </c>
      <c r="I1456" s="42" t="s">
        <v>138</v>
      </c>
      <c r="J1456" s="37" t="s">
        <v>86</v>
      </c>
      <c r="Q1456" s="113"/>
      <c r="R1456" s="49">
        <f t="shared" si="89"/>
        <v>3</v>
      </c>
    </row>
    <row r="1457" spans="1:18" x14ac:dyDescent="0.25">
      <c r="A1457" s="59">
        <f t="shared" si="88"/>
        <v>1456</v>
      </c>
      <c r="B1457" s="47">
        <v>3</v>
      </c>
      <c r="F1457" s="59" t="str">
        <f t="shared" si="90"/>
        <v xml:space="preserve">INSTRUCCIÓN DE INTELIGENCIA. </v>
      </c>
      <c r="G1457" s="59" t="str">
        <f>CONCATENATE(I1457," - ",J1457,". ",K1457," (Ref: ",REPARTO!$F$3,"-",A1457,")")</f>
        <v>ÁMBITO DE LA INSTRUCCIÓN TÁCTICA Y TÉCNICA - INSTRUCCIÓN DE INTELIGENCIA.  (Ref: 5-1456)</v>
      </c>
      <c r="I1457" s="42" t="s">
        <v>138</v>
      </c>
      <c r="J1457" s="37" t="s">
        <v>86</v>
      </c>
      <c r="Q1457" s="113"/>
      <c r="R1457" s="49">
        <f t="shared" si="89"/>
        <v>4</v>
      </c>
    </row>
    <row r="1458" spans="1:18" x14ac:dyDescent="0.25">
      <c r="A1458" s="59">
        <f t="shared" si="88"/>
        <v>1457</v>
      </c>
      <c r="B1458" s="47">
        <v>3</v>
      </c>
      <c r="F1458" s="59" t="str">
        <f t="shared" si="90"/>
        <v xml:space="preserve">INSTRUCCIÓN DE INTELIGENCIA. </v>
      </c>
      <c r="G1458" s="59" t="str">
        <f>CONCATENATE(I1458," - ",J1458,". ",K1458," (Ref: ",REPARTO!$F$3,"-",A1458,")")</f>
        <v>ÁMBITO DE LA INSTRUCCIÓN TÁCTICA Y TÉCNICA - INSTRUCCIÓN DE INTELIGENCIA.  (Ref: 5-1457)</v>
      </c>
      <c r="I1458" s="42" t="s">
        <v>138</v>
      </c>
      <c r="J1458" s="37" t="s">
        <v>86</v>
      </c>
      <c r="Q1458" s="113"/>
      <c r="R1458" s="49">
        <f t="shared" si="89"/>
        <v>5</v>
      </c>
    </row>
    <row r="1459" spans="1:18" x14ac:dyDescent="0.25">
      <c r="A1459" s="59">
        <f t="shared" si="88"/>
        <v>1458</v>
      </c>
      <c r="B1459" s="47">
        <v>3</v>
      </c>
      <c r="F1459" s="59" t="str">
        <f t="shared" si="90"/>
        <v xml:space="preserve">INSTRUCCIÓN DE INTELIGENCIA. </v>
      </c>
      <c r="G1459" s="59" t="str">
        <f>CONCATENATE(I1459," - ",J1459,". ",K1459," (Ref: ",REPARTO!$F$3,"-",A1459,")")</f>
        <v>ÁMBITO DE LA INSTRUCCIÓN TÁCTICA Y TÉCNICA - INSTRUCCIÓN DE INTELIGENCIA.  (Ref: 5-1458)</v>
      </c>
      <c r="I1459" s="42" t="s">
        <v>138</v>
      </c>
      <c r="J1459" s="37" t="s">
        <v>86</v>
      </c>
      <c r="Q1459" s="113"/>
      <c r="R1459" s="49">
        <f t="shared" si="89"/>
        <v>6</v>
      </c>
    </row>
    <row r="1460" spans="1:18" x14ac:dyDescent="0.25">
      <c r="A1460" s="59">
        <f t="shared" si="88"/>
        <v>1459</v>
      </c>
      <c r="B1460" s="47">
        <v>3</v>
      </c>
      <c r="F1460" s="59" t="str">
        <f t="shared" si="90"/>
        <v xml:space="preserve">INSTRUCCIÓN DE INTELIGENCIA. </v>
      </c>
      <c r="G1460" s="59" t="str">
        <f>CONCATENATE(I1460," - ",J1460,". ",K1460," (Ref: ",REPARTO!$F$3,"-",A1460,")")</f>
        <v>ÁMBITO DE LA INSTRUCCIÓN TÁCTICA Y TÉCNICA - INSTRUCCIÓN DE INTELIGENCIA.  (Ref: 5-1459)</v>
      </c>
      <c r="I1460" s="42" t="s">
        <v>138</v>
      </c>
      <c r="J1460" s="37" t="s">
        <v>86</v>
      </c>
      <c r="Q1460" s="113"/>
      <c r="R1460" s="49">
        <f t="shared" si="89"/>
        <v>7</v>
      </c>
    </row>
    <row r="1461" spans="1:18" x14ac:dyDescent="0.25">
      <c r="A1461" s="59">
        <f t="shared" si="88"/>
        <v>1460</v>
      </c>
      <c r="B1461" s="47">
        <v>3</v>
      </c>
      <c r="F1461" s="59" t="str">
        <f t="shared" si="90"/>
        <v xml:space="preserve">INSTRUCCIÓN DE INTELIGENCIA. </v>
      </c>
      <c r="G1461" s="59" t="str">
        <f>CONCATENATE(I1461," - ",J1461,". ",K1461," (Ref: ",REPARTO!$F$3,"-",A1461,")")</f>
        <v>ÁMBITO DE LA INSTRUCCIÓN TÁCTICA Y TÉCNICA - INSTRUCCIÓN DE INTELIGENCIA.  (Ref: 5-1460)</v>
      </c>
      <c r="I1461" s="42" t="s">
        <v>138</v>
      </c>
      <c r="J1461" s="37" t="s">
        <v>86</v>
      </c>
      <c r="Q1461" s="113"/>
      <c r="R1461" s="49">
        <f t="shared" si="89"/>
        <v>8</v>
      </c>
    </row>
    <row r="1462" spans="1:18" x14ac:dyDescent="0.25">
      <c r="A1462" s="59">
        <f t="shared" si="88"/>
        <v>1461</v>
      </c>
      <c r="B1462" s="47">
        <v>3</v>
      </c>
      <c r="F1462" s="59" t="str">
        <f t="shared" si="90"/>
        <v xml:space="preserve">INSTRUCCIÓN DE INTELIGENCIA. </v>
      </c>
      <c r="G1462" s="59" t="str">
        <f>CONCATENATE(I1462," - ",J1462,". ",K1462," (Ref: ",REPARTO!$F$3,"-",A1462,")")</f>
        <v>ÁMBITO DE LA INSTRUCCIÓN TÁCTICA Y TÉCNICA - INSTRUCCIÓN DE INTELIGENCIA.  (Ref: 5-1461)</v>
      </c>
      <c r="I1462" s="42" t="s">
        <v>138</v>
      </c>
      <c r="J1462" s="37" t="s">
        <v>86</v>
      </c>
      <c r="Q1462" s="113"/>
      <c r="R1462" s="49">
        <f t="shared" si="89"/>
        <v>9</v>
      </c>
    </row>
    <row r="1463" spans="1:18" x14ac:dyDescent="0.25">
      <c r="A1463" s="59">
        <f t="shared" si="88"/>
        <v>1462</v>
      </c>
      <c r="B1463" s="47">
        <v>3</v>
      </c>
      <c r="F1463" s="59" t="str">
        <f t="shared" si="90"/>
        <v xml:space="preserve">INSTRUCCIÓN DE INTELIGENCIA. </v>
      </c>
      <c r="G1463" s="59" t="str">
        <f>CONCATENATE(I1463," - ",J1463,". ",K1463," (Ref: ",REPARTO!$F$3,"-",A1463,")")</f>
        <v>ÁMBITO DE LA INSTRUCCIÓN TÁCTICA Y TÉCNICA - INSTRUCCIÓN DE INTELIGENCIA.  (Ref: 5-1462)</v>
      </c>
      <c r="I1463" s="42" t="s">
        <v>138</v>
      </c>
      <c r="J1463" s="37" t="s">
        <v>86</v>
      </c>
      <c r="Q1463" s="113"/>
      <c r="R1463" s="49">
        <f t="shared" si="89"/>
        <v>10</v>
      </c>
    </row>
    <row r="1464" spans="1:18" x14ac:dyDescent="0.25">
      <c r="A1464" s="59">
        <f t="shared" si="88"/>
        <v>1463</v>
      </c>
      <c r="B1464" s="47">
        <v>3</v>
      </c>
      <c r="F1464" s="59" t="str">
        <f t="shared" si="90"/>
        <v xml:space="preserve">INSTRUCCIÓN DE INTELIGENCIA. </v>
      </c>
      <c r="G1464" s="59" t="str">
        <f>CONCATENATE(I1464," - ",J1464,". ",K1464," (Ref: ",REPARTO!$F$3,"-",A1464,")")</f>
        <v>ÁMBITO DE LA INSTRUCCIÓN TÁCTICA Y TÉCNICA - INSTRUCCIÓN DE INTELIGENCIA.  (Ref: 5-1463)</v>
      </c>
      <c r="I1464" s="42" t="s">
        <v>138</v>
      </c>
      <c r="J1464" s="37" t="s">
        <v>86</v>
      </c>
      <c r="Q1464" s="113"/>
      <c r="R1464" s="49">
        <f t="shared" si="89"/>
        <v>11</v>
      </c>
    </row>
    <row r="1465" spans="1:18" x14ac:dyDescent="0.25">
      <c r="A1465" s="59">
        <f t="shared" si="88"/>
        <v>1464</v>
      </c>
      <c r="B1465" s="47">
        <v>3</v>
      </c>
      <c r="F1465" s="59" t="str">
        <f t="shared" si="90"/>
        <v xml:space="preserve">INSTRUCCIÓN DE INTELIGENCIA. </v>
      </c>
      <c r="G1465" s="59" t="str">
        <f>CONCATENATE(I1465," - ",J1465,". ",K1465," (Ref: ",REPARTO!$F$3,"-",A1465,")")</f>
        <v>ÁMBITO DE LA INSTRUCCIÓN TÁCTICA Y TÉCNICA - INSTRUCCIÓN DE INTELIGENCIA.  (Ref: 5-1464)</v>
      </c>
      <c r="I1465" s="42" t="s">
        <v>138</v>
      </c>
      <c r="J1465" s="37" t="s">
        <v>86</v>
      </c>
      <c r="Q1465" s="113"/>
      <c r="R1465" s="49">
        <f t="shared" si="89"/>
        <v>12</v>
      </c>
    </row>
    <row r="1466" spans="1:18" x14ac:dyDescent="0.25">
      <c r="A1466" s="59">
        <f t="shared" si="88"/>
        <v>1465</v>
      </c>
      <c r="B1466" s="47">
        <v>3</v>
      </c>
      <c r="F1466" s="59" t="str">
        <f t="shared" si="90"/>
        <v xml:space="preserve">INSTRUCCIÓN DE INTELIGENCIA. </v>
      </c>
      <c r="G1466" s="59" t="str">
        <f>CONCATENATE(I1466," - ",J1466,". ",K1466," (Ref: ",REPARTO!$F$3,"-",A1466,")")</f>
        <v>ÁMBITO DE LA INSTRUCCIÓN TÁCTICA Y TÉCNICA - INSTRUCCIÓN DE INTELIGENCIA.  (Ref: 5-1465)</v>
      </c>
      <c r="I1466" s="42" t="s">
        <v>138</v>
      </c>
      <c r="J1466" s="37" t="s">
        <v>86</v>
      </c>
      <c r="Q1466" s="113"/>
      <c r="R1466" s="49">
        <f t="shared" si="89"/>
        <v>13</v>
      </c>
    </row>
    <row r="1467" spans="1:18" x14ac:dyDescent="0.25">
      <c r="A1467" s="59">
        <f t="shared" si="88"/>
        <v>1466</v>
      </c>
      <c r="B1467" s="47">
        <v>3</v>
      </c>
      <c r="F1467" s="59" t="str">
        <f t="shared" si="90"/>
        <v xml:space="preserve">INSTRUCCIÓN DE INTELIGENCIA. </v>
      </c>
      <c r="G1467" s="59" t="str">
        <f>CONCATENATE(I1467," - ",J1467,". ",K1467," (Ref: ",REPARTO!$F$3,"-",A1467,")")</f>
        <v>ÁMBITO DE LA INSTRUCCIÓN TÁCTICA Y TÉCNICA - INSTRUCCIÓN DE INTELIGENCIA.  (Ref: 5-1466)</v>
      </c>
      <c r="I1467" s="42" t="s">
        <v>138</v>
      </c>
      <c r="J1467" s="37" t="s">
        <v>86</v>
      </c>
      <c r="Q1467" s="113"/>
      <c r="R1467" s="49">
        <f t="shared" si="89"/>
        <v>14</v>
      </c>
    </row>
    <row r="1468" spans="1:18" x14ac:dyDescent="0.25">
      <c r="A1468" s="59">
        <f t="shared" si="88"/>
        <v>1467</v>
      </c>
      <c r="B1468" s="47">
        <v>3</v>
      </c>
      <c r="F1468" s="59" t="str">
        <f t="shared" si="90"/>
        <v xml:space="preserve">INSTRUCCIÓN DE INTELIGENCIA. </v>
      </c>
      <c r="G1468" s="59" t="str">
        <f>CONCATENATE(I1468," - ",J1468,". ",K1468," (Ref: ",REPARTO!$F$3,"-",A1468,")")</f>
        <v>ÁMBITO DE LA INSTRUCCIÓN TÁCTICA Y TÉCNICA - INSTRUCCIÓN DE INTELIGENCIA.  (Ref: 5-1467)</v>
      </c>
      <c r="I1468" s="42" t="s">
        <v>138</v>
      </c>
      <c r="J1468" s="37" t="s">
        <v>86</v>
      </c>
      <c r="Q1468" s="113"/>
      <c r="R1468" s="49">
        <f t="shared" si="89"/>
        <v>15</v>
      </c>
    </row>
    <row r="1469" spans="1:18" x14ac:dyDescent="0.25">
      <c r="A1469" s="59">
        <f t="shared" si="88"/>
        <v>1468</v>
      </c>
      <c r="B1469" s="47">
        <v>3</v>
      </c>
      <c r="F1469" s="59" t="str">
        <f t="shared" si="90"/>
        <v xml:space="preserve">INSTRUCCIÓN DE INTELIGENCIA. </v>
      </c>
      <c r="G1469" s="59" t="str">
        <f>CONCATENATE(I1469," - ",J1469,". ",K1469," (Ref: ",REPARTO!$F$3,"-",A1469,")")</f>
        <v>ÁMBITO DE LA INSTRUCCIÓN TÁCTICA Y TÉCNICA - INSTRUCCIÓN DE INTELIGENCIA.  (Ref: 5-1468)</v>
      </c>
      <c r="I1469" s="42" t="s">
        <v>138</v>
      </c>
      <c r="J1469" s="37" t="s">
        <v>86</v>
      </c>
      <c r="Q1469" s="113"/>
      <c r="R1469" s="49">
        <f t="shared" si="89"/>
        <v>16</v>
      </c>
    </row>
    <row r="1470" spans="1:18" x14ac:dyDescent="0.25">
      <c r="A1470" s="59">
        <f t="shared" si="88"/>
        <v>1469</v>
      </c>
      <c r="B1470" s="47">
        <v>3</v>
      </c>
      <c r="F1470" s="59" t="str">
        <f t="shared" si="90"/>
        <v xml:space="preserve">INSTRUCCIÓN DE INTELIGENCIA. </v>
      </c>
      <c r="G1470" s="59" t="str">
        <f>CONCATENATE(I1470," - ",J1470,". ",K1470," (Ref: ",REPARTO!$F$3,"-",A1470,")")</f>
        <v>ÁMBITO DE LA INSTRUCCIÓN TÁCTICA Y TÉCNICA - INSTRUCCIÓN DE INTELIGENCIA.  (Ref: 5-1469)</v>
      </c>
      <c r="I1470" s="42" t="s">
        <v>138</v>
      </c>
      <c r="J1470" s="37" t="s">
        <v>86</v>
      </c>
      <c r="Q1470" s="113"/>
      <c r="R1470" s="49">
        <f t="shared" si="89"/>
        <v>17</v>
      </c>
    </row>
    <row r="1471" spans="1:18" x14ac:dyDescent="0.25">
      <c r="A1471" s="59">
        <f t="shared" si="88"/>
        <v>1470</v>
      </c>
      <c r="B1471" s="47">
        <v>3</v>
      </c>
      <c r="F1471" s="59" t="str">
        <f t="shared" si="90"/>
        <v xml:space="preserve">INSTRUCCIÓN DE INTELIGENCIA. </v>
      </c>
      <c r="G1471" s="59" t="str">
        <f>CONCATENATE(I1471," - ",J1471,". ",K1471," (Ref: ",REPARTO!$F$3,"-",A1471,")")</f>
        <v>ÁMBITO DE LA INSTRUCCIÓN TÁCTICA Y TÉCNICA - INSTRUCCIÓN DE INTELIGENCIA.  (Ref: 5-1470)</v>
      </c>
      <c r="I1471" s="42" t="s">
        <v>138</v>
      </c>
      <c r="J1471" s="37" t="s">
        <v>86</v>
      </c>
      <c r="Q1471" s="113"/>
      <c r="R1471" s="49">
        <f t="shared" si="89"/>
        <v>18</v>
      </c>
    </row>
    <row r="1472" spans="1:18" x14ac:dyDescent="0.25">
      <c r="A1472" s="59">
        <f t="shared" si="88"/>
        <v>1471</v>
      </c>
      <c r="B1472" s="47">
        <v>3</v>
      </c>
      <c r="F1472" s="59" t="str">
        <f t="shared" si="90"/>
        <v xml:space="preserve">INSTRUCCIÓN DE INTELIGENCIA. </v>
      </c>
      <c r="G1472" s="59" t="str">
        <f>CONCATENATE(I1472," - ",J1472,". ",K1472," (Ref: ",REPARTO!$F$3,"-",A1472,")")</f>
        <v>ÁMBITO DE LA INSTRUCCIÓN TÁCTICA Y TÉCNICA - INSTRUCCIÓN DE INTELIGENCIA.  (Ref: 5-1471)</v>
      </c>
      <c r="I1472" s="42" t="s">
        <v>138</v>
      </c>
      <c r="J1472" s="37" t="s">
        <v>86</v>
      </c>
      <c r="Q1472" s="113"/>
      <c r="R1472" s="49">
        <f t="shared" si="89"/>
        <v>19</v>
      </c>
    </row>
    <row r="1473" spans="1:18" x14ac:dyDescent="0.25">
      <c r="A1473" s="59">
        <f t="shared" si="88"/>
        <v>1472</v>
      </c>
      <c r="B1473" s="47">
        <v>3</v>
      </c>
      <c r="F1473" s="59" t="str">
        <f t="shared" si="90"/>
        <v xml:space="preserve">INSTRUCCIÓN DE INTELIGENCIA. </v>
      </c>
      <c r="G1473" s="59" t="str">
        <f>CONCATENATE(I1473," - ",J1473,". ",K1473," (Ref: ",REPARTO!$F$3,"-",A1473,")")</f>
        <v>ÁMBITO DE LA INSTRUCCIÓN TÁCTICA Y TÉCNICA - INSTRUCCIÓN DE INTELIGENCIA.  (Ref: 5-1472)</v>
      </c>
      <c r="I1473" s="42" t="s">
        <v>138</v>
      </c>
      <c r="J1473" s="37" t="s">
        <v>86</v>
      </c>
      <c r="Q1473" s="113"/>
      <c r="R1473" s="49">
        <f t="shared" si="89"/>
        <v>20</v>
      </c>
    </row>
    <row r="1474" spans="1:18" x14ac:dyDescent="0.25">
      <c r="A1474" s="59">
        <f t="shared" si="88"/>
        <v>1473</v>
      </c>
      <c r="B1474" s="47">
        <v>3</v>
      </c>
      <c r="F1474" s="59" t="str">
        <f t="shared" si="90"/>
        <v xml:space="preserve">INSTRUCCIÓN DE INTELIGENCIA. </v>
      </c>
      <c r="G1474" s="59" t="str">
        <f>CONCATENATE(I1474," - ",J1474,". ",K1474," (Ref: ",REPARTO!$F$3,"-",A1474,")")</f>
        <v>ÁMBITO DE LA INSTRUCCIÓN TÁCTICA Y TÉCNICA - INSTRUCCIÓN DE INTELIGENCIA.  (Ref: 5-1473)</v>
      </c>
      <c r="I1474" s="42" t="s">
        <v>138</v>
      </c>
      <c r="J1474" s="37" t="s">
        <v>86</v>
      </c>
      <c r="Q1474" s="113"/>
      <c r="R1474" s="49">
        <f t="shared" si="89"/>
        <v>21</v>
      </c>
    </row>
    <row r="1475" spans="1:18" x14ac:dyDescent="0.25">
      <c r="A1475" s="59">
        <f t="shared" si="88"/>
        <v>1474</v>
      </c>
      <c r="B1475" s="47">
        <v>3</v>
      </c>
      <c r="F1475" s="59" t="str">
        <f t="shared" si="90"/>
        <v xml:space="preserve">INSTRUCCIÓN DE INTELIGENCIA. </v>
      </c>
      <c r="G1475" s="59" t="str">
        <f>CONCATENATE(I1475," - ",J1475,". ",K1475," (Ref: ",REPARTO!$F$3,"-",A1475,")")</f>
        <v>ÁMBITO DE LA INSTRUCCIÓN TÁCTICA Y TÉCNICA - INSTRUCCIÓN DE INTELIGENCIA.  (Ref: 5-1474)</v>
      </c>
      <c r="I1475" s="42" t="s">
        <v>138</v>
      </c>
      <c r="J1475" s="37" t="s">
        <v>86</v>
      </c>
      <c r="Q1475" s="113"/>
      <c r="R1475" s="49">
        <f t="shared" si="89"/>
        <v>22</v>
      </c>
    </row>
    <row r="1476" spans="1:18" x14ac:dyDescent="0.25">
      <c r="A1476" s="59">
        <f t="shared" ref="A1476:A1539" si="91">+A1475+1</f>
        <v>1475</v>
      </c>
      <c r="B1476" s="47">
        <v>3</v>
      </c>
      <c r="F1476" s="59" t="str">
        <f t="shared" si="87"/>
        <v xml:space="preserve">INSTRUCCIÓN DE INTELIGENCIA. </v>
      </c>
      <c r="G1476" s="59" t="str">
        <f>CONCATENATE(I1476," - ",J1476,". ",K1476," (Ref: ",REPARTO!$F$3,"-",A1476,")")</f>
        <v>ÁMBITO DE LA INSTRUCCIÓN TÁCTICA Y TÉCNICA - INSTRUCCIÓN DE INTELIGENCIA.  (Ref: 5-1475)</v>
      </c>
      <c r="I1476" s="42" t="s">
        <v>138</v>
      </c>
      <c r="J1476" s="37" t="s">
        <v>86</v>
      </c>
      <c r="Q1476" s="113"/>
      <c r="R1476" s="49">
        <f t="shared" ref="R1476:R1539" si="92">IF(C1476=0,R1475+1,1)</f>
        <v>23</v>
      </c>
    </row>
    <row r="1477" spans="1:18" x14ac:dyDescent="0.25">
      <c r="A1477" s="59">
        <f t="shared" si="91"/>
        <v>1476</v>
      </c>
      <c r="B1477" s="47">
        <v>3</v>
      </c>
      <c r="F1477" s="59" t="str">
        <f t="shared" si="87"/>
        <v xml:space="preserve">INSTRUCCIÓN DE INTELIGENCIA. </v>
      </c>
      <c r="G1477" s="59" t="str">
        <f>CONCATENATE(I1477," - ",J1477,". ",K1477," (Ref: ",REPARTO!$F$3,"-",A1477,")")</f>
        <v>ÁMBITO DE LA INSTRUCCIÓN TÁCTICA Y TÉCNICA - INSTRUCCIÓN DE INTELIGENCIA.  (Ref: 5-1476)</v>
      </c>
      <c r="I1477" s="42" t="s">
        <v>138</v>
      </c>
      <c r="J1477" s="37" t="s">
        <v>86</v>
      </c>
      <c r="Q1477" s="113"/>
      <c r="R1477" s="49">
        <f t="shared" si="92"/>
        <v>24</v>
      </c>
    </row>
    <row r="1478" spans="1:18" x14ac:dyDescent="0.25">
      <c r="A1478" s="59">
        <f t="shared" si="91"/>
        <v>1477</v>
      </c>
      <c r="B1478" s="47">
        <v>3</v>
      </c>
      <c r="F1478" s="59" t="str">
        <f t="shared" si="87"/>
        <v xml:space="preserve">INSTRUCCIÓN DE INTELIGENCIA. </v>
      </c>
      <c r="G1478" s="59" t="str">
        <f>CONCATENATE(I1478," - ",J1478,". ",K1478," (Ref: ",REPARTO!$F$3,"-",A1478,")")</f>
        <v>ÁMBITO DE LA INSTRUCCIÓN TÁCTICA Y TÉCNICA - INSTRUCCIÓN DE INTELIGENCIA.  (Ref: 5-1477)</v>
      </c>
      <c r="I1478" s="42" t="s">
        <v>138</v>
      </c>
      <c r="J1478" s="37" t="s">
        <v>86</v>
      </c>
      <c r="Q1478" s="113"/>
      <c r="R1478" s="49">
        <f t="shared" si="92"/>
        <v>25</v>
      </c>
    </row>
    <row r="1479" spans="1:18" x14ac:dyDescent="0.25">
      <c r="A1479" s="59">
        <f t="shared" si="91"/>
        <v>1478</v>
      </c>
      <c r="B1479" s="47">
        <v>3</v>
      </c>
      <c r="F1479" s="59" t="str">
        <f t="shared" si="87"/>
        <v xml:space="preserve">INSTRUCCIÓN DE INTELIGENCIA. </v>
      </c>
      <c r="G1479" s="59" t="str">
        <f>CONCATENATE(I1479," - ",J1479,". ",K1479," (Ref: ",REPARTO!$F$3,"-",A1479,")")</f>
        <v>ÁMBITO DE LA INSTRUCCIÓN TÁCTICA Y TÉCNICA - INSTRUCCIÓN DE INTELIGENCIA.  (Ref: 5-1478)</v>
      </c>
      <c r="I1479" s="42" t="s">
        <v>138</v>
      </c>
      <c r="J1479" s="37" t="s">
        <v>86</v>
      </c>
      <c r="Q1479" s="113"/>
      <c r="R1479" s="49">
        <f t="shared" si="92"/>
        <v>26</v>
      </c>
    </row>
    <row r="1480" spans="1:18" x14ac:dyDescent="0.25">
      <c r="A1480" s="59">
        <f t="shared" si="91"/>
        <v>1479</v>
      </c>
      <c r="B1480" s="47">
        <v>3</v>
      </c>
      <c r="F1480" s="59" t="str">
        <f t="shared" si="87"/>
        <v xml:space="preserve">INSTRUCCIÓN DE INTELIGENCIA. </v>
      </c>
      <c r="G1480" s="59" t="str">
        <f>CONCATENATE(I1480," - ",J1480,". ",K1480," (Ref: ",REPARTO!$F$3,"-",A1480,")")</f>
        <v>ÁMBITO DE LA INSTRUCCIÓN TÁCTICA Y TÉCNICA - INSTRUCCIÓN DE INTELIGENCIA.  (Ref: 5-1479)</v>
      </c>
      <c r="I1480" s="42" t="s">
        <v>138</v>
      </c>
      <c r="J1480" s="37" t="s">
        <v>86</v>
      </c>
      <c r="Q1480" s="113"/>
      <c r="R1480" s="49">
        <f t="shared" si="92"/>
        <v>27</v>
      </c>
    </row>
    <row r="1481" spans="1:18" x14ac:dyDescent="0.25">
      <c r="A1481" s="59">
        <f t="shared" si="91"/>
        <v>1480</v>
      </c>
      <c r="B1481" s="47">
        <v>3</v>
      </c>
      <c r="F1481" s="59" t="str">
        <f t="shared" si="87"/>
        <v xml:space="preserve">INSTRUCCIÓN DE INTELIGENCIA. </v>
      </c>
      <c r="G1481" s="59" t="str">
        <f>CONCATENATE(I1481," - ",J1481,". ",K1481," (Ref: ",REPARTO!$F$3,"-",A1481,")")</f>
        <v>ÁMBITO DE LA INSTRUCCIÓN TÁCTICA Y TÉCNICA - INSTRUCCIÓN DE INTELIGENCIA.  (Ref: 5-1480)</v>
      </c>
      <c r="I1481" s="42" t="s">
        <v>138</v>
      </c>
      <c r="J1481" s="37" t="s">
        <v>86</v>
      </c>
      <c r="Q1481" s="113"/>
      <c r="R1481" s="49">
        <f t="shared" si="92"/>
        <v>28</v>
      </c>
    </row>
    <row r="1482" spans="1:18" x14ac:dyDescent="0.25">
      <c r="A1482" s="59">
        <f t="shared" si="91"/>
        <v>1481</v>
      </c>
      <c r="B1482" s="47">
        <v>3</v>
      </c>
      <c r="F1482" s="59" t="str">
        <f t="shared" si="87"/>
        <v xml:space="preserve">INSTRUCCIÓN DE INTELIGENCIA. </v>
      </c>
      <c r="G1482" s="59" t="str">
        <f>CONCATENATE(I1482," - ",J1482,". ",K1482," (Ref: ",REPARTO!$F$3,"-",A1482,")")</f>
        <v>ÁMBITO DE LA INSTRUCCIÓN TÁCTICA Y TÉCNICA - INSTRUCCIÓN DE INTELIGENCIA.  (Ref: 5-1481)</v>
      </c>
      <c r="I1482" s="42" t="s">
        <v>138</v>
      </c>
      <c r="J1482" s="37" t="s">
        <v>86</v>
      </c>
      <c r="Q1482" s="113"/>
      <c r="R1482" s="49">
        <f t="shared" si="92"/>
        <v>29</v>
      </c>
    </row>
    <row r="1483" spans="1:18" x14ac:dyDescent="0.25">
      <c r="A1483" s="59">
        <f t="shared" si="91"/>
        <v>1482</v>
      </c>
      <c r="B1483" s="47">
        <v>3</v>
      </c>
      <c r="F1483" s="59" t="str">
        <f t="shared" si="87"/>
        <v xml:space="preserve">INSTRUCCIÓN DE INTELIGENCIA. </v>
      </c>
      <c r="G1483" s="59" t="str">
        <f>CONCATENATE(I1483," - ",J1483,". ",K1483," (Ref: ",REPARTO!$F$3,"-",A1483,")")</f>
        <v>ÁMBITO DE LA INSTRUCCIÓN TÁCTICA Y TÉCNICA - INSTRUCCIÓN DE INTELIGENCIA.  (Ref: 5-1482)</v>
      </c>
      <c r="I1483" s="42" t="s">
        <v>138</v>
      </c>
      <c r="J1483" s="37" t="s">
        <v>86</v>
      </c>
      <c r="Q1483" s="113"/>
      <c r="R1483" s="49">
        <f t="shared" si="92"/>
        <v>30</v>
      </c>
    </row>
    <row r="1484" spans="1:18" x14ac:dyDescent="0.25">
      <c r="A1484" s="59">
        <f t="shared" si="91"/>
        <v>1483</v>
      </c>
      <c r="B1484" s="47">
        <v>3</v>
      </c>
      <c r="F1484" s="59" t="str">
        <f t="shared" si="87"/>
        <v xml:space="preserve">INSTRUCCIÓN DE INTELIGENCIA. </v>
      </c>
      <c r="G1484" s="59" t="str">
        <f>CONCATENATE(I1484," - ",J1484,". ",K1484," (Ref: ",REPARTO!$F$3,"-",A1484,")")</f>
        <v>ÁMBITO DE LA INSTRUCCIÓN TÁCTICA Y TÉCNICA - INSTRUCCIÓN DE INTELIGENCIA.  (Ref: 5-1483)</v>
      </c>
      <c r="I1484" s="42" t="s">
        <v>138</v>
      </c>
      <c r="J1484" s="37" t="s">
        <v>86</v>
      </c>
      <c r="Q1484" s="113"/>
      <c r="R1484" s="49">
        <f t="shared" si="92"/>
        <v>31</v>
      </c>
    </row>
    <row r="1485" spans="1:18" x14ac:dyDescent="0.25">
      <c r="A1485" s="59">
        <f t="shared" si="91"/>
        <v>1484</v>
      </c>
      <c r="B1485" s="47">
        <v>3</v>
      </c>
      <c r="F1485" s="59" t="str">
        <f t="shared" si="87"/>
        <v xml:space="preserve">INSTRUCCIÓN DE INTELIGENCIA. </v>
      </c>
      <c r="G1485" s="59" t="str">
        <f>CONCATENATE(I1485," - ",J1485,". ",K1485," (Ref: ",REPARTO!$F$3,"-",A1485,")")</f>
        <v>ÁMBITO DE LA INSTRUCCIÓN TÁCTICA Y TÉCNICA - INSTRUCCIÓN DE INTELIGENCIA.  (Ref: 5-1484)</v>
      </c>
      <c r="I1485" s="42" t="s">
        <v>138</v>
      </c>
      <c r="J1485" s="37" t="s">
        <v>86</v>
      </c>
      <c r="Q1485" s="113"/>
      <c r="R1485" s="49">
        <f t="shared" si="92"/>
        <v>32</v>
      </c>
    </row>
    <row r="1486" spans="1:18" x14ac:dyDescent="0.25">
      <c r="A1486" s="59">
        <f t="shared" si="91"/>
        <v>1485</v>
      </c>
      <c r="B1486" s="47">
        <v>3</v>
      </c>
      <c r="F1486" s="59" t="str">
        <f t="shared" ref="F1486:F1491" si="93">IF(J1486&gt;0,CONCATENATE(J1486,". ",K1486),K1486)</f>
        <v xml:space="preserve">INSTRUCCIÓN DE INTELIGENCIA. </v>
      </c>
      <c r="G1486" s="59" t="str">
        <f>CONCATENATE(I1486," - ",J1486,". ",K1486," (Ref: ",REPARTO!$F$3,"-",A1486,")")</f>
        <v>ÁMBITO DE LA INSTRUCCIÓN TÁCTICA Y TÉCNICA - INSTRUCCIÓN DE INTELIGENCIA.  (Ref: 5-1485)</v>
      </c>
      <c r="I1486" s="42" t="s">
        <v>138</v>
      </c>
      <c r="J1486" s="37" t="s">
        <v>86</v>
      </c>
      <c r="Q1486" s="113"/>
      <c r="R1486" s="49">
        <f t="shared" si="92"/>
        <v>33</v>
      </c>
    </row>
    <row r="1487" spans="1:18" x14ac:dyDescent="0.25">
      <c r="A1487" s="59">
        <f t="shared" si="91"/>
        <v>1486</v>
      </c>
      <c r="B1487" s="47">
        <v>3</v>
      </c>
      <c r="F1487" s="59" t="str">
        <f t="shared" si="93"/>
        <v xml:space="preserve">INSTRUCCIÓN DE INTELIGENCIA. </v>
      </c>
      <c r="G1487" s="59" t="str">
        <f>CONCATENATE(I1487," - ",J1487,". ",K1487," (Ref: ",REPARTO!$F$3,"-",A1487,")")</f>
        <v>ÁMBITO DE LA INSTRUCCIÓN TÁCTICA Y TÉCNICA - INSTRUCCIÓN DE INTELIGENCIA.  (Ref: 5-1486)</v>
      </c>
      <c r="I1487" s="42" t="s">
        <v>138</v>
      </c>
      <c r="J1487" s="37" t="s">
        <v>86</v>
      </c>
      <c r="Q1487" s="113"/>
      <c r="R1487" s="49">
        <f t="shared" si="92"/>
        <v>34</v>
      </c>
    </row>
    <row r="1488" spans="1:18" x14ac:dyDescent="0.25">
      <c r="A1488" s="59">
        <f t="shared" si="91"/>
        <v>1487</v>
      </c>
      <c r="B1488" s="47">
        <v>3</v>
      </c>
      <c r="F1488" s="59" t="str">
        <f t="shared" si="93"/>
        <v xml:space="preserve">INSTRUCCIÓN DE INTELIGENCIA. </v>
      </c>
      <c r="G1488" s="59" t="str">
        <f>CONCATENATE(I1488," - ",J1488,". ",K1488," (Ref: ",REPARTO!$F$3,"-",A1488,")")</f>
        <v>ÁMBITO DE LA INSTRUCCIÓN TÁCTICA Y TÉCNICA - INSTRUCCIÓN DE INTELIGENCIA.  (Ref: 5-1487)</v>
      </c>
      <c r="I1488" s="42" t="s">
        <v>138</v>
      </c>
      <c r="J1488" s="37" t="s">
        <v>86</v>
      </c>
      <c r="Q1488" s="113"/>
      <c r="R1488" s="49">
        <f t="shared" si="92"/>
        <v>35</v>
      </c>
    </row>
    <row r="1489" spans="1:18" x14ac:dyDescent="0.25">
      <c r="A1489" s="59">
        <f t="shared" si="91"/>
        <v>1488</v>
      </c>
      <c r="B1489" s="47">
        <v>3</v>
      </c>
      <c r="F1489" s="59" t="str">
        <f t="shared" si="93"/>
        <v xml:space="preserve">INSTRUCCIÓN DE INTELIGENCIA. </v>
      </c>
      <c r="G1489" s="59" t="str">
        <f>CONCATENATE(I1489," - ",J1489,". ",K1489," (Ref: ",REPARTO!$F$3,"-",A1489,")")</f>
        <v>ÁMBITO DE LA INSTRUCCIÓN TÁCTICA Y TÉCNICA - INSTRUCCIÓN DE INTELIGENCIA.  (Ref: 5-1488)</v>
      </c>
      <c r="I1489" s="42" t="s">
        <v>138</v>
      </c>
      <c r="J1489" s="37" t="s">
        <v>86</v>
      </c>
      <c r="Q1489" s="113"/>
      <c r="R1489" s="49">
        <f t="shared" si="92"/>
        <v>36</v>
      </c>
    </row>
    <row r="1490" spans="1:18" x14ac:dyDescent="0.25">
      <c r="A1490" s="59">
        <f t="shared" si="91"/>
        <v>1489</v>
      </c>
      <c r="B1490" s="47">
        <v>3</v>
      </c>
      <c r="C1490" s="46">
        <f>+C1454+1</f>
        <v>22</v>
      </c>
      <c r="E1490" s="115" t="str">
        <f>CONCATENATE(H1490," ",D1490)</f>
        <v xml:space="preserve">INSTRUCCIÓN NBQ </v>
      </c>
      <c r="F1490" s="59" t="str">
        <f t="shared" si="93"/>
        <v xml:space="preserve">INSTRUCCIÓN NBQ. </v>
      </c>
      <c r="G1490" s="59" t="str">
        <f>CONCATENATE(I1490," - ",J1490,". ",K1490," (Ref: ",REPARTO!$F$3,"-",A1490,")")</f>
        <v>ÁMBITO DE LA INSTRUCCIÓN TÁCTICA Y TÉCNICA - INSTRUCCIÓN NBQ.  (Ref: 5-1489)</v>
      </c>
      <c r="H1490" s="37" t="s">
        <v>87</v>
      </c>
      <c r="I1490" s="42" t="s">
        <v>138</v>
      </c>
      <c r="J1490" s="37" t="s">
        <v>87</v>
      </c>
      <c r="Q1490" s="113"/>
      <c r="R1490" s="49">
        <f t="shared" si="92"/>
        <v>1</v>
      </c>
    </row>
    <row r="1491" spans="1:18" x14ac:dyDescent="0.25">
      <c r="A1491" s="59">
        <f t="shared" si="91"/>
        <v>1490</v>
      </c>
      <c r="B1491" s="47">
        <v>3</v>
      </c>
      <c r="F1491" s="59" t="str">
        <f t="shared" si="93"/>
        <v xml:space="preserve">INSTRUCCIÓN NBQ. </v>
      </c>
      <c r="G1491" s="59" t="str">
        <f>CONCATENATE(I1491," - ",J1491,". ",K1491," (Ref: ",REPARTO!$F$3,"-",A1491,")")</f>
        <v>ÁMBITO DE LA INSTRUCCIÓN TÁCTICA Y TÉCNICA - INSTRUCCIÓN NBQ.  (Ref: 5-1490)</v>
      </c>
      <c r="I1491" s="42" t="s">
        <v>138</v>
      </c>
      <c r="J1491" s="37" t="s">
        <v>87</v>
      </c>
      <c r="Q1491" s="113"/>
      <c r="R1491" s="49">
        <f t="shared" si="92"/>
        <v>2</v>
      </c>
    </row>
    <row r="1492" spans="1:18" x14ac:dyDescent="0.25">
      <c r="A1492" s="59">
        <f t="shared" si="91"/>
        <v>1491</v>
      </c>
      <c r="B1492" s="47">
        <v>3</v>
      </c>
      <c r="F1492" s="59" t="str">
        <f t="shared" ref="F1492:F1539" si="94">IF(J1492&gt;0,CONCATENATE(J1492,". ",K1492),K1492)</f>
        <v xml:space="preserve">INSTRUCCIÓN NBQ. </v>
      </c>
      <c r="G1492" s="59" t="str">
        <f>CONCATENATE(I1492," - ",J1492,". ",K1492," (Ref: ",REPARTO!$F$3,"-",A1492,")")</f>
        <v>ÁMBITO DE LA INSTRUCCIÓN TÁCTICA Y TÉCNICA - INSTRUCCIÓN NBQ.  (Ref: 5-1491)</v>
      </c>
      <c r="I1492" s="42" t="s">
        <v>138</v>
      </c>
      <c r="J1492" s="37" t="s">
        <v>87</v>
      </c>
      <c r="Q1492" s="113"/>
      <c r="R1492" s="49">
        <f t="shared" si="92"/>
        <v>3</v>
      </c>
    </row>
    <row r="1493" spans="1:18" x14ac:dyDescent="0.25">
      <c r="A1493" s="59">
        <f t="shared" si="91"/>
        <v>1492</v>
      </c>
      <c r="B1493" s="47">
        <v>3</v>
      </c>
      <c r="F1493" s="59" t="str">
        <f t="shared" si="94"/>
        <v xml:space="preserve">INSTRUCCIÓN NBQ. </v>
      </c>
      <c r="G1493" s="59" t="str">
        <f>CONCATENATE(I1493," - ",J1493,". ",K1493," (Ref: ",REPARTO!$F$3,"-",A1493,")")</f>
        <v>ÁMBITO DE LA INSTRUCCIÓN TÁCTICA Y TÉCNICA - INSTRUCCIÓN NBQ.  (Ref: 5-1492)</v>
      </c>
      <c r="I1493" s="42" t="s">
        <v>138</v>
      </c>
      <c r="J1493" s="37" t="s">
        <v>87</v>
      </c>
      <c r="Q1493" s="113"/>
      <c r="R1493" s="49">
        <f t="shared" si="92"/>
        <v>4</v>
      </c>
    </row>
    <row r="1494" spans="1:18" x14ac:dyDescent="0.25">
      <c r="A1494" s="59">
        <f t="shared" si="91"/>
        <v>1493</v>
      </c>
      <c r="B1494" s="47">
        <v>3</v>
      </c>
      <c r="F1494" s="59" t="str">
        <f t="shared" si="94"/>
        <v xml:space="preserve">INSTRUCCIÓN NBQ. </v>
      </c>
      <c r="G1494" s="59" t="str">
        <f>CONCATENATE(I1494," - ",J1494,". ",K1494," (Ref: ",REPARTO!$F$3,"-",A1494,")")</f>
        <v>ÁMBITO DE LA INSTRUCCIÓN TÁCTICA Y TÉCNICA - INSTRUCCIÓN NBQ.  (Ref: 5-1493)</v>
      </c>
      <c r="I1494" s="42" t="s">
        <v>138</v>
      </c>
      <c r="J1494" s="37" t="s">
        <v>87</v>
      </c>
      <c r="Q1494" s="113"/>
      <c r="R1494" s="49">
        <f t="shared" si="92"/>
        <v>5</v>
      </c>
    </row>
    <row r="1495" spans="1:18" x14ac:dyDescent="0.25">
      <c r="A1495" s="59">
        <f t="shared" si="91"/>
        <v>1494</v>
      </c>
      <c r="B1495" s="47">
        <v>3</v>
      </c>
      <c r="F1495" s="59" t="str">
        <f t="shared" si="94"/>
        <v xml:space="preserve">INSTRUCCIÓN NBQ. </v>
      </c>
      <c r="G1495" s="59" t="str">
        <f>CONCATENATE(I1495," - ",J1495,". ",K1495," (Ref: ",REPARTO!$F$3,"-",A1495,")")</f>
        <v>ÁMBITO DE LA INSTRUCCIÓN TÁCTICA Y TÉCNICA - INSTRUCCIÓN NBQ.  (Ref: 5-1494)</v>
      </c>
      <c r="I1495" s="42" t="s">
        <v>138</v>
      </c>
      <c r="J1495" s="37" t="s">
        <v>87</v>
      </c>
      <c r="Q1495" s="113"/>
      <c r="R1495" s="49">
        <f t="shared" si="92"/>
        <v>6</v>
      </c>
    </row>
    <row r="1496" spans="1:18" x14ac:dyDescent="0.25">
      <c r="A1496" s="59">
        <f t="shared" si="91"/>
        <v>1495</v>
      </c>
      <c r="B1496" s="47">
        <v>3</v>
      </c>
      <c r="F1496" s="59" t="str">
        <f t="shared" si="94"/>
        <v xml:space="preserve">INSTRUCCIÓN NBQ. </v>
      </c>
      <c r="G1496" s="59" t="str">
        <f>CONCATENATE(I1496," - ",J1496,". ",K1496," (Ref: ",REPARTO!$F$3,"-",A1496,")")</f>
        <v>ÁMBITO DE LA INSTRUCCIÓN TÁCTICA Y TÉCNICA - INSTRUCCIÓN NBQ.  (Ref: 5-1495)</v>
      </c>
      <c r="I1496" s="42" t="s">
        <v>138</v>
      </c>
      <c r="J1496" s="37" t="s">
        <v>87</v>
      </c>
      <c r="Q1496" s="113"/>
      <c r="R1496" s="49">
        <f t="shared" si="92"/>
        <v>7</v>
      </c>
    </row>
    <row r="1497" spans="1:18" x14ac:dyDescent="0.25">
      <c r="A1497" s="59">
        <f t="shared" si="91"/>
        <v>1496</v>
      </c>
      <c r="B1497" s="47">
        <v>3</v>
      </c>
      <c r="F1497" s="59" t="str">
        <f t="shared" si="94"/>
        <v xml:space="preserve">INSTRUCCIÓN NBQ. </v>
      </c>
      <c r="G1497" s="59" t="str">
        <f>CONCATENATE(I1497," - ",J1497,". ",K1497," (Ref: ",REPARTO!$F$3,"-",A1497,")")</f>
        <v>ÁMBITO DE LA INSTRUCCIÓN TÁCTICA Y TÉCNICA - INSTRUCCIÓN NBQ.  (Ref: 5-1496)</v>
      </c>
      <c r="I1497" s="42" t="s">
        <v>138</v>
      </c>
      <c r="J1497" s="37" t="s">
        <v>87</v>
      </c>
      <c r="Q1497" s="113"/>
      <c r="R1497" s="49">
        <f t="shared" si="92"/>
        <v>8</v>
      </c>
    </row>
    <row r="1498" spans="1:18" x14ac:dyDescent="0.25">
      <c r="A1498" s="59">
        <f t="shared" si="91"/>
        <v>1497</v>
      </c>
      <c r="B1498" s="47">
        <v>3</v>
      </c>
      <c r="F1498" s="59" t="str">
        <f t="shared" si="94"/>
        <v xml:space="preserve">INSTRUCCIÓN NBQ. </v>
      </c>
      <c r="G1498" s="59" t="str">
        <f>CONCATENATE(I1498," - ",J1498,". ",K1498," (Ref: ",REPARTO!$F$3,"-",A1498,")")</f>
        <v>ÁMBITO DE LA INSTRUCCIÓN TÁCTICA Y TÉCNICA - INSTRUCCIÓN NBQ.  (Ref: 5-1497)</v>
      </c>
      <c r="I1498" s="42" t="s">
        <v>138</v>
      </c>
      <c r="J1498" s="37" t="s">
        <v>87</v>
      </c>
      <c r="Q1498" s="113"/>
      <c r="R1498" s="49">
        <f t="shared" si="92"/>
        <v>9</v>
      </c>
    </row>
    <row r="1499" spans="1:18" x14ac:dyDescent="0.25">
      <c r="A1499" s="59">
        <f t="shared" si="91"/>
        <v>1498</v>
      </c>
      <c r="B1499" s="47">
        <v>3</v>
      </c>
      <c r="F1499" s="59" t="str">
        <f t="shared" si="94"/>
        <v xml:space="preserve">INSTRUCCIÓN NBQ. </v>
      </c>
      <c r="G1499" s="59" t="str">
        <f>CONCATENATE(I1499," - ",J1499,". ",K1499," (Ref: ",REPARTO!$F$3,"-",A1499,")")</f>
        <v>ÁMBITO DE LA INSTRUCCIÓN TÁCTICA Y TÉCNICA - INSTRUCCIÓN NBQ.  (Ref: 5-1498)</v>
      </c>
      <c r="I1499" s="42" t="s">
        <v>138</v>
      </c>
      <c r="J1499" s="37" t="s">
        <v>87</v>
      </c>
      <c r="Q1499" s="113"/>
      <c r="R1499" s="49">
        <f t="shared" si="92"/>
        <v>10</v>
      </c>
    </row>
    <row r="1500" spans="1:18" x14ac:dyDescent="0.25">
      <c r="A1500" s="59">
        <f t="shared" si="91"/>
        <v>1499</v>
      </c>
      <c r="B1500" s="47">
        <v>3</v>
      </c>
      <c r="F1500" s="59" t="str">
        <f t="shared" si="94"/>
        <v xml:space="preserve">INSTRUCCIÓN NBQ. </v>
      </c>
      <c r="G1500" s="59" t="str">
        <f>CONCATENATE(I1500," - ",J1500,". ",K1500," (Ref: ",REPARTO!$F$3,"-",A1500,")")</f>
        <v>ÁMBITO DE LA INSTRUCCIÓN TÁCTICA Y TÉCNICA - INSTRUCCIÓN NBQ.  (Ref: 5-1499)</v>
      </c>
      <c r="I1500" s="42" t="s">
        <v>138</v>
      </c>
      <c r="J1500" s="37" t="s">
        <v>87</v>
      </c>
      <c r="Q1500" s="113"/>
      <c r="R1500" s="49">
        <f t="shared" si="92"/>
        <v>11</v>
      </c>
    </row>
    <row r="1501" spans="1:18" x14ac:dyDescent="0.25">
      <c r="A1501" s="59">
        <f t="shared" si="91"/>
        <v>1500</v>
      </c>
      <c r="B1501" s="47">
        <v>3</v>
      </c>
      <c r="F1501" s="59" t="str">
        <f t="shared" si="94"/>
        <v xml:space="preserve">INSTRUCCIÓN NBQ. </v>
      </c>
      <c r="G1501" s="59" t="str">
        <f>CONCATENATE(I1501," - ",J1501,". ",K1501," (Ref: ",REPARTO!$F$3,"-",A1501,")")</f>
        <v>ÁMBITO DE LA INSTRUCCIÓN TÁCTICA Y TÉCNICA - INSTRUCCIÓN NBQ.  (Ref: 5-1500)</v>
      </c>
      <c r="I1501" s="42" t="s">
        <v>138</v>
      </c>
      <c r="J1501" s="37" t="s">
        <v>87</v>
      </c>
      <c r="Q1501" s="113"/>
      <c r="R1501" s="49">
        <f t="shared" si="92"/>
        <v>12</v>
      </c>
    </row>
    <row r="1502" spans="1:18" x14ac:dyDescent="0.25">
      <c r="A1502" s="59">
        <f t="shared" si="91"/>
        <v>1501</v>
      </c>
      <c r="B1502" s="47">
        <v>3</v>
      </c>
      <c r="F1502" s="59" t="str">
        <f t="shared" si="94"/>
        <v xml:space="preserve">INSTRUCCIÓN NBQ. </v>
      </c>
      <c r="G1502" s="59" t="str">
        <f>CONCATENATE(I1502," - ",J1502,". ",K1502," (Ref: ",REPARTO!$F$3,"-",A1502,")")</f>
        <v>ÁMBITO DE LA INSTRUCCIÓN TÁCTICA Y TÉCNICA - INSTRUCCIÓN NBQ.  (Ref: 5-1501)</v>
      </c>
      <c r="I1502" s="42" t="s">
        <v>138</v>
      </c>
      <c r="J1502" s="37" t="s">
        <v>87</v>
      </c>
      <c r="Q1502" s="113"/>
      <c r="R1502" s="49">
        <f t="shared" si="92"/>
        <v>13</v>
      </c>
    </row>
    <row r="1503" spans="1:18" x14ac:dyDescent="0.25">
      <c r="A1503" s="59">
        <f t="shared" si="91"/>
        <v>1502</v>
      </c>
      <c r="B1503" s="47">
        <v>3</v>
      </c>
      <c r="F1503" s="59" t="str">
        <f t="shared" si="94"/>
        <v xml:space="preserve">INSTRUCCIÓN NBQ. </v>
      </c>
      <c r="G1503" s="59" t="str">
        <f>CONCATENATE(I1503," - ",J1503,". ",K1503," (Ref: ",REPARTO!$F$3,"-",A1503,")")</f>
        <v>ÁMBITO DE LA INSTRUCCIÓN TÁCTICA Y TÉCNICA - INSTRUCCIÓN NBQ.  (Ref: 5-1502)</v>
      </c>
      <c r="I1503" s="42" t="s">
        <v>138</v>
      </c>
      <c r="J1503" s="37" t="s">
        <v>87</v>
      </c>
      <c r="Q1503" s="113"/>
      <c r="R1503" s="49">
        <f t="shared" si="92"/>
        <v>14</v>
      </c>
    </row>
    <row r="1504" spans="1:18" x14ac:dyDescent="0.25">
      <c r="A1504" s="59">
        <f t="shared" si="91"/>
        <v>1503</v>
      </c>
      <c r="B1504" s="47">
        <v>3</v>
      </c>
      <c r="F1504" s="59" t="str">
        <f t="shared" si="94"/>
        <v xml:space="preserve">INSTRUCCIÓN NBQ. </v>
      </c>
      <c r="G1504" s="59" t="str">
        <f>CONCATENATE(I1504," - ",J1504,". ",K1504," (Ref: ",REPARTO!$F$3,"-",A1504,")")</f>
        <v>ÁMBITO DE LA INSTRUCCIÓN TÁCTICA Y TÉCNICA - INSTRUCCIÓN NBQ.  (Ref: 5-1503)</v>
      </c>
      <c r="I1504" s="42" t="s">
        <v>138</v>
      </c>
      <c r="J1504" s="37" t="s">
        <v>87</v>
      </c>
      <c r="Q1504" s="113"/>
      <c r="R1504" s="49">
        <f t="shared" si="92"/>
        <v>15</v>
      </c>
    </row>
    <row r="1505" spans="1:18" x14ac:dyDescent="0.25">
      <c r="A1505" s="59">
        <f t="shared" si="91"/>
        <v>1504</v>
      </c>
      <c r="B1505" s="47">
        <v>3</v>
      </c>
      <c r="F1505" s="59" t="str">
        <f t="shared" si="94"/>
        <v xml:space="preserve">INSTRUCCIÓN NBQ. </v>
      </c>
      <c r="G1505" s="59" t="str">
        <f>CONCATENATE(I1505," - ",J1505,". ",K1505," (Ref: ",REPARTO!$F$3,"-",A1505,")")</f>
        <v>ÁMBITO DE LA INSTRUCCIÓN TÁCTICA Y TÉCNICA - INSTRUCCIÓN NBQ.  (Ref: 5-1504)</v>
      </c>
      <c r="I1505" s="42" t="s">
        <v>138</v>
      </c>
      <c r="J1505" s="37" t="s">
        <v>87</v>
      </c>
      <c r="Q1505" s="113"/>
      <c r="R1505" s="49">
        <f t="shared" si="92"/>
        <v>16</v>
      </c>
    </row>
    <row r="1506" spans="1:18" x14ac:dyDescent="0.25">
      <c r="A1506" s="59">
        <f t="shared" si="91"/>
        <v>1505</v>
      </c>
      <c r="B1506" s="47">
        <v>3</v>
      </c>
      <c r="F1506" s="59" t="str">
        <f t="shared" si="94"/>
        <v xml:space="preserve">INSTRUCCIÓN NBQ. </v>
      </c>
      <c r="G1506" s="59" t="str">
        <f>CONCATENATE(I1506," - ",J1506,". ",K1506," (Ref: ",REPARTO!$F$3,"-",A1506,")")</f>
        <v>ÁMBITO DE LA INSTRUCCIÓN TÁCTICA Y TÉCNICA - INSTRUCCIÓN NBQ.  (Ref: 5-1505)</v>
      </c>
      <c r="I1506" s="42" t="s">
        <v>138</v>
      </c>
      <c r="J1506" s="37" t="s">
        <v>87</v>
      </c>
      <c r="Q1506" s="113"/>
      <c r="R1506" s="49">
        <f t="shared" si="92"/>
        <v>17</v>
      </c>
    </row>
    <row r="1507" spans="1:18" x14ac:dyDescent="0.25">
      <c r="A1507" s="59">
        <f t="shared" si="91"/>
        <v>1506</v>
      </c>
      <c r="B1507" s="47">
        <v>3</v>
      </c>
      <c r="F1507" s="59" t="str">
        <f t="shared" si="94"/>
        <v xml:space="preserve">INSTRUCCIÓN NBQ. </v>
      </c>
      <c r="G1507" s="59" t="str">
        <f>CONCATENATE(I1507," - ",J1507,". ",K1507," (Ref: ",REPARTO!$F$3,"-",A1507,")")</f>
        <v>ÁMBITO DE LA INSTRUCCIÓN TÁCTICA Y TÉCNICA - INSTRUCCIÓN NBQ.  (Ref: 5-1506)</v>
      </c>
      <c r="I1507" s="42" t="s">
        <v>138</v>
      </c>
      <c r="J1507" s="37" t="s">
        <v>87</v>
      </c>
      <c r="Q1507" s="113"/>
      <c r="R1507" s="49">
        <f t="shared" si="92"/>
        <v>18</v>
      </c>
    </row>
    <row r="1508" spans="1:18" x14ac:dyDescent="0.25">
      <c r="A1508" s="59">
        <f t="shared" si="91"/>
        <v>1507</v>
      </c>
      <c r="B1508" s="47">
        <v>3</v>
      </c>
      <c r="F1508" s="59" t="str">
        <f t="shared" si="94"/>
        <v xml:space="preserve">INSTRUCCIÓN NBQ. </v>
      </c>
      <c r="G1508" s="59" t="str">
        <f>CONCATENATE(I1508," - ",J1508,". ",K1508," (Ref: ",REPARTO!$F$3,"-",A1508,")")</f>
        <v>ÁMBITO DE LA INSTRUCCIÓN TÁCTICA Y TÉCNICA - INSTRUCCIÓN NBQ.  (Ref: 5-1507)</v>
      </c>
      <c r="I1508" s="42" t="s">
        <v>138</v>
      </c>
      <c r="J1508" s="37" t="s">
        <v>87</v>
      </c>
      <c r="Q1508" s="113"/>
      <c r="R1508" s="49">
        <f t="shared" si="92"/>
        <v>19</v>
      </c>
    </row>
    <row r="1509" spans="1:18" x14ac:dyDescent="0.25">
      <c r="A1509" s="59">
        <f t="shared" si="91"/>
        <v>1508</v>
      </c>
      <c r="B1509" s="47">
        <v>3</v>
      </c>
      <c r="F1509" s="59" t="str">
        <f t="shared" si="94"/>
        <v xml:space="preserve">INSTRUCCIÓN NBQ. </v>
      </c>
      <c r="G1509" s="59" t="str">
        <f>CONCATENATE(I1509," - ",J1509,". ",K1509," (Ref: ",REPARTO!$F$3,"-",A1509,")")</f>
        <v>ÁMBITO DE LA INSTRUCCIÓN TÁCTICA Y TÉCNICA - INSTRUCCIÓN NBQ.  (Ref: 5-1508)</v>
      </c>
      <c r="I1509" s="42" t="s">
        <v>138</v>
      </c>
      <c r="J1509" s="37" t="s">
        <v>87</v>
      </c>
      <c r="Q1509" s="113"/>
      <c r="R1509" s="49">
        <f t="shared" si="92"/>
        <v>20</v>
      </c>
    </row>
    <row r="1510" spans="1:18" x14ac:dyDescent="0.25">
      <c r="A1510" s="59">
        <f t="shared" si="91"/>
        <v>1509</v>
      </c>
      <c r="B1510" s="47">
        <v>3</v>
      </c>
      <c r="F1510" s="59" t="str">
        <f t="shared" si="94"/>
        <v xml:space="preserve">INSTRUCCIÓN NBQ. </v>
      </c>
      <c r="G1510" s="59" t="str">
        <f>CONCATENATE(I1510," - ",J1510,". ",K1510," (Ref: ",REPARTO!$F$3,"-",A1510,")")</f>
        <v>ÁMBITO DE LA INSTRUCCIÓN TÁCTICA Y TÉCNICA - INSTRUCCIÓN NBQ.  (Ref: 5-1509)</v>
      </c>
      <c r="I1510" s="42" t="s">
        <v>138</v>
      </c>
      <c r="J1510" s="37" t="s">
        <v>87</v>
      </c>
      <c r="Q1510" s="113"/>
      <c r="R1510" s="49">
        <f t="shared" si="92"/>
        <v>21</v>
      </c>
    </row>
    <row r="1511" spans="1:18" x14ac:dyDescent="0.25">
      <c r="A1511" s="59">
        <f t="shared" si="91"/>
        <v>1510</v>
      </c>
      <c r="B1511" s="47">
        <v>3</v>
      </c>
      <c r="F1511" s="59" t="str">
        <f t="shared" si="94"/>
        <v xml:space="preserve">INSTRUCCIÓN NBQ. </v>
      </c>
      <c r="G1511" s="59" t="str">
        <f>CONCATENATE(I1511," - ",J1511,". ",K1511," (Ref: ",REPARTO!$F$3,"-",A1511,")")</f>
        <v>ÁMBITO DE LA INSTRUCCIÓN TÁCTICA Y TÉCNICA - INSTRUCCIÓN NBQ.  (Ref: 5-1510)</v>
      </c>
      <c r="I1511" s="42" t="s">
        <v>138</v>
      </c>
      <c r="J1511" s="37" t="s">
        <v>87</v>
      </c>
      <c r="Q1511" s="113"/>
      <c r="R1511" s="49">
        <f t="shared" si="92"/>
        <v>22</v>
      </c>
    </row>
    <row r="1512" spans="1:18" x14ac:dyDescent="0.25">
      <c r="A1512" s="59">
        <f t="shared" si="91"/>
        <v>1511</v>
      </c>
      <c r="B1512" s="47">
        <v>3</v>
      </c>
      <c r="F1512" s="59" t="str">
        <f t="shared" si="94"/>
        <v xml:space="preserve">INSTRUCCIÓN NBQ. </v>
      </c>
      <c r="G1512" s="59" t="str">
        <f>CONCATENATE(I1512," - ",J1512,". ",K1512," (Ref: ",REPARTO!$F$3,"-",A1512,")")</f>
        <v>ÁMBITO DE LA INSTRUCCIÓN TÁCTICA Y TÉCNICA - INSTRUCCIÓN NBQ.  (Ref: 5-1511)</v>
      </c>
      <c r="I1512" s="42" t="s">
        <v>138</v>
      </c>
      <c r="J1512" s="37" t="s">
        <v>87</v>
      </c>
      <c r="Q1512" s="113"/>
      <c r="R1512" s="49">
        <f t="shared" si="92"/>
        <v>23</v>
      </c>
    </row>
    <row r="1513" spans="1:18" x14ac:dyDescent="0.25">
      <c r="A1513" s="59">
        <f t="shared" si="91"/>
        <v>1512</v>
      </c>
      <c r="B1513" s="47">
        <v>3</v>
      </c>
      <c r="F1513" s="59" t="str">
        <f t="shared" si="94"/>
        <v xml:space="preserve">INSTRUCCIÓN NBQ. </v>
      </c>
      <c r="G1513" s="59" t="str">
        <f>CONCATENATE(I1513," - ",J1513,". ",K1513," (Ref: ",REPARTO!$F$3,"-",A1513,")")</f>
        <v>ÁMBITO DE LA INSTRUCCIÓN TÁCTICA Y TÉCNICA - INSTRUCCIÓN NBQ.  (Ref: 5-1512)</v>
      </c>
      <c r="I1513" s="42" t="s">
        <v>138</v>
      </c>
      <c r="J1513" s="37" t="s">
        <v>87</v>
      </c>
      <c r="Q1513" s="113"/>
      <c r="R1513" s="49">
        <f t="shared" si="92"/>
        <v>24</v>
      </c>
    </row>
    <row r="1514" spans="1:18" x14ac:dyDescent="0.25">
      <c r="A1514" s="59">
        <f t="shared" si="91"/>
        <v>1513</v>
      </c>
      <c r="B1514" s="47">
        <v>3</v>
      </c>
      <c r="F1514" s="59" t="str">
        <f t="shared" si="94"/>
        <v xml:space="preserve">INSTRUCCIÓN NBQ. </v>
      </c>
      <c r="G1514" s="59" t="str">
        <f>CONCATENATE(I1514," - ",J1514,". ",K1514," (Ref: ",REPARTO!$F$3,"-",A1514,")")</f>
        <v>ÁMBITO DE LA INSTRUCCIÓN TÁCTICA Y TÉCNICA - INSTRUCCIÓN NBQ.  (Ref: 5-1513)</v>
      </c>
      <c r="I1514" s="42" t="s">
        <v>138</v>
      </c>
      <c r="J1514" s="37" t="s">
        <v>87</v>
      </c>
      <c r="Q1514" s="113"/>
      <c r="R1514" s="49">
        <f t="shared" si="92"/>
        <v>25</v>
      </c>
    </row>
    <row r="1515" spans="1:18" x14ac:dyDescent="0.25">
      <c r="A1515" s="59">
        <f t="shared" si="91"/>
        <v>1514</v>
      </c>
      <c r="B1515" s="47">
        <v>3</v>
      </c>
      <c r="F1515" s="59" t="str">
        <f t="shared" si="94"/>
        <v xml:space="preserve">INSTRUCCIÓN NBQ. </v>
      </c>
      <c r="G1515" s="59" t="str">
        <f>CONCATENATE(I1515," - ",J1515,". ",K1515," (Ref: ",REPARTO!$F$3,"-",A1515,")")</f>
        <v>ÁMBITO DE LA INSTRUCCIÓN TÁCTICA Y TÉCNICA - INSTRUCCIÓN NBQ.  (Ref: 5-1514)</v>
      </c>
      <c r="I1515" s="42" t="s">
        <v>138</v>
      </c>
      <c r="J1515" s="37" t="s">
        <v>87</v>
      </c>
      <c r="Q1515" s="113"/>
      <c r="R1515" s="49">
        <f t="shared" si="92"/>
        <v>26</v>
      </c>
    </row>
    <row r="1516" spans="1:18" x14ac:dyDescent="0.25">
      <c r="A1516" s="59">
        <f t="shared" si="91"/>
        <v>1515</v>
      </c>
      <c r="B1516" s="47">
        <v>3</v>
      </c>
      <c r="F1516" s="59" t="str">
        <f t="shared" si="94"/>
        <v xml:space="preserve">INSTRUCCIÓN NBQ. </v>
      </c>
      <c r="G1516" s="59" t="str">
        <f>CONCATENATE(I1516," - ",J1516,". ",K1516," (Ref: ",REPARTO!$F$3,"-",A1516,")")</f>
        <v>ÁMBITO DE LA INSTRUCCIÓN TÁCTICA Y TÉCNICA - INSTRUCCIÓN NBQ.  (Ref: 5-1515)</v>
      </c>
      <c r="I1516" s="42" t="s">
        <v>138</v>
      </c>
      <c r="J1516" s="37" t="s">
        <v>87</v>
      </c>
      <c r="Q1516" s="113"/>
      <c r="R1516" s="49">
        <f t="shared" si="92"/>
        <v>27</v>
      </c>
    </row>
    <row r="1517" spans="1:18" x14ac:dyDescent="0.25">
      <c r="A1517" s="59">
        <f t="shared" si="91"/>
        <v>1516</v>
      </c>
      <c r="B1517" s="47">
        <v>3</v>
      </c>
      <c r="F1517" s="59" t="str">
        <f t="shared" si="94"/>
        <v xml:space="preserve">INSTRUCCIÓN NBQ. </v>
      </c>
      <c r="G1517" s="59" t="str">
        <f>CONCATENATE(I1517," - ",J1517,". ",K1517," (Ref: ",REPARTO!$F$3,"-",A1517,")")</f>
        <v>ÁMBITO DE LA INSTRUCCIÓN TÁCTICA Y TÉCNICA - INSTRUCCIÓN NBQ.  (Ref: 5-1516)</v>
      </c>
      <c r="I1517" s="42" t="s">
        <v>138</v>
      </c>
      <c r="J1517" s="37" t="s">
        <v>87</v>
      </c>
      <c r="Q1517" s="113"/>
      <c r="R1517" s="49">
        <f t="shared" si="92"/>
        <v>28</v>
      </c>
    </row>
    <row r="1518" spans="1:18" x14ac:dyDescent="0.25">
      <c r="A1518" s="59">
        <f t="shared" si="91"/>
        <v>1517</v>
      </c>
      <c r="B1518" s="47">
        <v>3</v>
      </c>
      <c r="F1518" s="59" t="str">
        <f t="shared" si="94"/>
        <v xml:space="preserve">INSTRUCCIÓN NBQ. </v>
      </c>
      <c r="G1518" s="59" t="str">
        <f>CONCATENATE(I1518," - ",J1518,". ",K1518," (Ref: ",REPARTO!$F$3,"-",A1518,")")</f>
        <v>ÁMBITO DE LA INSTRUCCIÓN TÁCTICA Y TÉCNICA - INSTRUCCIÓN NBQ.  (Ref: 5-1517)</v>
      </c>
      <c r="I1518" s="42" t="s">
        <v>138</v>
      </c>
      <c r="J1518" s="37" t="s">
        <v>87</v>
      </c>
      <c r="Q1518" s="113"/>
      <c r="R1518" s="49">
        <f t="shared" si="92"/>
        <v>29</v>
      </c>
    </row>
    <row r="1519" spans="1:18" x14ac:dyDescent="0.25">
      <c r="A1519" s="59">
        <f t="shared" si="91"/>
        <v>1518</v>
      </c>
      <c r="B1519" s="47">
        <v>3</v>
      </c>
      <c r="F1519" s="59" t="str">
        <f t="shared" si="94"/>
        <v xml:space="preserve">INSTRUCCIÓN NBQ. </v>
      </c>
      <c r="G1519" s="59" t="str">
        <f>CONCATENATE(I1519," - ",J1519,". ",K1519," (Ref: ",REPARTO!$F$3,"-",A1519,")")</f>
        <v>ÁMBITO DE LA INSTRUCCIÓN TÁCTICA Y TÉCNICA - INSTRUCCIÓN NBQ.  (Ref: 5-1518)</v>
      </c>
      <c r="I1519" s="42" t="s">
        <v>138</v>
      </c>
      <c r="J1519" s="37" t="s">
        <v>87</v>
      </c>
      <c r="Q1519" s="113"/>
      <c r="R1519" s="49">
        <f t="shared" si="92"/>
        <v>30</v>
      </c>
    </row>
    <row r="1520" spans="1:18" x14ac:dyDescent="0.25">
      <c r="A1520" s="59">
        <f t="shared" si="91"/>
        <v>1519</v>
      </c>
      <c r="B1520" s="47">
        <v>3</v>
      </c>
      <c r="F1520" s="59" t="str">
        <f t="shared" si="94"/>
        <v xml:space="preserve">INSTRUCCIÓN NBQ. </v>
      </c>
      <c r="G1520" s="59" t="str">
        <f>CONCATENATE(I1520," - ",J1520,". ",K1520," (Ref: ",REPARTO!$F$3,"-",A1520,")")</f>
        <v>ÁMBITO DE LA INSTRUCCIÓN TÁCTICA Y TÉCNICA - INSTRUCCIÓN NBQ.  (Ref: 5-1519)</v>
      </c>
      <c r="I1520" s="42" t="s">
        <v>138</v>
      </c>
      <c r="J1520" s="37" t="s">
        <v>87</v>
      </c>
      <c r="Q1520" s="113"/>
      <c r="R1520" s="49">
        <f t="shared" si="92"/>
        <v>31</v>
      </c>
    </row>
    <row r="1521" spans="1:18" x14ac:dyDescent="0.25">
      <c r="A1521" s="59">
        <f t="shared" si="91"/>
        <v>1520</v>
      </c>
      <c r="B1521" s="47">
        <v>3</v>
      </c>
      <c r="F1521" s="59" t="str">
        <f t="shared" si="94"/>
        <v xml:space="preserve">INSTRUCCIÓN NBQ. </v>
      </c>
      <c r="G1521" s="59" t="str">
        <f>CONCATENATE(I1521," - ",J1521,". ",K1521," (Ref: ",REPARTO!$F$3,"-",A1521,")")</f>
        <v>ÁMBITO DE LA INSTRUCCIÓN TÁCTICA Y TÉCNICA - INSTRUCCIÓN NBQ.  (Ref: 5-1520)</v>
      </c>
      <c r="I1521" s="42" t="s">
        <v>138</v>
      </c>
      <c r="J1521" s="37" t="s">
        <v>87</v>
      </c>
      <c r="Q1521" s="113"/>
      <c r="R1521" s="49">
        <f t="shared" si="92"/>
        <v>32</v>
      </c>
    </row>
    <row r="1522" spans="1:18" x14ac:dyDescent="0.25">
      <c r="A1522" s="59">
        <f t="shared" si="91"/>
        <v>1521</v>
      </c>
      <c r="B1522" s="47">
        <v>3</v>
      </c>
      <c r="F1522" s="59" t="str">
        <f t="shared" si="94"/>
        <v xml:space="preserve">INSTRUCCIÓN NBQ. </v>
      </c>
      <c r="G1522" s="59" t="str">
        <f>CONCATENATE(I1522," - ",J1522,". ",K1522," (Ref: ",REPARTO!$F$3,"-",A1522,")")</f>
        <v>ÁMBITO DE LA INSTRUCCIÓN TÁCTICA Y TÉCNICA - INSTRUCCIÓN NBQ.  (Ref: 5-1521)</v>
      </c>
      <c r="I1522" s="42" t="s">
        <v>138</v>
      </c>
      <c r="J1522" s="37" t="s">
        <v>87</v>
      </c>
      <c r="Q1522" s="113"/>
      <c r="R1522" s="49">
        <f t="shared" si="92"/>
        <v>33</v>
      </c>
    </row>
    <row r="1523" spans="1:18" x14ac:dyDescent="0.25">
      <c r="A1523" s="59">
        <f t="shared" si="91"/>
        <v>1522</v>
      </c>
      <c r="B1523" s="47">
        <v>3</v>
      </c>
      <c r="F1523" s="59" t="str">
        <f t="shared" si="94"/>
        <v xml:space="preserve">INSTRUCCIÓN NBQ. </v>
      </c>
      <c r="G1523" s="59" t="str">
        <f>CONCATENATE(I1523," - ",J1523,". ",K1523," (Ref: ",REPARTO!$F$3,"-",A1523,")")</f>
        <v>ÁMBITO DE LA INSTRUCCIÓN TÁCTICA Y TÉCNICA - INSTRUCCIÓN NBQ.  (Ref: 5-1522)</v>
      </c>
      <c r="I1523" s="42" t="s">
        <v>138</v>
      </c>
      <c r="J1523" s="37" t="s">
        <v>87</v>
      </c>
      <c r="Q1523" s="113"/>
      <c r="R1523" s="49">
        <f t="shared" si="92"/>
        <v>34</v>
      </c>
    </row>
    <row r="1524" spans="1:18" x14ac:dyDescent="0.25">
      <c r="A1524" s="59">
        <f t="shared" si="91"/>
        <v>1523</v>
      </c>
      <c r="B1524" s="47">
        <v>3</v>
      </c>
      <c r="F1524" s="59" t="str">
        <f t="shared" si="94"/>
        <v xml:space="preserve">INSTRUCCIÓN NBQ. </v>
      </c>
      <c r="G1524" s="59" t="str">
        <f>CONCATENATE(I1524," - ",J1524,". ",K1524," (Ref: ",REPARTO!$F$3,"-",A1524,")")</f>
        <v>ÁMBITO DE LA INSTRUCCIÓN TÁCTICA Y TÉCNICA - INSTRUCCIÓN NBQ.  (Ref: 5-1523)</v>
      </c>
      <c r="I1524" s="42" t="s">
        <v>138</v>
      </c>
      <c r="J1524" s="37" t="s">
        <v>87</v>
      </c>
      <c r="Q1524" s="113"/>
      <c r="R1524" s="49">
        <f t="shared" si="92"/>
        <v>35</v>
      </c>
    </row>
    <row r="1525" spans="1:18" x14ac:dyDescent="0.25">
      <c r="A1525" s="59">
        <f t="shared" si="91"/>
        <v>1524</v>
      </c>
      <c r="B1525" s="47">
        <v>3</v>
      </c>
      <c r="F1525" s="59" t="str">
        <f t="shared" si="94"/>
        <v xml:space="preserve">INSTRUCCIÓN NBQ. </v>
      </c>
      <c r="G1525" s="59" t="str">
        <f>CONCATENATE(I1525," - ",J1525,". ",K1525," (Ref: ",REPARTO!$F$3,"-",A1525,")")</f>
        <v>ÁMBITO DE LA INSTRUCCIÓN TÁCTICA Y TÉCNICA - INSTRUCCIÓN NBQ.  (Ref: 5-1524)</v>
      </c>
      <c r="I1525" s="42" t="s">
        <v>138</v>
      </c>
      <c r="J1525" s="37" t="s">
        <v>87</v>
      </c>
      <c r="Q1525" s="113"/>
      <c r="R1525" s="49">
        <f t="shared" si="92"/>
        <v>36</v>
      </c>
    </row>
    <row r="1526" spans="1:18" x14ac:dyDescent="0.25">
      <c r="A1526" s="59">
        <f t="shared" si="91"/>
        <v>1525</v>
      </c>
      <c r="B1526" s="47">
        <v>3</v>
      </c>
      <c r="F1526" s="59" t="str">
        <f t="shared" si="94"/>
        <v xml:space="preserve">INSTRUCCIÓN NBQ. </v>
      </c>
      <c r="G1526" s="59" t="str">
        <f>CONCATENATE(I1526," - ",J1526,". ",K1526," (Ref: ",REPARTO!$F$3,"-",A1526,")")</f>
        <v>ÁMBITO DE LA INSTRUCCIÓN TÁCTICA Y TÉCNICA - INSTRUCCIÓN NBQ.  (Ref: 5-1525)</v>
      </c>
      <c r="I1526" s="42" t="s">
        <v>138</v>
      </c>
      <c r="J1526" s="37" t="s">
        <v>87</v>
      </c>
      <c r="Q1526" s="113"/>
      <c r="R1526" s="49">
        <f t="shared" si="92"/>
        <v>37</v>
      </c>
    </row>
    <row r="1527" spans="1:18" x14ac:dyDescent="0.25">
      <c r="A1527" s="59">
        <f t="shared" si="91"/>
        <v>1526</v>
      </c>
      <c r="B1527" s="47">
        <v>3</v>
      </c>
      <c r="F1527" s="59" t="str">
        <f t="shared" si="94"/>
        <v xml:space="preserve">INSTRUCCIÓN NBQ. </v>
      </c>
      <c r="G1527" s="59" t="str">
        <f>CONCATENATE(I1527," - ",J1527,". ",K1527," (Ref: ",REPARTO!$F$3,"-",A1527,")")</f>
        <v>ÁMBITO DE LA INSTRUCCIÓN TÁCTICA Y TÉCNICA - INSTRUCCIÓN NBQ.  (Ref: 5-1526)</v>
      </c>
      <c r="I1527" s="42" t="s">
        <v>138</v>
      </c>
      <c r="J1527" s="37" t="s">
        <v>87</v>
      </c>
      <c r="Q1527" s="113"/>
      <c r="R1527" s="49">
        <f t="shared" si="92"/>
        <v>38</v>
      </c>
    </row>
    <row r="1528" spans="1:18" x14ac:dyDescent="0.25">
      <c r="A1528" s="59">
        <f t="shared" si="91"/>
        <v>1527</v>
      </c>
      <c r="B1528" s="47">
        <v>3</v>
      </c>
      <c r="F1528" s="59" t="str">
        <f t="shared" si="94"/>
        <v xml:space="preserve">INSTRUCCIÓN NBQ. </v>
      </c>
      <c r="G1528" s="59" t="str">
        <f>CONCATENATE(I1528," - ",J1528,". ",K1528," (Ref: ",REPARTO!$F$3,"-",A1528,")")</f>
        <v>ÁMBITO DE LA INSTRUCCIÓN TÁCTICA Y TÉCNICA - INSTRUCCIÓN NBQ.  (Ref: 5-1527)</v>
      </c>
      <c r="I1528" s="42" t="s">
        <v>138</v>
      </c>
      <c r="J1528" s="37" t="s">
        <v>87</v>
      </c>
      <c r="Q1528" s="113"/>
      <c r="R1528" s="49">
        <f t="shared" si="92"/>
        <v>39</v>
      </c>
    </row>
    <row r="1529" spans="1:18" x14ac:dyDescent="0.25">
      <c r="A1529" s="59">
        <f t="shared" si="91"/>
        <v>1528</v>
      </c>
      <c r="B1529" s="47">
        <v>3</v>
      </c>
      <c r="F1529" s="59" t="str">
        <f t="shared" si="94"/>
        <v xml:space="preserve">INSTRUCCIÓN NBQ. </v>
      </c>
      <c r="G1529" s="59" t="str">
        <f>CONCATENATE(I1529," - ",J1529,". ",K1529," (Ref: ",REPARTO!$F$3,"-",A1529,")")</f>
        <v>ÁMBITO DE LA INSTRUCCIÓN TÁCTICA Y TÉCNICA - INSTRUCCIÓN NBQ.  (Ref: 5-1528)</v>
      </c>
      <c r="I1529" s="42" t="s">
        <v>138</v>
      </c>
      <c r="J1529" s="37" t="s">
        <v>87</v>
      </c>
      <c r="Q1529" s="113"/>
      <c r="R1529" s="49">
        <f t="shared" si="92"/>
        <v>40</v>
      </c>
    </row>
    <row r="1530" spans="1:18" x14ac:dyDescent="0.25">
      <c r="A1530" s="59">
        <f t="shared" si="91"/>
        <v>1529</v>
      </c>
      <c r="B1530" s="47">
        <v>3</v>
      </c>
      <c r="F1530" s="59" t="str">
        <f t="shared" si="94"/>
        <v xml:space="preserve">INSTRUCCIÓN NBQ. </v>
      </c>
      <c r="G1530" s="59" t="str">
        <f>CONCATENATE(I1530," - ",J1530,". ",K1530," (Ref: ",REPARTO!$F$3,"-",A1530,")")</f>
        <v>ÁMBITO DE LA INSTRUCCIÓN TÁCTICA Y TÉCNICA - INSTRUCCIÓN NBQ.  (Ref: 5-1529)</v>
      </c>
      <c r="I1530" s="42" t="s">
        <v>138</v>
      </c>
      <c r="J1530" s="37" t="s">
        <v>87</v>
      </c>
      <c r="Q1530" s="113"/>
      <c r="R1530" s="49">
        <f t="shared" si="92"/>
        <v>41</v>
      </c>
    </row>
    <row r="1531" spans="1:18" x14ac:dyDescent="0.25">
      <c r="A1531" s="59">
        <f t="shared" si="91"/>
        <v>1530</v>
      </c>
      <c r="B1531" s="47">
        <v>3</v>
      </c>
      <c r="F1531" s="59" t="str">
        <f t="shared" si="94"/>
        <v xml:space="preserve">INSTRUCCIÓN NBQ. </v>
      </c>
      <c r="G1531" s="59" t="str">
        <f>CONCATENATE(I1531," - ",J1531,". ",K1531," (Ref: ",REPARTO!$F$3,"-",A1531,")")</f>
        <v>ÁMBITO DE LA INSTRUCCIÓN TÁCTICA Y TÉCNICA - INSTRUCCIÓN NBQ.  (Ref: 5-1530)</v>
      </c>
      <c r="I1531" s="42" t="s">
        <v>138</v>
      </c>
      <c r="J1531" s="37" t="s">
        <v>87</v>
      </c>
      <c r="Q1531" s="113"/>
      <c r="R1531" s="49">
        <f t="shared" si="92"/>
        <v>42</v>
      </c>
    </row>
    <row r="1532" spans="1:18" x14ac:dyDescent="0.25">
      <c r="A1532" s="59">
        <f t="shared" si="91"/>
        <v>1531</v>
      </c>
      <c r="B1532" s="47">
        <v>3</v>
      </c>
      <c r="F1532" s="59" t="str">
        <f t="shared" si="94"/>
        <v xml:space="preserve">INSTRUCCIÓN NBQ. </v>
      </c>
      <c r="G1532" s="59" t="str">
        <f>CONCATENATE(I1532," - ",J1532,". ",K1532," (Ref: ",REPARTO!$F$3,"-",A1532,")")</f>
        <v>ÁMBITO DE LA INSTRUCCIÓN TÁCTICA Y TÉCNICA - INSTRUCCIÓN NBQ.  (Ref: 5-1531)</v>
      </c>
      <c r="I1532" s="42" t="s">
        <v>138</v>
      </c>
      <c r="J1532" s="37" t="s">
        <v>87</v>
      </c>
      <c r="Q1532" s="113"/>
      <c r="R1532" s="49">
        <f t="shared" si="92"/>
        <v>43</v>
      </c>
    </row>
    <row r="1533" spans="1:18" x14ac:dyDescent="0.25">
      <c r="A1533" s="59">
        <f t="shared" si="91"/>
        <v>1532</v>
      </c>
      <c r="B1533" s="47">
        <v>3</v>
      </c>
      <c r="F1533" s="59" t="str">
        <f t="shared" si="94"/>
        <v xml:space="preserve">INSTRUCCIÓN NBQ. </v>
      </c>
      <c r="G1533" s="59" t="str">
        <f>CONCATENATE(I1533," - ",J1533,". ",K1533," (Ref: ",REPARTO!$F$3,"-",A1533,")")</f>
        <v>ÁMBITO DE LA INSTRUCCIÓN TÁCTICA Y TÉCNICA - INSTRUCCIÓN NBQ.  (Ref: 5-1532)</v>
      </c>
      <c r="I1533" s="42" t="s">
        <v>138</v>
      </c>
      <c r="J1533" s="37" t="s">
        <v>87</v>
      </c>
      <c r="Q1533" s="113"/>
      <c r="R1533" s="49">
        <f t="shared" si="92"/>
        <v>44</v>
      </c>
    </row>
    <row r="1534" spans="1:18" x14ac:dyDescent="0.25">
      <c r="A1534" s="59">
        <f t="shared" si="91"/>
        <v>1533</v>
      </c>
      <c r="B1534" s="47">
        <v>3</v>
      </c>
      <c r="F1534" s="59" t="str">
        <f t="shared" si="94"/>
        <v xml:space="preserve">INSTRUCCIÓN NBQ. </v>
      </c>
      <c r="G1534" s="59" t="str">
        <f>CONCATENATE(I1534," - ",J1534,". ",K1534," (Ref: ",REPARTO!$F$3,"-",A1534,")")</f>
        <v>ÁMBITO DE LA INSTRUCCIÓN TÁCTICA Y TÉCNICA - INSTRUCCIÓN NBQ.  (Ref: 5-1533)</v>
      </c>
      <c r="I1534" s="42" t="s">
        <v>138</v>
      </c>
      <c r="J1534" s="37" t="s">
        <v>87</v>
      </c>
      <c r="Q1534" s="113"/>
      <c r="R1534" s="49">
        <f t="shared" si="92"/>
        <v>45</v>
      </c>
    </row>
    <row r="1535" spans="1:18" x14ac:dyDescent="0.25">
      <c r="A1535" s="59">
        <f t="shared" si="91"/>
        <v>1534</v>
      </c>
      <c r="B1535" s="47">
        <v>3</v>
      </c>
      <c r="F1535" s="59" t="str">
        <f t="shared" si="94"/>
        <v xml:space="preserve">INSTRUCCIÓN NBQ. </v>
      </c>
      <c r="G1535" s="59" t="str">
        <f>CONCATENATE(I1535," - ",J1535,". ",K1535," (Ref: ",REPARTO!$F$3,"-",A1535,")")</f>
        <v>ÁMBITO DE LA INSTRUCCIÓN TÁCTICA Y TÉCNICA - INSTRUCCIÓN NBQ.  (Ref: 5-1534)</v>
      </c>
      <c r="I1535" s="42" t="s">
        <v>138</v>
      </c>
      <c r="J1535" s="37" t="s">
        <v>87</v>
      </c>
      <c r="Q1535" s="113"/>
      <c r="R1535" s="49">
        <f t="shared" si="92"/>
        <v>46</v>
      </c>
    </row>
    <row r="1536" spans="1:18" x14ac:dyDescent="0.25">
      <c r="A1536" s="59">
        <f t="shared" si="91"/>
        <v>1535</v>
      </c>
      <c r="B1536" s="47">
        <v>3</v>
      </c>
      <c r="F1536" s="59" t="str">
        <f t="shared" si="94"/>
        <v xml:space="preserve">INSTRUCCIÓN NBQ. </v>
      </c>
      <c r="G1536" s="59" t="str">
        <f>CONCATENATE(I1536," - ",J1536,". ",K1536," (Ref: ",REPARTO!$F$3,"-",A1536,")")</f>
        <v>ÁMBITO DE LA INSTRUCCIÓN TÁCTICA Y TÉCNICA - INSTRUCCIÓN NBQ.  (Ref: 5-1535)</v>
      </c>
      <c r="I1536" s="42" t="s">
        <v>138</v>
      </c>
      <c r="J1536" s="37" t="s">
        <v>87</v>
      </c>
      <c r="Q1536" s="113"/>
      <c r="R1536" s="49">
        <f t="shared" si="92"/>
        <v>47</v>
      </c>
    </row>
    <row r="1537" spans="1:18" x14ac:dyDescent="0.25">
      <c r="A1537" s="59">
        <f t="shared" si="91"/>
        <v>1536</v>
      </c>
      <c r="B1537" s="47">
        <v>3</v>
      </c>
      <c r="F1537" s="59" t="str">
        <f t="shared" si="94"/>
        <v xml:space="preserve">INSTRUCCIÓN NBQ. </v>
      </c>
      <c r="G1537" s="59" t="str">
        <f>CONCATENATE(I1537," - ",J1537,". ",K1537," (Ref: ",REPARTO!$F$3,"-",A1537,")")</f>
        <v>ÁMBITO DE LA INSTRUCCIÓN TÁCTICA Y TÉCNICA - INSTRUCCIÓN NBQ.  (Ref: 5-1536)</v>
      </c>
      <c r="I1537" s="42" t="s">
        <v>138</v>
      </c>
      <c r="J1537" s="37" t="s">
        <v>87</v>
      </c>
      <c r="Q1537" s="113"/>
      <c r="R1537" s="49">
        <f t="shared" si="92"/>
        <v>48</v>
      </c>
    </row>
    <row r="1538" spans="1:18" x14ac:dyDescent="0.25">
      <c r="A1538" s="59">
        <f t="shared" si="91"/>
        <v>1537</v>
      </c>
      <c r="B1538" s="47">
        <v>3</v>
      </c>
      <c r="F1538" s="59" t="str">
        <f t="shared" si="94"/>
        <v xml:space="preserve">INSTRUCCIÓN NBQ. </v>
      </c>
      <c r="G1538" s="59" t="str">
        <f>CONCATENATE(I1538," - ",J1538,". ",K1538," (Ref: ",REPARTO!$F$3,"-",A1538,")")</f>
        <v>ÁMBITO DE LA INSTRUCCIÓN TÁCTICA Y TÉCNICA - INSTRUCCIÓN NBQ.  (Ref: 5-1537)</v>
      </c>
      <c r="I1538" s="42" t="s">
        <v>138</v>
      </c>
      <c r="J1538" s="37" t="s">
        <v>87</v>
      </c>
      <c r="Q1538" s="113"/>
      <c r="R1538" s="49">
        <f t="shared" si="92"/>
        <v>49</v>
      </c>
    </row>
    <row r="1539" spans="1:18" x14ac:dyDescent="0.25">
      <c r="A1539" s="59">
        <f t="shared" si="91"/>
        <v>1538</v>
      </c>
      <c r="B1539" s="47">
        <v>3</v>
      </c>
      <c r="F1539" s="59" t="str">
        <f t="shared" si="94"/>
        <v xml:space="preserve">INSTRUCCIÓN NBQ. </v>
      </c>
      <c r="G1539" s="59" t="str">
        <f>CONCATENATE(I1539," - ",J1539,". ",K1539," (Ref: ",REPARTO!$F$3,"-",A1539,")")</f>
        <v>ÁMBITO DE LA INSTRUCCIÓN TÁCTICA Y TÉCNICA - INSTRUCCIÓN NBQ.  (Ref: 5-1538)</v>
      </c>
      <c r="I1539" s="42" t="s">
        <v>138</v>
      </c>
      <c r="J1539" s="37" t="s">
        <v>87</v>
      </c>
      <c r="Q1539" s="113"/>
      <c r="R1539" s="49">
        <f t="shared" si="92"/>
        <v>50</v>
      </c>
    </row>
    <row r="1540" spans="1:18" x14ac:dyDescent="0.25">
      <c r="A1540" s="59">
        <f t="shared" ref="A1540:A1647" si="95">+A1539+1</f>
        <v>1539</v>
      </c>
      <c r="B1540" s="47">
        <v>3</v>
      </c>
      <c r="F1540" s="59" t="str">
        <f t="shared" ref="F1540:F1585" si="96">IF(J1540&gt;0,CONCATENATE(J1540,". ",K1540),K1540)</f>
        <v xml:space="preserve">INSTRUCCIÓN NBQ. </v>
      </c>
      <c r="G1540" s="59" t="str">
        <f>CONCATENATE(I1540," - ",J1540,". ",K1540," (Ref: ",REPARTO!$F$3,"-",A1540,")")</f>
        <v>ÁMBITO DE LA INSTRUCCIÓN TÁCTICA Y TÉCNICA - INSTRUCCIÓN NBQ.  (Ref: 5-1539)</v>
      </c>
      <c r="I1540" s="42" t="s">
        <v>138</v>
      </c>
      <c r="J1540" s="37" t="s">
        <v>87</v>
      </c>
      <c r="R1540" s="49">
        <f t="shared" ref="R1540:R1647" si="97">IF(C1540=0,R1539+1,1)</f>
        <v>51</v>
      </c>
    </row>
    <row r="1541" spans="1:18" x14ac:dyDescent="0.25">
      <c r="A1541" s="59">
        <f t="shared" si="95"/>
        <v>1540</v>
      </c>
      <c r="B1541" s="47">
        <v>3</v>
      </c>
      <c r="F1541" s="59" t="str">
        <f t="shared" si="96"/>
        <v xml:space="preserve">INSTRUCCIÓN NBQ. </v>
      </c>
      <c r="G1541" s="59" t="str">
        <f>CONCATENATE(I1541," - ",J1541,". ",K1541," (Ref: ",REPARTO!$F$3,"-",A1541,")")</f>
        <v>ÁMBITO DE LA INSTRUCCIÓN TÁCTICA Y TÉCNICA - INSTRUCCIÓN NBQ.  (Ref: 5-1540)</v>
      </c>
      <c r="I1541" s="42" t="s">
        <v>138</v>
      </c>
      <c r="J1541" s="37" t="s">
        <v>87</v>
      </c>
      <c r="R1541" s="49">
        <f t="shared" si="97"/>
        <v>52</v>
      </c>
    </row>
    <row r="1542" spans="1:18" x14ac:dyDescent="0.25">
      <c r="A1542" s="59">
        <f t="shared" si="95"/>
        <v>1541</v>
      </c>
      <c r="B1542" s="47">
        <v>3</v>
      </c>
      <c r="F1542" s="59" t="str">
        <f t="shared" si="96"/>
        <v xml:space="preserve">INSTRUCCIÓN NBQ. </v>
      </c>
      <c r="G1542" s="59" t="str">
        <f>CONCATENATE(I1542," - ",J1542,". ",K1542," (Ref: ",REPARTO!$F$3,"-",A1542,")")</f>
        <v>ÁMBITO DE LA INSTRUCCIÓN TÁCTICA Y TÉCNICA - INSTRUCCIÓN NBQ.  (Ref: 5-1541)</v>
      </c>
      <c r="I1542" s="42" t="s">
        <v>138</v>
      </c>
      <c r="J1542" s="37" t="s">
        <v>87</v>
      </c>
      <c r="R1542" s="49">
        <f t="shared" si="97"/>
        <v>53</v>
      </c>
    </row>
    <row r="1543" spans="1:18" x14ac:dyDescent="0.25">
      <c r="A1543" s="59">
        <f t="shared" si="95"/>
        <v>1542</v>
      </c>
      <c r="B1543" s="47">
        <v>3</v>
      </c>
      <c r="F1543" s="59" t="str">
        <f t="shared" si="96"/>
        <v xml:space="preserve">INSTRUCCIÓN NBQ. </v>
      </c>
      <c r="G1543" s="59" t="str">
        <f>CONCATENATE(I1543," - ",J1543,". ",K1543," (Ref: ",REPARTO!$F$3,"-",A1543,")")</f>
        <v>ÁMBITO DE LA INSTRUCCIÓN TÁCTICA Y TÉCNICA - INSTRUCCIÓN NBQ.  (Ref: 5-1542)</v>
      </c>
      <c r="I1543" s="42" t="s">
        <v>138</v>
      </c>
      <c r="J1543" s="37" t="s">
        <v>87</v>
      </c>
      <c r="R1543" s="49">
        <f t="shared" si="97"/>
        <v>54</v>
      </c>
    </row>
    <row r="1544" spans="1:18" x14ac:dyDescent="0.25">
      <c r="A1544" s="59">
        <f t="shared" si="95"/>
        <v>1543</v>
      </c>
      <c r="B1544" s="47">
        <v>3</v>
      </c>
      <c r="F1544" s="59" t="str">
        <f t="shared" si="96"/>
        <v xml:space="preserve">INSTRUCCIÓN NBQ. </v>
      </c>
      <c r="G1544" s="59" t="str">
        <f>CONCATENATE(I1544," - ",J1544,". ",K1544," (Ref: ",REPARTO!$F$3,"-",A1544,")")</f>
        <v>ÁMBITO DE LA INSTRUCCIÓN TÁCTICA Y TÉCNICA - INSTRUCCIÓN NBQ.  (Ref: 5-1543)</v>
      </c>
      <c r="I1544" s="42" t="s">
        <v>138</v>
      </c>
      <c r="J1544" s="37" t="s">
        <v>87</v>
      </c>
      <c r="R1544" s="49">
        <f t="shared" si="97"/>
        <v>55</v>
      </c>
    </row>
    <row r="1545" spans="1:18" x14ac:dyDescent="0.25">
      <c r="A1545" s="59">
        <f t="shared" si="95"/>
        <v>1544</v>
      </c>
      <c r="B1545" s="47">
        <v>3</v>
      </c>
      <c r="F1545" s="59" t="str">
        <f t="shared" si="96"/>
        <v xml:space="preserve">INSTRUCCIÓN NBQ. </v>
      </c>
      <c r="G1545" s="59" t="str">
        <f>CONCATENATE(I1545," - ",J1545,". ",K1545," (Ref: ",REPARTO!$F$3,"-",A1545,")")</f>
        <v>ÁMBITO DE LA INSTRUCCIÓN TÁCTICA Y TÉCNICA - INSTRUCCIÓN NBQ.  (Ref: 5-1544)</v>
      </c>
      <c r="I1545" s="42" t="s">
        <v>138</v>
      </c>
      <c r="J1545" s="37" t="s">
        <v>87</v>
      </c>
      <c r="R1545" s="49">
        <f t="shared" si="97"/>
        <v>56</v>
      </c>
    </row>
    <row r="1546" spans="1:18" x14ac:dyDescent="0.25">
      <c r="A1546" s="59">
        <f t="shared" si="95"/>
        <v>1545</v>
      </c>
      <c r="B1546" s="47">
        <v>3</v>
      </c>
      <c r="F1546" s="59" t="str">
        <f t="shared" si="96"/>
        <v xml:space="preserve">INSTRUCCIÓN NBQ. </v>
      </c>
      <c r="G1546" s="59" t="str">
        <f>CONCATENATE(I1546," - ",J1546,". ",K1546," (Ref: ",REPARTO!$F$3,"-",A1546,")")</f>
        <v>ÁMBITO DE LA INSTRUCCIÓN TÁCTICA Y TÉCNICA - INSTRUCCIÓN NBQ.  (Ref: 5-1545)</v>
      </c>
      <c r="I1546" s="42" t="s">
        <v>138</v>
      </c>
      <c r="J1546" s="37" t="s">
        <v>87</v>
      </c>
      <c r="R1546" s="49">
        <f t="shared" si="97"/>
        <v>57</v>
      </c>
    </row>
    <row r="1547" spans="1:18" x14ac:dyDescent="0.25">
      <c r="A1547" s="59">
        <f t="shared" si="95"/>
        <v>1546</v>
      </c>
      <c r="B1547" s="47">
        <v>3</v>
      </c>
      <c r="F1547" s="59" t="str">
        <f t="shared" si="96"/>
        <v xml:space="preserve">INSTRUCCIÓN NBQ. </v>
      </c>
      <c r="G1547" s="59" t="str">
        <f>CONCATENATE(I1547," - ",J1547,". ",K1547," (Ref: ",REPARTO!$F$3,"-",A1547,")")</f>
        <v>ÁMBITO DE LA INSTRUCCIÓN TÁCTICA Y TÉCNICA - INSTRUCCIÓN NBQ.  (Ref: 5-1546)</v>
      </c>
      <c r="I1547" s="42" t="s">
        <v>138</v>
      </c>
      <c r="J1547" s="37" t="s">
        <v>87</v>
      </c>
      <c r="R1547" s="49">
        <f t="shared" si="97"/>
        <v>58</v>
      </c>
    </row>
    <row r="1548" spans="1:18" x14ac:dyDescent="0.25">
      <c r="A1548" s="59">
        <f t="shared" si="95"/>
        <v>1547</v>
      </c>
      <c r="B1548" s="47">
        <v>3</v>
      </c>
      <c r="F1548" s="59" t="str">
        <f t="shared" si="96"/>
        <v xml:space="preserve">INSTRUCCIÓN NBQ. </v>
      </c>
      <c r="G1548" s="59" t="str">
        <f>CONCATENATE(I1548," - ",J1548,". ",K1548," (Ref: ",REPARTO!$F$3,"-",A1548,")")</f>
        <v>ÁMBITO DE LA INSTRUCCIÓN TÁCTICA Y TÉCNICA - INSTRUCCIÓN NBQ.  (Ref: 5-1547)</v>
      </c>
      <c r="I1548" s="42" t="s">
        <v>138</v>
      </c>
      <c r="J1548" s="37" t="s">
        <v>87</v>
      </c>
      <c r="R1548" s="49">
        <f t="shared" si="97"/>
        <v>59</v>
      </c>
    </row>
    <row r="1549" spans="1:18" x14ac:dyDescent="0.25">
      <c r="A1549" s="59">
        <f t="shared" si="95"/>
        <v>1548</v>
      </c>
      <c r="B1549" s="47">
        <v>3</v>
      </c>
      <c r="F1549" s="59" t="str">
        <f t="shared" si="96"/>
        <v xml:space="preserve">INSTRUCCIÓN NBQ. </v>
      </c>
      <c r="G1549" s="59" t="str">
        <f>CONCATENATE(I1549," - ",J1549,". ",K1549," (Ref: ",REPARTO!$F$3,"-",A1549,")")</f>
        <v>ÁMBITO DE LA INSTRUCCIÓN TÁCTICA Y TÉCNICA - INSTRUCCIÓN NBQ.  (Ref: 5-1548)</v>
      </c>
      <c r="I1549" s="42" t="s">
        <v>138</v>
      </c>
      <c r="J1549" s="37" t="s">
        <v>87</v>
      </c>
      <c r="R1549" s="49">
        <f t="shared" si="97"/>
        <v>60</v>
      </c>
    </row>
    <row r="1550" spans="1:18" x14ac:dyDescent="0.25">
      <c r="A1550" s="59">
        <f t="shared" si="95"/>
        <v>1549</v>
      </c>
      <c r="B1550" s="47">
        <v>3</v>
      </c>
      <c r="F1550" s="59" t="str">
        <f t="shared" si="96"/>
        <v xml:space="preserve">INSTRUCCIÓN NBQ. </v>
      </c>
      <c r="G1550" s="59" t="str">
        <f>CONCATENATE(I1550," - ",J1550,". ",K1550," (Ref: ",REPARTO!$F$3,"-",A1550,")")</f>
        <v>ÁMBITO DE LA INSTRUCCIÓN TÁCTICA Y TÉCNICA - INSTRUCCIÓN NBQ.  (Ref: 5-1549)</v>
      </c>
      <c r="I1550" s="42" t="s">
        <v>138</v>
      </c>
      <c r="J1550" s="37" t="s">
        <v>87</v>
      </c>
      <c r="R1550" s="49">
        <f t="shared" si="97"/>
        <v>61</v>
      </c>
    </row>
    <row r="1551" spans="1:18" x14ac:dyDescent="0.25">
      <c r="A1551" s="59">
        <f t="shared" si="95"/>
        <v>1550</v>
      </c>
      <c r="B1551" s="47">
        <v>3</v>
      </c>
      <c r="F1551" s="59" t="str">
        <f t="shared" si="96"/>
        <v xml:space="preserve">INSTRUCCIÓN NBQ. </v>
      </c>
      <c r="G1551" s="59" t="str">
        <f>CONCATENATE(I1551," - ",J1551,". ",K1551," (Ref: ",REPARTO!$F$3,"-",A1551,")")</f>
        <v>ÁMBITO DE LA INSTRUCCIÓN TÁCTICA Y TÉCNICA - INSTRUCCIÓN NBQ.  (Ref: 5-1550)</v>
      </c>
      <c r="I1551" s="42" t="s">
        <v>138</v>
      </c>
      <c r="J1551" s="37" t="s">
        <v>87</v>
      </c>
      <c r="R1551" s="49">
        <f t="shared" si="97"/>
        <v>62</v>
      </c>
    </row>
    <row r="1552" spans="1:18" x14ac:dyDescent="0.25">
      <c r="A1552" s="59">
        <f t="shared" si="95"/>
        <v>1551</v>
      </c>
      <c r="B1552" s="47">
        <v>3</v>
      </c>
      <c r="F1552" s="59" t="str">
        <f t="shared" si="96"/>
        <v xml:space="preserve">INSTRUCCIÓN NBQ. </v>
      </c>
      <c r="G1552" s="59" t="str">
        <f>CONCATENATE(I1552," - ",J1552,". ",K1552," (Ref: ",REPARTO!$F$3,"-",A1552,")")</f>
        <v>ÁMBITO DE LA INSTRUCCIÓN TÁCTICA Y TÉCNICA - INSTRUCCIÓN NBQ.  (Ref: 5-1551)</v>
      </c>
      <c r="I1552" s="42" t="s">
        <v>138</v>
      </c>
      <c r="J1552" s="37" t="s">
        <v>87</v>
      </c>
      <c r="R1552" s="49">
        <f t="shared" si="97"/>
        <v>63</v>
      </c>
    </row>
    <row r="1553" spans="1:18" x14ac:dyDescent="0.25">
      <c r="A1553" s="59">
        <f t="shared" si="95"/>
        <v>1552</v>
      </c>
      <c r="B1553" s="47">
        <v>3</v>
      </c>
      <c r="F1553" s="59" t="str">
        <f t="shared" si="96"/>
        <v xml:space="preserve">INSTRUCCIÓN NBQ. </v>
      </c>
      <c r="G1553" s="59" t="str">
        <f>CONCATENATE(I1553," - ",J1553,". ",K1553," (Ref: ",REPARTO!$F$3,"-",A1553,")")</f>
        <v>ÁMBITO DE LA INSTRUCCIÓN TÁCTICA Y TÉCNICA - INSTRUCCIÓN NBQ.  (Ref: 5-1552)</v>
      </c>
      <c r="I1553" s="42" t="s">
        <v>138</v>
      </c>
      <c r="J1553" s="37" t="s">
        <v>87</v>
      </c>
      <c r="R1553" s="49">
        <f t="shared" si="97"/>
        <v>64</v>
      </c>
    </row>
    <row r="1554" spans="1:18" x14ac:dyDescent="0.25">
      <c r="A1554" s="59">
        <f t="shared" si="95"/>
        <v>1553</v>
      </c>
      <c r="B1554" s="47">
        <v>3</v>
      </c>
      <c r="F1554" s="59" t="str">
        <f t="shared" si="96"/>
        <v xml:space="preserve">INSTRUCCIÓN NBQ. </v>
      </c>
      <c r="G1554" s="59" t="str">
        <f>CONCATENATE(I1554," - ",J1554,". ",K1554," (Ref: ",REPARTO!$F$3,"-",A1554,")")</f>
        <v>ÁMBITO DE LA INSTRUCCIÓN TÁCTICA Y TÉCNICA - INSTRUCCIÓN NBQ.  (Ref: 5-1553)</v>
      </c>
      <c r="I1554" s="42" t="s">
        <v>138</v>
      </c>
      <c r="J1554" s="37" t="s">
        <v>87</v>
      </c>
      <c r="R1554" s="49">
        <f t="shared" si="97"/>
        <v>65</v>
      </c>
    </row>
    <row r="1555" spans="1:18" x14ac:dyDescent="0.25">
      <c r="A1555" s="59">
        <f t="shared" si="95"/>
        <v>1554</v>
      </c>
      <c r="B1555" s="47">
        <v>3</v>
      </c>
      <c r="F1555" s="59" t="str">
        <f t="shared" si="96"/>
        <v xml:space="preserve">INSTRUCCIÓN NBQ. </v>
      </c>
      <c r="G1555" s="59" t="str">
        <f>CONCATENATE(I1555," - ",J1555,". ",K1555," (Ref: ",REPARTO!$F$3,"-",A1555,")")</f>
        <v>ÁMBITO DE LA INSTRUCCIÓN TÁCTICA Y TÉCNICA - INSTRUCCIÓN NBQ.  (Ref: 5-1554)</v>
      </c>
      <c r="I1555" s="42" t="s">
        <v>138</v>
      </c>
      <c r="J1555" s="37" t="s">
        <v>87</v>
      </c>
      <c r="R1555" s="49">
        <f t="shared" si="97"/>
        <v>66</v>
      </c>
    </row>
    <row r="1556" spans="1:18" x14ac:dyDescent="0.25">
      <c r="A1556" s="59">
        <f t="shared" si="95"/>
        <v>1555</v>
      </c>
      <c r="B1556" s="47">
        <v>3</v>
      </c>
      <c r="F1556" s="59" t="str">
        <f t="shared" si="96"/>
        <v xml:space="preserve">INSTRUCCIÓN NBQ. </v>
      </c>
      <c r="G1556" s="59" t="str">
        <f>CONCATENATE(I1556," - ",J1556,". ",K1556," (Ref: ",REPARTO!$F$3,"-",A1556,")")</f>
        <v>ÁMBITO DE LA INSTRUCCIÓN TÁCTICA Y TÉCNICA - INSTRUCCIÓN NBQ.  (Ref: 5-1555)</v>
      </c>
      <c r="I1556" s="42" t="s">
        <v>138</v>
      </c>
      <c r="J1556" s="37" t="s">
        <v>87</v>
      </c>
      <c r="R1556" s="49">
        <f t="shared" si="97"/>
        <v>67</v>
      </c>
    </row>
    <row r="1557" spans="1:18" x14ac:dyDescent="0.25">
      <c r="A1557" s="59">
        <f t="shared" si="95"/>
        <v>1556</v>
      </c>
      <c r="B1557" s="47">
        <v>3</v>
      </c>
      <c r="F1557" s="59" t="str">
        <f t="shared" si="96"/>
        <v xml:space="preserve">INSTRUCCIÓN NBQ. </v>
      </c>
      <c r="G1557" s="59" t="str">
        <f>CONCATENATE(I1557," - ",J1557,". ",K1557," (Ref: ",REPARTO!$F$3,"-",A1557,")")</f>
        <v>ÁMBITO DE LA INSTRUCCIÓN TÁCTICA Y TÉCNICA - INSTRUCCIÓN NBQ.  (Ref: 5-1556)</v>
      </c>
      <c r="I1557" s="42" t="s">
        <v>138</v>
      </c>
      <c r="J1557" s="37" t="s">
        <v>87</v>
      </c>
      <c r="R1557" s="49">
        <f t="shared" si="97"/>
        <v>68</v>
      </c>
    </row>
    <row r="1558" spans="1:18" x14ac:dyDescent="0.25">
      <c r="A1558" s="59">
        <f t="shared" si="95"/>
        <v>1557</v>
      </c>
      <c r="B1558" s="47">
        <v>3</v>
      </c>
      <c r="F1558" s="59" t="str">
        <f t="shared" si="96"/>
        <v xml:space="preserve">INSTRUCCIÓN NBQ. </v>
      </c>
      <c r="G1558" s="59" t="str">
        <f>CONCATENATE(I1558," - ",J1558,". ",K1558," (Ref: ",REPARTO!$F$3,"-",A1558,")")</f>
        <v>ÁMBITO DE LA INSTRUCCIÓN TÁCTICA Y TÉCNICA - INSTRUCCIÓN NBQ.  (Ref: 5-1557)</v>
      </c>
      <c r="I1558" s="42" t="s">
        <v>138</v>
      </c>
      <c r="J1558" s="37" t="s">
        <v>87</v>
      </c>
      <c r="R1558" s="49">
        <f t="shared" si="97"/>
        <v>69</v>
      </c>
    </row>
    <row r="1559" spans="1:18" x14ac:dyDescent="0.25">
      <c r="A1559" s="59">
        <f t="shared" si="95"/>
        <v>1558</v>
      </c>
      <c r="B1559" s="47">
        <v>3</v>
      </c>
      <c r="F1559" s="59" t="str">
        <f t="shared" si="96"/>
        <v xml:space="preserve">INSTRUCCIÓN NBQ. </v>
      </c>
      <c r="G1559" s="59" t="str">
        <f>CONCATENATE(I1559," - ",J1559,". ",K1559," (Ref: ",REPARTO!$F$3,"-",A1559,")")</f>
        <v>ÁMBITO DE LA INSTRUCCIÓN TÁCTICA Y TÉCNICA - INSTRUCCIÓN NBQ.  (Ref: 5-1558)</v>
      </c>
      <c r="I1559" s="42" t="s">
        <v>138</v>
      </c>
      <c r="J1559" s="37" t="s">
        <v>87</v>
      </c>
      <c r="R1559" s="49">
        <f t="shared" si="97"/>
        <v>70</v>
      </c>
    </row>
    <row r="1560" spans="1:18" x14ac:dyDescent="0.25">
      <c r="A1560" s="59">
        <f t="shared" si="95"/>
        <v>1559</v>
      </c>
      <c r="B1560" s="47">
        <v>3</v>
      </c>
      <c r="F1560" s="59" t="str">
        <f t="shared" si="96"/>
        <v xml:space="preserve">INSTRUCCIÓN NBQ. </v>
      </c>
      <c r="G1560" s="59" t="str">
        <f>CONCATENATE(I1560," - ",J1560,". ",K1560," (Ref: ",REPARTO!$F$3,"-",A1560,")")</f>
        <v>ÁMBITO DE LA INSTRUCCIÓN TÁCTICA Y TÉCNICA - INSTRUCCIÓN NBQ.  (Ref: 5-1559)</v>
      </c>
      <c r="I1560" s="42" t="s">
        <v>138</v>
      </c>
      <c r="J1560" s="37" t="s">
        <v>87</v>
      </c>
      <c r="R1560" s="49">
        <f t="shared" si="97"/>
        <v>71</v>
      </c>
    </row>
    <row r="1561" spans="1:18" x14ac:dyDescent="0.25">
      <c r="A1561" s="59">
        <f t="shared" si="95"/>
        <v>1560</v>
      </c>
      <c r="B1561" s="47">
        <v>3</v>
      </c>
      <c r="F1561" s="59" t="str">
        <f t="shared" si="96"/>
        <v xml:space="preserve">INSTRUCCIÓN NBQ. </v>
      </c>
      <c r="G1561" s="59" t="str">
        <f>CONCATENATE(I1561," - ",J1561,". ",K1561," (Ref: ",REPARTO!$F$3,"-",A1561,")")</f>
        <v>ÁMBITO DE LA INSTRUCCIÓN TÁCTICA Y TÉCNICA - INSTRUCCIÓN NBQ.  (Ref: 5-1560)</v>
      </c>
      <c r="I1561" s="42" t="s">
        <v>138</v>
      </c>
      <c r="J1561" s="37" t="s">
        <v>87</v>
      </c>
      <c r="R1561" s="49">
        <f t="shared" si="97"/>
        <v>72</v>
      </c>
    </row>
    <row r="1562" spans="1:18" x14ac:dyDescent="0.25">
      <c r="A1562" s="59">
        <f t="shared" si="95"/>
        <v>1561</v>
      </c>
      <c r="B1562" s="47">
        <v>3</v>
      </c>
      <c r="F1562" s="59" t="str">
        <f t="shared" si="96"/>
        <v xml:space="preserve">INSTRUCCIÓN NBQ. </v>
      </c>
      <c r="G1562" s="59" t="str">
        <f>CONCATENATE(I1562," - ",J1562,". ",K1562," (Ref: ",REPARTO!$F$3,"-",A1562,")")</f>
        <v>ÁMBITO DE LA INSTRUCCIÓN TÁCTICA Y TÉCNICA - INSTRUCCIÓN NBQ.  (Ref: 5-1561)</v>
      </c>
      <c r="I1562" s="42" t="s">
        <v>138</v>
      </c>
      <c r="J1562" s="37" t="s">
        <v>87</v>
      </c>
      <c r="R1562" s="49">
        <f t="shared" si="97"/>
        <v>73</v>
      </c>
    </row>
    <row r="1563" spans="1:18" x14ac:dyDescent="0.25">
      <c r="A1563" s="59">
        <f t="shared" si="95"/>
        <v>1562</v>
      </c>
      <c r="B1563" s="47">
        <v>3</v>
      </c>
      <c r="F1563" s="59" t="str">
        <f t="shared" si="96"/>
        <v xml:space="preserve">INSTRUCCIÓN NBQ. </v>
      </c>
      <c r="G1563" s="59" t="str">
        <f>CONCATENATE(I1563," - ",J1563,". ",K1563," (Ref: ",REPARTO!$F$3,"-",A1563,")")</f>
        <v>ÁMBITO DE LA INSTRUCCIÓN TÁCTICA Y TÉCNICA - INSTRUCCIÓN NBQ.  (Ref: 5-1562)</v>
      </c>
      <c r="I1563" s="42" t="s">
        <v>138</v>
      </c>
      <c r="J1563" s="37" t="s">
        <v>87</v>
      </c>
      <c r="R1563" s="49">
        <f t="shared" si="97"/>
        <v>74</v>
      </c>
    </row>
    <row r="1564" spans="1:18" x14ac:dyDescent="0.25">
      <c r="A1564" s="59">
        <f t="shared" si="95"/>
        <v>1563</v>
      </c>
      <c r="B1564" s="47">
        <v>3</v>
      </c>
      <c r="F1564" s="59" t="str">
        <f t="shared" si="96"/>
        <v xml:space="preserve">INSTRUCCIÓN NBQ. </v>
      </c>
      <c r="G1564" s="59" t="str">
        <f>CONCATENATE(I1564," - ",J1564,". ",K1564," (Ref: ",REPARTO!$F$3,"-",A1564,")")</f>
        <v>ÁMBITO DE LA INSTRUCCIÓN TÁCTICA Y TÉCNICA - INSTRUCCIÓN NBQ.  (Ref: 5-1563)</v>
      </c>
      <c r="I1564" s="42" t="s">
        <v>138</v>
      </c>
      <c r="J1564" s="37" t="s">
        <v>87</v>
      </c>
      <c r="R1564" s="49">
        <f t="shared" si="97"/>
        <v>75</v>
      </c>
    </row>
    <row r="1565" spans="1:18" x14ac:dyDescent="0.25">
      <c r="A1565" s="59">
        <f t="shared" si="95"/>
        <v>1564</v>
      </c>
      <c r="B1565" s="47">
        <v>3</v>
      </c>
      <c r="F1565" s="59" t="str">
        <f t="shared" si="96"/>
        <v xml:space="preserve">INSTRUCCIÓN NBQ. </v>
      </c>
      <c r="G1565" s="59" t="str">
        <f>CONCATENATE(I1565," - ",J1565,". ",K1565," (Ref: ",REPARTO!$F$3,"-",A1565,")")</f>
        <v>ÁMBITO DE LA INSTRUCCIÓN TÁCTICA Y TÉCNICA - INSTRUCCIÓN NBQ.  (Ref: 5-1564)</v>
      </c>
      <c r="I1565" s="42" t="s">
        <v>138</v>
      </c>
      <c r="J1565" s="37" t="s">
        <v>87</v>
      </c>
      <c r="R1565" s="49">
        <f t="shared" si="97"/>
        <v>76</v>
      </c>
    </row>
    <row r="1566" spans="1:18" x14ac:dyDescent="0.25">
      <c r="A1566" s="59">
        <f t="shared" si="95"/>
        <v>1565</v>
      </c>
      <c r="B1566" s="47">
        <v>3</v>
      </c>
      <c r="F1566" s="59" t="str">
        <f t="shared" si="96"/>
        <v xml:space="preserve">INSTRUCCIÓN NBQ. </v>
      </c>
      <c r="G1566" s="59" t="str">
        <f>CONCATENATE(I1566," - ",J1566,". ",K1566," (Ref: ",REPARTO!$F$3,"-",A1566,")")</f>
        <v>ÁMBITO DE LA INSTRUCCIÓN TÁCTICA Y TÉCNICA - INSTRUCCIÓN NBQ.  (Ref: 5-1565)</v>
      </c>
      <c r="I1566" s="42" t="s">
        <v>138</v>
      </c>
      <c r="J1566" s="37" t="s">
        <v>87</v>
      </c>
      <c r="R1566" s="49">
        <f t="shared" si="97"/>
        <v>77</v>
      </c>
    </row>
    <row r="1567" spans="1:18" x14ac:dyDescent="0.25">
      <c r="A1567" s="59">
        <f t="shared" si="95"/>
        <v>1566</v>
      </c>
      <c r="B1567" s="47">
        <v>3</v>
      </c>
      <c r="F1567" s="59" t="str">
        <f t="shared" si="96"/>
        <v xml:space="preserve">INSTRUCCIÓN NBQ. </v>
      </c>
      <c r="G1567" s="59" t="str">
        <f>CONCATENATE(I1567," - ",J1567,". ",K1567," (Ref: ",REPARTO!$F$3,"-",A1567,")")</f>
        <v>ÁMBITO DE LA INSTRUCCIÓN TÁCTICA Y TÉCNICA - INSTRUCCIÓN NBQ.  (Ref: 5-1566)</v>
      </c>
      <c r="I1567" s="42" t="s">
        <v>138</v>
      </c>
      <c r="J1567" s="37" t="s">
        <v>87</v>
      </c>
      <c r="R1567" s="49">
        <f t="shared" si="97"/>
        <v>78</v>
      </c>
    </row>
    <row r="1568" spans="1:18" x14ac:dyDescent="0.25">
      <c r="A1568" s="59">
        <f t="shared" si="95"/>
        <v>1567</v>
      </c>
      <c r="B1568" s="47">
        <v>3</v>
      </c>
      <c r="F1568" s="59" t="str">
        <f t="shared" si="96"/>
        <v xml:space="preserve">INSTRUCCIÓN NBQ. </v>
      </c>
      <c r="G1568" s="59" t="str">
        <f>CONCATENATE(I1568," - ",J1568,". ",K1568," (Ref: ",REPARTO!$F$3,"-",A1568,")")</f>
        <v>ÁMBITO DE LA INSTRUCCIÓN TÁCTICA Y TÉCNICA - INSTRUCCIÓN NBQ.  (Ref: 5-1567)</v>
      </c>
      <c r="I1568" s="42" t="s">
        <v>138</v>
      </c>
      <c r="J1568" s="37" t="s">
        <v>87</v>
      </c>
      <c r="R1568" s="49">
        <f t="shared" si="97"/>
        <v>79</v>
      </c>
    </row>
    <row r="1569" spans="1:18" x14ac:dyDescent="0.25">
      <c r="A1569" s="59">
        <f t="shared" si="95"/>
        <v>1568</v>
      </c>
      <c r="B1569" s="47">
        <v>3</v>
      </c>
      <c r="F1569" s="59" t="str">
        <f t="shared" si="96"/>
        <v xml:space="preserve">INSTRUCCIÓN NBQ. </v>
      </c>
      <c r="G1569" s="59" t="str">
        <f>CONCATENATE(I1569," - ",J1569,". ",K1569," (Ref: ",REPARTO!$F$3,"-",A1569,")")</f>
        <v>ÁMBITO DE LA INSTRUCCIÓN TÁCTICA Y TÉCNICA - INSTRUCCIÓN NBQ.  (Ref: 5-1568)</v>
      </c>
      <c r="I1569" s="42" t="s">
        <v>138</v>
      </c>
      <c r="J1569" s="37" t="s">
        <v>87</v>
      </c>
      <c r="R1569" s="49">
        <f t="shared" si="97"/>
        <v>80</v>
      </c>
    </row>
    <row r="1570" spans="1:18" x14ac:dyDescent="0.25">
      <c r="A1570" s="59">
        <f t="shared" si="95"/>
        <v>1569</v>
      </c>
      <c r="B1570" s="47">
        <v>3</v>
      </c>
      <c r="F1570" s="59" t="str">
        <f t="shared" si="96"/>
        <v xml:space="preserve">INSTRUCCIÓN NBQ. </v>
      </c>
      <c r="G1570" s="59" t="str">
        <f>CONCATENATE(I1570," - ",J1570,". ",K1570," (Ref: ",REPARTO!$F$3,"-",A1570,")")</f>
        <v>ÁMBITO DE LA INSTRUCCIÓN TÁCTICA Y TÉCNICA - INSTRUCCIÓN NBQ.  (Ref: 5-1569)</v>
      </c>
      <c r="I1570" s="42" t="s">
        <v>138</v>
      </c>
      <c r="J1570" s="37" t="s">
        <v>87</v>
      </c>
      <c r="R1570" s="49">
        <f t="shared" si="97"/>
        <v>81</v>
      </c>
    </row>
    <row r="1571" spans="1:18" x14ac:dyDescent="0.25">
      <c r="A1571" s="59">
        <f t="shared" si="95"/>
        <v>1570</v>
      </c>
      <c r="B1571" s="47">
        <v>3</v>
      </c>
      <c r="F1571" s="59" t="str">
        <f t="shared" si="96"/>
        <v xml:space="preserve">INSTRUCCIÓN NBQ. </v>
      </c>
      <c r="G1571" s="59" t="str">
        <f>CONCATENATE(I1571," - ",J1571,". ",K1571," (Ref: ",REPARTO!$F$3,"-",A1571,")")</f>
        <v>ÁMBITO DE LA INSTRUCCIÓN TÁCTICA Y TÉCNICA - INSTRUCCIÓN NBQ.  (Ref: 5-1570)</v>
      </c>
      <c r="I1571" s="42" t="s">
        <v>138</v>
      </c>
      <c r="J1571" s="37" t="s">
        <v>87</v>
      </c>
      <c r="R1571" s="49">
        <f t="shared" si="97"/>
        <v>82</v>
      </c>
    </row>
    <row r="1572" spans="1:18" x14ac:dyDescent="0.25">
      <c r="A1572" s="59">
        <f t="shared" si="95"/>
        <v>1571</v>
      </c>
      <c r="B1572" s="47">
        <v>3</v>
      </c>
      <c r="F1572" s="59" t="str">
        <f t="shared" si="96"/>
        <v xml:space="preserve">INSTRUCCIÓN NBQ. </v>
      </c>
      <c r="G1572" s="59" t="str">
        <f>CONCATENATE(I1572," - ",J1572,". ",K1572," (Ref: ",REPARTO!$F$3,"-",A1572,")")</f>
        <v>ÁMBITO DE LA INSTRUCCIÓN TÁCTICA Y TÉCNICA - INSTRUCCIÓN NBQ.  (Ref: 5-1571)</v>
      </c>
      <c r="I1572" s="42" t="s">
        <v>138</v>
      </c>
      <c r="J1572" s="37" t="s">
        <v>87</v>
      </c>
      <c r="R1572" s="49">
        <f t="shared" si="97"/>
        <v>83</v>
      </c>
    </row>
    <row r="1573" spans="1:18" x14ac:dyDescent="0.25">
      <c r="A1573" s="59">
        <f t="shared" si="95"/>
        <v>1572</v>
      </c>
      <c r="B1573" s="47">
        <v>3</v>
      </c>
      <c r="F1573" s="59" t="str">
        <f t="shared" si="96"/>
        <v xml:space="preserve">INSTRUCCIÓN NBQ. </v>
      </c>
      <c r="G1573" s="59" t="str">
        <f>CONCATENATE(I1573," - ",J1573,". ",K1573," (Ref: ",REPARTO!$F$3,"-",A1573,")")</f>
        <v>ÁMBITO DE LA INSTRUCCIÓN TÁCTICA Y TÉCNICA - INSTRUCCIÓN NBQ.  (Ref: 5-1572)</v>
      </c>
      <c r="I1573" s="42" t="s">
        <v>138</v>
      </c>
      <c r="J1573" s="37" t="s">
        <v>87</v>
      </c>
      <c r="R1573" s="49">
        <f t="shared" si="97"/>
        <v>84</v>
      </c>
    </row>
    <row r="1574" spans="1:18" x14ac:dyDescent="0.25">
      <c r="A1574" s="59">
        <f t="shared" si="95"/>
        <v>1573</v>
      </c>
      <c r="B1574" s="47">
        <v>3</v>
      </c>
      <c r="F1574" s="59" t="str">
        <f t="shared" si="96"/>
        <v xml:space="preserve">INSTRUCCIÓN NBQ. </v>
      </c>
      <c r="G1574" s="59" t="str">
        <f>CONCATENATE(I1574," - ",J1574,". ",K1574," (Ref: ",REPARTO!$F$3,"-",A1574,")")</f>
        <v>ÁMBITO DE LA INSTRUCCIÓN TÁCTICA Y TÉCNICA - INSTRUCCIÓN NBQ.  (Ref: 5-1573)</v>
      </c>
      <c r="I1574" s="42" t="s">
        <v>138</v>
      </c>
      <c r="J1574" s="37" t="s">
        <v>87</v>
      </c>
      <c r="R1574" s="49">
        <f t="shared" si="97"/>
        <v>85</v>
      </c>
    </row>
    <row r="1575" spans="1:18" x14ac:dyDescent="0.25">
      <c r="A1575" s="59">
        <f t="shared" si="95"/>
        <v>1574</v>
      </c>
      <c r="B1575" s="47">
        <v>3</v>
      </c>
      <c r="F1575" s="59" t="str">
        <f t="shared" si="96"/>
        <v xml:space="preserve">INSTRUCCIÓN NBQ. </v>
      </c>
      <c r="G1575" s="59" t="str">
        <f>CONCATENATE(I1575," - ",J1575,". ",K1575," (Ref: ",REPARTO!$F$3,"-",A1575,")")</f>
        <v>ÁMBITO DE LA INSTRUCCIÓN TÁCTICA Y TÉCNICA - INSTRUCCIÓN NBQ.  (Ref: 5-1574)</v>
      </c>
      <c r="I1575" s="42" t="s">
        <v>138</v>
      </c>
      <c r="J1575" s="37" t="s">
        <v>87</v>
      </c>
      <c r="R1575" s="49">
        <f t="shared" si="97"/>
        <v>86</v>
      </c>
    </row>
    <row r="1576" spans="1:18" x14ac:dyDescent="0.25">
      <c r="A1576" s="59">
        <f t="shared" si="95"/>
        <v>1575</v>
      </c>
      <c r="B1576" s="47">
        <v>3</v>
      </c>
      <c r="F1576" s="59" t="str">
        <f t="shared" si="96"/>
        <v xml:space="preserve">INSTRUCCIÓN NBQ. </v>
      </c>
      <c r="G1576" s="59" t="str">
        <f>CONCATENATE(I1576," - ",J1576,". ",K1576," (Ref: ",REPARTO!$F$3,"-",A1576,")")</f>
        <v>ÁMBITO DE LA INSTRUCCIÓN TÁCTICA Y TÉCNICA - INSTRUCCIÓN NBQ.  (Ref: 5-1575)</v>
      </c>
      <c r="I1576" s="42" t="s">
        <v>138</v>
      </c>
      <c r="J1576" s="37" t="s">
        <v>87</v>
      </c>
      <c r="R1576" s="49">
        <f t="shared" si="97"/>
        <v>87</v>
      </c>
    </row>
    <row r="1577" spans="1:18" x14ac:dyDescent="0.25">
      <c r="A1577" s="59">
        <f t="shared" si="95"/>
        <v>1576</v>
      </c>
      <c r="B1577" s="47">
        <v>3</v>
      </c>
      <c r="F1577" s="59" t="str">
        <f t="shared" si="96"/>
        <v xml:space="preserve">INSTRUCCIÓN NBQ. </v>
      </c>
      <c r="G1577" s="59" t="str">
        <f>CONCATENATE(I1577," - ",J1577,". ",K1577," (Ref: ",REPARTO!$F$3,"-",A1577,")")</f>
        <v>ÁMBITO DE LA INSTRUCCIÓN TÁCTICA Y TÉCNICA - INSTRUCCIÓN NBQ.  (Ref: 5-1576)</v>
      </c>
      <c r="I1577" s="42" t="s">
        <v>138</v>
      </c>
      <c r="J1577" s="37" t="s">
        <v>87</v>
      </c>
      <c r="R1577" s="49">
        <f t="shared" si="97"/>
        <v>88</v>
      </c>
    </row>
    <row r="1578" spans="1:18" x14ac:dyDescent="0.25">
      <c r="A1578" s="59">
        <f t="shared" si="95"/>
        <v>1577</v>
      </c>
      <c r="B1578" s="47">
        <v>3</v>
      </c>
      <c r="F1578" s="59" t="str">
        <f t="shared" si="96"/>
        <v xml:space="preserve">INSTRUCCIÓN NBQ. </v>
      </c>
      <c r="G1578" s="59" t="str">
        <f>CONCATENATE(I1578," - ",J1578,". ",K1578," (Ref: ",REPARTO!$F$3,"-",A1578,")")</f>
        <v>ÁMBITO DE LA INSTRUCCIÓN TÁCTICA Y TÉCNICA - INSTRUCCIÓN NBQ.  (Ref: 5-1577)</v>
      </c>
      <c r="I1578" s="42" t="s">
        <v>138</v>
      </c>
      <c r="J1578" s="37" t="s">
        <v>87</v>
      </c>
      <c r="R1578" s="49">
        <f t="shared" si="97"/>
        <v>89</v>
      </c>
    </row>
    <row r="1579" spans="1:18" x14ac:dyDescent="0.25">
      <c r="A1579" s="59">
        <f t="shared" si="95"/>
        <v>1578</v>
      </c>
      <c r="B1579" s="47">
        <v>3</v>
      </c>
      <c r="F1579" s="59" t="str">
        <f t="shared" si="96"/>
        <v xml:space="preserve">INSTRUCCIÓN NBQ. </v>
      </c>
      <c r="G1579" s="59" t="str">
        <f>CONCATENATE(I1579," - ",J1579,". ",K1579," (Ref: ",REPARTO!$F$3,"-",A1579,")")</f>
        <v>ÁMBITO DE LA INSTRUCCIÓN TÁCTICA Y TÉCNICA - INSTRUCCIÓN NBQ.  (Ref: 5-1578)</v>
      </c>
      <c r="I1579" s="42" t="s">
        <v>138</v>
      </c>
      <c r="J1579" s="37" t="s">
        <v>87</v>
      </c>
      <c r="R1579" s="49">
        <f t="shared" si="97"/>
        <v>90</v>
      </c>
    </row>
    <row r="1580" spans="1:18" x14ac:dyDescent="0.25">
      <c r="A1580" s="59">
        <f t="shared" si="95"/>
        <v>1579</v>
      </c>
      <c r="B1580" s="47">
        <v>3</v>
      </c>
      <c r="F1580" s="59" t="str">
        <f t="shared" si="96"/>
        <v xml:space="preserve">INSTRUCCIÓN NBQ. </v>
      </c>
      <c r="G1580" s="59" t="str">
        <f>CONCATENATE(I1580," - ",J1580,". ",K1580," (Ref: ",REPARTO!$F$3,"-",A1580,")")</f>
        <v>ÁMBITO DE LA INSTRUCCIÓN TÁCTICA Y TÉCNICA - INSTRUCCIÓN NBQ.  (Ref: 5-1579)</v>
      </c>
      <c r="I1580" s="42" t="s">
        <v>138</v>
      </c>
      <c r="J1580" s="37" t="s">
        <v>87</v>
      </c>
      <c r="R1580" s="49">
        <f t="shared" si="97"/>
        <v>91</v>
      </c>
    </row>
    <row r="1581" spans="1:18" x14ac:dyDescent="0.25">
      <c r="A1581" s="59">
        <f t="shared" si="95"/>
        <v>1580</v>
      </c>
      <c r="B1581" s="47">
        <v>3</v>
      </c>
      <c r="F1581" s="59" t="str">
        <f t="shared" si="96"/>
        <v xml:space="preserve">INSTRUCCIÓN NBQ. </v>
      </c>
      <c r="G1581" s="59" t="str">
        <f>CONCATENATE(I1581," - ",J1581,". ",K1581," (Ref: ",REPARTO!$F$3,"-",A1581,")")</f>
        <v>ÁMBITO DE LA INSTRUCCIÓN TÁCTICA Y TÉCNICA - INSTRUCCIÓN NBQ.  (Ref: 5-1580)</v>
      </c>
      <c r="I1581" s="42" t="s">
        <v>138</v>
      </c>
      <c r="J1581" s="37" t="s">
        <v>87</v>
      </c>
      <c r="R1581" s="49">
        <f t="shared" si="97"/>
        <v>92</v>
      </c>
    </row>
    <row r="1582" spans="1:18" x14ac:dyDescent="0.25">
      <c r="A1582" s="59">
        <f t="shared" si="95"/>
        <v>1581</v>
      </c>
      <c r="B1582" s="47">
        <v>3</v>
      </c>
      <c r="F1582" s="59" t="str">
        <f t="shared" si="96"/>
        <v xml:space="preserve">INSTRUCCIÓN NBQ. </v>
      </c>
      <c r="G1582" s="59" t="str">
        <f>CONCATENATE(I1582," - ",J1582,". ",K1582," (Ref: ",REPARTO!$F$3,"-",A1582,")")</f>
        <v>ÁMBITO DE LA INSTRUCCIÓN TÁCTICA Y TÉCNICA - INSTRUCCIÓN NBQ.  (Ref: 5-1581)</v>
      </c>
      <c r="I1582" s="42" t="s">
        <v>138</v>
      </c>
      <c r="J1582" s="37" t="s">
        <v>87</v>
      </c>
      <c r="R1582" s="49">
        <f t="shared" si="97"/>
        <v>93</v>
      </c>
    </row>
    <row r="1583" spans="1:18" x14ac:dyDescent="0.25">
      <c r="A1583" s="59">
        <f t="shared" si="95"/>
        <v>1582</v>
      </c>
      <c r="B1583" s="47">
        <v>3</v>
      </c>
      <c r="C1583" s="46">
        <f>+C1490+1</f>
        <v>23</v>
      </c>
      <c r="E1583" s="115" t="str">
        <f>CONCATENATE(H1583," ",D1583)</f>
        <v xml:space="preserve">MINAS Y EXPLOSIVOS </v>
      </c>
      <c r="F1583" s="59" t="str">
        <f t="shared" si="96"/>
        <v xml:space="preserve">MINAS Y EXPLOSIVOS. </v>
      </c>
      <c r="G1583" s="59" t="str">
        <f>CONCATENATE(I1583," - ",J1583,". ",K1583," (Ref: ",REPARTO!$F$3,"-",A1583,")")</f>
        <v>ÁMBITO DE LA INSTRUCCIÓN TÁCTICA Y TÉCNICA - MINAS Y EXPLOSIVOS.  (Ref: 5-1582)</v>
      </c>
      <c r="H1583" s="37" t="s">
        <v>88</v>
      </c>
      <c r="I1583" s="42" t="s">
        <v>138</v>
      </c>
      <c r="J1583" s="37" t="s">
        <v>88</v>
      </c>
      <c r="R1583" s="49">
        <f t="shared" si="97"/>
        <v>1</v>
      </c>
    </row>
    <row r="1584" spans="1:18" x14ac:dyDescent="0.25">
      <c r="A1584" s="59">
        <f t="shared" si="95"/>
        <v>1583</v>
      </c>
      <c r="B1584" s="47">
        <v>3</v>
      </c>
      <c r="F1584" s="59" t="str">
        <f t="shared" si="96"/>
        <v xml:space="preserve">MINAS Y EXPLOSIVOS. </v>
      </c>
      <c r="G1584" s="59" t="str">
        <f>CONCATENATE(I1584," - ",J1584,". ",K1584," (Ref: ",REPARTO!$F$3,"-",A1584,")")</f>
        <v>ÁMBITO DE LA INSTRUCCIÓN TÁCTICA Y TÉCNICA - MINAS Y EXPLOSIVOS.  (Ref: 5-1583)</v>
      </c>
      <c r="I1584" s="42" t="s">
        <v>138</v>
      </c>
      <c r="J1584" s="37" t="s">
        <v>88</v>
      </c>
      <c r="R1584" s="49">
        <f t="shared" si="97"/>
        <v>2</v>
      </c>
    </row>
    <row r="1585" spans="1:18" x14ac:dyDescent="0.25">
      <c r="A1585" s="59">
        <f t="shared" si="95"/>
        <v>1584</v>
      </c>
      <c r="B1585" s="47">
        <v>3</v>
      </c>
      <c r="F1585" s="59" t="str">
        <f t="shared" si="96"/>
        <v xml:space="preserve">MINAS Y EXPLOSIVOS. </v>
      </c>
      <c r="G1585" s="59" t="str">
        <f>CONCATENATE(I1585," - ",J1585,". ",K1585," (Ref: ",REPARTO!$F$3,"-",A1585,")")</f>
        <v>ÁMBITO DE LA INSTRUCCIÓN TÁCTICA Y TÉCNICA - MINAS Y EXPLOSIVOS.  (Ref: 5-1584)</v>
      </c>
      <c r="I1585" s="42" t="s">
        <v>138</v>
      </c>
      <c r="J1585" s="37" t="s">
        <v>88</v>
      </c>
      <c r="Q1585" s="113"/>
      <c r="R1585" s="49">
        <f t="shared" si="97"/>
        <v>3</v>
      </c>
    </row>
    <row r="1586" spans="1:18" x14ac:dyDescent="0.25">
      <c r="A1586" s="59">
        <f t="shared" si="95"/>
        <v>1585</v>
      </c>
      <c r="B1586" s="47">
        <v>3</v>
      </c>
      <c r="F1586" s="59" t="str">
        <f t="shared" ref="F1586:F1630" si="98">IF(J1586&gt;0,CONCATENATE(J1586,". ",K1586),K1586)</f>
        <v xml:space="preserve">MINAS Y EXPLOSIVOS. </v>
      </c>
      <c r="G1586" s="59" t="str">
        <f>CONCATENATE(I1586," - ",J1586,". ",K1586," (Ref: ",REPARTO!$F$3,"-",A1586,")")</f>
        <v>ÁMBITO DE LA INSTRUCCIÓN TÁCTICA Y TÉCNICA - MINAS Y EXPLOSIVOS.  (Ref: 5-1585)</v>
      </c>
      <c r="I1586" s="42" t="s">
        <v>138</v>
      </c>
      <c r="J1586" s="37" t="s">
        <v>88</v>
      </c>
      <c r="Q1586" s="113"/>
      <c r="R1586" s="49">
        <f t="shared" si="97"/>
        <v>4</v>
      </c>
    </row>
    <row r="1587" spans="1:18" x14ac:dyDescent="0.25">
      <c r="A1587" s="59">
        <f t="shared" si="95"/>
        <v>1586</v>
      </c>
      <c r="B1587" s="47">
        <v>3</v>
      </c>
      <c r="F1587" s="59" t="str">
        <f t="shared" si="98"/>
        <v xml:space="preserve">MINAS Y EXPLOSIVOS. </v>
      </c>
      <c r="G1587" s="59" t="str">
        <f>CONCATENATE(I1587," - ",J1587,". ",K1587," (Ref: ",REPARTO!$F$3,"-",A1587,")")</f>
        <v>ÁMBITO DE LA INSTRUCCIÓN TÁCTICA Y TÉCNICA - MINAS Y EXPLOSIVOS.  (Ref: 5-1586)</v>
      </c>
      <c r="I1587" s="42" t="s">
        <v>138</v>
      </c>
      <c r="J1587" s="37" t="s">
        <v>88</v>
      </c>
      <c r="Q1587" s="113"/>
      <c r="R1587" s="49">
        <f t="shared" si="97"/>
        <v>5</v>
      </c>
    </row>
    <row r="1588" spans="1:18" x14ac:dyDescent="0.25">
      <c r="A1588" s="59">
        <f t="shared" si="95"/>
        <v>1587</v>
      </c>
      <c r="B1588" s="47">
        <v>3</v>
      </c>
      <c r="F1588" s="59" t="str">
        <f t="shared" si="98"/>
        <v xml:space="preserve">MINAS Y EXPLOSIVOS. </v>
      </c>
      <c r="G1588" s="59" t="str">
        <f>CONCATENATE(I1588," - ",J1588,". ",K1588," (Ref: ",REPARTO!$F$3,"-",A1588,")")</f>
        <v>ÁMBITO DE LA INSTRUCCIÓN TÁCTICA Y TÉCNICA - MINAS Y EXPLOSIVOS.  (Ref: 5-1587)</v>
      </c>
      <c r="I1588" s="42" t="s">
        <v>138</v>
      </c>
      <c r="J1588" s="37" t="s">
        <v>88</v>
      </c>
      <c r="Q1588" s="113"/>
      <c r="R1588" s="49">
        <f t="shared" si="97"/>
        <v>6</v>
      </c>
    </row>
    <row r="1589" spans="1:18" x14ac:dyDescent="0.25">
      <c r="A1589" s="59">
        <f t="shared" si="95"/>
        <v>1588</v>
      </c>
      <c r="B1589" s="47">
        <v>3</v>
      </c>
      <c r="F1589" s="59" t="str">
        <f t="shared" si="98"/>
        <v xml:space="preserve">MINAS Y EXPLOSIVOS. </v>
      </c>
      <c r="G1589" s="59" t="str">
        <f>CONCATENATE(I1589," - ",J1589,". ",K1589," (Ref: ",REPARTO!$F$3,"-",A1589,")")</f>
        <v>ÁMBITO DE LA INSTRUCCIÓN TÁCTICA Y TÉCNICA - MINAS Y EXPLOSIVOS.  (Ref: 5-1588)</v>
      </c>
      <c r="I1589" s="42" t="s">
        <v>138</v>
      </c>
      <c r="J1589" s="37" t="s">
        <v>88</v>
      </c>
      <c r="Q1589" s="113"/>
      <c r="R1589" s="49">
        <f t="shared" si="97"/>
        <v>7</v>
      </c>
    </row>
    <row r="1590" spans="1:18" x14ac:dyDescent="0.25">
      <c r="A1590" s="59">
        <f t="shared" si="95"/>
        <v>1589</v>
      </c>
      <c r="B1590" s="47">
        <v>3</v>
      </c>
      <c r="F1590" s="59" t="str">
        <f t="shared" si="98"/>
        <v xml:space="preserve">MINAS Y EXPLOSIVOS. </v>
      </c>
      <c r="G1590" s="59" t="str">
        <f>CONCATENATE(I1590," - ",J1590,". ",K1590," (Ref: ",REPARTO!$F$3,"-",A1590,")")</f>
        <v>ÁMBITO DE LA INSTRUCCIÓN TÁCTICA Y TÉCNICA - MINAS Y EXPLOSIVOS.  (Ref: 5-1589)</v>
      </c>
      <c r="I1590" s="42" t="s">
        <v>138</v>
      </c>
      <c r="J1590" s="37" t="s">
        <v>88</v>
      </c>
      <c r="Q1590" s="113"/>
      <c r="R1590" s="49">
        <f t="shared" si="97"/>
        <v>8</v>
      </c>
    </row>
    <row r="1591" spans="1:18" x14ac:dyDescent="0.25">
      <c r="A1591" s="59">
        <f t="shared" si="95"/>
        <v>1590</v>
      </c>
      <c r="B1591" s="47">
        <v>3</v>
      </c>
      <c r="F1591" s="59" t="str">
        <f t="shared" si="98"/>
        <v xml:space="preserve">MINAS Y EXPLOSIVOS. </v>
      </c>
      <c r="G1591" s="59" t="str">
        <f>CONCATENATE(I1591," - ",J1591,". ",K1591," (Ref: ",REPARTO!$F$3,"-",A1591,")")</f>
        <v>ÁMBITO DE LA INSTRUCCIÓN TÁCTICA Y TÉCNICA - MINAS Y EXPLOSIVOS.  (Ref: 5-1590)</v>
      </c>
      <c r="I1591" s="42" t="s">
        <v>138</v>
      </c>
      <c r="J1591" s="37" t="s">
        <v>88</v>
      </c>
      <c r="Q1591" s="113"/>
      <c r="R1591" s="49">
        <f t="shared" si="97"/>
        <v>9</v>
      </c>
    </row>
    <row r="1592" spans="1:18" x14ac:dyDescent="0.25">
      <c r="A1592" s="59">
        <f t="shared" si="95"/>
        <v>1591</v>
      </c>
      <c r="B1592" s="47">
        <v>3</v>
      </c>
      <c r="F1592" s="59" t="str">
        <f t="shared" si="98"/>
        <v xml:space="preserve">MINAS Y EXPLOSIVOS. </v>
      </c>
      <c r="G1592" s="59" t="str">
        <f>CONCATENATE(I1592," - ",J1592,". ",K1592," (Ref: ",REPARTO!$F$3,"-",A1592,")")</f>
        <v>ÁMBITO DE LA INSTRUCCIÓN TÁCTICA Y TÉCNICA - MINAS Y EXPLOSIVOS.  (Ref: 5-1591)</v>
      </c>
      <c r="I1592" s="42" t="s">
        <v>138</v>
      </c>
      <c r="J1592" s="37" t="s">
        <v>88</v>
      </c>
      <c r="Q1592" s="113"/>
      <c r="R1592" s="49">
        <f t="shared" si="97"/>
        <v>10</v>
      </c>
    </row>
    <row r="1593" spans="1:18" x14ac:dyDescent="0.25">
      <c r="A1593" s="59">
        <f t="shared" si="95"/>
        <v>1592</v>
      </c>
      <c r="B1593" s="47">
        <v>3</v>
      </c>
      <c r="F1593" s="59" t="str">
        <f t="shared" si="98"/>
        <v xml:space="preserve">MINAS Y EXPLOSIVOS. </v>
      </c>
      <c r="G1593" s="59" t="str">
        <f>CONCATENATE(I1593," - ",J1593,". ",K1593," (Ref: ",REPARTO!$F$3,"-",A1593,")")</f>
        <v>ÁMBITO DE LA INSTRUCCIÓN TÁCTICA Y TÉCNICA - MINAS Y EXPLOSIVOS.  (Ref: 5-1592)</v>
      </c>
      <c r="I1593" s="42" t="s">
        <v>138</v>
      </c>
      <c r="J1593" s="37" t="s">
        <v>88</v>
      </c>
      <c r="Q1593" s="113"/>
      <c r="R1593" s="49">
        <f t="shared" si="97"/>
        <v>11</v>
      </c>
    </row>
    <row r="1594" spans="1:18" x14ac:dyDescent="0.25">
      <c r="A1594" s="59">
        <f t="shared" si="95"/>
        <v>1593</v>
      </c>
      <c r="B1594" s="47">
        <v>3</v>
      </c>
      <c r="F1594" s="59" t="str">
        <f t="shared" si="98"/>
        <v xml:space="preserve">MINAS Y EXPLOSIVOS. </v>
      </c>
      <c r="G1594" s="59" t="str">
        <f>CONCATENATE(I1594," - ",J1594,". ",K1594," (Ref: ",REPARTO!$F$3,"-",A1594,")")</f>
        <v>ÁMBITO DE LA INSTRUCCIÓN TÁCTICA Y TÉCNICA - MINAS Y EXPLOSIVOS.  (Ref: 5-1593)</v>
      </c>
      <c r="I1594" s="42" t="s">
        <v>138</v>
      </c>
      <c r="J1594" s="37" t="s">
        <v>88</v>
      </c>
      <c r="Q1594" s="113"/>
      <c r="R1594" s="49">
        <f t="shared" si="97"/>
        <v>12</v>
      </c>
    </row>
    <row r="1595" spans="1:18" x14ac:dyDescent="0.25">
      <c r="A1595" s="59">
        <f t="shared" si="95"/>
        <v>1594</v>
      </c>
      <c r="B1595" s="47">
        <v>3</v>
      </c>
      <c r="F1595" s="59" t="str">
        <f t="shared" si="98"/>
        <v xml:space="preserve">MINAS Y EXPLOSIVOS. </v>
      </c>
      <c r="G1595" s="59" t="str">
        <f>CONCATENATE(I1595," - ",J1595,". ",K1595," (Ref: ",REPARTO!$F$3,"-",A1595,")")</f>
        <v>ÁMBITO DE LA INSTRUCCIÓN TÁCTICA Y TÉCNICA - MINAS Y EXPLOSIVOS.  (Ref: 5-1594)</v>
      </c>
      <c r="I1595" s="42" t="s">
        <v>138</v>
      </c>
      <c r="J1595" s="37" t="s">
        <v>88</v>
      </c>
      <c r="Q1595" s="113"/>
      <c r="R1595" s="49">
        <f t="shared" si="97"/>
        <v>13</v>
      </c>
    </row>
    <row r="1596" spans="1:18" x14ac:dyDescent="0.25">
      <c r="A1596" s="59">
        <f t="shared" si="95"/>
        <v>1595</v>
      </c>
      <c r="B1596" s="47">
        <v>3</v>
      </c>
      <c r="F1596" s="59" t="str">
        <f t="shared" si="98"/>
        <v xml:space="preserve">MINAS Y EXPLOSIVOS. </v>
      </c>
      <c r="G1596" s="59" t="str">
        <f>CONCATENATE(I1596," - ",J1596,". ",K1596," (Ref: ",REPARTO!$F$3,"-",A1596,")")</f>
        <v>ÁMBITO DE LA INSTRUCCIÓN TÁCTICA Y TÉCNICA - MINAS Y EXPLOSIVOS.  (Ref: 5-1595)</v>
      </c>
      <c r="I1596" s="42" t="s">
        <v>138</v>
      </c>
      <c r="J1596" s="37" t="s">
        <v>88</v>
      </c>
      <c r="Q1596" s="113"/>
      <c r="R1596" s="49">
        <f t="shared" si="97"/>
        <v>14</v>
      </c>
    </row>
    <row r="1597" spans="1:18" x14ac:dyDescent="0.25">
      <c r="A1597" s="59">
        <f t="shared" si="95"/>
        <v>1596</v>
      </c>
      <c r="B1597" s="47">
        <v>3</v>
      </c>
      <c r="F1597" s="59" t="str">
        <f t="shared" si="98"/>
        <v xml:space="preserve">MINAS Y EXPLOSIVOS. </v>
      </c>
      <c r="G1597" s="59" t="str">
        <f>CONCATENATE(I1597," - ",J1597,". ",K1597," (Ref: ",REPARTO!$F$3,"-",A1597,")")</f>
        <v>ÁMBITO DE LA INSTRUCCIÓN TÁCTICA Y TÉCNICA - MINAS Y EXPLOSIVOS.  (Ref: 5-1596)</v>
      </c>
      <c r="I1597" s="42" t="s">
        <v>138</v>
      </c>
      <c r="J1597" s="37" t="s">
        <v>88</v>
      </c>
      <c r="Q1597" s="113"/>
      <c r="R1597" s="49">
        <f t="shared" si="97"/>
        <v>15</v>
      </c>
    </row>
    <row r="1598" spans="1:18" x14ac:dyDescent="0.25">
      <c r="A1598" s="59">
        <f t="shared" si="95"/>
        <v>1597</v>
      </c>
      <c r="B1598" s="47">
        <v>3</v>
      </c>
      <c r="F1598" s="59" t="str">
        <f t="shared" si="98"/>
        <v xml:space="preserve">MINAS Y EXPLOSIVOS. </v>
      </c>
      <c r="G1598" s="59" t="str">
        <f>CONCATENATE(I1598," - ",J1598,". ",K1598," (Ref: ",REPARTO!$F$3,"-",A1598,")")</f>
        <v>ÁMBITO DE LA INSTRUCCIÓN TÁCTICA Y TÉCNICA - MINAS Y EXPLOSIVOS.  (Ref: 5-1597)</v>
      </c>
      <c r="I1598" s="42" t="s">
        <v>138</v>
      </c>
      <c r="J1598" s="37" t="s">
        <v>88</v>
      </c>
      <c r="Q1598" s="113"/>
      <c r="R1598" s="49">
        <f t="shared" si="97"/>
        <v>16</v>
      </c>
    </row>
    <row r="1599" spans="1:18" x14ac:dyDescent="0.25">
      <c r="A1599" s="59">
        <f t="shared" si="95"/>
        <v>1598</v>
      </c>
      <c r="B1599" s="47">
        <v>3</v>
      </c>
      <c r="F1599" s="59" t="str">
        <f t="shared" si="98"/>
        <v xml:space="preserve">MINAS Y EXPLOSIVOS. </v>
      </c>
      <c r="G1599" s="59" t="str">
        <f>CONCATENATE(I1599," - ",J1599,". ",K1599," (Ref: ",REPARTO!$F$3,"-",A1599,")")</f>
        <v>ÁMBITO DE LA INSTRUCCIÓN TÁCTICA Y TÉCNICA - MINAS Y EXPLOSIVOS.  (Ref: 5-1598)</v>
      </c>
      <c r="I1599" s="42" t="s">
        <v>138</v>
      </c>
      <c r="J1599" s="37" t="s">
        <v>88</v>
      </c>
      <c r="Q1599" s="113"/>
      <c r="R1599" s="49">
        <f t="shared" si="97"/>
        <v>17</v>
      </c>
    </row>
    <row r="1600" spans="1:18" x14ac:dyDescent="0.25">
      <c r="A1600" s="59">
        <f t="shared" si="95"/>
        <v>1599</v>
      </c>
      <c r="B1600" s="47">
        <v>3</v>
      </c>
      <c r="F1600" s="59" t="str">
        <f t="shared" si="98"/>
        <v xml:space="preserve">MINAS Y EXPLOSIVOS. </v>
      </c>
      <c r="G1600" s="59" t="str">
        <f>CONCATENATE(I1600," - ",J1600,". ",K1600," (Ref: ",REPARTO!$F$3,"-",A1600,")")</f>
        <v>ÁMBITO DE LA INSTRUCCIÓN TÁCTICA Y TÉCNICA - MINAS Y EXPLOSIVOS.  (Ref: 5-1599)</v>
      </c>
      <c r="I1600" s="42" t="s">
        <v>138</v>
      </c>
      <c r="J1600" s="37" t="s">
        <v>88</v>
      </c>
      <c r="Q1600" s="113"/>
      <c r="R1600" s="49">
        <f t="shared" si="97"/>
        <v>18</v>
      </c>
    </row>
    <row r="1601" spans="1:18" x14ac:dyDescent="0.25">
      <c r="A1601" s="59">
        <f t="shared" si="95"/>
        <v>1600</v>
      </c>
      <c r="B1601" s="47">
        <v>3</v>
      </c>
      <c r="F1601" s="59" t="str">
        <f t="shared" si="98"/>
        <v xml:space="preserve">MINAS Y EXPLOSIVOS. </v>
      </c>
      <c r="G1601" s="59" t="str">
        <f>CONCATENATE(I1601," - ",J1601,". ",K1601," (Ref: ",REPARTO!$F$3,"-",A1601,")")</f>
        <v>ÁMBITO DE LA INSTRUCCIÓN TÁCTICA Y TÉCNICA - MINAS Y EXPLOSIVOS.  (Ref: 5-1600)</v>
      </c>
      <c r="I1601" s="42" t="s">
        <v>138</v>
      </c>
      <c r="J1601" s="37" t="s">
        <v>88</v>
      </c>
      <c r="Q1601" s="113"/>
      <c r="R1601" s="49">
        <f t="shared" si="97"/>
        <v>19</v>
      </c>
    </row>
    <row r="1602" spans="1:18" x14ac:dyDescent="0.25">
      <c r="A1602" s="59">
        <f t="shared" si="95"/>
        <v>1601</v>
      </c>
      <c r="B1602" s="47">
        <v>3</v>
      </c>
      <c r="F1602" s="59" t="str">
        <f t="shared" si="98"/>
        <v xml:space="preserve">MINAS Y EXPLOSIVOS. </v>
      </c>
      <c r="G1602" s="59" t="str">
        <f>CONCATENATE(I1602," - ",J1602,". ",K1602," (Ref: ",REPARTO!$F$3,"-",A1602,")")</f>
        <v>ÁMBITO DE LA INSTRUCCIÓN TÁCTICA Y TÉCNICA - MINAS Y EXPLOSIVOS.  (Ref: 5-1601)</v>
      </c>
      <c r="I1602" s="42" t="s">
        <v>138</v>
      </c>
      <c r="J1602" s="37" t="s">
        <v>88</v>
      </c>
      <c r="Q1602" s="113"/>
      <c r="R1602" s="49">
        <f t="shared" si="97"/>
        <v>20</v>
      </c>
    </row>
    <row r="1603" spans="1:18" x14ac:dyDescent="0.25">
      <c r="A1603" s="59">
        <f t="shared" si="95"/>
        <v>1602</v>
      </c>
      <c r="B1603" s="47">
        <v>3</v>
      </c>
      <c r="F1603" s="59" t="str">
        <f t="shared" si="98"/>
        <v xml:space="preserve">MINAS Y EXPLOSIVOS. </v>
      </c>
      <c r="G1603" s="59" t="str">
        <f>CONCATENATE(I1603," - ",J1603,". ",K1603," (Ref: ",REPARTO!$F$3,"-",A1603,")")</f>
        <v>ÁMBITO DE LA INSTRUCCIÓN TÁCTICA Y TÉCNICA - MINAS Y EXPLOSIVOS.  (Ref: 5-1602)</v>
      </c>
      <c r="I1603" s="42" t="s">
        <v>138</v>
      </c>
      <c r="J1603" s="37" t="s">
        <v>88</v>
      </c>
      <c r="Q1603" s="113"/>
      <c r="R1603" s="49">
        <f t="shared" si="97"/>
        <v>21</v>
      </c>
    </row>
    <row r="1604" spans="1:18" x14ac:dyDescent="0.25">
      <c r="A1604" s="59">
        <f t="shared" si="95"/>
        <v>1603</v>
      </c>
      <c r="B1604" s="47">
        <v>3</v>
      </c>
      <c r="F1604" s="59" t="str">
        <f t="shared" si="98"/>
        <v xml:space="preserve">MINAS Y EXPLOSIVOS. </v>
      </c>
      <c r="G1604" s="59" t="str">
        <f>CONCATENATE(I1604," - ",J1604,". ",K1604," (Ref: ",REPARTO!$F$3,"-",A1604,")")</f>
        <v>ÁMBITO DE LA INSTRUCCIÓN TÁCTICA Y TÉCNICA - MINAS Y EXPLOSIVOS.  (Ref: 5-1603)</v>
      </c>
      <c r="I1604" s="42" t="s">
        <v>138</v>
      </c>
      <c r="J1604" s="37" t="s">
        <v>88</v>
      </c>
      <c r="Q1604" s="113"/>
      <c r="R1604" s="49">
        <f t="shared" si="97"/>
        <v>22</v>
      </c>
    </row>
    <row r="1605" spans="1:18" x14ac:dyDescent="0.25">
      <c r="A1605" s="59">
        <f t="shared" si="95"/>
        <v>1604</v>
      </c>
      <c r="B1605" s="47">
        <v>3</v>
      </c>
      <c r="F1605" s="59" t="str">
        <f t="shared" si="98"/>
        <v xml:space="preserve">MINAS Y EXPLOSIVOS. </v>
      </c>
      <c r="G1605" s="59" t="str">
        <f>CONCATENATE(I1605," - ",J1605,". ",K1605," (Ref: ",REPARTO!$F$3,"-",A1605,")")</f>
        <v>ÁMBITO DE LA INSTRUCCIÓN TÁCTICA Y TÉCNICA - MINAS Y EXPLOSIVOS.  (Ref: 5-1604)</v>
      </c>
      <c r="I1605" s="42" t="s">
        <v>138</v>
      </c>
      <c r="J1605" s="37" t="s">
        <v>88</v>
      </c>
      <c r="Q1605" s="113"/>
      <c r="R1605" s="49">
        <f t="shared" si="97"/>
        <v>23</v>
      </c>
    </row>
    <row r="1606" spans="1:18" x14ac:dyDescent="0.25">
      <c r="A1606" s="59">
        <f t="shared" si="95"/>
        <v>1605</v>
      </c>
      <c r="B1606" s="47">
        <v>3</v>
      </c>
      <c r="F1606" s="59" t="str">
        <f t="shared" si="98"/>
        <v xml:space="preserve">MINAS Y EXPLOSIVOS. </v>
      </c>
      <c r="G1606" s="59" t="str">
        <f>CONCATENATE(I1606," - ",J1606,". ",K1606," (Ref: ",REPARTO!$F$3,"-",A1606,")")</f>
        <v>ÁMBITO DE LA INSTRUCCIÓN TÁCTICA Y TÉCNICA - MINAS Y EXPLOSIVOS.  (Ref: 5-1605)</v>
      </c>
      <c r="I1606" s="42" t="s">
        <v>138</v>
      </c>
      <c r="J1606" s="37" t="s">
        <v>88</v>
      </c>
      <c r="Q1606" s="113"/>
      <c r="R1606" s="49">
        <f t="shared" si="97"/>
        <v>24</v>
      </c>
    </row>
    <row r="1607" spans="1:18" x14ac:dyDescent="0.25">
      <c r="A1607" s="59">
        <f t="shared" si="95"/>
        <v>1606</v>
      </c>
      <c r="B1607" s="47">
        <v>3</v>
      </c>
      <c r="F1607" s="59" t="str">
        <f t="shared" si="98"/>
        <v xml:space="preserve">MINAS Y EXPLOSIVOS. </v>
      </c>
      <c r="G1607" s="59" t="str">
        <f>CONCATENATE(I1607," - ",J1607,". ",K1607," (Ref: ",REPARTO!$F$3,"-",A1607,")")</f>
        <v>ÁMBITO DE LA INSTRUCCIÓN TÁCTICA Y TÉCNICA - MINAS Y EXPLOSIVOS.  (Ref: 5-1606)</v>
      </c>
      <c r="I1607" s="42" t="s">
        <v>138</v>
      </c>
      <c r="J1607" s="37" t="s">
        <v>88</v>
      </c>
      <c r="Q1607" s="113"/>
      <c r="R1607" s="49">
        <f t="shared" si="97"/>
        <v>25</v>
      </c>
    </row>
    <row r="1608" spans="1:18" x14ac:dyDescent="0.25">
      <c r="A1608" s="59">
        <f t="shared" si="95"/>
        <v>1607</v>
      </c>
      <c r="B1608" s="47">
        <v>3</v>
      </c>
      <c r="F1608" s="59" t="str">
        <f t="shared" si="98"/>
        <v xml:space="preserve">MINAS Y EXPLOSIVOS. </v>
      </c>
      <c r="G1608" s="59" t="str">
        <f>CONCATENATE(I1608," - ",J1608,". ",K1608," (Ref: ",REPARTO!$F$3,"-",A1608,")")</f>
        <v>ÁMBITO DE LA INSTRUCCIÓN TÁCTICA Y TÉCNICA - MINAS Y EXPLOSIVOS.  (Ref: 5-1607)</v>
      </c>
      <c r="I1608" s="42" t="s">
        <v>138</v>
      </c>
      <c r="J1608" s="37" t="s">
        <v>88</v>
      </c>
      <c r="Q1608" s="113"/>
      <c r="R1608" s="49">
        <f t="shared" si="97"/>
        <v>26</v>
      </c>
    </row>
    <row r="1609" spans="1:18" x14ac:dyDescent="0.25">
      <c r="A1609" s="59">
        <f t="shared" si="95"/>
        <v>1608</v>
      </c>
      <c r="B1609" s="47">
        <v>3</v>
      </c>
      <c r="F1609" s="59" t="str">
        <f t="shared" si="98"/>
        <v xml:space="preserve">MINAS Y EXPLOSIVOS. </v>
      </c>
      <c r="G1609" s="59" t="str">
        <f>CONCATENATE(I1609," - ",J1609,". ",K1609," (Ref: ",REPARTO!$F$3,"-",A1609,")")</f>
        <v>ÁMBITO DE LA INSTRUCCIÓN TÁCTICA Y TÉCNICA - MINAS Y EXPLOSIVOS.  (Ref: 5-1608)</v>
      </c>
      <c r="I1609" s="42" t="s">
        <v>138</v>
      </c>
      <c r="J1609" s="37" t="s">
        <v>88</v>
      </c>
      <c r="Q1609" s="113"/>
      <c r="R1609" s="49">
        <f t="shared" si="97"/>
        <v>27</v>
      </c>
    </row>
    <row r="1610" spans="1:18" x14ac:dyDescent="0.25">
      <c r="A1610" s="59">
        <f t="shared" si="95"/>
        <v>1609</v>
      </c>
      <c r="B1610" s="47">
        <v>3</v>
      </c>
      <c r="F1610" s="59" t="str">
        <f t="shared" si="98"/>
        <v xml:space="preserve">MINAS Y EXPLOSIVOS. </v>
      </c>
      <c r="G1610" s="59" t="str">
        <f>CONCATENATE(I1610," - ",J1610,". ",K1610," (Ref: ",REPARTO!$F$3,"-",A1610,")")</f>
        <v>ÁMBITO DE LA INSTRUCCIÓN TÁCTICA Y TÉCNICA - MINAS Y EXPLOSIVOS.  (Ref: 5-1609)</v>
      </c>
      <c r="I1610" s="42" t="s">
        <v>138</v>
      </c>
      <c r="J1610" s="37" t="s">
        <v>88</v>
      </c>
      <c r="Q1610" s="113"/>
      <c r="R1610" s="49">
        <f t="shared" si="97"/>
        <v>28</v>
      </c>
    </row>
    <row r="1611" spans="1:18" x14ac:dyDescent="0.25">
      <c r="A1611" s="59">
        <f t="shared" si="95"/>
        <v>1610</v>
      </c>
      <c r="B1611" s="47">
        <v>3</v>
      </c>
      <c r="F1611" s="59" t="str">
        <f t="shared" si="98"/>
        <v xml:space="preserve">MINAS Y EXPLOSIVOS. </v>
      </c>
      <c r="G1611" s="59" t="str">
        <f>CONCATENATE(I1611," - ",J1611,". ",K1611," (Ref: ",REPARTO!$F$3,"-",A1611,")")</f>
        <v>ÁMBITO DE LA INSTRUCCIÓN TÁCTICA Y TÉCNICA - MINAS Y EXPLOSIVOS.  (Ref: 5-1610)</v>
      </c>
      <c r="I1611" s="42" t="s">
        <v>138</v>
      </c>
      <c r="J1611" s="37" t="s">
        <v>88</v>
      </c>
      <c r="Q1611" s="113"/>
      <c r="R1611" s="49">
        <f t="shared" si="97"/>
        <v>29</v>
      </c>
    </row>
    <row r="1612" spans="1:18" x14ac:dyDescent="0.25">
      <c r="A1612" s="59">
        <f t="shared" si="95"/>
        <v>1611</v>
      </c>
      <c r="B1612" s="47">
        <v>3</v>
      </c>
      <c r="F1612" s="59" t="str">
        <f t="shared" si="98"/>
        <v xml:space="preserve">MINAS Y EXPLOSIVOS. </v>
      </c>
      <c r="G1612" s="59" t="str">
        <f>CONCATENATE(I1612," - ",J1612,". ",K1612," (Ref: ",REPARTO!$F$3,"-",A1612,")")</f>
        <v>ÁMBITO DE LA INSTRUCCIÓN TÁCTICA Y TÉCNICA - MINAS Y EXPLOSIVOS.  (Ref: 5-1611)</v>
      </c>
      <c r="I1612" s="42" t="s">
        <v>138</v>
      </c>
      <c r="J1612" s="37" t="s">
        <v>88</v>
      </c>
      <c r="Q1612" s="113"/>
      <c r="R1612" s="49">
        <f t="shared" si="97"/>
        <v>30</v>
      </c>
    </row>
    <row r="1613" spans="1:18" x14ac:dyDescent="0.25">
      <c r="A1613" s="59">
        <f t="shared" si="95"/>
        <v>1612</v>
      </c>
      <c r="B1613" s="47">
        <v>3</v>
      </c>
      <c r="F1613" s="59" t="str">
        <f t="shared" si="98"/>
        <v xml:space="preserve">MINAS Y EXPLOSIVOS. </v>
      </c>
      <c r="G1613" s="59" t="str">
        <f>CONCATENATE(I1613," - ",J1613,". ",K1613," (Ref: ",REPARTO!$F$3,"-",A1613,")")</f>
        <v>ÁMBITO DE LA INSTRUCCIÓN TÁCTICA Y TÉCNICA - MINAS Y EXPLOSIVOS.  (Ref: 5-1612)</v>
      </c>
      <c r="I1613" s="42" t="s">
        <v>138</v>
      </c>
      <c r="J1613" s="37" t="s">
        <v>88</v>
      </c>
      <c r="Q1613" s="113"/>
      <c r="R1613" s="49">
        <f t="shared" si="97"/>
        <v>31</v>
      </c>
    </row>
    <row r="1614" spans="1:18" x14ac:dyDescent="0.25">
      <c r="A1614" s="59">
        <f t="shared" si="95"/>
        <v>1613</v>
      </c>
      <c r="B1614" s="47">
        <v>3</v>
      </c>
      <c r="F1614" s="59" t="str">
        <f t="shared" si="98"/>
        <v xml:space="preserve">MINAS Y EXPLOSIVOS. </v>
      </c>
      <c r="G1614" s="59" t="str">
        <f>CONCATENATE(I1614," - ",J1614,". ",K1614," (Ref: ",REPARTO!$F$3,"-",A1614,")")</f>
        <v>ÁMBITO DE LA INSTRUCCIÓN TÁCTICA Y TÉCNICA - MINAS Y EXPLOSIVOS.  (Ref: 5-1613)</v>
      </c>
      <c r="I1614" s="42" t="s">
        <v>138</v>
      </c>
      <c r="J1614" s="37" t="s">
        <v>88</v>
      </c>
      <c r="Q1614" s="113"/>
      <c r="R1614" s="49">
        <f t="shared" si="97"/>
        <v>32</v>
      </c>
    </row>
    <row r="1615" spans="1:18" x14ac:dyDescent="0.25">
      <c r="A1615" s="59">
        <f t="shared" si="95"/>
        <v>1614</v>
      </c>
      <c r="B1615" s="47">
        <v>3</v>
      </c>
      <c r="F1615" s="59" t="str">
        <f t="shared" si="98"/>
        <v xml:space="preserve">MINAS Y EXPLOSIVOS. </v>
      </c>
      <c r="G1615" s="59" t="str">
        <f>CONCATENATE(I1615," - ",J1615,". ",K1615," (Ref: ",REPARTO!$F$3,"-",A1615,")")</f>
        <v>ÁMBITO DE LA INSTRUCCIÓN TÁCTICA Y TÉCNICA - MINAS Y EXPLOSIVOS.  (Ref: 5-1614)</v>
      </c>
      <c r="I1615" s="42" t="s">
        <v>138</v>
      </c>
      <c r="J1615" s="37" t="s">
        <v>88</v>
      </c>
      <c r="Q1615" s="113"/>
      <c r="R1615" s="49">
        <f t="shared" si="97"/>
        <v>33</v>
      </c>
    </row>
    <row r="1616" spans="1:18" x14ac:dyDescent="0.25">
      <c r="A1616" s="59">
        <f t="shared" si="95"/>
        <v>1615</v>
      </c>
      <c r="B1616" s="47">
        <v>3</v>
      </c>
      <c r="F1616" s="59" t="str">
        <f t="shared" si="98"/>
        <v xml:space="preserve">MINAS Y EXPLOSIVOS. </v>
      </c>
      <c r="G1616" s="59" t="str">
        <f>CONCATENATE(I1616," - ",J1616,". ",K1616," (Ref: ",REPARTO!$F$3,"-",A1616,")")</f>
        <v>ÁMBITO DE LA INSTRUCCIÓN TÁCTICA Y TÉCNICA - MINAS Y EXPLOSIVOS.  (Ref: 5-1615)</v>
      </c>
      <c r="I1616" s="42" t="s">
        <v>138</v>
      </c>
      <c r="J1616" s="37" t="s">
        <v>88</v>
      </c>
      <c r="Q1616" s="113"/>
      <c r="R1616" s="49">
        <f t="shared" si="97"/>
        <v>34</v>
      </c>
    </row>
    <row r="1617" spans="1:18" x14ac:dyDescent="0.25">
      <c r="A1617" s="59">
        <f t="shared" si="95"/>
        <v>1616</v>
      </c>
      <c r="B1617" s="47">
        <v>3</v>
      </c>
      <c r="F1617" s="59" t="str">
        <f t="shared" si="98"/>
        <v xml:space="preserve">MINAS Y EXPLOSIVOS. </v>
      </c>
      <c r="G1617" s="59" t="str">
        <f>CONCATENATE(I1617," - ",J1617,". ",K1617," (Ref: ",REPARTO!$F$3,"-",A1617,")")</f>
        <v>ÁMBITO DE LA INSTRUCCIÓN TÁCTICA Y TÉCNICA - MINAS Y EXPLOSIVOS.  (Ref: 5-1616)</v>
      </c>
      <c r="I1617" s="42" t="s">
        <v>138</v>
      </c>
      <c r="J1617" s="37" t="s">
        <v>88</v>
      </c>
      <c r="Q1617" s="113"/>
      <c r="R1617" s="49">
        <f t="shared" si="97"/>
        <v>35</v>
      </c>
    </row>
    <row r="1618" spans="1:18" x14ac:dyDescent="0.25">
      <c r="A1618" s="59">
        <f t="shared" si="95"/>
        <v>1617</v>
      </c>
      <c r="B1618" s="47">
        <v>3</v>
      </c>
      <c r="F1618" s="59" t="str">
        <f t="shared" si="98"/>
        <v xml:space="preserve">MINAS Y EXPLOSIVOS. </v>
      </c>
      <c r="G1618" s="59" t="str">
        <f>CONCATENATE(I1618," - ",J1618,". ",K1618," (Ref: ",REPARTO!$F$3,"-",A1618,")")</f>
        <v>ÁMBITO DE LA INSTRUCCIÓN TÁCTICA Y TÉCNICA - MINAS Y EXPLOSIVOS.  (Ref: 5-1617)</v>
      </c>
      <c r="I1618" s="42" t="s">
        <v>138</v>
      </c>
      <c r="J1618" s="37" t="s">
        <v>88</v>
      </c>
      <c r="Q1618" s="113"/>
      <c r="R1618" s="49">
        <f t="shared" si="97"/>
        <v>36</v>
      </c>
    </row>
    <row r="1619" spans="1:18" x14ac:dyDescent="0.25">
      <c r="A1619" s="59">
        <f t="shared" si="95"/>
        <v>1618</v>
      </c>
      <c r="B1619" s="47">
        <v>3</v>
      </c>
      <c r="F1619" s="59" t="str">
        <f t="shared" si="98"/>
        <v xml:space="preserve">MINAS Y EXPLOSIVOS. </v>
      </c>
      <c r="G1619" s="59" t="str">
        <f>CONCATENATE(I1619," - ",J1619,". ",K1619," (Ref: ",REPARTO!$F$3,"-",A1619,")")</f>
        <v>ÁMBITO DE LA INSTRUCCIÓN TÁCTICA Y TÉCNICA - MINAS Y EXPLOSIVOS.  (Ref: 5-1618)</v>
      </c>
      <c r="I1619" s="42" t="s">
        <v>138</v>
      </c>
      <c r="J1619" s="37" t="s">
        <v>88</v>
      </c>
      <c r="Q1619" s="113"/>
      <c r="R1619" s="49">
        <f t="shared" si="97"/>
        <v>37</v>
      </c>
    </row>
    <row r="1620" spans="1:18" x14ac:dyDescent="0.25">
      <c r="A1620" s="59">
        <f t="shared" si="95"/>
        <v>1619</v>
      </c>
      <c r="B1620" s="47">
        <v>3</v>
      </c>
      <c r="F1620" s="59" t="str">
        <f t="shared" si="98"/>
        <v xml:space="preserve">MINAS Y EXPLOSIVOS. </v>
      </c>
      <c r="G1620" s="59" t="str">
        <f>CONCATENATE(I1620," - ",J1620,". ",K1620," (Ref: ",REPARTO!$F$3,"-",A1620,")")</f>
        <v>ÁMBITO DE LA INSTRUCCIÓN TÁCTICA Y TÉCNICA - MINAS Y EXPLOSIVOS.  (Ref: 5-1619)</v>
      </c>
      <c r="I1620" s="42" t="s">
        <v>138</v>
      </c>
      <c r="J1620" s="37" t="s">
        <v>88</v>
      </c>
      <c r="Q1620" s="113"/>
      <c r="R1620" s="49">
        <f t="shared" si="97"/>
        <v>38</v>
      </c>
    </row>
    <row r="1621" spans="1:18" x14ac:dyDescent="0.25">
      <c r="A1621" s="59">
        <f t="shared" si="95"/>
        <v>1620</v>
      </c>
      <c r="B1621" s="47">
        <v>3</v>
      </c>
      <c r="F1621" s="59" t="str">
        <f t="shared" si="98"/>
        <v xml:space="preserve">MINAS Y EXPLOSIVOS. </v>
      </c>
      <c r="G1621" s="59" t="str">
        <f>CONCATENATE(I1621," - ",J1621,". ",K1621," (Ref: ",REPARTO!$F$3,"-",A1621,")")</f>
        <v>ÁMBITO DE LA INSTRUCCIÓN TÁCTICA Y TÉCNICA - MINAS Y EXPLOSIVOS.  (Ref: 5-1620)</v>
      </c>
      <c r="I1621" s="42" t="s">
        <v>138</v>
      </c>
      <c r="J1621" s="37" t="s">
        <v>88</v>
      </c>
      <c r="Q1621" s="113"/>
      <c r="R1621" s="49">
        <f t="shared" si="97"/>
        <v>39</v>
      </c>
    </row>
    <row r="1622" spans="1:18" x14ac:dyDescent="0.25">
      <c r="A1622" s="59">
        <f t="shared" si="95"/>
        <v>1621</v>
      </c>
      <c r="B1622" s="47">
        <v>3</v>
      </c>
      <c r="F1622" s="59" t="str">
        <f t="shared" si="98"/>
        <v xml:space="preserve">MINAS Y EXPLOSIVOS. </v>
      </c>
      <c r="G1622" s="59" t="str">
        <f>CONCATENATE(I1622," - ",J1622,". ",K1622," (Ref: ",REPARTO!$F$3,"-",A1622,")")</f>
        <v>ÁMBITO DE LA INSTRUCCIÓN TÁCTICA Y TÉCNICA - MINAS Y EXPLOSIVOS.  (Ref: 5-1621)</v>
      </c>
      <c r="I1622" s="42" t="s">
        <v>138</v>
      </c>
      <c r="J1622" s="37" t="s">
        <v>88</v>
      </c>
      <c r="Q1622" s="113"/>
      <c r="R1622" s="49">
        <f t="shared" si="97"/>
        <v>40</v>
      </c>
    </row>
    <row r="1623" spans="1:18" x14ac:dyDescent="0.25">
      <c r="A1623" s="59">
        <f t="shared" si="95"/>
        <v>1622</v>
      </c>
      <c r="B1623" s="47">
        <v>3</v>
      </c>
      <c r="F1623" s="59" t="str">
        <f t="shared" si="98"/>
        <v xml:space="preserve">MINAS Y EXPLOSIVOS. </v>
      </c>
      <c r="G1623" s="59" t="str">
        <f>CONCATENATE(I1623," - ",J1623,". ",K1623," (Ref: ",REPARTO!$F$3,"-",A1623,")")</f>
        <v>ÁMBITO DE LA INSTRUCCIÓN TÁCTICA Y TÉCNICA - MINAS Y EXPLOSIVOS.  (Ref: 5-1622)</v>
      </c>
      <c r="I1623" s="42" t="s">
        <v>138</v>
      </c>
      <c r="J1623" s="37" t="s">
        <v>88</v>
      </c>
      <c r="Q1623" s="113"/>
      <c r="R1623" s="49">
        <f t="shared" si="97"/>
        <v>41</v>
      </c>
    </row>
    <row r="1624" spans="1:18" x14ac:dyDescent="0.25">
      <c r="A1624" s="59">
        <f t="shared" si="95"/>
        <v>1623</v>
      </c>
      <c r="B1624" s="47">
        <v>3</v>
      </c>
      <c r="F1624" s="59" t="str">
        <f t="shared" si="98"/>
        <v xml:space="preserve">MINAS Y EXPLOSIVOS. </v>
      </c>
      <c r="G1624" s="59" t="str">
        <f>CONCATENATE(I1624," - ",J1624,". ",K1624," (Ref: ",REPARTO!$F$3,"-",A1624,")")</f>
        <v>ÁMBITO DE LA INSTRUCCIÓN TÁCTICA Y TÉCNICA - MINAS Y EXPLOSIVOS.  (Ref: 5-1623)</v>
      </c>
      <c r="I1624" s="42" t="s">
        <v>138</v>
      </c>
      <c r="J1624" s="37" t="s">
        <v>88</v>
      </c>
      <c r="Q1624" s="113"/>
      <c r="R1624" s="49">
        <f t="shared" si="97"/>
        <v>42</v>
      </c>
    </row>
    <row r="1625" spans="1:18" x14ac:dyDescent="0.25">
      <c r="A1625" s="59">
        <f t="shared" si="95"/>
        <v>1624</v>
      </c>
      <c r="B1625" s="47">
        <v>3</v>
      </c>
      <c r="F1625" s="59" t="str">
        <f t="shared" si="98"/>
        <v xml:space="preserve">MINAS Y EXPLOSIVOS. </v>
      </c>
      <c r="G1625" s="59" t="str">
        <f>CONCATENATE(I1625," - ",J1625,". ",K1625," (Ref: ",REPARTO!$F$3,"-",A1625,")")</f>
        <v>ÁMBITO DE LA INSTRUCCIÓN TÁCTICA Y TÉCNICA - MINAS Y EXPLOSIVOS.  (Ref: 5-1624)</v>
      </c>
      <c r="I1625" s="42" t="s">
        <v>138</v>
      </c>
      <c r="J1625" s="37" t="s">
        <v>88</v>
      </c>
      <c r="Q1625" s="113"/>
      <c r="R1625" s="49">
        <f t="shared" si="97"/>
        <v>43</v>
      </c>
    </row>
    <row r="1626" spans="1:18" x14ac:dyDescent="0.25">
      <c r="A1626" s="59">
        <f t="shared" si="95"/>
        <v>1625</v>
      </c>
      <c r="B1626" s="47">
        <v>3</v>
      </c>
      <c r="F1626" s="59" t="str">
        <f t="shared" si="98"/>
        <v xml:space="preserve">MINAS Y EXPLOSIVOS. </v>
      </c>
      <c r="G1626" s="59" t="str">
        <f>CONCATENATE(I1626," - ",J1626,". ",K1626," (Ref: ",REPARTO!$F$3,"-",A1626,")")</f>
        <v>ÁMBITO DE LA INSTRUCCIÓN TÁCTICA Y TÉCNICA - MINAS Y EXPLOSIVOS.  (Ref: 5-1625)</v>
      </c>
      <c r="I1626" s="42" t="s">
        <v>138</v>
      </c>
      <c r="J1626" s="37" t="s">
        <v>88</v>
      </c>
      <c r="Q1626" s="113"/>
      <c r="R1626" s="49">
        <f t="shared" si="97"/>
        <v>44</v>
      </c>
    </row>
    <row r="1627" spans="1:18" x14ac:dyDescent="0.25">
      <c r="A1627" s="59">
        <f t="shared" si="95"/>
        <v>1626</v>
      </c>
      <c r="B1627" s="47">
        <v>3</v>
      </c>
      <c r="F1627" s="59" t="str">
        <f t="shared" si="98"/>
        <v xml:space="preserve">MINAS Y EXPLOSIVOS. </v>
      </c>
      <c r="G1627" s="59" t="str">
        <f>CONCATENATE(I1627," - ",J1627,". ",K1627," (Ref: ",REPARTO!$F$3,"-",A1627,")")</f>
        <v>ÁMBITO DE LA INSTRUCCIÓN TÁCTICA Y TÉCNICA - MINAS Y EXPLOSIVOS.  (Ref: 5-1626)</v>
      </c>
      <c r="I1627" s="42" t="s">
        <v>138</v>
      </c>
      <c r="J1627" s="37" t="s">
        <v>88</v>
      </c>
      <c r="Q1627" s="113"/>
      <c r="R1627" s="49">
        <f t="shared" si="97"/>
        <v>45</v>
      </c>
    </row>
    <row r="1628" spans="1:18" x14ac:dyDescent="0.25">
      <c r="A1628" s="59">
        <f t="shared" si="95"/>
        <v>1627</v>
      </c>
      <c r="B1628" s="47">
        <v>3</v>
      </c>
      <c r="F1628" s="59" t="str">
        <f t="shared" si="98"/>
        <v xml:space="preserve">MINAS Y EXPLOSIVOS. </v>
      </c>
      <c r="G1628" s="59" t="str">
        <f>CONCATENATE(I1628," - ",J1628,". ",K1628," (Ref: ",REPARTO!$F$3,"-",A1628,")")</f>
        <v>ÁMBITO DE LA INSTRUCCIÓN TÁCTICA Y TÉCNICA - MINAS Y EXPLOSIVOS.  (Ref: 5-1627)</v>
      </c>
      <c r="I1628" s="42" t="s">
        <v>138</v>
      </c>
      <c r="J1628" s="37" t="s">
        <v>88</v>
      </c>
      <c r="Q1628" s="113"/>
      <c r="R1628" s="49">
        <f t="shared" si="97"/>
        <v>46</v>
      </c>
    </row>
    <row r="1629" spans="1:18" x14ac:dyDescent="0.25">
      <c r="A1629" s="59">
        <f t="shared" si="95"/>
        <v>1628</v>
      </c>
      <c r="B1629" s="47">
        <v>3</v>
      </c>
      <c r="F1629" s="59" t="str">
        <f t="shared" si="98"/>
        <v xml:space="preserve">MINAS Y EXPLOSIVOS. </v>
      </c>
      <c r="G1629" s="59" t="str">
        <f>CONCATENATE(I1629," - ",J1629,". ",K1629," (Ref: ",REPARTO!$F$3,"-",A1629,")")</f>
        <v>ÁMBITO DE LA INSTRUCCIÓN TÁCTICA Y TÉCNICA - MINAS Y EXPLOSIVOS.  (Ref: 5-1628)</v>
      </c>
      <c r="I1629" s="42" t="s">
        <v>138</v>
      </c>
      <c r="J1629" s="37" t="s">
        <v>88</v>
      </c>
      <c r="Q1629" s="113"/>
      <c r="R1629" s="49">
        <f t="shared" si="97"/>
        <v>47</v>
      </c>
    </row>
    <row r="1630" spans="1:18" x14ac:dyDescent="0.25">
      <c r="A1630" s="59">
        <f t="shared" si="95"/>
        <v>1629</v>
      </c>
      <c r="B1630" s="47">
        <v>3</v>
      </c>
      <c r="F1630" s="59" t="str">
        <f t="shared" si="98"/>
        <v xml:space="preserve">MINAS Y EXPLOSIVOS. </v>
      </c>
      <c r="G1630" s="59" t="str">
        <f>CONCATENATE(I1630," - ",J1630,". ",K1630," (Ref: ",REPARTO!$F$3,"-",A1630,")")</f>
        <v>ÁMBITO DE LA INSTRUCCIÓN TÁCTICA Y TÉCNICA - MINAS Y EXPLOSIVOS.  (Ref: 5-1629)</v>
      </c>
      <c r="I1630" s="42" t="s">
        <v>138</v>
      </c>
      <c r="J1630" s="37" t="s">
        <v>88</v>
      </c>
      <c r="R1630" s="49">
        <f t="shared" si="97"/>
        <v>48</v>
      </c>
    </row>
    <row r="1631" spans="1:18" x14ac:dyDescent="0.25">
      <c r="A1631" s="59">
        <f t="shared" si="95"/>
        <v>1630</v>
      </c>
      <c r="B1631" s="47">
        <v>3</v>
      </c>
      <c r="F1631" s="59" t="str">
        <f t="shared" ref="F1631:F1640" si="99">IF(J1631&gt;0,CONCATENATE(J1631,". ",K1631),K1631)</f>
        <v xml:space="preserve">MINAS Y EXPLOSIVOS. </v>
      </c>
      <c r="G1631" s="59" t="str">
        <f>CONCATENATE(I1631," - ",J1631,". ",K1631," (Ref: ",REPARTO!$F$3,"-",A1631,")")</f>
        <v>ÁMBITO DE LA INSTRUCCIÓN TÁCTICA Y TÉCNICA - MINAS Y EXPLOSIVOS.  (Ref: 5-1630)</v>
      </c>
      <c r="I1631" s="42" t="s">
        <v>138</v>
      </c>
      <c r="J1631" s="37" t="s">
        <v>88</v>
      </c>
      <c r="R1631" s="49">
        <f t="shared" si="97"/>
        <v>49</v>
      </c>
    </row>
    <row r="1632" spans="1:18" x14ac:dyDescent="0.25">
      <c r="A1632" s="59">
        <f t="shared" si="95"/>
        <v>1631</v>
      </c>
      <c r="B1632" s="47">
        <v>3</v>
      </c>
      <c r="F1632" s="59" t="str">
        <f t="shared" si="99"/>
        <v xml:space="preserve">MINAS Y EXPLOSIVOS. </v>
      </c>
      <c r="G1632" s="59" t="str">
        <f>CONCATENATE(I1632," - ",J1632,". ",K1632," (Ref: ",REPARTO!$F$3,"-",A1632,")")</f>
        <v>ÁMBITO DE LA INSTRUCCIÓN TÁCTICA Y TÉCNICA - MINAS Y EXPLOSIVOS.  (Ref: 5-1631)</v>
      </c>
      <c r="I1632" s="42" t="s">
        <v>138</v>
      </c>
      <c r="J1632" s="37" t="s">
        <v>88</v>
      </c>
      <c r="R1632" s="49">
        <f t="shared" si="97"/>
        <v>50</v>
      </c>
    </row>
    <row r="1633" spans="1:18" x14ac:dyDescent="0.25">
      <c r="A1633" s="59">
        <f t="shared" si="95"/>
        <v>1632</v>
      </c>
      <c r="B1633" s="47">
        <v>3</v>
      </c>
      <c r="F1633" s="59" t="str">
        <f t="shared" si="99"/>
        <v xml:space="preserve">MINAS Y EXPLOSIVOS. </v>
      </c>
      <c r="G1633" s="59" t="str">
        <f>CONCATENATE(I1633," - ",J1633,". ",K1633," (Ref: ",REPARTO!$F$3,"-",A1633,")")</f>
        <v>ÁMBITO DE LA INSTRUCCIÓN TÁCTICA Y TÉCNICA - MINAS Y EXPLOSIVOS.  (Ref: 5-1632)</v>
      </c>
      <c r="I1633" s="42" t="s">
        <v>138</v>
      </c>
      <c r="J1633" s="37" t="s">
        <v>88</v>
      </c>
      <c r="R1633" s="49">
        <f t="shared" si="97"/>
        <v>51</v>
      </c>
    </row>
    <row r="1634" spans="1:18" x14ac:dyDescent="0.25">
      <c r="A1634" s="59">
        <f t="shared" si="95"/>
        <v>1633</v>
      </c>
      <c r="B1634" s="47">
        <v>3</v>
      </c>
      <c r="F1634" s="59" t="str">
        <f t="shared" si="99"/>
        <v xml:space="preserve">MINAS Y EXPLOSIVOS. </v>
      </c>
      <c r="G1634" s="59" t="str">
        <f>CONCATENATE(I1634," - ",J1634,". ",K1634," (Ref: ",REPARTO!$F$3,"-",A1634,")")</f>
        <v>ÁMBITO DE LA INSTRUCCIÓN TÁCTICA Y TÉCNICA - MINAS Y EXPLOSIVOS.  (Ref: 5-1633)</v>
      </c>
      <c r="I1634" s="42" t="s">
        <v>138</v>
      </c>
      <c r="J1634" s="37" t="s">
        <v>88</v>
      </c>
      <c r="R1634" s="49">
        <f t="shared" si="97"/>
        <v>52</v>
      </c>
    </row>
    <row r="1635" spans="1:18" x14ac:dyDescent="0.25">
      <c r="A1635" s="59">
        <f t="shared" si="95"/>
        <v>1634</v>
      </c>
      <c r="B1635" s="47">
        <v>3</v>
      </c>
      <c r="F1635" s="59" t="str">
        <f t="shared" si="99"/>
        <v xml:space="preserve">MINAS Y EXPLOSIVOS. </v>
      </c>
      <c r="G1635" s="59" t="str">
        <f>CONCATENATE(I1635," - ",J1635,". ",K1635," (Ref: ",REPARTO!$F$3,"-",A1635,")")</f>
        <v>ÁMBITO DE LA INSTRUCCIÓN TÁCTICA Y TÉCNICA - MINAS Y EXPLOSIVOS.  (Ref: 5-1634)</v>
      </c>
      <c r="I1635" s="42" t="s">
        <v>138</v>
      </c>
      <c r="J1635" s="37" t="s">
        <v>88</v>
      </c>
      <c r="R1635" s="49">
        <f t="shared" si="97"/>
        <v>53</v>
      </c>
    </row>
    <row r="1636" spans="1:18" x14ac:dyDescent="0.25">
      <c r="A1636" s="59">
        <f t="shared" si="95"/>
        <v>1635</v>
      </c>
      <c r="B1636" s="47">
        <v>3</v>
      </c>
      <c r="F1636" s="59" t="str">
        <f t="shared" si="99"/>
        <v xml:space="preserve">MINAS Y EXPLOSIVOS. </v>
      </c>
      <c r="G1636" s="59" t="str">
        <f>CONCATENATE(I1636," - ",J1636,". ",K1636," (Ref: ",REPARTO!$F$3,"-",A1636,")")</f>
        <v>ÁMBITO DE LA INSTRUCCIÓN TÁCTICA Y TÉCNICA - MINAS Y EXPLOSIVOS.  (Ref: 5-1635)</v>
      </c>
      <c r="I1636" s="42" t="s">
        <v>138</v>
      </c>
      <c r="J1636" s="37" t="s">
        <v>88</v>
      </c>
      <c r="R1636" s="49">
        <f t="shared" si="97"/>
        <v>54</v>
      </c>
    </row>
    <row r="1637" spans="1:18" x14ac:dyDescent="0.25">
      <c r="A1637" s="59">
        <f t="shared" si="95"/>
        <v>1636</v>
      </c>
      <c r="B1637" s="47">
        <v>3</v>
      </c>
      <c r="F1637" s="59" t="str">
        <f t="shared" si="99"/>
        <v xml:space="preserve">MINAS Y EXPLOSIVOS. </v>
      </c>
      <c r="G1637" s="59" t="str">
        <f>CONCATENATE(I1637," - ",J1637,". ",K1637," (Ref: ",REPARTO!$F$3,"-",A1637,")")</f>
        <v>ÁMBITO DE LA INSTRUCCIÓN TÁCTICA Y TÉCNICA - MINAS Y EXPLOSIVOS.  (Ref: 5-1636)</v>
      </c>
      <c r="I1637" s="42" t="s">
        <v>138</v>
      </c>
      <c r="J1637" s="37" t="s">
        <v>88</v>
      </c>
      <c r="R1637" s="49">
        <f t="shared" si="97"/>
        <v>55</v>
      </c>
    </row>
    <row r="1638" spans="1:18" x14ac:dyDescent="0.25">
      <c r="A1638" s="59">
        <f t="shared" si="95"/>
        <v>1637</v>
      </c>
      <c r="B1638" s="47">
        <v>3</v>
      </c>
      <c r="F1638" s="59" t="str">
        <f t="shared" si="99"/>
        <v xml:space="preserve">MINAS Y EXPLOSIVOS. </v>
      </c>
      <c r="G1638" s="59" t="str">
        <f>CONCATENATE(I1638," - ",J1638,". ",K1638," (Ref: ",REPARTO!$F$3,"-",A1638,")")</f>
        <v>ÁMBITO DE LA INSTRUCCIÓN TÁCTICA Y TÉCNICA - MINAS Y EXPLOSIVOS.  (Ref: 5-1637)</v>
      </c>
      <c r="I1638" s="42" t="s">
        <v>138</v>
      </c>
      <c r="J1638" s="37" t="s">
        <v>88</v>
      </c>
      <c r="R1638" s="49">
        <f t="shared" si="97"/>
        <v>56</v>
      </c>
    </row>
    <row r="1639" spans="1:18" x14ac:dyDescent="0.25">
      <c r="A1639" s="59">
        <f t="shared" si="95"/>
        <v>1638</v>
      </c>
      <c r="B1639" s="47">
        <v>3</v>
      </c>
      <c r="F1639" s="59" t="str">
        <f t="shared" si="99"/>
        <v xml:space="preserve">MINAS Y EXPLOSIVOS. </v>
      </c>
      <c r="G1639" s="59" t="str">
        <f>CONCATENATE(I1639," - ",J1639,". ",K1639," (Ref: ",REPARTO!$F$3,"-",A1639,")")</f>
        <v>ÁMBITO DE LA INSTRUCCIÓN TÁCTICA Y TÉCNICA - MINAS Y EXPLOSIVOS.  (Ref: 5-1638)</v>
      </c>
      <c r="I1639" s="42" t="s">
        <v>138</v>
      </c>
      <c r="J1639" s="37" t="s">
        <v>88</v>
      </c>
      <c r="R1639" s="49">
        <f t="shared" si="97"/>
        <v>57</v>
      </c>
    </row>
    <row r="1640" spans="1:18" x14ac:dyDescent="0.25">
      <c r="A1640" s="59">
        <f t="shared" si="95"/>
        <v>1639</v>
      </c>
      <c r="B1640" s="47">
        <v>3</v>
      </c>
      <c r="F1640" s="59" t="str">
        <f t="shared" si="99"/>
        <v xml:space="preserve">MINAS Y EXPLOSIVOS. </v>
      </c>
      <c r="G1640" s="59" t="str">
        <f>CONCATENATE(I1640," - ",J1640,". ",K1640," (Ref: ",REPARTO!$F$3,"-",A1640,")")</f>
        <v>ÁMBITO DE LA INSTRUCCIÓN TÁCTICA Y TÉCNICA - MINAS Y EXPLOSIVOS.  (Ref: 5-1639)</v>
      </c>
      <c r="I1640" s="42" t="s">
        <v>138</v>
      </c>
      <c r="J1640" s="37" t="s">
        <v>88</v>
      </c>
      <c r="R1640" s="49">
        <f t="shared" si="97"/>
        <v>58</v>
      </c>
    </row>
    <row r="1641" spans="1:18" x14ac:dyDescent="0.25">
      <c r="A1641" s="59">
        <f t="shared" si="95"/>
        <v>1640</v>
      </c>
      <c r="B1641" s="47">
        <v>3</v>
      </c>
      <c r="F1641" s="59" t="str">
        <f t="shared" ref="F1641:F1730" si="100">IF(J1641&gt;0,CONCATENATE(J1641,". ",K1641),K1641)</f>
        <v xml:space="preserve">MINAS Y EXPLOSIVOS. </v>
      </c>
      <c r="G1641" s="59" t="str">
        <f>CONCATENATE(I1641," - ",J1641,". ",K1641," (Ref: ",REPARTO!$F$3,"-",A1641,")")</f>
        <v>ÁMBITO DE LA INSTRUCCIÓN TÁCTICA Y TÉCNICA - MINAS Y EXPLOSIVOS.  (Ref: 5-1640)</v>
      </c>
      <c r="I1641" s="42" t="s">
        <v>138</v>
      </c>
      <c r="J1641" s="37" t="s">
        <v>88</v>
      </c>
      <c r="R1641" s="49">
        <f t="shared" si="97"/>
        <v>59</v>
      </c>
    </row>
    <row r="1642" spans="1:18" x14ac:dyDescent="0.25">
      <c r="A1642" s="59">
        <f t="shared" si="95"/>
        <v>1641</v>
      </c>
      <c r="B1642" s="47">
        <v>3</v>
      </c>
      <c r="F1642" s="59" t="str">
        <f t="shared" si="100"/>
        <v xml:space="preserve">MINAS Y EXPLOSIVOS. </v>
      </c>
      <c r="G1642" s="59" t="str">
        <f>CONCATENATE(I1642," - ",J1642,". ",K1642," (Ref: ",REPARTO!$F$3,"-",A1642,")")</f>
        <v>ÁMBITO DE LA INSTRUCCIÓN TÁCTICA Y TÉCNICA - MINAS Y EXPLOSIVOS.  (Ref: 5-1641)</v>
      </c>
      <c r="I1642" s="42" t="s">
        <v>138</v>
      </c>
      <c r="J1642" s="37" t="s">
        <v>88</v>
      </c>
      <c r="R1642" s="49">
        <f t="shared" si="97"/>
        <v>60</v>
      </c>
    </row>
    <row r="1643" spans="1:18" x14ac:dyDescent="0.25">
      <c r="A1643" s="59">
        <f t="shared" si="95"/>
        <v>1642</v>
      </c>
      <c r="B1643" s="47">
        <v>3</v>
      </c>
      <c r="F1643" s="59" t="str">
        <f t="shared" si="100"/>
        <v xml:space="preserve">MINAS Y EXPLOSIVOS. </v>
      </c>
      <c r="G1643" s="59" t="str">
        <f>CONCATENATE(I1643," - ",J1643,". ",K1643," (Ref: ",REPARTO!$F$3,"-",A1643,")")</f>
        <v>ÁMBITO DE LA INSTRUCCIÓN TÁCTICA Y TÉCNICA - MINAS Y EXPLOSIVOS.  (Ref: 5-1642)</v>
      </c>
      <c r="I1643" s="42" t="s">
        <v>138</v>
      </c>
      <c r="J1643" s="37" t="s">
        <v>88</v>
      </c>
      <c r="R1643" s="49">
        <f t="shared" si="97"/>
        <v>61</v>
      </c>
    </row>
    <row r="1644" spans="1:18" x14ac:dyDescent="0.25">
      <c r="A1644" s="59">
        <f t="shared" si="95"/>
        <v>1643</v>
      </c>
      <c r="B1644" s="47">
        <v>3</v>
      </c>
      <c r="F1644" s="59" t="str">
        <f t="shared" si="100"/>
        <v xml:space="preserve">MINAS Y EXPLOSIVOS. </v>
      </c>
      <c r="G1644" s="59" t="str">
        <f>CONCATENATE(I1644," - ",J1644,". ",K1644," (Ref: ",REPARTO!$F$3,"-",A1644,")")</f>
        <v>ÁMBITO DE LA INSTRUCCIÓN TÁCTICA Y TÉCNICA - MINAS Y EXPLOSIVOS.  (Ref: 5-1643)</v>
      </c>
      <c r="I1644" s="42" t="s">
        <v>138</v>
      </c>
      <c r="J1644" s="37" t="s">
        <v>88</v>
      </c>
      <c r="R1644" s="49">
        <f t="shared" si="97"/>
        <v>62</v>
      </c>
    </row>
    <row r="1645" spans="1:18" x14ac:dyDescent="0.25">
      <c r="A1645" s="59">
        <f t="shared" si="95"/>
        <v>1644</v>
      </c>
      <c r="B1645" s="47">
        <v>3</v>
      </c>
      <c r="F1645" s="59" t="str">
        <f t="shared" si="100"/>
        <v xml:space="preserve">MINAS Y EXPLOSIVOS. </v>
      </c>
      <c r="G1645" s="59" t="str">
        <f>CONCATENATE(I1645," - ",J1645,". ",K1645," (Ref: ",REPARTO!$F$3,"-",A1645,")")</f>
        <v>ÁMBITO DE LA INSTRUCCIÓN TÁCTICA Y TÉCNICA - MINAS Y EXPLOSIVOS.  (Ref: 5-1644)</v>
      </c>
      <c r="I1645" s="42" t="s">
        <v>138</v>
      </c>
      <c r="J1645" s="37" t="s">
        <v>88</v>
      </c>
      <c r="R1645" s="49">
        <f t="shared" si="97"/>
        <v>63</v>
      </c>
    </row>
    <row r="1646" spans="1:18" x14ac:dyDescent="0.25">
      <c r="A1646" s="59">
        <f t="shared" si="95"/>
        <v>1645</v>
      </c>
      <c r="B1646" s="47">
        <v>3</v>
      </c>
      <c r="F1646" s="59" t="str">
        <f t="shared" si="100"/>
        <v xml:space="preserve">MINAS Y EXPLOSIVOS. </v>
      </c>
      <c r="G1646" s="59" t="str">
        <f>CONCATENATE(I1646," - ",J1646,". ",K1646," (Ref: ",REPARTO!$F$3,"-",A1646,")")</f>
        <v>ÁMBITO DE LA INSTRUCCIÓN TÁCTICA Y TÉCNICA - MINAS Y EXPLOSIVOS.  (Ref: 5-1645)</v>
      </c>
      <c r="I1646" s="42" t="s">
        <v>138</v>
      </c>
      <c r="J1646" s="37" t="s">
        <v>88</v>
      </c>
      <c r="R1646" s="49">
        <f t="shared" si="97"/>
        <v>64</v>
      </c>
    </row>
    <row r="1647" spans="1:18" x14ac:dyDescent="0.25">
      <c r="A1647" s="59">
        <f t="shared" si="95"/>
        <v>1646</v>
      </c>
      <c r="B1647" s="47">
        <v>3</v>
      </c>
      <c r="F1647" s="59" t="str">
        <f t="shared" si="100"/>
        <v xml:space="preserve">MINAS Y EXPLOSIVOS. </v>
      </c>
      <c r="G1647" s="59" t="str">
        <f>CONCATENATE(I1647," - ",J1647,". ",K1647," (Ref: ",REPARTO!$F$3,"-",A1647,")")</f>
        <v>ÁMBITO DE LA INSTRUCCIÓN TÁCTICA Y TÉCNICA - MINAS Y EXPLOSIVOS.  (Ref: 5-1646)</v>
      </c>
      <c r="I1647" s="42" t="s">
        <v>138</v>
      </c>
      <c r="J1647" s="37" t="s">
        <v>88</v>
      </c>
      <c r="R1647" s="49">
        <f t="shared" si="97"/>
        <v>65</v>
      </c>
    </row>
    <row r="1648" spans="1:18" x14ac:dyDescent="0.25">
      <c r="A1648" s="59">
        <f t="shared" ref="A1648:A1737" si="101">+A1647+1</f>
        <v>1647</v>
      </c>
      <c r="B1648" s="47">
        <v>3</v>
      </c>
      <c r="F1648" s="59" t="str">
        <f t="shared" si="100"/>
        <v xml:space="preserve">MINAS Y EXPLOSIVOS. </v>
      </c>
      <c r="G1648" s="59" t="str">
        <f>CONCATENATE(I1648," - ",J1648,". ",K1648," (Ref: ",REPARTO!$F$3,"-",A1648,")")</f>
        <v>ÁMBITO DE LA INSTRUCCIÓN TÁCTICA Y TÉCNICA - MINAS Y EXPLOSIVOS.  (Ref: 5-1647)</v>
      </c>
      <c r="I1648" s="42" t="s">
        <v>138</v>
      </c>
      <c r="J1648" s="37" t="s">
        <v>88</v>
      </c>
      <c r="R1648" s="49">
        <f t="shared" ref="R1648:R1737" si="102">IF(C1648=0,R1647+1,1)</f>
        <v>66</v>
      </c>
    </row>
    <row r="1649" spans="1:18" x14ac:dyDescent="0.25">
      <c r="A1649" s="59">
        <f t="shared" si="101"/>
        <v>1648</v>
      </c>
      <c r="B1649" s="47">
        <v>3</v>
      </c>
      <c r="C1649" s="46">
        <f>+C1583+1</f>
        <v>24</v>
      </c>
      <c r="E1649" s="115" t="str">
        <f>CONCATENATE(H1649," ",D1649)</f>
        <v xml:space="preserve">APOYO AEROMÓVIL </v>
      </c>
      <c r="F1649" s="59" t="str">
        <f t="shared" si="100"/>
        <v xml:space="preserve">APOYO AEROMÓVIL. </v>
      </c>
      <c r="G1649" s="59" t="str">
        <f>CONCATENATE(I1649," - ",J1649,". ",K1649," (Ref: ",REPARTO!$F$3,"-",A1649,")")</f>
        <v>ÁMBITO DE LA INSTRUCCIÓN TÁCTICA Y TÉCNICA - APOYO AEROMÓVIL.  (Ref: 5-1648)</v>
      </c>
      <c r="H1649" s="37" t="s">
        <v>164</v>
      </c>
      <c r="I1649" s="42" t="s">
        <v>138</v>
      </c>
      <c r="J1649" s="37" t="s">
        <v>164</v>
      </c>
      <c r="R1649" s="49">
        <f t="shared" si="102"/>
        <v>1</v>
      </c>
    </row>
    <row r="1650" spans="1:18" x14ac:dyDescent="0.25">
      <c r="A1650" s="59">
        <f t="shared" si="101"/>
        <v>1649</v>
      </c>
      <c r="B1650" s="47">
        <v>3</v>
      </c>
      <c r="F1650" s="59" t="str">
        <f t="shared" si="100"/>
        <v xml:space="preserve">APOYO AEROMÓVIL. </v>
      </c>
      <c r="G1650" s="59" t="str">
        <f>CONCATENATE(I1650," - ",J1650,". ",K1650," (Ref: ",REPARTO!$F$3,"-",A1650,")")</f>
        <v>ÁMBITO DE LA INSTRUCCIÓN TÁCTICA Y TÉCNICA - APOYO AEROMÓVIL.  (Ref: 5-1649)</v>
      </c>
      <c r="I1650" s="42" t="s">
        <v>138</v>
      </c>
      <c r="J1650" s="37" t="s">
        <v>164</v>
      </c>
      <c r="Q1650" s="113"/>
      <c r="R1650" s="49">
        <f t="shared" si="102"/>
        <v>2</v>
      </c>
    </row>
    <row r="1651" spans="1:18" x14ac:dyDescent="0.25">
      <c r="A1651" s="59">
        <f t="shared" si="101"/>
        <v>1650</v>
      </c>
      <c r="B1651" s="47">
        <v>3</v>
      </c>
      <c r="F1651" s="59" t="str">
        <f t="shared" ref="F1651:F1677" si="103">IF(J1651&gt;0,CONCATENATE(J1651,". ",K1651),K1651)</f>
        <v xml:space="preserve">APOYO AEROMÓVIL. </v>
      </c>
      <c r="G1651" s="59" t="str">
        <f>CONCATENATE(I1651," - ",J1651,". ",K1651," (Ref: ",REPARTO!$F$3,"-",A1651,")")</f>
        <v>ÁMBITO DE LA INSTRUCCIÓN TÁCTICA Y TÉCNICA - APOYO AEROMÓVIL.  (Ref: 5-1650)</v>
      </c>
      <c r="I1651" s="42" t="s">
        <v>138</v>
      </c>
      <c r="J1651" s="37" t="s">
        <v>164</v>
      </c>
      <c r="Q1651" s="113"/>
      <c r="R1651" s="49">
        <f t="shared" si="102"/>
        <v>3</v>
      </c>
    </row>
    <row r="1652" spans="1:18" x14ac:dyDescent="0.25">
      <c r="A1652" s="59">
        <f t="shared" si="101"/>
        <v>1651</v>
      </c>
      <c r="B1652" s="47">
        <v>3</v>
      </c>
      <c r="F1652" s="59" t="str">
        <f t="shared" si="103"/>
        <v xml:space="preserve">APOYO AEROMÓVIL. </v>
      </c>
      <c r="G1652" s="59" t="str">
        <f>CONCATENATE(I1652," - ",J1652,". ",K1652," (Ref: ",REPARTO!$F$3,"-",A1652,")")</f>
        <v>ÁMBITO DE LA INSTRUCCIÓN TÁCTICA Y TÉCNICA - APOYO AEROMÓVIL.  (Ref: 5-1651)</v>
      </c>
      <c r="I1652" s="42" t="s">
        <v>138</v>
      </c>
      <c r="J1652" s="37" t="s">
        <v>164</v>
      </c>
      <c r="Q1652" s="113"/>
      <c r="R1652" s="49">
        <f t="shared" si="102"/>
        <v>4</v>
      </c>
    </row>
    <row r="1653" spans="1:18" x14ac:dyDescent="0.25">
      <c r="A1653" s="59">
        <f t="shared" si="101"/>
        <v>1652</v>
      </c>
      <c r="B1653" s="47">
        <v>3</v>
      </c>
      <c r="F1653" s="59" t="str">
        <f t="shared" si="103"/>
        <v xml:space="preserve">APOYO AEROMÓVIL. </v>
      </c>
      <c r="G1653" s="59" t="str">
        <f>CONCATENATE(I1653," - ",J1653,". ",K1653," (Ref: ",REPARTO!$F$3,"-",A1653,")")</f>
        <v>ÁMBITO DE LA INSTRUCCIÓN TÁCTICA Y TÉCNICA - APOYO AEROMÓVIL.  (Ref: 5-1652)</v>
      </c>
      <c r="I1653" s="42" t="s">
        <v>138</v>
      </c>
      <c r="J1653" s="37" t="s">
        <v>164</v>
      </c>
      <c r="Q1653" s="113"/>
      <c r="R1653" s="49">
        <f t="shared" si="102"/>
        <v>5</v>
      </c>
    </row>
    <row r="1654" spans="1:18" x14ac:dyDescent="0.25">
      <c r="A1654" s="59">
        <f t="shared" si="101"/>
        <v>1653</v>
      </c>
      <c r="B1654" s="47">
        <v>3</v>
      </c>
      <c r="F1654" s="59" t="str">
        <f t="shared" si="103"/>
        <v xml:space="preserve">APOYO AEROMÓVIL. </v>
      </c>
      <c r="G1654" s="59" t="str">
        <f>CONCATENATE(I1654," - ",J1654,". ",K1654," (Ref: ",REPARTO!$F$3,"-",A1654,")")</f>
        <v>ÁMBITO DE LA INSTRUCCIÓN TÁCTICA Y TÉCNICA - APOYO AEROMÓVIL.  (Ref: 5-1653)</v>
      </c>
      <c r="I1654" s="42" t="s">
        <v>138</v>
      </c>
      <c r="J1654" s="37" t="s">
        <v>164</v>
      </c>
      <c r="Q1654" s="113"/>
      <c r="R1654" s="49">
        <f t="shared" si="102"/>
        <v>6</v>
      </c>
    </row>
    <row r="1655" spans="1:18" x14ac:dyDescent="0.25">
      <c r="A1655" s="59">
        <f t="shared" si="101"/>
        <v>1654</v>
      </c>
      <c r="B1655" s="47">
        <v>3</v>
      </c>
      <c r="F1655" s="59" t="str">
        <f t="shared" si="103"/>
        <v xml:space="preserve">APOYO AEROMÓVIL. </v>
      </c>
      <c r="G1655" s="59" t="str">
        <f>CONCATENATE(I1655," - ",J1655,". ",K1655," (Ref: ",REPARTO!$F$3,"-",A1655,")")</f>
        <v>ÁMBITO DE LA INSTRUCCIÓN TÁCTICA Y TÉCNICA - APOYO AEROMÓVIL.  (Ref: 5-1654)</v>
      </c>
      <c r="I1655" s="42" t="s">
        <v>138</v>
      </c>
      <c r="J1655" s="37" t="s">
        <v>164</v>
      </c>
      <c r="Q1655" s="113"/>
      <c r="R1655" s="49">
        <f t="shared" si="102"/>
        <v>7</v>
      </c>
    </row>
    <row r="1656" spans="1:18" x14ac:dyDescent="0.25">
      <c r="A1656" s="59">
        <f t="shared" si="101"/>
        <v>1655</v>
      </c>
      <c r="B1656" s="47">
        <v>3</v>
      </c>
      <c r="F1656" s="59" t="str">
        <f t="shared" si="103"/>
        <v xml:space="preserve">APOYO AEROMÓVIL. </v>
      </c>
      <c r="G1656" s="59" t="str">
        <f>CONCATENATE(I1656," - ",J1656,". ",K1656," (Ref: ",REPARTO!$F$3,"-",A1656,")")</f>
        <v>ÁMBITO DE LA INSTRUCCIÓN TÁCTICA Y TÉCNICA - APOYO AEROMÓVIL.  (Ref: 5-1655)</v>
      </c>
      <c r="I1656" s="42" t="s">
        <v>138</v>
      </c>
      <c r="J1656" s="37" t="s">
        <v>164</v>
      </c>
      <c r="Q1656" s="113"/>
      <c r="R1656" s="49">
        <f t="shared" si="102"/>
        <v>8</v>
      </c>
    </row>
    <row r="1657" spans="1:18" x14ac:dyDescent="0.25">
      <c r="A1657" s="59">
        <f t="shared" si="101"/>
        <v>1656</v>
      </c>
      <c r="B1657" s="47">
        <v>3</v>
      </c>
      <c r="F1657" s="59" t="str">
        <f t="shared" si="103"/>
        <v xml:space="preserve">APOYO AEROMÓVIL. </v>
      </c>
      <c r="G1657" s="59" t="str">
        <f>CONCATENATE(I1657," - ",J1657,". ",K1657," (Ref: ",REPARTO!$F$3,"-",A1657,")")</f>
        <v>ÁMBITO DE LA INSTRUCCIÓN TÁCTICA Y TÉCNICA - APOYO AEROMÓVIL.  (Ref: 5-1656)</v>
      </c>
      <c r="I1657" s="42" t="s">
        <v>138</v>
      </c>
      <c r="J1657" s="37" t="s">
        <v>164</v>
      </c>
      <c r="Q1657" s="113"/>
      <c r="R1657" s="49">
        <f t="shared" si="102"/>
        <v>9</v>
      </c>
    </row>
    <row r="1658" spans="1:18" x14ac:dyDescent="0.25">
      <c r="A1658" s="59">
        <f t="shared" si="101"/>
        <v>1657</v>
      </c>
      <c r="B1658" s="47">
        <v>3</v>
      </c>
      <c r="F1658" s="59" t="str">
        <f t="shared" si="103"/>
        <v xml:space="preserve">APOYO AEROMÓVIL. </v>
      </c>
      <c r="G1658" s="59" t="str">
        <f>CONCATENATE(I1658," - ",J1658,". ",K1658," (Ref: ",REPARTO!$F$3,"-",A1658,")")</f>
        <v>ÁMBITO DE LA INSTRUCCIÓN TÁCTICA Y TÉCNICA - APOYO AEROMÓVIL.  (Ref: 5-1657)</v>
      </c>
      <c r="I1658" s="42" t="s">
        <v>138</v>
      </c>
      <c r="J1658" s="37" t="s">
        <v>164</v>
      </c>
      <c r="Q1658" s="113"/>
      <c r="R1658" s="49">
        <f t="shared" si="102"/>
        <v>10</v>
      </c>
    </row>
    <row r="1659" spans="1:18" x14ac:dyDescent="0.25">
      <c r="A1659" s="59">
        <f t="shared" si="101"/>
        <v>1658</v>
      </c>
      <c r="B1659" s="47">
        <v>3</v>
      </c>
      <c r="F1659" s="59" t="str">
        <f t="shared" si="103"/>
        <v xml:space="preserve">APOYO AEROMÓVIL. </v>
      </c>
      <c r="G1659" s="59" t="str">
        <f>CONCATENATE(I1659," - ",J1659,". ",K1659," (Ref: ",REPARTO!$F$3,"-",A1659,")")</f>
        <v>ÁMBITO DE LA INSTRUCCIÓN TÁCTICA Y TÉCNICA - APOYO AEROMÓVIL.  (Ref: 5-1658)</v>
      </c>
      <c r="I1659" s="42" t="s">
        <v>138</v>
      </c>
      <c r="J1659" s="37" t="s">
        <v>164</v>
      </c>
      <c r="Q1659" s="113"/>
      <c r="R1659" s="49">
        <f t="shared" si="102"/>
        <v>11</v>
      </c>
    </row>
    <row r="1660" spans="1:18" x14ac:dyDescent="0.25">
      <c r="A1660" s="59">
        <f t="shared" si="101"/>
        <v>1659</v>
      </c>
      <c r="B1660" s="47">
        <v>3</v>
      </c>
      <c r="F1660" s="59" t="str">
        <f t="shared" si="103"/>
        <v xml:space="preserve">APOYO AEROMÓVIL. </v>
      </c>
      <c r="G1660" s="59" t="str">
        <f>CONCATENATE(I1660," - ",J1660,". ",K1660," (Ref: ",REPARTO!$F$3,"-",A1660,")")</f>
        <v>ÁMBITO DE LA INSTRUCCIÓN TÁCTICA Y TÉCNICA - APOYO AEROMÓVIL.  (Ref: 5-1659)</v>
      </c>
      <c r="I1660" s="42" t="s">
        <v>138</v>
      </c>
      <c r="J1660" s="37" t="s">
        <v>164</v>
      </c>
      <c r="Q1660" s="113"/>
      <c r="R1660" s="49">
        <f t="shared" si="102"/>
        <v>12</v>
      </c>
    </row>
    <row r="1661" spans="1:18" x14ac:dyDescent="0.25">
      <c r="A1661" s="59">
        <f t="shared" si="101"/>
        <v>1660</v>
      </c>
      <c r="B1661" s="47">
        <v>3</v>
      </c>
      <c r="F1661" s="59" t="str">
        <f t="shared" si="103"/>
        <v xml:space="preserve">APOYO AEROMÓVIL. </v>
      </c>
      <c r="G1661" s="59" t="str">
        <f>CONCATENATE(I1661," - ",J1661,". ",K1661," (Ref: ",REPARTO!$F$3,"-",A1661,")")</f>
        <v>ÁMBITO DE LA INSTRUCCIÓN TÁCTICA Y TÉCNICA - APOYO AEROMÓVIL.  (Ref: 5-1660)</v>
      </c>
      <c r="I1661" s="42" t="s">
        <v>138</v>
      </c>
      <c r="J1661" s="37" t="s">
        <v>164</v>
      </c>
      <c r="Q1661" s="113"/>
      <c r="R1661" s="49">
        <f t="shared" si="102"/>
        <v>13</v>
      </c>
    </row>
    <row r="1662" spans="1:18" x14ac:dyDescent="0.25">
      <c r="A1662" s="59">
        <f t="shared" si="101"/>
        <v>1661</v>
      </c>
      <c r="B1662" s="47">
        <v>3</v>
      </c>
      <c r="F1662" s="59" t="str">
        <f t="shared" si="103"/>
        <v xml:space="preserve">APOYO AEROMÓVIL. </v>
      </c>
      <c r="G1662" s="59" t="str">
        <f>CONCATENATE(I1662," - ",J1662,". ",K1662," (Ref: ",REPARTO!$F$3,"-",A1662,")")</f>
        <v>ÁMBITO DE LA INSTRUCCIÓN TÁCTICA Y TÉCNICA - APOYO AEROMÓVIL.  (Ref: 5-1661)</v>
      </c>
      <c r="I1662" s="42" t="s">
        <v>138</v>
      </c>
      <c r="J1662" s="37" t="s">
        <v>164</v>
      </c>
      <c r="Q1662" s="113"/>
      <c r="R1662" s="49">
        <f t="shared" si="102"/>
        <v>14</v>
      </c>
    </row>
    <row r="1663" spans="1:18" x14ac:dyDescent="0.25">
      <c r="A1663" s="59">
        <f t="shared" si="101"/>
        <v>1662</v>
      </c>
      <c r="B1663" s="47">
        <v>3</v>
      </c>
      <c r="F1663" s="59" t="str">
        <f t="shared" si="103"/>
        <v xml:space="preserve">APOYO AEROMÓVIL. </v>
      </c>
      <c r="G1663" s="59" t="str">
        <f>CONCATENATE(I1663," - ",J1663,". ",K1663," (Ref: ",REPARTO!$F$3,"-",A1663,")")</f>
        <v>ÁMBITO DE LA INSTRUCCIÓN TÁCTICA Y TÉCNICA - APOYO AEROMÓVIL.  (Ref: 5-1662)</v>
      </c>
      <c r="I1663" s="42" t="s">
        <v>138</v>
      </c>
      <c r="J1663" s="37" t="s">
        <v>164</v>
      </c>
      <c r="Q1663" s="113"/>
      <c r="R1663" s="49">
        <f t="shared" si="102"/>
        <v>15</v>
      </c>
    </row>
    <row r="1664" spans="1:18" x14ac:dyDescent="0.25">
      <c r="A1664" s="59">
        <f t="shared" si="101"/>
        <v>1663</v>
      </c>
      <c r="B1664" s="47">
        <v>3</v>
      </c>
      <c r="F1664" s="59" t="str">
        <f t="shared" si="103"/>
        <v xml:space="preserve">APOYO AEROMÓVIL. </v>
      </c>
      <c r="G1664" s="59" t="str">
        <f>CONCATENATE(I1664," - ",J1664,". ",K1664," (Ref: ",REPARTO!$F$3,"-",A1664,")")</f>
        <v>ÁMBITO DE LA INSTRUCCIÓN TÁCTICA Y TÉCNICA - APOYO AEROMÓVIL.  (Ref: 5-1663)</v>
      </c>
      <c r="I1664" s="42" t="s">
        <v>138</v>
      </c>
      <c r="J1664" s="37" t="s">
        <v>164</v>
      </c>
      <c r="Q1664" s="113"/>
      <c r="R1664" s="49">
        <f t="shared" si="102"/>
        <v>16</v>
      </c>
    </row>
    <row r="1665" spans="1:18" x14ac:dyDescent="0.25">
      <c r="A1665" s="59">
        <f t="shared" si="101"/>
        <v>1664</v>
      </c>
      <c r="B1665" s="47">
        <v>3</v>
      </c>
      <c r="F1665" s="59" t="str">
        <f t="shared" si="103"/>
        <v xml:space="preserve">APOYO AEROMÓVIL. </v>
      </c>
      <c r="G1665" s="59" t="str">
        <f>CONCATENATE(I1665," - ",J1665,". ",K1665," (Ref: ",REPARTO!$F$3,"-",A1665,")")</f>
        <v>ÁMBITO DE LA INSTRUCCIÓN TÁCTICA Y TÉCNICA - APOYO AEROMÓVIL.  (Ref: 5-1664)</v>
      </c>
      <c r="I1665" s="42" t="s">
        <v>138</v>
      </c>
      <c r="J1665" s="37" t="s">
        <v>164</v>
      </c>
      <c r="Q1665" s="113"/>
      <c r="R1665" s="49">
        <f t="shared" si="102"/>
        <v>17</v>
      </c>
    </row>
    <row r="1666" spans="1:18" x14ac:dyDescent="0.25">
      <c r="A1666" s="59">
        <f t="shared" si="101"/>
        <v>1665</v>
      </c>
      <c r="B1666" s="47">
        <v>3</v>
      </c>
      <c r="F1666" s="59" t="str">
        <f t="shared" si="103"/>
        <v xml:space="preserve">APOYO AEROMÓVIL. </v>
      </c>
      <c r="G1666" s="59" t="str">
        <f>CONCATENATE(I1666," - ",J1666,". ",K1666," (Ref: ",REPARTO!$F$3,"-",A1666,")")</f>
        <v>ÁMBITO DE LA INSTRUCCIÓN TÁCTICA Y TÉCNICA - APOYO AEROMÓVIL.  (Ref: 5-1665)</v>
      </c>
      <c r="I1666" s="42" t="s">
        <v>138</v>
      </c>
      <c r="J1666" s="37" t="s">
        <v>164</v>
      </c>
      <c r="Q1666" s="113"/>
      <c r="R1666" s="49">
        <f t="shared" si="102"/>
        <v>18</v>
      </c>
    </row>
    <row r="1667" spans="1:18" x14ac:dyDescent="0.25">
      <c r="A1667" s="59">
        <f t="shared" si="101"/>
        <v>1666</v>
      </c>
      <c r="B1667" s="47">
        <v>3</v>
      </c>
      <c r="F1667" s="59" t="str">
        <f t="shared" si="103"/>
        <v xml:space="preserve">APOYO AEROMÓVIL. </v>
      </c>
      <c r="G1667" s="59" t="str">
        <f>CONCATENATE(I1667," - ",J1667,". ",K1667," (Ref: ",REPARTO!$F$3,"-",A1667,")")</f>
        <v>ÁMBITO DE LA INSTRUCCIÓN TÁCTICA Y TÉCNICA - APOYO AEROMÓVIL.  (Ref: 5-1666)</v>
      </c>
      <c r="I1667" s="42" t="s">
        <v>138</v>
      </c>
      <c r="J1667" s="37" t="s">
        <v>164</v>
      </c>
      <c r="Q1667" s="113"/>
      <c r="R1667" s="49">
        <f t="shared" si="102"/>
        <v>19</v>
      </c>
    </row>
    <row r="1668" spans="1:18" x14ac:dyDescent="0.25">
      <c r="A1668" s="59">
        <f t="shared" si="101"/>
        <v>1667</v>
      </c>
      <c r="B1668" s="47">
        <v>3</v>
      </c>
      <c r="F1668" s="59" t="str">
        <f t="shared" si="103"/>
        <v xml:space="preserve">APOYO AEROMÓVIL. </v>
      </c>
      <c r="G1668" s="59" t="str">
        <f>CONCATENATE(I1668," - ",J1668,". ",K1668," (Ref: ",REPARTO!$F$3,"-",A1668,")")</f>
        <v>ÁMBITO DE LA INSTRUCCIÓN TÁCTICA Y TÉCNICA - APOYO AEROMÓVIL.  (Ref: 5-1667)</v>
      </c>
      <c r="I1668" s="42" t="s">
        <v>138</v>
      </c>
      <c r="J1668" s="37" t="s">
        <v>164</v>
      </c>
      <c r="Q1668" s="113"/>
      <c r="R1668" s="49">
        <f t="shared" si="102"/>
        <v>20</v>
      </c>
    </row>
    <row r="1669" spans="1:18" x14ac:dyDescent="0.25">
      <c r="A1669" s="59">
        <f t="shared" si="101"/>
        <v>1668</v>
      </c>
      <c r="B1669" s="47">
        <v>3</v>
      </c>
      <c r="F1669" s="59" t="str">
        <f t="shared" si="103"/>
        <v xml:space="preserve">APOYO AEROMÓVIL. </v>
      </c>
      <c r="G1669" s="59" t="str">
        <f>CONCATENATE(I1669," - ",J1669,". ",K1669," (Ref: ",REPARTO!$F$3,"-",A1669,")")</f>
        <v>ÁMBITO DE LA INSTRUCCIÓN TÁCTICA Y TÉCNICA - APOYO AEROMÓVIL.  (Ref: 5-1668)</v>
      </c>
      <c r="I1669" s="42" t="s">
        <v>138</v>
      </c>
      <c r="J1669" s="37" t="s">
        <v>164</v>
      </c>
      <c r="Q1669" s="113"/>
      <c r="R1669" s="49">
        <f t="shared" si="102"/>
        <v>21</v>
      </c>
    </row>
    <row r="1670" spans="1:18" x14ac:dyDescent="0.25">
      <c r="A1670" s="59">
        <f t="shared" si="101"/>
        <v>1669</v>
      </c>
      <c r="B1670" s="47">
        <v>3</v>
      </c>
      <c r="F1670" s="59" t="str">
        <f t="shared" si="103"/>
        <v xml:space="preserve">APOYO AEROMÓVIL. </v>
      </c>
      <c r="G1670" s="59" t="str">
        <f>CONCATENATE(I1670," - ",J1670,". ",K1670," (Ref: ",REPARTO!$F$3,"-",A1670,")")</f>
        <v>ÁMBITO DE LA INSTRUCCIÓN TÁCTICA Y TÉCNICA - APOYO AEROMÓVIL.  (Ref: 5-1669)</v>
      </c>
      <c r="I1670" s="42" t="s">
        <v>138</v>
      </c>
      <c r="J1670" s="37" t="s">
        <v>164</v>
      </c>
      <c r="Q1670" s="113"/>
      <c r="R1670" s="49">
        <f t="shared" si="102"/>
        <v>22</v>
      </c>
    </row>
    <row r="1671" spans="1:18" x14ac:dyDescent="0.25">
      <c r="A1671" s="59">
        <f t="shared" si="101"/>
        <v>1670</v>
      </c>
      <c r="B1671" s="47">
        <v>3</v>
      </c>
      <c r="F1671" s="59" t="str">
        <f t="shared" si="103"/>
        <v xml:space="preserve">APOYO AEROMÓVIL. </v>
      </c>
      <c r="G1671" s="59" t="str">
        <f>CONCATENATE(I1671," - ",J1671,". ",K1671," (Ref: ",REPARTO!$F$3,"-",A1671,")")</f>
        <v>ÁMBITO DE LA INSTRUCCIÓN TÁCTICA Y TÉCNICA - APOYO AEROMÓVIL.  (Ref: 5-1670)</v>
      </c>
      <c r="I1671" s="42" t="s">
        <v>138</v>
      </c>
      <c r="J1671" s="37" t="s">
        <v>164</v>
      </c>
      <c r="Q1671" s="113"/>
      <c r="R1671" s="49">
        <f t="shared" si="102"/>
        <v>23</v>
      </c>
    </row>
    <row r="1672" spans="1:18" x14ac:dyDescent="0.25">
      <c r="A1672" s="59">
        <f t="shared" si="101"/>
        <v>1671</v>
      </c>
      <c r="B1672" s="47">
        <v>3</v>
      </c>
      <c r="F1672" s="59" t="str">
        <f t="shared" si="103"/>
        <v xml:space="preserve">APOYO AEROMÓVIL. </v>
      </c>
      <c r="G1672" s="59" t="str">
        <f>CONCATENATE(I1672," - ",J1672,". ",K1672," (Ref: ",REPARTO!$F$3,"-",A1672,")")</f>
        <v>ÁMBITO DE LA INSTRUCCIÓN TÁCTICA Y TÉCNICA - APOYO AEROMÓVIL.  (Ref: 5-1671)</v>
      </c>
      <c r="I1672" s="42" t="s">
        <v>138</v>
      </c>
      <c r="J1672" s="37" t="s">
        <v>164</v>
      </c>
      <c r="Q1672" s="113"/>
      <c r="R1672" s="49">
        <f t="shared" si="102"/>
        <v>24</v>
      </c>
    </row>
    <row r="1673" spans="1:18" x14ac:dyDescent="0.25">
      <c r="A1673" s="59">
        <f t="shared" si="101"/>
        <v>1672</v>
      </c>
      <c r="B1673" s="47">
        <v>3</v>
      </c>
      <c r="F1673" s="59" t="str">
        <f t="shared" si="103"/>
        <v xml:space="preserve">APOYO AEROMÓVIL. </v>
      </c>
      <c r="G1673" s="59" t="str">
        <f>CONCATENATE(I1673," - ",J1673,". ",K1673," (Ref: ",REPARTO!$F$3,"-",A1673,")")</f>
        <v>ÁMBITO DE LA INSTRUCCIÓN TÁCTICA Y TÉCNICA - APOYO AEROMÓVIL.  (Ref: 5-1672)</v>
      </c>
      <c r="I1673" s="42" t="s">
        <v>138</v>
      </c>
      <c r="J1673" s="37" t="s">
        <v>164</v>
      </c>
      <c r="Q1673" s="113"/>
      <c r="R1673" s="49">
        <f t="shared" si="102"/>
        <v>25</v>
      </c>
    </row>
    <row r="1674" spans="1:18" x14ac:dyDescent="0.25">
      <c r="A1674" s="59">
        <f t="shared" si="101"/>
        <v>1673</v>
      </c>
      <c r="B1674" s="47">
        <v>3</v>
      </c>
      <c r="F1674" s="59" t="str">
        <f t="shared" si="103"/>
        <v xml:space="preserve">APOYO AEROMÓVIL. </v>
      </c>
      <c r="G1674" s="59" t="str">
        <f>CONCATENATE(I1674," - ",J1674,". ",K1674," (Ref: ",REPARTO!$F$3,"-",A1674,")")</f>
        <v>ÁMBITO DE LA INSTRUCCIÓN TÁCTICA Y TÉCNICA - APOYO AEROMÓVIL.  (Ref: 5-1673)</v>
      </c>
      <c r="I1674" s="42" t="s">
        <v>138</v>
      </c>
      <c r="J1674" s="37" t="s">
        <v>164</v>
      </c>
      <c r="Q1674" s="113"/>
      <c r="R1674" s="49">
        <f t="shared" si="102"/>
        <v>26</v>
      </c>
    </row>
    <row r="1675" spans="1:18" x14ac:dyDescent="0.25">
      <c r="A1675" s="59">
        <f t="shared" si="101"/>
        <v>1674</v>
      </c>
      <c r="B1675" s="47">
        <v>3</v>
      </c>
      <c r="F1675" s="59" t="str">
        <f t="shared" si="103"/>
        <v xml:space="preserve">APOYO AEROMÓVIL. </v>
      </c>
      <c r="G1675" s="59" t="str">
        <f>CONCATENATE(I1675," - ",J1675,". ",K1675," (Ref: ",REPARTO!$F$3,"-",A1675,")")</f>
        <v>ÁMBITO DE LA INSTRUCCIÓN TÁCTICA Y TÉCNICA - APOYO AEROMÓVIL.  (Ref: 5-1674)</v>
      </c>
      <c r="I1675" s="42" t="s">
        <v>138</v>
      </c>
      <c r="J1675" s="37" t="s">
        <v>164</v>
      </c>
      <c r="Q1675" s="113"/>
      <c r="R1675" s="49">
        <f t="shared" si="102"/>
        <v>27</v>
      </c>
    </row>
    <row r="1676" spans="1:18" x14ac:dyDescent="0.25">
      <c r="A1676" s="59">
        <f t="shared" si="101"/>
        <v>1675</v>
      </c>
      <c r="B1676" s="47">
        <v>3</v>
      </c>
      <c r="F1676" s="59" t="str">
        <f t="shared" si="103"/>
        <v xml:space="preserve">APOYO AEROMÓVIL. </v>
      </c>
      <c r="G1676" s="59" t="str">
        <f>CONCATENATE(I1676," - ",J1676,". ",K1676," (Ref: ",REPARTO!$F$3,"-",A1676,")")</f>
        <v>ÁMBITO DE LA INSTRUCCIÓN TÁCTICA Y TÉCNICA - APOYO AEROMÓVIL.  (Ref: 5-1675)</v>
      </c>
      <c r="I1676" s="42" t="s">
        <v>138</v>
      </c>
      <c r="J1676" s="37" t="s">
        <v>164</v>
      </c>
      <c r="Q1676" s="113"/>
      <c r="R1676" s="49">
        <f t="shared" si="102"/>
        <v>28</v>
      </c>
    </row>
    <row r="1677" spans="1:18" x14ac:dyDescent="0.25">
      <c r="A1677" s="59">
        <f t="shared" si="101"/>
        <v>1676</v>
      </c>
      <c r="B1677" s="47">
        <v>3</v>
      </c>
      <c r="F1677" s="59" t="str">
        <f t="shared" si="103"/>
        <v xml:space="preserve">APOYO AEROMÓVIL. </v>
      </c>
      <c r="G1677" s="59" t="str">
        <f>CONCATENATE(I1677," - ",J1677,". ",K1677," (Ref: ",REPARTO!$F$3,"-",A1677,")")</f>
        <v>ÁMBITO DE LA INSTRUCCIÓN TÁCTICA Y TÉCNICA - APOYO AEROMÓVIL.  (Ref: 5-1676)</v>
      </c>
      <c r="I1677" s="42" t="s">
        <v>138</v>
      </c>
      <c r="J1677" s="37" t="s">
        <v>164</v>
      </c>
      <c r="R1677" s="49">
        <f t="shared" si="102"/>
        <v>29</v>
      </c>
    </row>
    <row r="1678" spans="1:18" x14ac:dyDescent="0.25">
      <c r="A1678" s="59">
        <f t="shared" si="101"/>
        <v>1677</v>
      </c>
      <c r="B1678" s="47">
        <v>3</v>
      </c>
      <c r="F1678" s="59" t="str">
        <f t="shared" si="100"/>
        <v xml:space="preserve">APOYO AEROMÓVIL. </v>
      </c>
      <c r="G1678" s="59" t="str">
        <f>CONCATENATE(I1678," - ",J1678,". ",K1678," (Ref: ",REPARTO!$F$3,"-",A1678,")")</f>
        <v>ÁMBITO DE LA INSTRUCCIÓN TÁCTICA Y TÉCNICA - APOYO AEROMÓVIL.  (Ref: 5-1677)</v>
      </c>
      <c r="I1678" s="42" t="s">
        <v>138</v>
      </c>
      <c r="J1678" s="37" t="s">
        <v>164</v>
      </c>
      <c r="R1678" s="49">
        <f t="shared" si="102"/>
        <v>30</v>
      </c>
    </row>
    <row r="1679" spans="1:18" x14ac:dyDescent="0.25">
      <c r="A1679" s="59">
        <f t="shared" si="101"/>
        <v>1678</v>
      </c>
      <c r="B1679" s="47">
        <v>3</v>
      </c>
      <c r="F1679" s="59" t="str">
        <f t="shared" si="100"/>
        <v xml:space="preserve">APOYO AEROMÓVIL. </v>
      </c>
      <c r="G1679" s="59" t="str">
        <f>CONCATENATE(I1679," - ",J1679,". ",K1679," (Ref: ",REPARTO!$F$3,"-",A1679,")")</f>
        <v>ÁMBITO DE LA INSTRUCCIÓN TÁCTICA Y TÉCNICA - APOYO AEROMÓVIL.  (Ref: 5-1678)</v>
      </c>
      <c r="I1679" s="42" t="s">
        <v>138</v>
      </c>
      <c r="J1679" s="37" t="s">
        <v>164</v>
      </c>
      <c r="R1679" s="49">
        <f t="shared" si="102"/>
        <v>31</v>
      </c>
    </row>
    <row r="1680" spans="1:18" x14ac:dyDescent="0.25">
      <c r="A1680" s="59">
        <f t="shared" si="101"/>
        <v>1679</v>
      </c>
      <c r="B1680" s="47">
        <v>3</v>
      </c>
      <c r="F1680" s="59" t="str">
        <f t="shared" si="100"/>
        <v xml:space="preserve">APOYO AEROMÓVIL. </v>
      </c>
      <c r="G1680" s="59" t="str">
        <f>CONCATENATE(I1680," - ",J1680,". ",K1680," (Ref: ",REPARTO!$F$3,"-",A1680,")")</f>
        <v>ÁMBITO DE LA INSTRUCCIÓN TÁCTICA Y TÉCNICA - APOYO AEROMÓVIL.  (Ref: 5-1679)</v>
      </c>
      <c r="I1680" s="42" t="s">
        <v>138</v>
      </c>
      <c r="J1680" s="37" t="s">
        <v>164</v>
      </c>
      <c r="R1680" s="49">
        <f t="shared" si="102"/>
        <v>32</v>
      </c>
    </row>
    <row r="1681" spans="1:18" x14ac:dyDescent="0.25">
      <c r="A1681" s="59">
        <f t="shared" si="101"/>
        <v>1680</v>
      </c>
      <c r="B1681" s="47">
        <v>3</v>
      </c>
      <c r="F1681" s="59" t="str">
        <f t="shared" si="100"/>
        <v xml:space="preserve">APOYO AEROMÓVIL. </v>
      </c>
      <c r="G1681" s="59" t="str">
        <f>CONCATENATE(I1681," - ",J1681,". ",K1681," (Ref: ",REPARTO!$F$3,"-",A1681,")")</f>
        <v>ÁMBITO DE LA INSTRUCCIÓN TÁCTICA Y TÉCNICA - APOYO AEROMÓVIL.  (Ref: 5-1680)</v>
      </c>
      <c r="I1681" s="42" t="s">
        <v>138</v>
      </c>
      <c r="J1681" s="37" t="s">
        <v>164</v>
      </c>
      <c r="R1681" s="49">
        <f t="shared" si="102"/>
        <v>33</v>
      </c>
    </row>
    <row r="1682" spans="1:18" x14ac:dyDescent="0.25">
      <c r="A1682" s="59">
        <f t="shared" si="101"/>
        <v>1681</v>
      </c>
      <c r="B1682" s="47">
        <v>3</v>
      </c>
      <c r="F1682" s="59" t="str">
        <f t="shared" si="100"/>
        <v xml:space="preserve">APOYO AEROMÓVIL. </v>
      </c>
      <c r="G1682" s="59" t="str">
        <f>CONCATENATE(I1682," - ",J1682,". ",K1682," (Ref: ",REPARTO!$F$3,"-",A1682,")")</f>
        <v>ÁMBITO DE LA INSTRUCCIÓN TÁCTICA Y TÉCNICA - APOYO AEROMÓVIL.  (Ref: 5-1681)</v>
      </c>
      <c r="I1682" s="42" t="s">
        <v>138</v>
      </c>
      <c r="J1682" s="37" t="s">
        <v>164</v>
      </c>
      <c r="R1682" s="49">
        <f t="shared" si="102"/>
        <v>34</v>
      </c>
    </row>
    <row r="1683" spans="1:18" x14ac:dyDescent="0.25">
      <c r="A1683" s="59">
        <f t="shared" si="101"/>
        <v>1682</v>
      </c>
      <c r="B1683" s="47">
        <v>3</v>
      </c>
      <c r="F1683" s="59" t="str">
        <f t="shared" si="100"/>
        <v xml:space="preserve">APOYO AEROMÓVIL. </v>
      </c>
      <c r="G1683" s="59" t="str">
        <f>CONCATENATE(I1683," - ",J1683,". ",K1683," (Ref: ",REPARTO!$F$3,"-",A1683,")")</f>
        <v>ÁMBITO DE LA INSTRUCCIÓN TÁCTICA Y TÉCNICA - APOYO AEROMÓVIL.  (Ref: 5-1682)</v>
      </c>
      <c r="I1683" s="42" t="s">
        <v>138</v>
      </c>
      <c r="J1683" s="37" t="s">
        <v>164</v>
      </c>
      <c r="R1683" s="49">
        <f t="shared" si="102"/>
        <v>35</v>
      </c>
    </row>
    <row r="1684" spans="1:18" x14ac:dyDescent="0.25">
      <c r="A1684" s="59">
        <f t="shared" si="101"/>
        <v>1683</v>
      </c>
      <c r="B1684" s="47">
        <v>3</v>
      </c>
      <c r="F1684" s="59" t="str">
        <f t="shared" si="100"/>
        <v xml:space="preserve">APOYO AEROMÓVIL. </v>
      </c>
      <c r="G1684" s="59" t="str">
        <f>CONCATENATE(I1684," - ",J1684,". ",K1684," (Ref: ",REPARTO!$F$3,"-",A1684,")")</f>
        <v>ÁMBITO DE LA INSTRUCCIÓN TÁCTICA Y TÉCNICA - APOYO AEROMÓVIL.  (Ref: 5-1683)</v>
      </c>
      <c r="I1684" s="42" t="s">
        <v>138</v>
      </c>
      <c r="J1684" s="37" t="s">
        <v>164</v>
      </c>
      <c r="R1684" s="49">
        <f t="shared" si="102"/>
        <v>36</v>
      </c>
    </row>
    <row r="1685" spans="1:18" x14ac:dyDescent="0.25">
      <c r="A1685" s="59">
        <f t="shared" si="101"/>
        <v>1684</v>
      </c>
      <c r="B1685" s="47">
        <v>3</v>
      </c>
      <c r="F1685" s="59" t="str">
        <f t="shared" si="100"/>
        <v xml:space="preserve">APOYO AEROMÓVIL. </v>
      </c>
      <c r="G1685" s="59" t="str">
        <f>CONCATENATE(I1685," - ",J1685,". ",K1685," (Ref: ",REPARTO!$F$3,"-",A1685,")")</f>
        <v>ÁMBITO DE LA INSTRUCCIÓN TÁCTICA Y TÉCNICA - APOYO AEROMÓVIL.  (Ref: 5-1684)</v>
      </c>
      <c r="I1685" s="42" t="s">
        <v>138</v>
      </c>
      <c r="J1685" s="37" t="s">
        <v>164</v>
      </c>
      <c r="R1685" s="49">
        <f t="shared" si="102"/>
        <v>37</v>
      </c>
    </row>
    <row r="1686" spans="1:18" x14ac:dyDescent="0.25">
      <c r="A1686" s="59">
        <f t="shared" si="101"/>
        <v>1685</v>
      </c>
      <c r="B1686" s="47">
        <v>3</v>
      </c>
      <c r="F1686" s="59" t="str">
        <f t="shared" si="100"/>
        <v xml:space="preserve">APOYO AEROMÓVIL. </v>
      </c>
      <c r="G1686" s="59" t="str">
        <f>CONCATENATE(I1686," - ",J1686,". ",K1686," (Ref: ",REPARTO!$F$3,"-",A1686,")")</f>
        <v>ÁMBITO DE LA INSTRUCCIÓN TÁCTICA Y TÉCNICA - APOYO AEROMÓVIL.  (Ref: 5-1685)</v>
      </c>
      <c r="I1686" s="42" t="s">
        <v>138</v>
      </c>
      <c r="J1686" s="37" t="s">
        <v>164</v>
      </c>
      <c r="R1686" s="49">
        <f t="shared" si="102"/>
        <v>38</v>
      </c>
    </row>
    <row r="1687" spans="1:18" x14ac:dyDescent="0.25">
      <c r="A1687" s="59">
        <f t="shared" si="101"/>
        <v>1686</v>
      </c>
      <c r="B1687" s="47">
        <v>3</v>
      </c>
      <c r="F1687" s="59" t="str">
        <f t="shared" si="100"/>
        <v xml:space="preserve">APOYO AEROMÓVIL. </v>
      </c>
      <c r="G1687" s="59" t="str">
        <f>CONCATENATE(I1687," - ",J1687,". ",K1687," (Ref: ",REPARTO!$F$3,"-",A1687,")")</f>
        <v>ÁMBITO DE LA INSTRUCCIÓN TÁCTICA Y TÉCNICA - APOYO AEROMÓVIL.  (Ref: 5-1686)</v>
      </c>
      <c r="I1687" s="42" t="s">
        <v>138</v>
      </c>
      <c r="J1687" s="37" t="s">
        <v>164</v>
      </c>
      <c r="R1687" s="49">
        <f t="shared" si="102"/>
        <v>39</v>
      </c>
    </row>
    <row r="1688" spans="1:18" x14ac:dyDescent="0.25">
      <c r="A1688" s="59">
        <f t="shared" si="101"/>
        <v>1687</v>
      </c>
      <c r="B1688" s="47">
        <v>3</v>
      </c>
      <c r="F1688" s="59" t="str">
        <f t="shared" si="100"/>
        <v xml:space="preserve">APOYO AEROMÓVIL. </v>
      </c>
      <c r="G1688" s="59" t="str">
        <f>CONCATENATE(I1688," - ",J1688,". ",K1688," (Ref: ",REPARTO!$F$3,"-",A1688,")")</f>
        <v>ÁMBITO DE LA INSTRUCCIÓN TÁCTICA Y TÉCNICA - APOYO AEROMÓVIL.  (Ref: 5-1687)</v>
      </c>
      <c r="I1688" s="42" t="s">
        <v>138</v>
      </c>
      <c r="J1688" s="37" t="s">
        <v>164</v>
      </c>
      <c r="R1688" s="49">
        <f t="shared" si="102"/>
        <v>40</v>
      </c>
    </row>
    <row r="1689" spans="1:18" x14ac:dyDescent="0.25">
      <c r="A1689" s="59">
        <f t="shared" si="101"/>
        <v>1688</v>
      </c>
      <c r="B1689" s="47">
        <v>3</v>
      </c>
      <c r="C1689" s="46">
        <f>+C1649+1</f>
        <v>25</v>
      </c>
      <c r="E1689" s="115" t="str">
        <f>CONCATENATE(H1689," ",D1689)</f>
        <v xml:space="preserve">Logística, Protección y Seguridad, armamento y Pistola USP </v>
      </c>
      <c r="F1689" s="59" t="str">
        <f t="shared" si="100"/>
        <v xml:space="preserve">LOGÍSTICA. </v>
      </c>
      <c r="G1689" s="59" t="str">
        <f>CONCATENATE(I1689," - ",J1689,". ",K1689," (Ref: ",REPARTO!$F$3,"-",A1689,")")</f>
        <v>ÁMBITO DE LA INSTRUCCIÓN TÁCTICA Y TÉCNICA - LOGÍSTICA.  (Ref: 5-1688)</v>
      </c>
      <c r="H1689" s="42" t="s">
        <v>166</v>
      </c>
      <c r="I1689" s="42" t="s">
        <v>138</v>
      </c>
      <c r="J1689" s="37" t="s">
        <v>89</v>
      </c>
      <c r="R1689" s="49">
        <f t="shared" si="102"/>
        <v>1</v>
      </c>
    </row>
    <row r="1690" spans="1:18" x14ac:dyDescent="0.25">
      <c r="A1690" s="59">
        <f t="shared" si="101"/>
        <v>1689</v>
      </c>
      <c r="B1690" s="47">
        <v>3</v>
      </c>
      <c r="F1690" s="59" t="str">
        <f t="shared" si="100"/>
        <v xml:space="preserve">LOGÍSTICA. </v>
      </c>
      <c r="G1690" s="59" t="str">
        <f>CONCATENATE(I1690," - ",J1690,". ",K1690," (Ref: ",REPARTO!$F$3,"-",A1690,")")</f>
        <v>ÁMBITO DE LA INSTRUCCIÓN TÁCTICA Y TÉCNICA - LOGÍSTICA.  (Ref: 5-1689)</v>
      </c>
      <c r="I1690" s="42" t="s">
        <v>138</v>
      </c>
      <c r="J1690" s="37" t="s">
        <v>89</v>
      </c>
      <c r="R1690" s="49">
        <f t="shared" si="102"/>
        <v>2</v>
      </c>
    </row>
    <row r="1691" spans="1:18" x14ac:dyDescent="0.25">
      <c r="A1691" s="59">
        <f t="shared" si="101"/>
        <v>1690</v>
      </c>
      <c r="B1691" s="47">
        <v>3</v>
      </c>
      <c r="F1691" s="59" t="str">
        <f t="shared" si="100"/>
        <v xml:space="preserve">LOGÍSTICA. </v>
      </c>
      <c r="G1691" s="59" t="str">
        <f>CONCATENATE(I1691," - ",J1691,". ",K1691," (Ref: ",REPARTO!$F$3,"-",A1691,")")</f>
        <v>ÁMBITO DE LA INSTRUCCIÓN TÁCTICA Y TÉCNICA - LOGÍSTICA.  (Ref: 5-1690)</v>
      </c>
      <c r="I1691" s="42" t="s">
        <v>138</v>
      </c>
      <c r="J1691" s="37" t="s">
        <v>89</v>
      </c>
      <c r="R1691" s="49">
        <f t="shared" si="102"/>
        <v>3</v>
      </c>
    </row>
    <row r="1692" spans="1:18" x14ac:dyDescent="0.25">
      <c r="A1692" s="59">
        <f t="shared" si="101"/>
        <v>1691</v>
      </c>
      <c r="B1692" s="47">
        <v>3</v>
      </c>
      <c r="F1692" s="59" t="str">
        <f t="shared" si="100"/>
        <v xml:space="preserve">LOGÍSTICA. </v>
      </c>
      <c r="G1692" s="59" t="str">
        <f>CONCATENATE(I1692," - ",J1692,". ",K1692," (Ref: ",REPARTO!$F$3,"-",A1692,")")</f>
        <v>ÁMBITO DE LA INSTRUCCIÓN TÁCTICA Y TÉCNICA - LOGÍSTICA.  (Ref: 5-1691)</v>
      </c>
      <c r="I1692" s="42" t="s">
        <v>138</v>
      </c>
      <c r="J1692" s="37" t="s">
        <v>89</v>
      </c>
      <c r="R1692" s="49">
        <f t="shared" si="102"/>
        <v>4</v>
      </c>
    </row>
    <row r="1693" spans="1:18" x14ac:dyDescent="0.25">
      <c r="A1693" s="59">
        <f t="shared" si="101"/>
        <v>1692</v>
      </c>
      <c r="B1693" s="47">
        <v>3</v>
      </c>
      <c r="F1693" s="59" t="str">
        <f t="shared" si="100"/>
        <v xml:space="preserve">LOGÍSTICA. </v>
      </c>
      <c r="G1693" s="59" t="str">
        <f>CONCATENATE(I1693," - ",J1693,". ",K1693," (Ref: ",REPARTO!$F$3,"-",A1693,")")</f>
        <v>ÁMBITO DE LA INSTRUCCIÓN TÁCTICA Y TÉCNICA - LOGÍSTICA.  (Ref: 5-1692)</v>
      </c>
      <c r="I1693" s="42" t="s">
        <v>138</v>
      </c>
      <c r="J1693" s="37" t="s">
        <v>89</v>
      </c>
      <c r="R1693" s="49">
        <f t="shared" si="102"/>
        <v>5</v>
      </c>
    </row>
    <row r="1694" spans="1:18" x14ac:dyDescent="0.25">
      <c r="A1694" s="59">
        <f t="shared" si="101"/>
        <v>1693</v>
      </c>
      <c r="B1694" s="47">
        <v>3</v>
      </c>
      <c r="F1694" s="59" t="str">
        <f t="shared" si="100"/>
        <v xml:space="preserve">LOGÍSTICA. </v>
      </c>
      <c r="G1694" s="59" t="str">
        <f>CONCATENATE(I1694," - ",J1694,". ",K1694," (Ref: ",REPARTO!$F$3,"-",A1694,")")</f>
        <v>ÁMBITO DE LA INSTRUCCIÓN TÁCTICA Y TÉCNICA - LOGÍSTICA.  (Ref: 5-1693)</v>
      </c>
      <c r="I1694" s="42" t="s">
        <v>138</v>
      </c>
      <c r="J1694" s="37" t="s">
        <v>89</v>
      </c>
      <c r="R1694" s="49">
        <f t="shared" si="102"/>
        <v>6</v>
      </c>
    </row>
    <row r="1695" spans="1:18" x14ac:dyDescent="0.25">
      <c r="A1695" s="59">
        <f t="shared" si="101"/>
        <v>1694</v>
      </c>
      <c r="B1695" s="47">
        <v>3</v>
      </c>
      <c r="F1695" s="59" t="str">
        <f t="shared" si="100"/>
        <v xml:space="preserve">LOGÍSTICA. </v>
      </c>
      <c r="G1695" s="59" t="str">
        <f>CONCATENATE(I1695," - ",J1695,". ",K1695," (Ref: ",REPARTO!$F$3,"-",A1695,")")</f>
        <v>ÁMBITO DE LA INSTRUCCIÓN TÁCTICA Y TÉCNICA - LOGÍSTICA.  (Ref: 5-1694)</v>
      </c>
      <c r="I1695" s="42" t="s">
        <v>138</v>
      </c>
      <c r="J1695" s="37" t="s">
        <v>89</v>
      </c>
      <c r="R1695" s="49">
        <f t="shared" si="102"/>
        <v>7</v>
      </c>
    </row>
    <row r="1696" spans="1:18" x14ac:dyDescent="0.25">
      <c r="A1696" s="59">
        <f t="shared" si="101"/>
        <v>1695</v>
      </c>
      <c r="B1696" s="47">
        <v>3</v>
      </c>
      <c r="F1696" s="59" t="str">
        <f t="shared" si="100"/>
        <v xml:space="preserve">LOGÍSTICA. </v>
      </c>
      <c r="G1696" s="59" t="str">
        <f>CONCATENATE(I1696," - ",J1696,". ",K1696," (Ref: ",REPARTO!$F$3,"-",A1696,")")</f>
        <v>ÁMBITO DE LA INSTRUCCIÓN TÁCTICA Y TÉCNICA - LOGÍSTICA.  (Ref: 5-1695)</v>
      </c>
      <c r="I1696" s="42" t="s">
        <v>138</v>
      </c>
      <c r="J1696" s="37" t="s">
        <v>89</v>
      </c>
      <c r="R1696" s="49">
        <f t="shared" si="102"/>
        <v>8</v>
      </c>
    </row>
    <row r="1697" spans="1:18" x14ac:dyDescent="0.25">
      <c r="A1697" s="59">
        <f t="shared" si="101"/>
        <v>1696</v>
      </c>
      <c r="B1697" s="47">
        <v>3</v>
      </c>
      <c r="F1697" s="59" t="str">
        <f t="shared" si="100"/>
        <v xml:space="preserve">LOGÍSTICA. </v>
      </c>
      <c r="G1697" s="59" t="str">
        <f>CONCATENATE(I1697," - ",J1697,". ",K1697," (Ref: ",REPARTO!$F$3,"-",A1697,")")</f>
        <v>ÁMBITO DE LA INSTRUCCIÓN TÁCTICA Y TÉCNICA - LOGÍSTICA.  (Ref: 5-1696)</v>
      </c>
      <c r="I1697" s="42" t="s">
        <v>138</v>
      </c>
      <c r="J1697" s="37" t="s">
        <v>89</v>
      </c>
      <c r="R1697" s="49">
        <f t="shared" si="102"/>
        <v>9</v>
      </c>
    </row>
    <row r="1698" spans="1:18" x14ac:dyDescent="0.25">
      <c r="A1698" s="59">
        <f t="shared" si="101"/>
        <v>1697</v>
      </c>
      <c r="B1698" s="47">
        <v>3</v>
      </c>
      <c r="F1698" s="59" t="str">
        <f t="shared" si="100"/>
        <v xml:space="preserve">LOGÍSTICA. </v>
      </c>
      <c r="G1698" s="59" t="str">
        <f>CONCATENATE(I1698," - ",J1698,". ",K1698," (Ref: ",REPARTO!$F$3,"-",A1698,")")</f>
        <v>ÁMBITO DE LA INSTRUCCIÓN TÁCTICA Y TÉCNICA - LOGÍSTICA.  (Ref: 5-1697)</v>
      </c>
      <c r="I1698" s="42" t="s">
        <v>138</v>
      </c>
      <c r="J1698" s="37" t="s">
        <v>89</v>
      </c>
      <c r="R1698" s="49">
        <f t="shared" si="102"/>
        <v>10</v>
      </c>
    </row>
    <row r="1699" spans="1:18" x14ac:dyDescent="0.25">
      <c r="A1699" s="59">
        <f t="shared" si="101"/>
        <v>1698</v>
      </c>
      <c r="B1699" s="47">
        <v>3</v>
      </c>
      <c r="F1699" s="59" t="str">
        <f t="shared" si="100"/>
        <v xml:space="preserve">LOGÍSTICA. </v>
      </c>
      <c r="G1699" s="59" t="str">
        <f>CONCATENATE(I1699," - ",J1699,". ",K1699," (Ref: ",REPARTO!$F$3,"-",A1699,")")</f>
        <v>ÁMBITO DE LA INSTRUCCIÓN TÁCTICA Y TÉCNICA - LOGÍSTICA.  (Ref: 5-1698)</v>
      </c>
      <c r="I1699" s="42" t="s">
        <v>138</v>
      </c>
      <c r="J1699" s="37" t="s">
        <v>89</v>
      </c>
      <c r="R1699" s="49">
        <f t="shared" si="102"/>
        <v>11</v>
      </c>
    </row>
    <row r="1700" spans="1:18" x14ac:dyDescent="0.25">
      <c r="A1700" s="59">
        <f t="shared" si="101"/>
        <v>1699</v>
      </c>
      <c r="B1700" s="47">
        <v>3</v>
      </c>
      <c r="F1700" s="59" t="str">
        <f t="shared" si="100"/>
        <v xml:space="preserve">LOGÍSTICA. </v>
      </c>
      <c r="G1700" s="59" t="str">
        <f>CONCATENATE(I1700," - ",J1700,". ",K1700," (Ref: ",REPARTO!$F$3,"-",A1700,")")</f>
        <v>ÁMBITO DE LA INSTRUCCIÓN TÁCTICA Y TÉCNICA - LOGÍSTICA.  (Ref: 5-1699)</v>
      </c>
      <c r="I1700" s="42" t="s">
        <v>138</v>
      </c>
      <c r="J1700" s="37" t="s">
        <v>89</v>
      </c>
      <c r="R1700" s="49">
        <f t="shared" si="102"/>
        <v>12</v>
      </c>
    </row>
    <row r="1701" spans="1:18" x14ac:dyDescent="0.25">
      <c r="A1701" s="59">
        <f t="shared" si="101"/>
        <v>1700</v>
      </c>
      <c r="B1701" s="47">
        <v>3</v>
      </c>
      <c r="F1701" s="59" t="str">
        <f t="shared" si="100"/>
        <v xml:space="preserve">LOGÍSTICA. </v>
      </c>
      <c r="G1701" s="59" t="str">
        <f>CONCATENATE(I1701," - ",J1701,". ",K1701," (Ref: ",REPARTO!$F$3,"-",A1701,")")</f>
        <v>ÁMBITO DE LA INSTRUCCIÓN TÁCTICA Y TÉCNICA - LOGÍSTICA.  (Ref: 5-1700)</v>
      </c>
      <c r="I1701" s="42" t="s">
        <v>138</v>
      </c>
      <c r="J1701" s="37" t="s">
        <v>89</v>
      </c>
      <c r="R1701" s="49">
        <f t="shared" si="102"/>
        <v>13</v>
      </c>
    </row>
    <row r="1702" spans="1:18" x14ac:dyDescent="0.25">
      <c r="A1702" s="59">
        <f t="shared" si="101"/>
        <v>1701</v>
      </c>
      <c r="B1702" s="47">
        <v>3</v>
      </c>
      <c r="F1702" s="59" t="str">
        <f t="shared" si="100"/>
        <v xml:space="preserve">LOGÍSTICA. </v>
      </c>
      <c r="G1702" s="59" t="str">
        <f>CONCATENATE(I1702," - ",J1702,". ",K1702," (Ref: ",REPARTO!$F$3,"-",A1702,")")</f>
        <v>ÁMBITO DE LA INSTRUCCIÓN TÁCTICA Y TÉCNICA - LOGÍSTICA.  (Ref: 5-1701)</v>
      </c>
      <c r="I1702" s="42" t="s">
        <v>138</v>
      </c>
      <c r="J1702" s="37" t="s">
        <v>89</v>
      </c>
      <c r="R1702" s="49">
        <f t="shared" si="102"/>
        <v>14</v>
      </c>
    </row>
    <row r="1703" spans="1:18" x14ac:dyDescent="0.25">
      <c r="A1703" s="59">
        <f t="shared" si="101"/>
        <v>1702</v>
      </c>
      <c r="B1703" s="47">
        <v>3</v>
      </c>
      <c r="F1703" s="59" t="str">
        <f t="shared" si="100"/>
        <v xml:space="preserve">LOGÍSTICA. </v>
      </c>
      <c r="G1703" s="59" t="str">
        <f>CONCATENATE(I1703," - ",J1703,". ",K1703," (Ref: ",REPARTO!$F$3,"-",A1703,")")</f>
        <v>ÁMBITO DE LA INSTRUCCIÓN TÁCTICA Y TÉCNICA - LOGÍSTICA.  (Ref: 5-1702)</v>
      </c>
      <c r="I1703" s="42" t="s">
        <v>138</v>
      </c>
      <c r="J1703" s="37" t="s">
        <v>89</v>
      </c>
      <c r="R1703" s="49">
        <f t="shared" si="102"/>
        <v>15</v>
      </c>
    </row>
    <row r="1704" spans="1:18" x14ac:dyDescent="0.25">
      <c r="A1704" s="59">
        <f t="shared" si="101"/>
        <v>1703</v>
      </c>
      <c r="B1704" s="47">
        <v>3</v>
      </c>
      <c r="F1704" s="59" t="str">
        <f t="shared" si="100"/>
        <v xml:space="preserve">LOGÍSTICA. </v>
      </c>
      <c r="G1704" s="59" t="str">
        <f>CONCATENATE(I1704," - ",J1704,". ",K1704," (Ref: ",REPARTO!$F$3,"-",A1704,")")</f>
        <v>ÁMBITO DE LA INSTRUCCIÓN TÁCTICA Y TÉCNICA - LOGÍSTICA.  (Ref: 5-1703)</v>
      </c>
      <c r="I1704" s="42" t="s">
        <v>138</v>
      </c>
      <c r="J1704" s="37" t="s">
        <v>89</v>
      </c>
      <c r="R1704" s="49">
        <f t="shared" si="102"/>
        <v>16</v>
      </c>
    </row>
    <row r="1705" spans="1:18" x14ac:dyDescent="0.25">
      <c r="A1705" s="59">
        <f t="shared" si="101"/>
        <v>1704</v>
      </c>
      <c r="B1705" s="47">
        <v>3</v>
      </c>
      <c r="F1705" s="59" t="str">
        <f t="shared" si="100"/>
        <v xml:space="preserve">LOGÍSTICA. </v>
      </c>
      <c r="G1705" s="59" t="str">
        <f>CONCATENATE(I1705," - ",J1705,". ",K1705," (Ref: ",REPARTO!$F$3,"-",A1705,")")</f>
        <v>ÁMBITO DE LA INSTRUCCIÓN TÁCTICA Y TÉCNICA - LOGÍSTICA.  (Ref: 5-1704)</v>
      </c>
      <c r="I1705" s="42" t="s">
        <v>138</v>
      </c>
      <c r="J1705" s="37" t="s">
        <v>89</v>
      </c>
      <c r="R1705" s="49">
        <f t="shared" si="102"/>
        <v>17</v>
      </c>
    </row>
    <row r="1706" spans="1:18" x14ac:dyDescent="0.25">
      <c r="A1706" s="59">
        <f t="shared" si="101"/>
        <v>1705</v>
      </c>
      <c r="B1706" s="47">
        <v>3</v>
      </c>
      <c r="F1706" s="59" t="str">
        <f t="shared" si="100"/>
        <v xml:space="preserve">LOGÍSTICA. </v>
      </c>
      <c r="G1706" s="59" t="str">
        <f>CONCATENATE(I1706," - ",J1706,". ",K1706," (Ref: ",REPARTO!$F$3,"-",A1706,")")</f>
        <v>ÁMBITO DE LA INSTRUCCIÓN TÁCTICA Y TÉCNICA - LOGÍSTICA.  (Ref: 5-1705)</v>
      </c>
      <c r="I1706" s="42" t="s">
        <v>138</v>
      </c>
      <c r="J1706" s="37" t="s">
        <v>89</v>
      </c>
      <c r="R1706" s="49">
        <f t="shared" si="102"/>
        <v>18</v>
      </c>
    </row>
    <row r="1707" spans="1:18" x14ac:dyDescent="0.25">
      <c r="A1707" s="59">
        <f t="shared" si="101"/>
        <v>1706</v>
      </c>
      <c r="B1707" s="47">
        <v>3</v>
      </c>
      <c r="F1707" s="59" t="str">
        <f t="shared" si="100"/>
        <v xml:space="preserve">LOGÍSTICA. </v>
      </c>
      <c r="G1707" s="59" t="str">
        <f>CONCATENATE(I1707," - ",J1707,". ",K1707," (Ref: ",REPARTO!$F$3,"-",A1707,")")</f>
        <v>ÁMBITO DE LA INSTRUCCIÓN TÁCTICA Y TÉCNICA - LOGÍSTICA.  (Ref: 5-1706)</v>
      </c>
      <c r="I1707" s="42" t="s">
        <v>138</v>
      </c>
      <c r="J1707" s="37" t="s">
        <v>89</v>
      </c>
      <c r="R1707" s="49">
        <f t="shared" si="102"/>
        <v>19</v>
      </c>
    </row>
    <row r="1708" spans="1:18" x14ac:dyDescent="0.25">
      <c r="A1708" s="59">
        <f t="shared" si="101"/>
        <v>1707</v>
      </c>
      <c r="B1708" s="47">
        <v>3</v>
      </c>
      <c r="F1708" s="59" t="str">
        <f t="shared" si="100"/>
        <v xml:space="preserve">LOGÍSTICA. </v>
      </c>
      <c r="G1708" s="59" t="str">
        <f>CONCATENATE(I1708," - ",J1708,". ",K1708," (Ref: ",REPARTO!$F$3,"-",A1708,")")</f>
        <v>ÁMBITO DE LA INSTRUCCIÓN TÁCTICA Y TÉCNICA - LOGÍSTICA.  (Ref: 5-1707)</v>
      </c>
      <c r="I1708" s="42" t="s">
        <v>138</v>
      </c>
      <c r="J1708" s="37" t="s">
        <v>89</v>
      </c>
      <c r="R1708" s="49">
        <f t="shared" si="102"/>
        <v>20</v>
      </c>
    </row>
    <row r="1709" spans="1:18" x14ac:dyDescent="0.25">
      <c r="A1709" s="59">
        <f t="shared" si="101"/>
        <v>1708</v>
      </c>
      <c r="B1709" s="47">
        <v>3</v>
      </c>
      <c r="F1709" s="59" t="str">
        <f t="shared" si="100"/>
        <v xml:space="preserve">LOGÍSTICA. </v>
      </c>
      <c r="G1709" s="59" t="str">
        <f>CONCATENATE(I1709," - ",J1709,". ",K1709," (Ref: ",REPARTO!$F$3,"-",A1709,")")</f>
        <v>ÁMBITO DE LA INSTRUCCIÓN TÁCTICA Y TÉCNICA - LOGÍSTICA.  (Ref: 5-1708)</v>
      </c>
      <c r="I1709" s="42" t="s">
        <v>138</v>
      </c>
      <c r="J1709" s="37" t="s">
        <v>89</v>
      </c>
      <c r="R1709" s="49">
        <f t="shared" si="102"/>
        <v>21</v>
      </c>
    </row>
    <row r="1710" spans="1:18" x14ac:dyDescent="0.25">
      <c r="A1710" s="59">
        <f t="shared" si="101"/>
        <v>1709</v>
      </c>
      <c r="B1710" s="47">
        <v>3</v>
      </c>
      <c r="F1710" s="59" t="str">
        <f t="shared" si="100"/>
        <v xml:space="preserve">LOGÍSTICA. </v>
      </c>
      <c r="G1710" s="59" t="str">
        <f>CONCATENATE(I1710," - ",J1710,". ",K1710," (Ref: ",REPARTO!$F$3,"-",A1710,")")</f>
        <v>ÁMBITO DE LA INSTRUCCIÓN TÁCTICA Y TÉCNICA - LOGÍSTICA.  (Ref: 5-1709)</v>
      </c>
      <c r="I1710" s="42" t="s">
        <v>138</v>
      </c>
      <c r="J1710" s="37" t="s">
        <v>89</v>
      </c>
      <c r="R1710" s="49">
        <f t="shared" si="102"/>
        <v>22</v>
      </c>
    </row>
    <row r="1711" spans="1:18" x14ac:dyDescent="0.25">
      <c r="A1711" s="59">
        <f t="shared" si="101"/>
        <v>1710</v>
      </c>
      <c r="B1711" s="47">
        <v>3</v>
      </c>
      <c r="F1711" s="59" t="str">
        <f t="shared" si="100"/>
        <v xml:space="preserve">LOGÍSTICA. </v>
      </c>
      <c r="G1711" s="59" t="str">
        <f>CONCATENATE(I1711," - ",J1711,". ",K1711," (Ref: ",REPARTO!$F$3,"-",A1711,")")</f>
        <v>ÁMBITO DE LA INSTRUCCIÓN TÁCTICA Y TÉCNICA - LOGÍSTICA.  (Ref: 5-1710)</v>
      </c>
      <c r="I1711" s="42" t="s">
        <v>138</v>
      </c>
      <c r="J1711" s="37" t="s">
        <v>89</v>
      </c>
      <c r="R1711" s="49">
        <f t="shared" si="102"/>
        <v>23</v>
      </c>
    </row>
    <row r="1712" spans="1:18" x14ac:dyDescent="0.25">
      <c r="A1712" s="59">
        <f t="shared" si="101"/>
        <v>1711</v>
      </c>
      <c r="B1712" s="47">
        <v>3</v>
      </c>
      <c r="F1712" s="59" t="str">
        <f t="shared" si="100"/>
        <v xml:space="preserve">LOGÍSTICA. </v>
      </c>
      <c r="G1712" s="59" t="str">
        <f>CONCATENATE(I1712," - ",J1712,". ",K1712," (Ref: ",REPARTO!$F$3,"-",A1712,")")</f>
        <v>ÁMBITO DE LA INSTRUCCIÓN TÁCTICA Y TÉCNICA - LOGÍSTICA.  (Ref: 5-1711)</v>
      </c>
      <c r="I1712" s="42" t="s">
        <v>138</v>
      </c>
      <c r="J1712" s="37" t="s">
        <v>89</v>
      </c>
      <c r="R1712" s="49">
        <f t="shared" si="102"/>
        <v>24</v>
      </c>
    </row>
    <row r="1713" spans="1:18" x14ac:dyDescent="0.25">
      <c r="A1713" s="59">
        <f t="shared" si="101"/>
        <v>1712</v>
      </c>
      <c r="B1713" s="47">
        <v>3</v>
      </c>
      <c r="F1713" s="59" t="str">
        <f t="shared" si="100"/>
        <v xml:space="preserve">LOGÍSTICA. </v>
      </c>
      <c r="G1713" s="59" t="str">
        <f>CONCATENATE(I1713," - ",J1713,". ",K1713," (Ref: ",REPARTO!$F$3,"-",A1713,")")</f>
        <v>ÁMBITO DE LA INSTRUCCIÓN TÁCTICA Y TÉCNICA - LOGÍSTICA.  (Ref: 5-1712)</v>
      </c>
      <c r="I1713" s="42" t="s">
        <v>138</v>
      </c>
      <c r="J1713" s="37" t="s">
        <v>89</v>
      </c>
      <c r="R1713" s="49">
        <f t="shared" si="102"/>
        <v>25</v>
      </c>
    </row>
    <row r="1714" spans="1:18" x14ac:dyDescent="0.25">
      <c r="A1714" s="59">
        <f t="shared" si="101"/>
        <v>1713</v>
      </c>
      <c r="B1714" s="47">
        <v>3</v>
      </c>
      <c r="F1714" s="59" t="str">
        <f t="shared" si="100"/>
        <v xml:space="preserve">LOGÍSTICA. </v>
      </c>
      <c r="G1714" s="59" t="str">
        <f>CONCATENATE(I1714," - ",J1714,". ",K1714," (Ref: ",REPARTO!$F$3,"-",A1714,")")</f>
        <v>ÁMBITO DE LA INSTRUCCIÓN TÁCTICA Y TÉCNICA - LOGÍSTICA.  (Ref: 5-1713)</v>
      </c>
      <c r="I1714" s="42" t="s">
        <v>138</v>
      </c>
      <c r="J1714" s="37" t="s">
        <v>89</v>
      </c>
      <c r="R1714" s="49">
        <f t="shared" si="102"/>
        <v>26</v>
      </c>
    </row>
    <row r="1715" spans="1:18" x14ac:dyDescent="0.25">
      <c r="A1715" s="59">
        <f t="shared" si="101"/>
        <v>1714</v>
      </c>
      <c r="B1715" s="47">
        <v>3</v>
      </c>
      <c r="F1715" s="59" t="str">
        <f t="shared" si="100"/>
        <v xml:space="preserve">LOGÍSTICA. </v>
      </c>
      <c r="G1715" s="59" t="str">
        <f>CONCATENATE(I1715," - ",J1715,". ",K1715," (Ref: ",REPARTO!$F$3,"-",A1715,")")</f>
        <v>ÁMBITO DE LA INSTRUCCIÓN TÁCTICA Y TÉCNICA - LOGÍSTICA.  (Ref: 5-1714)</v>
      </c>
      <c r="I1715" s="42" t="s">
        <v>138</v>
      </c>
      <c r="J1715" s="37" t="s">
        <v>89</v>
      </c>
      <c r="R1715" s="49">
        <f t="shared" si="102"/>
        <v>27</v>
      </c>
    </row>
    <row r="1716" spans="1:18" x14ac:dyDescent="0.25">
      <c r="A1716" s="59">
        <f t="shared" si="101"/>
        <v>1715</v>
      </c>
      <c r="B1716" s="47">
        <v>3</v>
      </c>
      <c r="F1716" s="59" t="str">
        <f t="shared" si="100"/>
        <v xml:space="preserve">LOGÍSTICA. </v>
      </c>
      <c r="G1716" s="59" t="str">
        <f>CONCATENATE(I1716," - ",J1716,". ",K1716," (Ref: ",REPARTO!$F$3,"-",A1716,")")</f>
        <v>ÁMBITO DE LA INSTRUCCIÓN TÁCTICA Y TÉCNICA - LOGÍSTICA.  (Ref: 5-1715)</v>
      </c>
      <c r="I1716" s="42" t="s">
        <v>138</v>
      </c>
      <c r="J1716" s="37" t="s">
        <v>89</v>
      </c>
      <c r="R1716" s="49">
        <f t="shared" si="102"/>
        <v>28</v>
      </c>
    </row>
    <row r="1717" spans="1:18" x14ac:dyDescent="0.25">
      <c r="A1717" s="59">
        <f t="shared" si="101"/>
        <v>1716</v>
      </c>
      <c r="B1717" s="47">
        <v>3</v>
      </c>
      <c r="F1717" s="59" t="str">
        <f t="shared" si="100"/>
        <v xml:space="preserve">LOGÍSTICA. </v>
      </c>
      <c r="G1717" s="59" t="str">
        <f>CONCATENATE(I1717," - ",J1717,". ",K1717," (Ref: ",REPARTO!$F$3,"-",A1717,")")</f>
        <v>ÁMBITO DE LA INSTRUCCIÓN TÁCTICA Y TÉCNICA - LOGÍSTICA.  (Ref: 5-1716)</v>
      </c>
      <c r="I1717" s="42" t="s">
        <v>138</v>
      </c>
      <c r="J1717" s="37" t="s">
        <v>89</v>
      </c>
      <c r="R1717" s="49">
        <f t="shared" si="102"/>
        <v>29</v>
      </c>
    </row>
    <row r="1718" spans="1:18" x14ac:dyDescent="0.25">
      <c r="A1718" s="59">
        <f t="shared" si="101"/>
        <v>1717</v>
      </c>
      <c r="B1718" s="47">
        <v>3</v>
      </c>
      <c r="F1718" s="59" t="str">
        <f t="shared" si="100"/>
        <v xml:space="preserve">LOGÍSTICA. </v>
      </c>
      <c r="G1718" s="59" t="str">
        <f>CONCATENATE(I1718," - ",J1718,". ",K1718," (Ref: ",REPARTO!$F$3,"-",A1718,")")</f>
        <v>ÁMBITO DE LA INSTRUCCIÓN TÁCTICA Y TÉCNICA - LOGÍSTICA.  (Ref: 5-1717)</v>
      </c>
      <c r="I1718" s="42" t="s">
        <v>138</v>
      </c>
      <c r="J1718" s="37" t="s">
        <v>89</v>
      </c>
      <c r="R1718" s="49">
        <f t="shared" si="102"/>
        <v>30</v>
      </c>
    </row>
    <row r="1719" spans="1:18" x14ac:dyDescent="0.25">
      <c r="A1719" s="59">
        <f t="shared" si="101"/>
        <v>1718</v>
      </c>
      <c r="B1719" s="47">
        <v>3</v>
      </c>
      <c r="F1719" s="59" t="str">
        <f t="shared" si="100"/>
        <v xml:space="preserve">LOGÍSTICA. </v>
      </c>
      <c r="G1719" s="59" t="str">
        <f>CONCATENATE(I1719," - ",J1719,". ",K1719," (Ref: ",REPARTO!$F$3,"-",A1719,")")</f>
        <v>ÁMBITO DE LA INSTRUCCIÓN TÁCTICA Y TÉCNICA - LOGÍSTICA.  (Ref: 5-1718)</v>
      </c>
      <c r="I1719" s="42" t="s">
        <v>138</v>
      </c>
      <c r="J1719" s="37" t="s">
        <v>89</v>
      </c>
      <c r="R1719" s="49">
        <f t="shared" si="102"/>
        <v>31</v>
      </c>
    </row>
    <row r="1720" spans="1:18" x14ac:dyDescent="0.25">
      <c r="A1720" s="59">
        <f t="shared" si="101"/>
        <v>1719</v>
      </c>
      <c r="B1720" s="47">
        <v>3</v>
      </c>
      <c r="F1720" s="59" t="str">
        <f t="shared" si="100"/>
        <v xml:space="preserve">LOGÍSTICA. </v>
      </c>
      <c r="G1720" s="59" t="str">
        <f>CONCATENATE(I1720," - ",J1720,". ",K1720," (Ref: ",REPARTO!$F$3,"-",A1720,")")</f>
        <v>ÁMBITO DE LA INSTRUCCIÓN TÁCTICA Y TÉCNICA - LOGÍSTICA.  (Ref: 5-1719)</v>
      </c>
      <c r="I1720" s="42" t="s">
        <v>138</v>
      </c>
      <c r="J1720" s="37" t="s">
        <v>89</v>
      </c>
      <c r="R1720" s="49">
        <f t="shared" si="102"/>
        <v>32</v>
      </c>
    </row>
    <row r="1721" spans="1:18" x14ac:dyDescent="0.25">
      <c r="A1721" s="59">
        <f t="shared" si="101"/>
        <v>1720</v>
      </c>
      <c r="B1721" s="47">
        <v>3</v>
      </c>
      <c r="F1721" s="59" t="str">
        <f t="shared" si="100"/>
        <v xml:space="preserve">LOGÍSTICA. </v>
      </c>
      <c r="G1721" s="59" t="str">
        <f>CONCATENATE(I1721," - ",J1721,". ",K1721," (Ref: ",REPARTO!$F$3,"-",A1721,")")</f>
        <v>ÁMBITO DE LA INSTRUCCIÓN TÁCTICA Y TÉCNICA - LOGÍSTICA.  (Ref: 5-1720)</v>
      </c>
      <c r="I1721" s="42" t="s">
        <v>138</v>
      </c>
      <c r="J1721" s="37" t="s">
        <v>89</v>
      </c>
      <c r="R1721" s="49">
        <f t="shared" si="102"/>
        <v>33</v>
      </c>
    </row>
    <row r="1722" spans="1:18" x14ac:dyDescent="0.25">
      <c r="A1722" s="59">
        <f t="shared" si="101"/>
        <v>1721</v>
      </c>
      <c r="B1722" s="47">
        <v>3</v>
      </c>
      <c r="F1722" s="59" t="str">
        <f t="shared" si="100"/>
        <v xml:space="preserve">LOGÍSTICA. </v>
      </c>
      <c r="G1722" s="59" t="str">
        <f>CONCATENATE(I1722," - ",J1722,". ",K1722," (Ref: ",REPARTO!$F$3,"-",A1722,")")</f>
        <v>ÁMBITO DE LA INSTRUCCIÓN TÁCTICA Y TÉCNICA - LOGÍSTICA.  (Ref: 5-1721)</v>
      </c>
      <c r="I1722" s="42" t="s">
        <v>138</v>
      </c>
      <c r="J1722" s="37" t="s">
        <v>89</v>
      </c>
      <c r="R1722" s="49">
        <f t="shared" si="102"/>
        <v>34</v>
      </c>
    </row>
    <row r="1723" spans="1:18" x14ac:dyDescent="0.25">
      <c r="A1723" s="59">
        <f t="shared" si="101"/>
        <v>1722</v>
      </c>
      <c r="B1723" s="47">
        <v>3</v>
      </c>
      <c r="F1723" s="59" t="str">
        <f t="shared" si="100"/>
        <v xml:space="preserve">LOGÍSTICA. </v>
      </c>
      <c r="G1723" s="59" t="str">
        <f>CONCATENATE(I1723," - ",J1723,". ",K1723," (Ref: ",REPARTO!$F$3,"-",A1723,")")</f>
        <v>ÁMBITO DE LA INSTRUCCIÓN TÁCTICA Y TÉCNICA - LOGÍSTICA.  (Ref: 5-1722)</v>
      </c>
      <c r="I1723" s="42" t="s">
        <v>138</v>
      </c>
      <c r="J1723" s="37" t="s">
        <v>89</v>
      </c>
      <c r="R1723" s="49">
        <f t="shared" si="102"/>
        <v>35</v>
      </c>
    </row>
    <row r="1724" spans="1:18" x14ac:dyDescent="0.25">
      <c r="A1724" s="59">
        <f t="shared" si="101"/>
        <v>1723</v>
      </c>
      <c r="B1724" s="47">
        <v>3</v>
      </c>
      <c r="F1724" s="59" t="str">
        <f t="shared" si="100"/>
        <v xml:space="preserve">LOGÍSTICA. </v>
      </c>
      <c r="G1724" s="59" t="str">
        <f>CONCATENATE(I1724," - ",J1724,". ",K1724," (Ref: ",REPARTO!$F$3,"-",A1724,")")</f>
        <v>ÁMBITO DE LA INSTRUCCIÓN TÁCTICA Y TÉCNICA - LOGÍSTICA.  (Ref: 5-1723)</v>
      </c>
      <c r="I1724" s="42" t="s">
        <v>138</v>
      </c>
      <c r="J1724" s="37" t="s">
        <v>89</v>
      </c>
      <c r="R1724" s="49">
        <f t="shared" si="102"/>
        <v>36</v>
      </c>
    </row>
    <row r="1725" spans="1:18" x14ac:dyDescent="0.25">
      <c r="A1725" s="59">
        <f t="shared" si="101"/>
        <v>1724</v>
      </c>
      <c r="B1725" s="47">
        <v>3</v>
      </c>
      <c r="F1725" s="59" t="str">
        <f t="shared" si="100"/>
        <v xml:space="preserve">LOGÍSTICA. </v>
      </c>
      <c r="G1725" s="59" t="str">
        <f>CONCATENATE(I1725," - ",J1725,". ",K1725," (Ref: ",REPARTO!$F$3,"-",A1725,")")</f>
        <v>ÁMBITO DE LA INSTRUCCIÓN TÁCTICA Y TÉCNICA - LOGÍSTICA.  (Ref: 5-1724)</v>
      </c>
      <c r="I1725" s="42" t="s">
        <v>138</v>
      </c>
      <c r="J1725" s="37" t="s">
        <v>89</v>
      </c>
      <c r="R1725" s="49">
        <f t="shared" si="102"/>
        <v>37</v>
      </c>
    </row>
    <row r="1726" spans="1:18" x14ac:dyDescent="0.25">
      <c r="A1726" s="59">
        <f t="shared" si="101"/>
        <v>1725</v>
      </c>
      <c r="B1726" s="47">
        <v>3</v>
      </c>
      <c r="F1726" s="59" t="str">
        <f t="shared" si="100"/>
        <v xml:space="preserve">LOGÍSTICA. </v>
      </c>
      <c r="G1726" s="59" t="str">
        <f>CONCATENATE(I1726," - ",J1726,". ",K1726," (Ref: ",REPARTO!$F$3,"-",A1726,")")</f>
        <v>ÁMBITO DE LA INSTRUCCIÓN TÁCTICA Y TÉCNICA - LOGÍSTICA.  (Ref: 5-1725)</v>
      </c>
      <c r="I1726" s="42" t="s">
        <v>138</v>
      </c>
      <c r="J1726" s="37" t="s">
        <v>89</v>
      </c>
      <c r="R1726" s="49">
        <f t="shared" si="102"/>
        <v>38</v>
      </c>
    </row>
    <row r="1727" spans="1:18" x14ac:dyDescent="0.25">
      <c r="A1727" s="59">
        <f t="shared" si="101"/>
        <v>1726</v>
      </c>
      <c r="B1727" s="47">
        <v>3</v>
      </c>
      <c r="F1727" s="59" t="str">
        <f t="shared" si="100"/>
        <v xml:space="preserve">LOGÍSTICA. </v>
      </c>
      <c r="G1727" s="59" t="str">
        <f>CONCATENATE(I1727," - ",J1727,". ",K1727," (Ref: ",REPARTO!$F$3,"-",A1727,")")</f>
        <v>ÁMBITO DE LA INSTRUCCIÓN TÁCTICA Y TÉCNICA - LOGÍSTICA.  (Ref: 5-1726)</v>
      </c>
      <c r="I1727" s="42" t="s">
        <v>138</v>
      </c>
      <c r="J1727" s="37" t="s">
        <v>89</v>
      </c>
      <c r="R1727" s="49">
        <f t="shared" si="102"/>
        <v>39</v>
      </c>
    </row>
    <row r="1728" spans="1:18" x14ac:dyDescent="0.25">
      <c r="A1728" s="59">
        <f t="shared" si="101"/>
        <v>1727</v>
      </c>
      <c r="B1728" s="47">
        <v>3</v>
      </c>
      <c r="F1728" s="59" t="str">
        <f t="shared" si="100"/>
        <v xml:space="preserve">LOGÍSTICA. </v>
      </c>
      <c r="G1728" s="59" t="str">
        <f>CONCATENATE(I1728," - ",J1728,". ",K1728," (Ref: ",REPARTO!$F$3,"-",A1728,")")</f>
        <v>ÁMBITO DE LA INSTRUCCIÓN TÁCTICA Y TÉCNICA - LOGÍSTICA.  (Ref: 5-1727)</v>
      </c>
      <c r="I1728" s="42" t="s">
        <v>138</v>
      </c>
      <c r="J1728" s="37" t="s">
        <v>89</v>
      </c>
      <c r="R1728" s="49">
        <f t="shared" si="102"/>
        <v>40</v>
      </c>
    </row>
    <row r="1729" spans="1:18" x14ac:dyDescent="0.25">
      <c r="A1729" s="59">
        <f t="shared" si="101"/>
        <v>1728</v>
      </c>
      <c r="B1729" s="47">
        <v>3</v>
      </c>
      <c r="F1729" s="59" t="str">
        <f t="shared" si="100"/>
        <v xml:space="preserve">LOGÍSTICA. </v>
      </c>
      <c r="G1729" s="59" t="str">
        <f>CONCATENATE(I1729," - ",J1729,". ",K1729," (Ref: ",REPARTO!$F$3,"-",A1729,")")</f>
        <v>ÁMBITO DE LA INSTRUCCIÓN TÁCTICA Y TÉCNICA - LOGÍSTICA.  (Ref: 5-1728)</v>
      </c>
      <c r="I1729" s="42" t="s">
        <v>138</v>
      </c>
      <c r="J1729" s="37" t="s">
        <v>89</v>
      </c>
      <c r="R1729" s="49">
        <f t="shared" si="102"/>
        <v>41</v>
      </c>
    </row>
    <row r="1730" spans="1:18" x14ac:dyDescent="0.25">
      <c r="A1730" s="59">
        <f t="shared" si="101"/>
        <v>1729</v>
      </c>
      <c r="B1730" s="47">
        <v>3</v>
      </c>
      <c r="F1730" s="59" t="str">
        <f t="shared" si="100"/>
        <v xml:space="preserve">LOGÍSTICA. </v>
      </c>
      <c r="G1730" s="59" t="str">
        <f>CONCATENATE(I1730," - ",J1730,". ",K1730," (Ref: ",REPARTO!$F$3,"-",A1730,")")</f>
        <v>ÁMBITO DE LA INSTRUCCIÓN TÁCTICA Y TÉCNICA - LOGÍSTICA.  (Ref: 5-1729)</v>
      </c>
      <c r="I1730" s="42" t="s">
        <v>138</v>
      </c>
      <c r="J1730" s="37" t="s">
        <v>89</v>
      </c>
      <c r="R1730" s="49">
        <f t="shared" si="102"/>
        <v>42</v>
      </c>
    </row>
    <row r="1731" spans="1:18" x14ac:dyDescent="0.25">
      <c r="A1731" s="59">
        <f t="shared" si="101"/>
        <v>1730</v>
      </c>
      <c r="B1731" s="47">
        <v>3</v>
      </c>
      <c r="F1731" s="59" t="str">
        <f t="shared" ref="F1731:F1794" si="104">IF(J1731&gt;0,CONCATENATE(J1731,". ",K1731),K1731)</f>
        <v xml:space="preserve">LOGÍSTICA. </v>
      </c>
      <c r="G1731" s="59" t="str">
        <f>CONCATENATE(I1731," - ",J1731,". ",K1731," (Ref: ",REPARTO!$F$3,"-",A1731,")")</f>
        <v>ÁMBITO DE LA INSTRUCCIÓN TÁCTICA Y TÉCNICA - LOGÍSTICA.  (Ref: 5-1730)</v>
      </c>
      <c r="I1731" s="42" t="s">
        <v>138</v>
      </c>
      <c r="J1731" s="37" t="s">
        <v>89</v>
      </c>
      <c r="R1731" s="49">
        <f t="shared" si="102"/>
        <v>43</v>
      </c>
    </row>
    <row r="1732" spans="1:18" x14ac:dyDescent="0.25">
      <c r="A1732" s="59">
        <f t="shared" si="101"/>
        <v>1731</v>
      </c>
      <c r="B1732" s="47">
        <v>3</v>
      </c>
      <c r="F1732" s="59" t="str">
        <f t="shared" si="104"/>
        <v xml:space="preserve">PROTECCIÓN Y SEGURIDAD. </v>
      </c>
      <c r="G1732" s="59" t="str">
        <f>CONCATENATE(I1732," - ",J1732,". ",K1732," (Ref: ",REPARTO!$F$3,"-",A1732,")")</f>
        <v>ÁMBITO DE LA INSTRUCCIÓN TÁCTICA Y TÉCNICA - PROTECCIÓN Y SEGURIDAD.  (Ref: 5-1731)</v>
      </c>
      <c r="I1732" s="42" t="s">
        <v>138</v>
      </c>
      <c r="J1732" s="37" t="s">
        <v>90</v>
      </c>
      <c r="R1732" s="49">
        <f t="shared" si="102"/>
        <v>44</v>
      </c>
    </row>
    <row r="1733" spans="1:18" x14ac:dyDescent="0.25">
      <c r="A1733" s="59">
        <f t="shared" si="101"/>
        <v>1732</v>
      </c>
      <c r="B1733" s="47">
        <v>3</v>
      </c>
      <c r="F1733" s="59" t="str">
        <f t="shared" si="104"/>
        <v xml:space="preserve">PROTECCIÓN Y SEGURIDAD. </v>
      </c>
      <c r="G1733" s="59" t="str">
        <f>CONCATENATE(I1733," - ",J1733,". ",K1733," (Ref: ",REPARTO!$F$3,"-",A1733,")")</f>
        <v>ÁMBITO DE LA INSTRUCCIÓN TÁCTICA Y TÉCNICA - PROTECCIÓN Y SEGURIDAD.  (Ref: 5-1732)</v>
      </c>
      <c r="I1733" s="42" t="s">
        <v>138</v>
      </c>
      <c r="J1733" s="37" t="s">
        <v>90</v>
      </c>
      <c r="R1733" s="49">
        <f t="shared" si="102"/>
        <v>45</v>
      </c>
    </row>
    <row r="1734" spans="1:18" x14ac:dyDescent="0.25">
      <c r="A1734" s="59">
        <f t="shared" si="101"/>
        <v>1733</v>
      </c>
      <c r="B1734" s="47">
        <v>3</v>
      </c>
      <c r="F1734" s="59" t="str">
        <f t="shared" si="104"/>
        <v xml:space="preserve">PROTECCIÓN Y SEGURIDAD. </v>
      </c>
      <c r="G1734" s="59" t="str">
        <f>CONCATENATE(I1734," - ",J1734,". ",K1734," (Ref: ",REPARTO!$F$3,"-",A1734,")")</f>
        <v>ÁMBITO DE LA INSTRUCCIÓN TÁCTICA Y TÉCNICA - PROTECCIÓN Y SEGURIDAD.  (Ref: 5-1733)</v>
      </c>
      <c r="I1734" s="42" t="s">
        <v>138</v>
      </c>
      <c r="J1734" s="37" t="s">
        <v>90</v>
      </c>
      <c r="R1734" s="49">
        <f t="shared" si="102"/>
        <v>46</v>
      </c>
    </row>
    <row r="1735" spans="1:18" x14ac:dyDescent="0.25">
      <c r="A1735" s="59">
        <f t="shared" si="101"/>
        <v>1734</v>
      </c>
      <c r="B1735" s="47">
        <v>3</v>
      </c>
      <c r="F1735" s="59" t="str">
        <f t="shared" si="104"/>
        <v xml:space="preserve">PROTECCIÓN Y SEGURIDAD. </v>
      </c>
      <c r="G1735" s="59" t="str">
        <f>CONCATENATE(I1735," - ",J1735,". ",K1735," (Ref: ",REPARTO!$F$3,"-",A1735,")")</f>
        <v>ÁMBITO DE LA INSTRUCCIÓN TÁCTICA Y TÉCNICA - PROTECCIÓN Y SEGURIDAD.  (Ref: 5-1734)</v>
      </c>
      <c r="I1735" s="42" t="s">
        <v>138</v>
      </c>
      <c r="J1735" s="37" t="s">
        <v>90</v>
      </c>
      <c r="R1735" s="49">
        <f t="shared" si="102"/>
        <v>47</v>
      </c>
    </row>
    <row r="1736" spans="1:18" x14ac:dyDescent="0.25">
      <c r="A1736" s="59">
        <f t="shared" si="101"/>
        <v>1735</v>
      </c>
      <c r="B1736" s="47">
        <v>3</v>
      </c>
      <c r="F1736" s="59" t="str">
        <f t="shared" si="104"/>
        <v xml:space="preserve">PROTECCIÓN Y SEGURIDAD. </v>
      </c>
      <c r="G1736" s="59" t="str">
        <f>CONCATENATE(I1736," - ",J1736,". ",K1736," (Ref: ",REPARTO!$F$3,"-",A1736,")")</f>
        <v>ÁMBITO DE LA INSTRUCCIÓN TÁCTICA Y TÉCNICA - PROTECCIÓN Y SEGURIDAD.  (Ref: 5-1735)</v>
      </c>
      <c r="I1736" s="42" t="s">
        <v>138</v>
      </c>
      <c r="J1736" s="37" t="s">
        <v>90</v>
      </c>
      <c r="R1736" s="49">
        <f t="shared" si="102"/>
        <v>48</v>
      </c>
    </row>
    <row r="1737" spans="1:18" x14ac:dyDescent="0.25">
      <c r="A1737" s="59">
        <f t="shared" si="101"/>
        <v>1736</v>
      </c>
      <c r="B1737" s="47">
        <v>3</v>
      </c>
      <c r="F1737" s="59" t="str">
        <f t="shared" si="104"/>
        <v xml:space="preserve">PROTECCIÓN Y SEGURIDAD. </v>
      </c>
      <c r="G1737" s="59" t="str">
        <f>CONCATENATE(I1737," - ",J1737,". ",K1737," (Ref: ",REPARTO!$F$3,"-",A1737,")")</f>
        <v>ÁMBITO DE LA INSTRUCCIÓN TÁCTICA Y TÉCNICA - PROTECCIÓN Y SEGURIDAD.  (Ref: 5-1736)</v>
      </c>
      <c r="I1737" s="42" t="s">
        <v>138</v>
      </c>
      <c r="J1737" s="37" t="s">
        <v>90</v>
      </c>
      <c r="R1737" s="49">
        <f t="shared" si="102"/>
        <v>49</v>
      </c>
    </row>
    <row r="1738" spans="1:18" x14ac:dyDescent="0.25">
      <c r="A1738" s="59">
        <f t="shared" ref="A1738:A1801" si="105">+A1737+1</f>
        <v>1737</v>
      </c>
      <c r="B1738" s="47">
        <v>3</v>
      </c>
      <c r="F1738" s="59" t="str">
        <f t="shared" si="104"/>
        <v xml:space="preserve">PROTECCIÓN Y SEGURIDAD. </v>
      </c>
      <c r="G1738" s="59" t="str">
        <f>CONCATENATE(I1738," - ",J1738,". ",K1738," (Ref: ",REPARTO!$F$3,"-",A1738,")")</f>
        <v>ÁMBITO DE LA INSTRUCCIÓN TÁCTICA Y TÉCNICA - PROTECCIÓN Y SEGURIDAD.  (Ref: 5-1737)</v>
      </c>
      <c r="I1738" s="42" t="s">
        <v>138</v>
      </c>
      <c r="J1738" s="37" t="s">
        <v>90</v>
      </c>
      <c r="R1738" s="49">
        <f t="shared" ref="R1738:R1801" si="106">IF(C1738=0,R1737+1,1)</f>
        <v>50</v>
      </c>
    </row>
    <row r="1739" spans="1:18" x14ac:dyDescent="0.25">
      <c r="A1739" s="59">
        <f t="shared" si="105"/>
        <v>1738</v>
      </c>
      <c r="B1739" s="47">
        <v>3</v>
      </c>
      <c r="F1739" s="59" t="str">
        <f t="shared" si="104"/>
        <v xml:space="preserve">PROTECCIÓN Y SEGURIDAD. </v>
      </c>
      <c r="G1739" s="59" t="str">
        <f>CONCATENATE(I1739," - ",J1739,". ",K1739," (Ref: ",REPARTO!$F$3,"-",A1739,")")</f>
        <v>ÁMBITO DE LA INSTRUCCIÓN TÁCTICA Y TÉCNICA - PROTECCIÓN Y SEGURIDAD.  (Ref: 5-1738)</v>
      </c>
      <c r="I1739" s="42" t="s">
        <v>138</v>
      </c>
      <c r="J1739" s="37" t="s">
        <v>90</v>
      </c>
      <c r="R1739" s="49">
        <f t="shared" si="106"/>
        <v>51</v>
      </c>
    </row>
    <row r="1740" spans="1:18" x14ac:dyDescent="0.25">
      <c r="A1740" s="59">
        <f t="shared" si="105"/>
        <v>1739</v>
      </c>
      <c r="B1740" s="47">
        <v>3</v>
      </c>
      <c r="F1740" s="59" t="str">
        <f t="shared" si="104"/>
        <v xml:space="preserve">PROTECCIÓN Y SEGURIDAD. </v>
      </c>
      <c r="G1740" s="59" t="str">
        <f>CONCATENATE(I1740," - ",J1740,". ",K1740," (Ref: ",REPARTO!$F$3,"-",A1740,")")</f>
        <v>ÁMBITO DE LA INSTRUCCIÓN TÁCTICA Y TÉCNICA - PROTECCIÓN Y SEGURIDAD.  (Ref: 5-1739)</v>
      </c>
      <c r="I1740" s="42" t="s">
        <v>138</v>
      </c>
      <c r="J1740" s="37" t="s">
        <v>90</v>
      </c>
      <c r="R1740" s="49">
        <f t="shared" si="106"/>
        <v>52</v>
      </c>
    </row>
    <row r="1741" spans="1:18" x14ac:dyDescent="0.25">
      <c r="A1741" s="59">
        <f t="shared" si="105"/>
        <v>1740</v>
      </c>
      <c r="B1741" s="47">
        <v>3</v>
      </c>
      <c r="F1741" s="59" t="str">
        <f t="shared" si="104"/>
        <v xml:space="preserve">PROTECCIÓN Y SEGURIDAD. </v>
      </c>
      <c r="G1741" s="59" t="str">
        <f>CONCATENATE(I1741," - ",J1741,". ",K1741," (Ref: ",REPARTO!$F$3,"-",A1741,")")</f>
        <v>ÁMBITO DE LA INSTRUCCIÓN TÁCTICA Y TÉCNICA - PROTECCIÓN Y SEGURIDAD.  (Ref: 5-1740)</v>
      </c>
      <c r="I1741" s="42" t="s">
        <v>138</v>
      </c>
      <c r="J1741" s="37" t="s">
        <v>90</v>
      </c>
      <c r="R1741" s="49">
        <f t="shared" si="106"/>
        <v>53</v>
      </c>
    </row>
    <row r="1742" spans="1:18" x14ac:dyDescent="0.25">
      <c r="A1742" s="59">
        <f t="shared" si="105"/>
        <v>1741</v>
      </c>
      <c r="B1742" s="47">
        <v>3</v>
      </c>
      <c r="F1742" s="59" t="str">
        <f t="shared" si="104"/>
        <v xml:space="preserve">PROTECCIÓN Y SEGURIDAD. </v>
      </c>
      <c r="G1742" s="59" t="str">
        <f>CONCATENATE(I1742," - ",J1742,". ",K1742," (Ref: ",REPARTO!$F$3,"-",A1742,")")</f>
        <v>ÁMBITO DE LA INSTRUCCIÓN TÁCTICA Y TÉCNICA - PROTECCIÓN Y SEGURIDAD.  (Ref: 5-1741)</v>
      </c>
      <c r="I1742" s="42" t="s">
        <v>138</v>
      </c>
      <c r="J1742" s="37" t="s">
        <v>90</v>
      </c>
      <c r="R1742" s="49">
        <f t="shared" si="106"/>
        <v>54</v>
      </c>
    </row>
    <row r="1743" spans="1:18" x14ac:dyDescent="0.25">
      <c r="A1743" s="59">
        <f t="shared" si="105"/>
        <v>1742</v>
      </c>
      <c r="B1743" s="47">
        <v>3</v>
      </c>
      <c r="F1743" s="59" t="str">
        <f t="shared" si="104"/>
        <v xml:space="preserve">PROTECCIÓN Y SEGURIDAD. </v>
      </c>
      <c r="G1743" s="59" t="str">
        <f>CONCATENATE(I1743," - ",J1743,". ",K1743," (Ref: ",REPARTO!$F$3,"-",A1743,")")</f>
        <v>ÁMBITO DE LA INSTRUCCIÓN TÁCTICA Y TÉCNICA - PROTECCIÓN Y SEGURIDAD.  (Ref: 5-1742)</v>
      </c>
      <c r="I1743" s="42" t="s">
        <v>138</v>
      </c>
      <c r="J1743" s="37" t="s">
        <v>90</v>
      </c>
      <c r="R1743" s="49">
        <f t="shared" si="106"/>
        <v>55</v>
      </c>
    </row>
    <row r="1744" spans="1:18" x14ac:dyDescent="0.25">
      <c r="A1744" s="59">
        <f t="shared" si="105"/>
        <v>1743</v>
      </c>
      <c r="B1744" s="47">
        <v>3</v>
      </c>
      <c r="F1744" s="59" t="str">
        <f t="shared" si="104"/>
        <v xml:space="preserve">PROTECCIÓN Y SEGURIDAD. </v>
      </c>
      <c r="G1744" s="59" t="str">
        <f>CONCATENATE(I1744," - ",J1744,". ",K1744," (Ref: ",REPARTO!$F$3,"-",A1744,")")</f>
        <v>ÁMBITO DE LA INSTRUCCIÓN TÁCTICA Y TÉCNICA - PROTECCIÓN Y SEGURIDAD.  (Ref: 5-1743)</v>
      </c>
      <c r="I1744" s="42" t="s">
        <v>138</v>
      </c>
      <c r="J1744" s="37" t="s">
        <v>90</v>
      </c>
      <c r="R1744" s="49">
        <f t="shared" si="106"/>
        <v>56</v>
      </c>
    </row>
    <row r="1745" spans="1:18" x14ac:dyDescent="0.25">
      <c r="A1745" s="59">
        <f t="shared" si="105"/>
        <v>1744</v>
      </c>
      <c r="B1745" s="47">
        <v>3</v>
      </c>
      <c r="F1745" s="59" t="str">
        <f t="shared" si="104"/>
        <v xml:space="preserve">PROTECCIÓN Y SEGURIDAD. </v>
      </c>
      <c r="G1745" s="59" t="str">
        <f>CONCATENATE(I1745," - ",J1745,". ",K1745," (Ref: ",REPARTO!$F$3,"-",A1745,")")</f>
        <v>ÁMBITO DE LA INSTRUCCIÓN TÁCTICA Y TÉCNICA - PROTECCIÓN Y SEGURIDAD.  (Ref: 5-1744)</v>
      </c>
      <c r="I1745" s="42" t="s">
        <v>138</v>
      </c>
      <c r="J1745" s="37" t="s">
        <v>90</v>
      </c>
      <c r="R1745" s="49">
        <f t="shared" si="106"/>
        <v>57</v>
      </c>
    </row>
    <row r="1746" spans="1:18" x14ac:dyDescent="0.25">
      <c r="A1746" s="59">
        <f t="shared" si="105"/>
        <v>1745</v>
      </c>
      <c r="B1746" s="47">
        <v>3</v>
      </c>
      <c r="F1746" s="59" t="str">
        <f t="shared" si="104"/>
        <v xml:space="preserve">PROTECCIÓN Y SEGURIDAD. </v>
      </c>
      <c r="G1746" s="59" t="str">
        <f>CONCATENATE(I1746," - ",J1746,". ",K1746," (Ref: ",REPARTO!$F$3,"-",A1746,")")</f>
        <v>ÁMBITO DE LA INSTRUCCIÓN TÁCTICA Y TÉCNICA - PROTECCIÓN Y SEGURIDAD.  (Ref: 5-1745)</v>
      </c>
      <c r="I1746" s="42" t="s">
        <v>138</v>
      </c>
      <c r="J1746" s="37" t="s">
        <v>90</v>
      </c>
      <c r="R1746" s="49">
        <f t="shared" si="106"/>
        <v>58</v>
      </c>
    </row>
    <row r="1747" spans="1:18" x14ac:dyDescent="0.25">
      <c r="A1747" s="59">
        <f t="shared" si="105"/>
        <v>1746</v>
      </c>
      <c r="B1747" s="47">
        <v>3</v>
      </c>
      <c r="F1747" s="59" t="str">
        <f t="shared" si="104"/>
        <v xml:space="preserve">PROTECCIÓN Y SEGURIDAD. </v>
      </c>
      <c r="G1747" s="59" t="str">
        <f>CONCATENATE(I1747," - ",J1747,". ",K1747," (Ref: ",REPARTO!$F$3,"-",A1747,")")</f>
        <v>ÁMBITO DE LA INSTRUCCIÓN TÁCTICA Y TÉCNICA - PROTECCIÓN Y SEGURIDAD.  (Ref: 5-1746)</v>
      </c>
      <c r="I1747" s="42" t="s">
        <v>138</v>
      </c>
      <c r="J1747" s="37" t="s">
        <v>90</v>
      </c>
      <c r="R1747" s="49">
        <f t="shared" si="106"/>
        <v>59</v>
      </c>
    </row>
    <row r="1748" spans="1:18" x14ac:dyDescent="0.25">
      <c r="A1748" s="59">
        <f t="shared" si="105"/>
        <v>1747</v>
      </c>
      <c r="B1748" s="47">
        <v>3</v>
      </c>
      <c r="F1748" s="59" t="str">
        <f t="shared" si="104"/>
        <v xml:space="preserve">PROTECCIÓN Y SEGURIDAD. </v>
      </c>
      <c r="G1748" s="59" t="str">
        <f>CONCATENATE(I1748," - ",J1748,". ",K1748," (Ref: ",REPARTO!$F$3,"-",A1748,")")</f>
        <v>ÁMBITO DE LA INSTRUCCIÓN TÁCTICA Y TÉCNICA - PROTECCIÓN Y SEGURIDAD.  (Ref: 5-1747)</v>
      </c>
      <c r="I1748" s="42" t="s">
        <v>138</v>
      </c>
      <c r="J1748" s="37" t="s">
        <v>90</v>
      </c>
      <c r="R1748" s="49">
        <f t="shared" si="106"/>
        <v>60</v>
      </c>
    </row>
    <row r="1749" spans="1:18" x14ac:dyDescent="0.25">
      <c r="A1749" s="59">
        <f t="shared" si="105"/>
        <v>1748</v>
      </c>
      <c r="B1749" s="47">
        <v>3</v>
      </c>
      <c r="F1749" s="59" t="str">
        <f t="shared" si="104"/>
        <v xml:space="preserve">PROTECCIÓN Y SEGURIDAD. </v>
      </c>
      <c r="G1749" s="59" t="str">
        <f>CONCATENATE(I1749," - ",J1749,". ",K1749," (Ref: ",REPARTO!$F$3,"-",A1749,")")</f>
        <v>ÁMBITO DE LA INSTRUCCIÓN TÁCTICA Y TÉCNICA - PROTECCIÓN Y SEGURIDAD.  (Ref: 5-1748)</v>
      </c>
      <c r="I1749" s="42" t="s">
        <v>138</v>
      </c>
      <c r="J1749" s="37" t="s">
        <v>90</v>
      </c>
      <c r="R1749" s="49">
        <f t="shared" si="106"/>
        <v>61</v>
      </c>
    </row>
    <row r="1750" spans="1:18" x14ac:dyDescent="0.25">
      <c r="A1750" s="59">
        <f t="shared" si="105"/>
        <v>1749</v>
      </c>
      <c r="B1750" s="47">
        <v>3</v>
      </c>
      <c r="F1750" s="59" t="str">
        <f t="shared" si="104"/>
        <v xml:space="preserve">PROTECCIÓN Y SEGURIDAD. </v>
      </c>
      <c r="G1750" s="59" t="str">
        <f>CONCATENATE(I1750," - ",J1750,". ",K1750," (Ref: ",REPARTO!$F$3,"-",A1750,")")</f>
        <v>ÁMBITO DE LA INSTRUCCIÓN TÁCTICA Y TÉCNICA - PROTECCIÓN Y SEGURIDAD.  (Ref: 5-1749)</v>
      </c>
      <c r="I1750" s="42" t="s">
        <v>138</v>
      </c>
      <c r="J1750" s="37" t="s">
        <v>90</v>
      </c>
      <c r="R1750" s="49">
        <f t="shared" si="106"/>
        <v>62</v>
      </c>
    </row>
    <row r="1751" spans="1:18" x14ac:dyDescent="0.25">
      <c r="A1751" s="59">
        <f t="shared" si="105"/>
        <v>1750</v>
      </c>
      <c r="B1751" s="47">
        <v>3</v>
      </c>
      <c r="F1751" s="59" t="str">
        <f t="shared" si="104"/>
        <v xml:space="preserve">PROTECCIÓN Y SEGURIDAD. </v>
      </c>
      <c r="G1751" s="59" t="str">
        <f>CONCATENATE(I1751," - ",J1751,". ",K1751," (Ref: ",REPARTO!$F$3,"-",A1751,")")</f>
        <v>ÁMBITO DE LA INSTRUCCIÓN TÁCTICA Y TÉCNICA - PROTECCIÓN Y SEGURIDAD.  (Ref: 5-1750)</v>
      </c>
      <c r="I1751" s="42" t="s">
        <v>138</v>
      </c>
      <c r="J1751" s="37" t="s">
        <v>90</v>
      </c>
      <c r="R1751" s="49">
        <f t="shared" si="106"/>
        <v>63</v>
      </c>
    </row>
    <row r="1752" spans="1:18" x14ac:dyDescent="0.25">
      <c r="A1752" s="59">
        <f t="shared" si="105"/>
        <v>1751</v>
      </c>
      <c r="B1752" s="47">
        <v>3</v>
      </c>
      <c r="F1752" s="59" t="str">
        <f t="shared" si="104"/>
        <v xml:space="preserve">PROTECCIÓN Y SEGURIDAD. </v>
      </c>
      <c r="G1752" s="59" t="str">
        <f>CONCATENATE(I1752," - ",J1752,". ",K1752," (Ref: ",REPARTO!$F$3,"-",A1752,")")</f>
        <v>ÁMBITO DE LA INSTRUCCIÓN TÁCTICA Y TÉCNICA - PROTECCIÓN Y SEGURIDAD.  (Ref: 5-1751)</v>
      </c>
      <c r="I1752" s="42" t="s">
        <v>138</v>
      </c>
      <c r="J1752" s="37" t="s">
        <v>90</v>
      </c>
      <c r="R1752" s="49">
        <f t="shared" si="106"/>
        <v>64</v>
      </c>
    </row>
    <row r="1753" spans="1:18" x14ac:dyDescent="0.25">
      <c r="A1753" s="59">
        <f t="shared" si="105"/>
        <v>1752</v>
      </c>
      <c r="B1753" s="47">
        <v>3</v>
      </c>
      <c r="F1753" s="59" t="str">
        <f t="shared" si="104"/>
        <v xml:space="preserve">PROTECCIÓN Y SEGURIDAD. </v>
      </c>
      <c r="G1753" s="59" t="str">
        <f>CONCATENATE(I1753," - ",J1753,". ",K1753," (Ref: ",REPARTO!$F$3,"-",A1753,")")</f>
        <v>ÁMBITO DE LA INSTRUCCIÓN TÁCTICA Y TÉCNICA - PROTECCIÓN Y SEGURIDAD.  (Ref: 5-1752)</v>
      </c>
      <c r="I1753" s="42" t="s">
        <v>138</v>
      </c>
      <c r="J1753" s="37" t="s">
        <v>90</v>
      </c>
      <c r="R1753" s="49">
        <f t="shared" si="106"/>
        <v>65</v>
      </c>
    </row>
    <row r="1754" spans="1:18" x14ac:dyDescent="0.25">
      <c r="A1754" s="59">
        <f t="shared" si="105"/>
        <v>1753</v>
      </c>
      <c r="B1754" s="47">
        <v>3</v>
      </c>
      <c r="F1754" s="59" t="str">
        <f t="shared" si="104"/>
        <v xml:space="preserve">PROTECCIÓN Y SEGURIDAD. </v>
      </c>
      <c r="G1754" s="59" t="str">
        <f>CONCATENATE(I1754," - ",J1754,". ",K1754," (Ref: ",REPARTO!$F$3,"-",A1754,")")</f>
        <v>ÁMBITO DE LA INSTRUCCIÓN TÁCTICA Y TÉCNICA - PROTECCIÓN Y SEGURIDAD.  (Ref: 5-1753)</v>
      </c>
      <c r="I1754" s="42" t="s">
        <v>138</v>
      </c>
      <c r="J1754" s="37" t="s">
        <v>90</v>
      </c>
      <c r="R1754" s="49">
        <f t="shared" si="106"/>
        <v>66</v>
      </c>
    </row>
    <row r="1755" spans="1:18" x14ac:dyDescent="0.25">
      <c r="A1755" s="59">
        <f t="shared" si="105"/>
        <v>1754</v>
      </c>
      <c r="B1755" s="47">
        <v>3</v>
      </c>
      <c r="F1755" s="59" t="str">
        <f t="shared" si="104"/>
        <v xml:space="preserve">PROTECCIÓN Y SEGURIDAD. </v>
      </c>
      <c r="G1755" s="59" t="str">
        <f>CONCATENATE(I1755," - ",J1755,". ",K1755," (Ref: ",REPARTO!$F$3,"-",A1755,")")</f>
        <v>ÁMBITO DE LA INSTRUCCIÓN TÁCTICA Y TÉCNICA - PROTECCIÓN Y SEGURIDAD.  (Ref: 5-1754)</v>
      </c>
      <c r="I1755" s="42" t="s">
        <v>138</v>
      </c>
      <c r="J1755" s="37" t="s">
        <v>90</v>
      </c>
      <c r="R1755" s="49">
        <f t="shared" si="106"/>
        <v>67</v>
      </c>
    </row>
    <row r="1756" spans="1:18" x14ac:dyDescent="0.25">
      <c r="A1756" s="59">
        <f t="shared" si="105"/>
        <v>1755</v>
      </c>
      <c r="B1756" s="47">
        <v>3</v>
      </c>
      <c r="F1756" s="59" t="str">
        <f t="shared" si="104"/>
        <v xml:space="preserve">PROTECCIÓN Y SEGURIDAD. </v>
      </c>
      <c r="G1756" s="59" t="str">
        <f>CONCATENATE(I1756," - ",J1756,". ",K1756," (Ref: ",REPARTO!$F$3,"-",A1756,")")</f>
        <v>ÁMBITO DE LA INSTRUCCIÓN TÁCTICA Y TÉCNICA - PROTECCIÓN Y SEGURIDAD.  (Ref: 5-1755)</v>
      </c>
      <c r="I1756" s="42" t="s">
        <v>138</v>
      </c>
      <c r="J1756" s="37" t="s">
        <v>90</v>
      </c>
      <c r="R1756" s="49">
        <f t="shared" si="106"/>
        <v>68</v>
      </c>
    </row>
    <row r="1757" spans="1:18" x14ac:dyDescent="0.25">
      <c r="A1757" s="59">
        <f t="shared" si="105"/>
        <v>1756</v>
      </c>
      <c r="B1757" s="47">
        <v>3</v>
      </c>
      <c r="F1757" s="59" t="str">
        <f t="shared" si="104"/>
        <v xml:space="preserve">PROTECCIÓN Y SEGURIDAD. </v>
      </c>
      <c r="G1757" s="59" t="str">
        <f>CONCATENATE(I1757," - ",J1757,". ",K1757," (Ref: ",REPARTO!$F$3,"-",A1757,")")</f>
        <v>ÁMBITO DE LA INSTRUCCIÓN TÁCTICA Y TÉCNICA - PROTECCIÓN Y SEGURIDAD.  (Ref: 5-1756)</v>
      </c>
      <c r="I1757" s="42" t="s">
        <v>138</v>
      </c>
      <c r="J1757" s="37" t="s">
        <v>90</v>
      </c>
      <c r="R1757" s="49">
        <f t="shared" si="106"/>
        <v>69</v>
      </c>
    </row>
    <row r="1758" spans="1:18" x14ac:dyDescent="0.25">
      <c r="A1758" s="59">
        <f t="shared" si="105"/>
        <v>1757</v>
      </c>
      <c r="B1758" s="47">
        <v>3</v>
      </c>
      <c r="F1758" s="59" t="str">
        <f t="shared" si="104"/>
        <v xml:space="preserve">PROTECCIÓN Y SEGURIDAD. </v>
      </c>
      <c r="G1758" s="59" t="str">
        <f>CONCATENATE(I1758," - ",J1758,". ",K1758," (Ref: ",REPARTO!$F$3,"-",A1758,")")</f>
        <v>ÁMBITO DE LA INSTRUCCIÓN TÁCTICA Y TÉCNICA - PROTECCIÓN Y SEGURIDAD.  (Ref: 5-1757)</v>
      </c>
      <c r="I1758" s="42" t="s">
        <v>138</v>
      </c>
      <c r="J1758" s="37" t="s">
        <v>90</v>
      </c>
      <c r="R1758" s="49">
        <f t="shared" si="106"/>
        <v>70</v>
      </c>
    </row>
    <row r="1759" spans="1:18" x14ac:dyDescent="0.25">
      <c r="A1759" s="59">
        <f t="shared" si="105"/>
        <v>1758</v>
      </c>
      <c r="B1759" s="47">
        <v>3</v>
      </c>
      <c r="F1759" s="59" t="str">
        <f t="shared" si="104"/>
        <v xml:space="preserve">PROTECCIÓN Y SEGURIDAD. </v>
      </c>
      <c r="G1759" s="59" t="str">
        <f>CONCATENATE(I1759," - ",J1759,". ",K1759," (Ref: ",REPARTO!$F$3,"-",A1759,")")</f>
        <v>ÁMBITO DE LA INSTRUCCIÓN TÁCTICA Y TÉCNICA - PROTECCIÓN Y SEGURIDAD.  (Ref: 5-1758)</v>
      </c>
      <c r="I1759" s="42" t="s">
        <v>138</v>
      </c>
      <c r="J1759" s="37" t="s">
        <v>90</v>
      </c>
      <c r="R1759" s="49">
        <f t="shared" si="106"/>
        <v>71</v>
      </c>
    </row>
    <row r="1760" spans="1:18" x14ac:dyDescent="0.25">
      <c r="A1760" s="59">
        <f t="shared" si="105"/>
        <v>1759</v>
      </c>
      <c r="B1760" s="47">
        <v>3</v>
      </c>
      <c r="F1760" s="59" t="str">
        <f t="shared" si="104"/>
        <v xml:space="preserve">PROTECCIÓN Y SEGURIDAD. </v>
      </c>
      <c r="G1760" s="59" t="str">
        <f>CONCATENATE(I1760," - ",J1760,". ",K1760," (Ref: ",REPARTO!$F$3,"-",A1760,")")</f>
        <v>ÁMBITO DE LA INSTRUCCIÓN TÁCTICA Y TÉCNICA - PROTECCIÓN Y SEGURIDAD.  (Ref: 5-1759)</v>
      </c>
      <c r="I1760" s="42" t="s">
        <v>138</v>
      </c>
      <c r="J1760" s="37" t="s">
        <v>90</v>
      </c>
      <c r="R1760" s="49">
        <f t="shared" si="106"/>
        <v>72</v>
      </c>
    </row>
    <row r="1761" spans="1:18" x14ac:dyDescent="0.25">
      <c r="A1761" s="59">
        <f t="shared" si="105"/>
        <v>1760</v>
      </c>
      <c r="B1761" s="47">
        <v>3</v>
      </c>
      <c r="F1761" s="59" t="str">
        <f t="shared" si="104"/>
        <v xml:space="preserve">PROTECCIÓN Y SEGURIDAD. </v>
      </c>
      <c r="G1761" s="59" t="str">
        <f>CONCATENATE(I1761," - ",J1761,". ",K1761," (Ref: ",REPARTO!$F$3,"-",A1761,")")</f>
        <v>ÁMBITO DE LA INSTRUCCIÓN TÁCTICA Y TÉCNICA - PROTECCIÓN Y SEGURIDAD.  (Ref: 5-1760)</v>
      </c>
      <c r="I1761" s="42" t="s">
        <v>138</v>
      </c>
      <c r="J1761" s="37" t="s">
        <v>90</v>
      </c>
      <c r="R1761" s="49">
        <f t="shared" si="106"/>
        <v>73</v>
      </c>
    </row>
    <row r="1762" spans="1:18" x14ac:dyDescent="0.25">
      <c r="A1762" s="59">
        <f t="shared" si="105"/>
        <v>1761</v>
      </c>
      <c r="B1762" s="47">
        <v>3</v>
      </c>
      <c r="F1762" s="59" t="str">
        <f t="shared" si="104"/>
        <v xml:space="preserve">PROTECCIÓN Y SEGURIDAD. </v>
      </c>
      <c r="G1762" s="59" t="str">
        <f>CONCATENATE(I1762," - ",J1762,". ",K1762," (Ref: ",REPARTO!$F$3,"-",A1762,")")</f>
        <v>ÁMBITO DE LA INSTRUCCIÓN TÁCTICA Y TÉCNICA - PROTECCIÓN Y SEGURIDAD.  (Ref: 5-1761)</v>
      </c>
      <c r="I1762" s="42" t="s">
        <v>138</v>
      </c>
      <c r="J1762" s="37" t="s">
        <v>90</v>
      </c>
      <c r="R1762" s="49">
        <f t="shared" si="106"/>
        <v>74</v>
      </c>
    </row>
    <row r="1763" spans="1:18" x14ac:dyDescent="0.25">
      <c r="A1763" s="59">
        <f t="shared" si="105"/>
        <v>1762</v>
      </c>
      <c r="B1763" s="47">
        <v>3</v>
      </c>
      <c r="F1763" s="59" t="str">
        <f t="shared" si="104"/>
        <v xml:space="preserve">PROTECCIÓN Y SEGURIDAD. </v>
      </c>
      <c r="G1763" s="59" t="str">
        <f>CONCATENATE(I1763," - ",J1763,". ",K1763," (Ref: ",REPARTO!$F$3,"-",A1763,")")</f>
        <v>ÁMBITO DE LA INSTRUCCIÓN TÁCTICA Y TÉCNICA - PROTECCIÓN Y SEGURIDAD.  (Ref: 5-1762)</v>
      </c>
      <c r="I1763" s="42" t="s">
        <v>138</v>
      </c>
      <c r="J1763" s="37" t="s">
        <v>90</v>
      </c>
      <c r="R1763" s="49">
        <f t="shared" si="106"/>
        <v>75</v>
      </c>
    </row>
    <row r="1764" spans="1:18" x14ac:dyDescent="0.25">
      <c r="A1764" s="59">
        <f t="shared" si="105"/>
        <v>1763</v>
      </c>
      <c r="B1764" s="47">
        <v>3</v>
      </c>
      <c r="F1764" s="59" t="str">
        <f t="shared" si="104"/>
        <v xml:space="preserve">ARMAMENTO Y PISTOLA UPS. </v>
      </c>
      <c r="G1764" s="59" t="str">
        <f>CONCATENATE(I1764," - ",J1764,". ",K1764," (Ref: ",REPARTO!$F$3,"-",A1764,")")</f>
        <v>ÁMBITO DE LA INSTRUCCIÓN TÁCTICA Y TÉCNICA - ARMAMENTO Y PISTOLA UPS.  (Ref: 5-1763)</v>
      </c>
      <c r="I1764" s="42" t="s">
        <v>138</v>
      </c>
      <c r="J1764" s="37" t="s">
        <v>91</v>
      </c>
      <c r="R1764" s="49">
        <f t="shared" si="106"/>
        <v>76</v>
      </c>
    </row>
    <row r="1765" spans="1:18" x14ac:dyDescent="0.25">
      <c r="A1765" s="59">
        <f t="shared" si="105"/>
        <v>1764</v>
      </c>
      <c r="B1765" s="47">
        <v>3</v>
      </c>
      <c r="F1765" s="59" t="str">
        <f t="shared" si="104"/>
        <v xml:space="preserve">ARMAMENTO Y PISTOLA UPS. </v>
      </c>
      <c r="G1765" s="59" t="str">
        <f>CONCATENATE(I1765," - ",J1765,". ",K1765," (Ref: ",REPARTO!$F$3,"-",A1765,")")</f>
        <v>ÁMBITO DE LA INSTRUCCIÓN TÁCTICA Y TÉCNICA - ARMAMENTO Y PISTOLA UPS.  (Ref: 5-1764)</v>
      </c>
      <c r="I1765" s="42" t="s">
        <v>138</v>
      </c>
      <c r="J1765" s="37" t="s">
        <v>91</v>
      </c>
      <c r="R1765" s="49">
        <f t="shared" si="106"/>
        <v>77</v>
      </c>
    </row>
    <row r="1766" spans="1:18" x14ac:dyDescent="0.25">
      <c r="A1766" s="59">
        <f t="shared" si="105"/>
        <v>1765</v>
      </c>
      <c r="B1766" s="47">
        <v>3</v>
      </c>
      <c r="F1766" s="59" t="str">
        <f t="shared" si="104"/>
        <v xml:space="preserve">ARMAMENTO Y PISTOLA UPS. </v>
      </c>
      <c r="G1766" s="59" t="str">
        <f>CONCATENATE(I1766," - ",J1766,". ",K1766," (Ref: ",REPARTO!$F$3,"-",A1766,")")</f>
        <v>ÁMBITO DE LA INSTRUCCIÓN TÁCTICA Y TÉCNICA - ARMAMENTO Y PISTOLA UPS.  (Ref: 5-1765)</v>
      </c>
      <c r="I1766" s="42" t="s">
        <v>138</v>
      </c>
      <c r="J1766" s="37" t="s">
        <v>91</v>
      </c>
      <c r="R1766" s="49">
        <f t="shared" si="106"/>
        <v>78</v>
      </c>
    </row>
    <row r="1767" spans="1:18" x14ac:dyDescent="0.25">
      <c r="A1767" s="59">
        <f t="shared" si="105"/>
        <v>1766</v>
      </c>
      <c r="B1767" s="47">
        <v>3</v>
      </c>
      <c r="F1767" s="59" t="str">
        <f t="shared" si="104"/>
        <v xml:space="preserve">ARMAMENTO Y PISTOLA UPS. </v>
      </c>
      <c r="G1767" s="59" t="str">
        <f>CONCATENATE(I1767," - ",J1767,". ",K1767," (Ref: ",REPARTO!$F$3,"-",A1767,")")</f>
        <v>ÁMBITO DE LA INSTRUCCIÓN TÁCTICA Y TÉCNICA - ARMAMENTO Y PISTOLA UPS.  (Ref: 5-1766)</v>
      </c>
      <c r="I1767" s="42" t="s">
        <v>138</v>
      </c>
      <c r="J1767" s="37" t="s">
        <v>91</v>
      </c>
      <c r="R1767" s="49">
        <f t="shared" si="106"/>
        <v>79</v>
      </c>
    </row>
    <row r="1768" spans="1:18" x14ac:dyDescent="0.25">
      <c r="A1768" s="59">
        <f t="shared" si="105"/>
        <v>1767</v>
      </c>
      <c r="B1768" s="47">
        <v>3</v>
      </c>
      <c r="F1768" s="59" t="str">
        <f t="shared" si="104"/>
        <v xml:space="preserve">ARMAMENTO Y PISTOLA UPS. </v>
      </c>
      <c r="G1768" s="59" t="str">
        <f>CONCATENATE(I1768," - ",J1768,". ",K1768," (Ref: ",REPARTO!$F$3,"-",A1768,")")</f>
        <v>ÁMBITO DE LA INSTRUCCIÓN TÁCTICA Y TÉCNICA - ARMAMENTO Y PISTOLA UPS.  (Ref: 5-1767)</v>
      </c>
      <c r="I1768" s="42" t="s">
        <v>138</v>
      </c>
      <c r="J1768" s="37" t="s">
        <v>91</v>
      </c>
      <c r="R1768" s="49">
        <f t="shared" si="106"/>
        <v>80</v>
      </c>
    </row>
    <row r="1769" spans="1:18" x14ac:dyDescent="0.25">
      <c r="A1769" s="59">
        <f t="shared" si="105"/>
        <v>1768</v>
      </c>
      <c r="B1769" s="47">
        <v>3</v>
      </c>
      <c r="F1769" s="59" t="str">
        <f t="shared" si="104"/>
        <v xml:space="preserve">ARMAMENTO Y PISTOLA UPS. </v>
      </c>
      <c r="G1769" s="59" t="str">
        <f>CONCATENATE(I1769," - ",J1769,". ",K1769," (Ref: ",REPARTO!$F$3,"-",A1769,")")</f>
        <v>ÁMBITO DE LA INSTRUCCIÓN TÁCTICA Y TÉCNICA - ARMAMENTO Y PISTOLA UPS.  (Ref: 5-1768)</v>
      </c>
      <c r="I1769" s="42" t="s">
        <v>138</v>
      </c>
      <c r="J1769" s="37" t="s">
        <v>91</v>
      </c>
      <c r="R1769" s="49">
        <f t="shared" si="106"/>
        <v>81</v>
      </c>
    </row>
    <row r="1770" spans="1:18" x14ac:dyDescent="0.25">
      <c r="A1770" s="59">
        <f t="shared" si="105"/>
        <v>1769</v>
      </c>
      <c r="B1770" s="47">
        <v>3</v>
      </c>
      <c r="F1770" s="59" t="str">
        <f t="shared" si="104"/>
        <v xml:space="preserve">ARMAMENTO Y PISTOLA UPS. </v>
      </c>
      <c r="G1770" s="59" t="str">
        <f>CONCATENATE(I1770," - ",J1770,". ",K1770," (Ref: ",REPARTO!$F$3,"-",A1770,")")</f>
        <v>ÁMBITO DE LA INSTRUCCIÓN TÁCTICA Y TÉCNICA - ARMAMENTO Y PISTOLA UPS.  (Ref: 5-1769)</v>
      </c>
      <c r="I1770" s="42" t="s">
        <v>138</v>
      </c>
      <c r="J1770" s="37" t="s">
        <v>91</v>
      </c>
      <c r="R1770" s="49">
        <f t="shared" si="106"/>
        <v>82</v>
      </c>
    </row>
    <row r="1771" spans="1:18" x14ac:dyDescent="0.25">
      <c r="A1771" s="59">
        <f t="shared" si="105"/>
        <v>1770</v>
      </c>
      <c r="B1771" s="47">
        <v>3</v>
      </c>
      <c r="F1771" s="59" t="str">
        <f t="shared" si="104"/>
        <v xml:space="preserve">ARMAMENTO Y PISTOLA UPS. </v>
      </c>
      <c r="G1771" s="59" t="str">
        <f>CONCATENATE(I1771," - ",J1771,". ",K1771," (Ref: ",REPARTO!$F$3,"-",A1771,")")</f>
        <v>ÁMBITO DE LA INSTRUCCIÓN TÁCTICA Y TÉCNICA - ARMAMENTO Y PISTOLA UPS.  (Ref: 5-1770)</v>
      </c>
      <c r="I1771" s="42" t="s">
        <v>138</v>
      </c>
      <c r="J1771" s="37" t="s">
        <v>91</v>
      </c>
      <c r="R1771" s="49">
        <f t="shared" si="106"/>
        <v>83</v>
      </c>
    </row>
    <row r="1772" spans="1:18" x14ac:dyDescent="0.25">
      <c r="A1772" s="59">
        <f t="shared" si="105"/>
        <v>1771</v>
      </c>
      <c r="B1772" s="47">
        <v>3</v>
      </c>
      <c r="F1772" s="59" t="str">
        <f t="shared" si="104"/>
        <v xml:space="preserve">ARMAMENTO Y PISTOLA UPS. </v>
      </c>
      <c r="G1772" s="59" t="str">
        <f>CONCATENATE(I1772," - ",J1772,". ",K1772," (Ref: ",REPARTO!$F$3,"-",A1772,")")</f>
        <v>ÁMBITO DE LA INSTRUCCIÓN TÁCTICA Y TÉCNICA - ARMAMENTO Y PISTOLA UPS.  (Ref: 5-1771)</v>
      </c>
      <c r="I1772" s="42" t="s">
        <v>138</v>
      </c>
      <c r="J1772" s="37" t="s">
        <v>91</v>
      </c>
      <c r="R1772" s="49">
        <f t="shared" si="106"/>
        <v>84</v>
      </c>
    </row>
    <row r="1773" spans="1:18" x14ac:dyDescent="0.25">
      <c r="A1773" s="59">
        <f t="shared" si="105"/>
        <v>1772</v>
      </c>
      <c r="B1773" s="47">
        <v>3</v>
      </c>
      <c r="F1773" s="59" t="str">
        <f t="shared" si="104"/>
        <v xml:space="preserve">ARMAMENTO Y PISTOLA UPS. </v>
      </c>
      <c r="G1773" s="59" t="str">
        <f>CONCATENATE(I1773," - ",J1773,". ",K1773," (Ref: ",REPARTO!$F$3,"-",A1773,")")</f>
        <v>ÁMBITO DE LA INSTRUCCIÓN TÁCTICA Y TÉCNICA - ARMAMENTO Y PISTOLA UPS.  (Ref: 5-1772)</v>
      </c>
      <c r="I1773" s="42" t="s">
        <v>138</v>
      </c>
      <c r="J1773" s="37" t="s">
        <v>91</v>
      </c>
      <c r="R1773" s="49">
        <f t="shared" si="106"/>
        <v>85</v>
      </c>
    </row>
    <row r="1774" spans="1:18" x14ac:dyDescent="0.25">
      <c r="A1774" s="59">
        <f t="shared" si="105"/>
        <v>1773</v>
      </c>
      <c r="B1774" s="47">
        <v>3</v>
      </c>
      <c r="F1774" s="59" t="str">
        <f t="shared" si="104"/>
        <v xml:space="preserve">ARMAMENTO Y PISTOLA UPS. </v>
      </c>
      <c r="G1774" s="59" t="str">
        <f>CONCATENATE(I1774," - ",J1774,". ",K1774," (Ref: ",REPARTO!$F$3,"-",A1774,")")</f>
        <v>ÁMBITO DE LA INSTRUCCIÓN TÁCTICA Y TÉCNICA - ARMAMENTO Y PISTOLA UPS.  (Ref: 5-1773)</v>
      </c>
      <c r="I1774" s="42" t="s">
        <v>138</v>
      </c>
      <c r="J1774" s="37" t="s">
        <v>91</v>
      </c>
      <c r="R1774" s="49">
        <f t="shared" si="106"/>
        <v>86</v>
      </c>
    </row>
    <row r="1775" spans="1:18" x14ac:dyDescent="0.25">
      <c r="A1775" s="59">
        <f t="shared" si="105"/>
        <v>1774</v>
      </c>
      <c r="B1775" s="47">
        <v>3</v>
      </c>
      <c r="F1775" s="59" t="str">
        <f t="shared" si="104"/>
        <v xml:space="preserve">ARMAMENTO Y PISTOLA UPS. </v>
      </c>
      <c r="G1775" s="59" t="str">
        <f>CONCATENATE(I1775," - ",J1775,". ",K1775," (Ref: ",REPARTO!$F$3,"-",A1775,")")</f>
        <v>ÁMBITO DE LA INSTRUCCIÓN TÁCTICA Y TÉCNICA - ARMAMENTO Y PISTOLA UPS.  (Ref: 5-1774)</v>
      </c>
      <c r="I1775" s="42" t="s">
        <v>138</v>
      </c>
      <c r="J1775" s="37" t="s">
        <v>91</v>
      </c>
      <c r="R1775" s="49">
        <f t="shared" si="106"/>
        <v>87</v>
      </c>
    </row>
    <row r="1776" spans="1:18" x14ac:dyDescent="0.25">
      <c r="A1776" s="59">
        <f t="shared" si="105"/>
        <v>1775</v>
      </c>
      <c r="B1776" s="47">
        <v>3</v>
      </c>
      <c r="F1776" s="59" t="str">
        <f t="shared" si="104"/>
        <v xml:space="preserve">ARMAMENTO Y PISTOLA UPS. </v>
      </c>
      <c r="G1776" s="59" t="str">
        <f>CONCATENATE(I1776," - ",J1776,". ",K1776," (Ref: ",REPARTO!$F$3,"-",A1776,")")</f>
        <v>ÁMBITO DE LA INSTRUCCIÓN TÁCTICA Y TÉCNICA - ARMAMENTO Y PISTOLA UPS.  (Ref: 5-1775)</v>
      </c>
      <c r="I1776" s="42" t="s">
        <v>138</v>
      </c>
      <c r="J1776" s="37" t="s">
        <v>91</v>
      </c>
      <c r="R1776" s="49">
        <f t="shared" si="106"/>
        <v>88</v>
      </c>
    </row>
    <row r="1777" spans="1:18" x14ac:dyDescent="0.25">
      <c r="A1777" s="59">
        <f t="shared" si="105"/>
        <v>1776</v>
      </c>
      <c r="B1777" s="47">
        <v>3</v>
      </c>
      <c r="F1777" s="59" t="str">
        <f t="shared" si="104"/>
        <v xml:space="preserve">ARMAMENTO Y PISTOLA UPS. </v>
      </c>
      <c r="G1777" s="59" t="str">
        <f>CONCATENATE(I1777," - ",J1777,". ",K1777," (Ref: ",REPARTO!$F$3,"-",A1777,")")</f>
        <v>ÁMBITO DE LA INSTRUCCIÓN TÁCTICA Y TÉCNICA - ARMAMENTO Y PISTOLA UPS.  (Ref: 5-1776)</v>
      </c>
      <c r="I1777" s="42" t="s">
        <v>138</v>
      </c>
      <c r="J1777" s="37" t="s">
        <v>91</v>
      </c>
      <c r="R1777" s="49">
        <f t="shared" si="106"/>
        <v>89</v>
      </c>
    </row>
    <row r="1778" spans="1:18" x14ac:dyDescent="0.25">
      <c r="A1778" s="59">
        <f t="shared" si="105"/>
        <v>1777</v>
      </c>
      <c r="B1778" s="47">
        <v>3</v>
      </c>
      <c r="F1778" s="59" t="str">
        <f t="shared" si="104"/>
        <v xml:space="preserve">ARMAMENTO Y PISTOLA UPS. </v>
      </c>
      <c r="G1778" s="59" t="str">
        <f>CONCATENATE(I1778," - ",J1778,". ",K1778," (Ref: ",REPARTO!$F$3,"-",A1778,")")</f>
        <v>ÁMBITO DE LA INSTRUCCIÓN TÁCTICA Y TÉCNICA - ARMAMENTO Y PISTOLA UPS.  (Ref: 5-1777)</v>
      </c>
      <c r="I1778" s="42" t="s">
        <v>138</v>
      </c>
      <c r="J1778" s="37" t="s">
        <v>91</v>
      </c>
      <c r="R1778" s="49">
        <f t="shared" si="106"/>
        <v>90</v>
      </c>
    </row>
    <row r="1779" spans="1:18" x14ac:dyDescent="0.25">
      <c r="A1779" s="59">
        <f t="shared" si="105"/>
        <v>1778</v>
      </c>
      <c r="B1779" s="47">
        <v>3</v>
      </c>
      <c r="F1779" s="59" t="str">
        <f t="shared" si="104"/>
        <v xml:space="preserve">ARMAMENTO Y PISTOLA UPS. </v>
      </c>
      <c r="G1779" s="59" t="str">
        <f>CONCATENATE(I1779," - ",J1779,". ",K1779," (Ref: ",REPARTO!$F$3,"-",A1779,")")</f>
        <v>ÁMBITO DE LA INSTRUCCIÓN TÁCTICA Y TÉCNICA - ARMAMENTO Y PISTOLA UPS.  (Ref: 5-1778)</v>
      </c>
      <c r="I1779" s="42" t="s">
        <v>138</v>
      </c>
      <c r="J1779" s="37" t="s">
        <v>91</v>
      </c>
      <c r="R1779" s="49">
        <f t="shared" si="106"/>
        <v>91</v>
      </c>
    </row>
    <row r="1780" spans="1:18" x14ac:dyDescent="0.25">
      <c r="A1780" s="59">
        <f t="shared" si="105"/>
        <v>1779</v>
      </c>
      <c r="B1780" s="47">
        <v>3</v>
      </c>
      <c r="F1780" s="59" t="str">
        <f t="shared" si="104"/>
        <v xml:space="preserve">ARMAMENTO Y PISTOLA UPS. </v>
      </c>
      <c r="G1780" s="59" t="str">
        <f>CONCATENATE(I1780," - ",J1780,". ",K1780," (Ref: ",REPARTO!$F$3,"-",A1780,")")</f>
        <v>ÁMBITO DE LA INSTRUCCIÓN TÁCTICA Y TÉCNICA - ARMAMENTO Y PISTOLA UPS.  (Ref: 5-1779)</v>
      </c>
      <c r="I1780" s="42" t="s">
        <v>138</v>
      </c>
      <c r="J1780" s="37" t="s">
        <v>91</v>
      </c>
      <c r="R1780" s="49">
        <f t="shared" si="106"/>
        <v>92</v>
      </c>
    </row>
    <row r="1781" spans="1:18" x14ac:dyDescent="0.25">
      <c r="A1781" s="59">
        <f t="shared" si="105"/>
        <v>1780</v>
      </c>
      <c r="B1781" s="47">
        <v>3</v>
      </c>
      <c r="F1781" s="59" t="str">
        <f t="shared" si="104"/>
        <v xml:space="preserve">ARMAMENTO Y PISTOLA UPS. </v>
      </c>
      <c r="G1781" s="59" t="str">
        <f>CONCATENATE(I1781," - ",J1781,". ",K1781," (Ref: ",REPARTO!$F$3,"-",A1781,")")</f>
        <v>ÁMBITO DE LA INSTRUCCIÓN TÁCTICA Y TÉCNICA - ARMAMENTO Y PISTOLA UPS.  (Ref: 5-1780)</v>
      </c>
      <c r="I1781" s="42" t="s">
        <v>138</v>
      </c>
      <c r="J1781" s="37" t="s">
        <v>91</v>
      </c>
      <c r="R1781" s="49">
        <f t="shared" si="106"/>
        <v>93</v>
      </c>
    </row>
    <row r="1782" spans="1:18" x14ac:dyDescent="0.25">
      <c r="A1782" s="59">
        <f t="shared" si="105"/>
        <v>1781</v>
      </c>
      <c r="B1782" s="47">
        <v>3</v>
      </c>
      <c r="F1782" s="59" t="str">
        <f t="shared" si="104"/>
        <v xml:space="preserve">ARMAMENTO Y PISTOLA UPS. </v>
      </c>
      <c r="G1782" s="59" t="str">
        <f>CONCATENATE(I1782," - ",J1782,". ",K1782," (Ref: ",REPARTO!$F$3,"-",A1782,")")</f>
        <v>ÁMBITO DE LA INSTRUCCIÓN TÁCTICA Y TÉCNICA - ARMAMENTO Y PISTOLA UPS.  (Ref: 5-1781)</v>
      </c>
      <c r="I1782" s="42" t="s">
        <v>138</v>
      </c>
      <c r="J1782" s="37" t="s">
        <v>91</v>
      </c>
      <c r="R1782" s="49">
        <f t="shared" si="106"/>
        <v>94</v>
      </c>
    </row>
    <row r="1783" spans="1:18" x14ac:dyDescent="0.25">
      <c r="A1783" s="59">
        <f t="shared" si="105"/>
        <v>1782</v>
      </c>
      <c r="B1783" s="47">
        <v>3</v>
      </c>
      <c r="F1783" s="59" t="str">
        <f t="shared" si="104"/>
        <v xml:space="preserve">ARMAMENTO Y PISTOLA UPS. </v>
      </c>
      <c r="G1783" s="59" t="str">
        <f>CONCATENATE(I1783," - ",J1783,". ",K1783," (Ref: ",REPARTO!$F$3,"-",A1783,")")</f>
        <v>ÁMBITO DE LA INSTRUCCIÓN TÁCTICA Y TÉCNICA - ARMAMENTO Y PISTOLA UPS.  (Ref: 5-1782)</v>
      </c>
      <c r="I1783" s="42" t="s">
        <v>138</v>
      </c>
      <c r="J1783" s="37" t="s">
        <v>91</v>
      </c>
      <c r="R1783" s="49">
        <f t="shared" si="106"/>
        <v>95</v>
      </c>
    </row>
    <row r="1784" spans="1:18" x14ac:dyDescent="0.25">
      <c r="A1784" s="59">
        <f t="shared" si="105"/>
        <v>1783</v>
      </c>
      <c r="B1784" s="47">
        <v>3</v>
      </c>
      <c r="F1784" s="59" t="str">
        <f t="shared" si="104"/>
        <v xml:space="preserve">ARMAMENTO Y PISTOLA UPS. </v>
      </c>
      <c r="G1784" s="59" t="str">
        <f>CONCATENATE(I1784," - ",J1784,". ",K1784," (Ref: ",REPARTO!$F$3,"-",A1784,")")</f>
        <v>ÁMBITO DE LA INSTRUCCIÓN TÁCTICA Y TÉCNICA - ARMAMENTO Y PISTOLA UPS.  (Ref: 5-1783)</v>
      </c>
      <c r="I1784" s="42" t="s">
        <v>138</v>
      </c>
      <c r="J1784" s="37" t="s">
        <v>91</v>
      </c>
      <c r="R1784" s="49">
        <f t="shared" si="106"/>
        <v>96</v>
      </c>
    </row>
    <row r="1785" spans="1:18" x14ac:dyDescent="0.25">
      <c r="A1785" s="59">
        <f t="shared" si="105"/>
        <v>1784</v>
      </c>
      <c r="B1785" s="47">
        <v>4</v>
      </c>
      <c r="C1785" s="46">
        <f>+C1689+1</f>
        <v>26</v>
      </c>
      <c r="E1785" s="115" t="str">
        <f>CONCATENATE(H1785," ",D1785)</f>
        <v xml:space="preserve">Seguridad en FAS, Mando y RG. Interior </v>
      </c>
      <c r="F1785" s="59" t="str">
        <f t="shared" si="104"/>
        <v xml:space="preserve">SEGURIDAD EN LAS FAS. </v>
      </c>
      <c r="G1785" s="59" t="str">
        <f>CONCATENATE(I1785," - ",J1785,". ",K1785," (Ref: ",REPARTO!$F$3,"-",A1785,")")</f>
        <v>ÁMBITO DE LA SEGURIDAD MILITAR Y RÉGIMEN INTERIOR - SEGURIDAD EN LAS FAS.  (Ref: 5-1784)</v>
      </c>
      <c r="H1785" s="42" t="s">
        <v>146</v>
      </c>
      <c r="I1785" s="42" t="s">
        <v>92</v>
      </c>
      <c r="J1785" s="37" t="s">
        <v>93</v>
      </c>
      <c r="R1785" s="49">
        <f t="shared" si="106"/>
        <v>1</v>
      </c>
    </row>
    <row r="1786" spans="1:18" x14ac:dyDescent="0.25">
      <c r="A1786" s="59">
        <f t="shared" si="105"/>
        <v>1785</v>
      </c>
      <c r="B1786" s="47">
        <v>4</v>
      </c>
      <c r="F1786" s="59" t="str">
        <f t="shared" si="104"/>
        <v xml:space="preserve">SEGURIDAD EN LAS FAS. </v>
      </c>
      <c r="G1786" s="59" t="str">
        <f>CONCATENATE(I1786," - ",J1786,". ",K1786," (Ref: ",REPARTO!$F$3,"-",A1786,")")</f>
        <v>ÁMBITO DE LA SEGURIDAD MILITAR Y RÉGIMEN INTERIOR - SEGURIDAD EN LAS FAS.  (Ref: 5-1785)</v>
      </c>
      <c r="I1786" s="42" t="s">
        <v>92</v>
      </c>
      <c r="J1786" s="37" t="s">
        <v>93</v>
      </c>
      <c r="R1786" s="49">
        <f t="shared" si="106"/>
        <v>2</v>
      </c>
    </row>
    <row r="1787" spans="1:18" x14ac:dyDescent="0.25">
      <c r="A1787" s="59">
        <f t="shared" si="105"/>
        <v>1786</v>
      </c>
      <c r="B1787" s="47">
        <v>4</v>
      </c>
      <c r="F1787" s="59" t="str">
        <f t="shared" si="104"/>
        <v xml:space="preserve">SEGURIDAD EN LAS FAS. </v>
      </c>
      <c r="G1787" s="59" t="str">
        <f>CONCATENATE(I1787," - ",J1787,". ",K1787," (Ref: ",REPARTO!$F$3,"-",A1787,")")</f>
        <v>ÁMBITO DE LA SEGURIDAD MILITAR Y RÉGIMEN INTERIOR - SEGURIDAD EN LAS FAS.  (Ref: 5-1786)</v>
      </c>
      <c r="I1787" s="42" t="s">
        <v>92</v>
      </c>
      <c r="J1787" s="37" t="s">
        <v>93</v>
      </c>
      <c r="R1787" s="49">
        <f t="shared" si="106"/>
        <v>3</v>
      </c>
    </row>
    <row r="1788" spans="1:18" x14ac:dyDescent="0.25">
      <c r="A1788" s="59">
        <f t="shared" si="105"/>
        <v>1787</v>
      </c>
      <c r="B1788" s="47">
        <v>4</v>
      </c>
      <c r="F1788" s="59" t="str">
        <f t="shared" si="104"/>
        <v xml:space="preserve">SEGURIDAD EN LAS FAS. </v>
      </c>
      <c r="G1788" s="59" t="str">
        <f>CONCATENATE(I1788," - ",J1788,". ",K1788," (Ref: ",REPARTO!$F$3,"-",A1788,")")</f>
        <v>ÁMBITO DE LA SEGURIDAD MILITAR Y RÉGIMEN INTERIOR - SEGURIDAD EN LAS FAS.  (Ref: 5-1787)</v>
      </c>
      <c r="I1788" s="42" t="s">
        <v>92</v>
      </c>
      <c r="J1788" s="37" t="s">
        <v>93</v>
      </c>
      <c r="R1788" s="49">
        <f t="shared" si="106"/>
        <v>4</v>
      </c>
    </row>
    <row r="1789" spans="1:18" x14ac:dyDescent="0.25">
      <c r="A1789" s="59">
        <f t="shared" si="105"/>
        <v>1788</v>
      </c>
      <c r="B1789" s="47">
        <v>4</v>
      </c>
      <c r="F1789" s="59" t="str">
        <f t="shared" si="104"/>
        <v xml:space="preserve">SEGURIDAD EN LAS FAS. </v>
      </c>
      <c r="G1789" s="59" t="str">
        <f>CONCATENATE(I1789," - ",J1789,". ",K1789," (Ref: ",REPARTO!$F$3,"-",A1789,")")</f>
        <v>ÁMBITO DE LA SEGURIDAD MILITAR Y RÉGIMEN INTERIOR - SEGURIDAD EN LAS FAS.  (Ref: 5-1788)</v>
      </c>
      <c r="I1789" s="42" t="s">
        <v>92</v>
      </c>
      <c r="J1789" s="37" t="s">
        <v>93</v>
      </c>
      <c r="R1789" s="49">
        <f t="shared" si="106"/>
        <v>5</v>
      </c>
    </row>
    <row r="1790" spans="1:18" x14ac:dyDescent="0.25">
      <c r="A1790" s="59">
        <f t="shared" si="105"/>
        <v>1789</v>
      </c>
      <c r="B1790" s="47">
        <v>4</v>
      </c>
      <c r="F1790" s="59" t="str">
        <f t="shared" si="104"/>
        <v xml:space="preserve">SEGURIDAD EN LAS FAS. </v>
      </c>
      <c r="G1790" s="59" t="str">
        <f>CONCATENATE(I1790," - ",J1790,". ",K1790," (Ref: ",REPARTO!$F$3,"-",A1790,")")</f>
        <v>ÁMBITO DE LA SEGURIDAD MILITAR Y RÉGIMEN INTERIOR - SEGURIDAD EN LAS FAS.  (Ref: 5-1789)</v>
      </c>
      <c r="I1790" s="42" t="s">
        <v>92</v>
      </c>
      <c r="J1790" s="37" t="s">
        <v>93</v>
      </c>
      <c r="R1790" s="49">
        <f t="shared" si="106"/>
        <v>6</v>
      </c>
    </row>
    <row r="1791" spans="1:18" x14ac:dyDescent="0.25">
      <c r="A1791" s="59">
        <f t="shared" si="105"/>
        <v>1790</v>
      </c>
      <c r="B1791" s="47">
        <v>4</v>
      </c>
      <c r="F1791" s="59" t="str">
        <f t="shared" si="104"/>
        <v xml:space="preserve">SEGURIDAD EN LAS FAS. </v>
      </c>
      <c r="G1791" s="59" t="str">
        <f>CONCATENATE(I1791," - ",J1791,". ",K1791," (Ref: ",REPARTO!$F$3,"-",A1791,")")</f>
        <v>ÁMBITO DE LA SEGURIDAD MILITAR Y RÉGIMEN INTERIOR - SEGURIDAD EN LAS FAS.  (Ref: 5-1790)</v>
      </c>
      <c r="I1791" s="42" t="s">
        <v>92</v>
      </c>
      <c r="J1791" s="37" t="s">
        <v>93</v>
      </c>
      <c r="R1791" s="49">
        <f t="shared" si="106"/>
        <v>7</v>
      </c>
    </row>
    <row r="1792" spans="1:18" x14ac:dyDescent="0.25">
      <c r="A1792" s="59">
        <f t="shared" si="105"/>
        <v>1791</v>
      </c>
      <c r="B1792" s="47">
        <v>4</v>
      </c>
      <c r="F1792" s="59" t="str">
        <f t="shared" si="104"/>
        <v xml:space="preserve">SEGURIDAD EN LAS FAS. </v>
      </c>
      <c r="G1792" s="59" t="str">
        <f>CONCATENATE(I1792," - ",J1792,". ",K1792," (Ref: ",REPARTO!$F$3,"-",A1792,")")</f>
        <v>ÁMBITO DE LA SEGURIDAD MILITAR Y RÉGIMEN INTERIOR - SEGURIDAD EN LAS FAS.  (Ref: 5-1791)</v>
      </c>
      <c r="I1792" s="42" t="s">
        <v>92</v>
      </c>
      <c r="J1792" s="37" t="s">
        <v>93</v>
      </c>
      <c r="R1792" s="49">
        <f t="shared" si="106"/>
        <v>8</v>
      </c>
    </row>
    <row r="1793" spans="1:18" x14ac:dyDescent="0.25">
      <c r="A1793" s="59">
        <f t="shared" si="105"/>
        <v>1792</v>
      </c>
      <c r="B1793" s="47">
        <v>4</v>
      </c>
      <c r="F1793" s="59" t="str">
        <f t="shared" si="104"/>
        <v xml:space="preserve">SEGURIDAD EN LAS FAS. </v>
      </c>
      <c r="G1793" s="59" t="str">
        <f>CONCATENATE(I1793," - ",J1793,". ",K1793," (Ref: ",REPARTO!$F$3,"-",A1793,")")</f>
        <v>ÁMBITO DE LA SEGURIDAD MILITAR Y RÉGIMEN INTERIOR - SEGURIDAD EN LAS FAS.  (Ref: 5-1792)</v>
      </c>
      <c r="I1793" s="42" t="s">
        <v>92</v>
      </c>
      <c r="J1793" s="37" t="s">
        <v>93</v>
      </c>
      <c r="R1793" s="49">
        <f t="shared" si="106"/>
        <v>9</v>
      </c>
    </row>
    <row r="1794" spans="1:18" x14ac:dyDescent="0.25">
      <c r="A1794" s="59">
        <f t="shared" si="105"/>
        <v>1793</v>
      </c>
      <c r="B1794" s="47">
        <v>4</v>
      </c>
      <c r="F1794" s="59" t="str">
        <f t="shared" si="104"/>
        <v xml:space="preserve">SEGURIDAD EN LAS FAS. </v>
      </c>
      <c r="G1794" s="59" t="str">
        <f>CONCATENATE(I1794," - ",J1794,". ",K1794," (Ref: ",REPARTO!$F$3,"-",A1794,")")</f>
        <v>ÁMBITO DE LA SEGURIDAD MILITAR Y RÉGIMEN INTERIOR - SEGURIDAD EN LAS FAS.  (Ref: 5-1793)</v>
      </c>
      <c r="I1794" s="42" t="s">
        <v>92</v>
      </c>
      <c r="J1794" s="37" t="s">
        <v>93</v>
      </c>
      <c r="R1794" s="49">
        <f t="shared" si="106"/>
        <v>10</v>
      </c>
    </row>
    <row r="1795" spans="1:18" x14ac:dyDescent="0.25">
      <c r="A1795" s="59">
        <f t="shared" si="105"/>
        <v>1794</v>
      </c>
      <c r="B1795" s="47">
        <v>4</v>
      </c>
      <c r="F1795" s="59" t="str">
        <f t="shared" ref="F1795:F1829" si="107">IF(J1795&gt;0,CONCATENATE(J1795,". ",K1795),K1795)</f>
        <v xml:space="preserve">SEGURIDAD EN LAS FAS. </v>
      </c>
      <c r="G1795" s="59" t="str">
        <f>CONCATENATE(I1795," - ",J1795,". ",K1795," (Ref: ",REPARTO!$F$3,"-",A1795,")")</f>
        <v>ÁMBITO DE LA SEGURIDAD MILITAR Y RÉGIMEN INTERIOR - SEGURIDAD EN LAS FAS.  (Ref: 5-1794)</v>
      </c>
      <c r="I1795" s="42" t="s">
        <v>92</v>
      </c>
      <c r="J1795" s="37" t="s">
        <v>93</v>
      </c>
      <c r="R1795" s="49">
        <f t="shared" si="106"/>
        <v>11</v>
      </c>
    </row>
    <row r="1796" spans="1:18" x14ac:dyDescent="0.25">
      <c r="A1796" s="59">
        <f t="shared" si="105"/>
        <v>1795</v>
      </c>
      <c r="B1796" s="47">
        <v>4</v>
      </c>
      <c r="F1796" s="59" t="str">
        <f t="shared" si="107"/>
        <v xml:space="preserve">SEGURIDAD EN LAS FAS. </v>
      </c>
      <c r="G1796" s="59" t="str">
        <f>CONCATENATE(I1796," - ",J1796,". ",K1796," (Ref: ",REPARTO!$F$3,"-",A1796,")")</f>
        <v>ÁMBITO DE LA SEGURIDAD MILITAR Y RÉGIMEN INTERIOR - SEGURIDAD EN LAS FAS.  (Ref: 5-1795)</v>
      </c>
      <c r="I1796" s="42" t="s">
        <v>92</v>
      </c>
      <c r="J1796" s="37" t="s">
        <v>93</v>
      </c>
      <c r="R1796" s="49">
        <f t="shared" si="106"/>
        <v>12</v>
      </c>
    </row>
    <row r="1797" spans="1:18" x14ac:dyDescent="0.25">
      <c r="A1797" s="59">
        <f t="shared" si="105"/>
        <v>1796</v>
      </c>
      <c r="B1797" s="47">
        <v>4</v>
      </c>
      <c r="F1797" s="59" t="str">
        <f t="shared" si="107"/>
        <v xml:space="preserve">SEGURIDAD EN LAS FAS. </v>
      </c>
      <c r="G1797" s="59" t="str">
        <f>CONCATENATE(I1797," - ",J1797,". ",K1797," (Ref: ",REPARTO!$F$3,"-",A1797,")")</f>
        <v>ÁMBITO DE LA SEGURIDAD MILITAR Y RÉGIMEN INTERIOR - SEGURIDAD EN LAS FAS.  (Ref: 5-1796)</v>
      </c>
      <c r="I1797" s="42" t="s">
        <v>92</v>
      </c>
      <c r="J1797" s="37" t="s">
        <v>93</v>
      </c>
      <c r="R1797" s="49">
        <f t="shared" si="106"/>
        <v>13</v>
      </c>
    </row>
    <row r="1798" spans="1:18" x14ac:dyDescent="0.25">
      <c r="A1798" s="59">
        <f t="shared" si="105"/>
        <v>1797</v>
      </c>
      <c r="B1798" s="47">
        <v>4</v>
      </c>
      <c r="F1798" s="59" t="str">
        <f t="shared" si="107"/>
        <v xml:space="preserve">SEGURIDAD EN LAS FAS. </v>
      </c>
      <c r="G1798" s="59" t="str">
        <f>CONCATENATE(I1798," - ",J1798,". ",K1798," (Ref: ",REPARTO!$F$3,"-",A1798,")")</f>
        <v>ÁMBITO DE LA SEGURIDAD MILITAR Y RÉGIMEN INTERIOR - SEGURIDAD EN LAS FAS.  (Ref: 5-1797)</v>
      </c>
      <c r="I1798" s="42" t="s">
        <v>92</v>
      </c>
      <c r="J1798" s="37" t="s">
        <v>93</v>
      </c>
      <c r="R1798" s="49">
        <f t="shared" si="106"/>
        <v>14</v>
      </c>
    </row>
    <row r="1799" spans="1:18" x14ac:dyDescent="0.25">
      <c r="A1799" s="59">
        <f t="shared" si="105"/>
        <v>1798</v>
      </c>
      <c r="B1799" s="47">
        <v>4</v>
      </c>
      <c r="F1799" s="59" t="str">
        <f t="shared" si="107"/>
        <v xml:space="preserve">SEGURIDAD EN LAS FAS. </v>
      </c>
      <c r="G1799" s="59" t="str">
        <f>CONCATENATE(I1799," - ",J1799,". ",K1799," (Ref: ",REPARTO!$F$3,"-",A1799,")")</f>
        <v>ÁMBITO DE LA SEGURIDAD MILITAR Y RÉGIMEN INTERIOR - SEGURIDAD EN LAS FAS.  (Ref: 5-1798)</v>
      </c>
      <c r="I1799" s="42" t="s">
        <v>92</v>
      </c>
      <c r="J1799" s="37" t="s">
        <v>93</v>
      </c>
      <c r="R1799" s="49">
        <f t="shared" si="106"/>
        <v>15</v>
      </c>
    </row>
    <row r="1800" spans="1:18" x14ac:dyDescent="0.25">
      <c r="A1800" s="59">
        <f t="shared" si="105"/>
        <v>1799</v>
      </c>
      <c r="B1800" s="47">
        <v>4</v>
      </c>
      <c r="F1800" s="59" t="str">
        <f t="shared" si="107"/>
        <v xml:space="preserve">SEGURIDAD EN LAS FAS. </v>
      </c>
      <c r="G1800" s="59" t="str">
        <f>CONCATENATE(I1800," - ",J1800,". ",K1800," (Ref: ",REPARTO!$F$3,"-",A1800,")")</f>
        <v>ÁMBITO DE LA SEGURIDAD MILITAR Y RÉGIMEN INTERIOR - SEGURIDAD EN LAS FAS.  (Ref: 5-1799)</v>
      </c>
      <c r="I1800" s="42" t="s">
        <v>92</v>
      </c>
      <c r="J1800" s="37" t="s">
        <v>93</v>
      </c>
      <c r="R1800" s="49">
        <f t="shared" si="106"/>
        <v>16</v>
      </c>
    </row>
    <row r="1801" spans="1:18" x14ac:dyDescent="0.25">
      <c r="A1801" s="59">
        <f t="shared" si="105"/>
        <v>1800</v>
      </c>
      <c r="B1801" s="47">
        <v>4</v>
      </c>
      <c r="F1801" s="59" t="str">
        <f t="shared" si="107"/>
        <v xml:space="preserve">SEGURIDAD EN LAS FAS. </v>
      </c>
      <c r="G1801" s="59" t="str">
        <f>CONCATENATE(I1801," - ",J1801,". ",K1801," (Ref: ",REPARTO!$F$3,"-",A1801,")")</f>
        <v>ÁMBITO DE LA SEGURIDAD MILITAR Y RÉGIMEN INTERIOR - SEGURIDAD EN LAS FAS.  (Ref: 5-1800)</v>
      </c>
      <c r="I1801" s="42" t="s">
        <v>92</v>
      </c>
      <c r="J1801" s="37" t="s">
        <v>93</v>
      </c>
      <c r="R1801" s="49">
        <f t="shared" si="106"/>
        <v>17</v>
      </c>
    </row>
    <row r="1802" spans="1:18" x14ac:dyDescent="0.25">
      <c r="A1802" s="59">
        <f t="shared" ref="A1802:A1830" si="108">+A1801+1</f>
        <v>1801</v>
      </c>
      <c r="B1802" s="47">
        <v>4</v>
      </c>
      <c r="F1802" s="59" t="str">
        <f t="shared" si="107"/>
        <v xml:space="preserve">SEGURIDAD EN LAS FAS. </v>
      </c>
      <c r="G1802" s="59" t="str">
        <f>CONCATENATE(I1802," - ",J1802,". ",K1802," (Ref: ",REPARTO!$F$3,"-",A1802,")")</f>
        <v>ÁMBITO DE LA SEGURIDAD MILITAR Y RÉGIMEN INTERIOR - SEGURIDAD EN LAS FAS.  (Ref: 5-1801)</v>
      </c>
      <c r="I1802" s="42" t="s">
        <v>92</v>
      </c>
      <c r="J1802" s="37" t="s">
        <v>93</v>
      </c>
      <c r="R1802" s="49">
        <f t="shared" ref="R1802:R1829" si="109">IF(C1802=0,R1801+1,1)</f>
        <v>18</v>
      </c>
    </row>
    <row r="1803" spans="1:18" x14ac:dyDescent="0.25">
      <c r="A1803" s="59">
        <f t="shared" si="108"/>
        <v>1802</v>
      </c>
      <c r="B1803" s="47">
        <v>4</v>
      </c>
      <c r="F1803" s="59" t="str">
        <f t="shared" si="107"/>
        <v xml:space="preserve">MANDO Y RÉGIMEN INTERIOR. </v>
      </c>
      <c r="G1803" s="59" t="str">
        <f>CONCATENATE(I1803," - ",J1803,". ",K1803," (Ref: ",REPARTO!$F$3,"-",A1803,")")</f>
        <v>ÁMBITO DE LA SEGURIDAD MILITAR Y RÉGIMEN INTERIOR - MANDO Y RÉGIMEN INTERIOR.  (Ref: 5-1802)</v>
      </c>
      <c r="I1803" s="42" t="s">
        <v>92</v>
      </c>
      <c r="J1803" s="37" t="s">
        <v>94</v>
      </c>
      <c r="R1803" s="49">
        <f t="shared" si="109"/>
        <v>19</v>
      </c>
    </row>
    <row r="1804" spans="1:18" x14ac:dyDescent="0.25">
      <c r="A1804" s="59">
        <f t="shared" si="108"/>
        <v>1803</v>
      </c>
      <c r="B1804" s="47">
        <v>4</v>
      </c>
      <c r="F1804" s="59" t="str">
        <f t="shared" si="107"/>
        <v xml:space="preserve">MANDO Y RÉGIMEN INTERIOR. </v>
      </c>
      <c r="G1804" s="59" t="str">
        <f>CONCATENATE(I1804," - ",J1804,". ",K1804," (Ref: ",REPARTO!$F$3,"-",A1804,")")</f>
        <v>ÁMBITO DE LA SEGURIDAD MILITAR Y RÉGIMEN INTERIOR - MANDO Y RÉGIMEN INTERIOR.  (Ref: 5-1803)</v>
      </c>
      <c r="I1804" s="42" t="s">
        <v>92</v>
      </c>
      <c r="J1804" s="37" t="s">
        <v>94</v>
      </c>
      <c r="R1804" s="49">
        <f t="shared" si="109"/>
        <v>20</v>
      </c>
    </row>
    <row r="1805" spans="1:18" x14ac:dyDescent="0.25">
      <c r="A1805" s="59">
        <f t="shared" si="108"/>
        <v>1804</v>
      </c>
      <c r="B1805" s="47">
        <v>4</v>
      </c>
      <c r="F1805" s="59" t="str">
        <f t="shared" si="107"/>
        <v xml:space="preserve">MANDO Y RÉGIMEN INTERIOR. </v>
      </c>
      <c r="G1805" s="59" t="str">
        <f>CONCATENATE(I1805," - ",J1805,". ",K1805," (Ref: ",REPARTO!$F$3,"-",A1805,")")</f>
        <v>ÁMBITO DE LA SEGURIDAD MILITAR Y RÉGIMEN INTERIOR - MANDO Y RÉGIMEN INTERIOR.  (Ref: 5-1804)</v>
      </c>
      <c r="I1805" s="42" t="s">
        <v>92</v>
      </c>
      <c r="J1805" s="37" t="s">
        <v>94</v>
      </c>
      <c r="R1805" s="49">
        <f t="shared" si="109"/>
        <v>21</v>
      </c>
    </row>
    <row r="1806" spans="1:18" x14ac:dyDescent="0.25">
      <c r="A1806" s="59">
        <f t="shared" si="108"/>
        <v>1805</v>
      </c>
      <c r="B1806" s="47">
        <v>4</v>
      </c>
      <c r="F1806" s="59" t="str">
        <f t="shared" si="107"/>
        <v xml:space="preserve">MANDO Y RÉGIMEN INTERIOR. </v>
      </c>
      <c r="G1806" s="59" t="str">
        <f>CONCATENATE(I1806," - ",J1806,". ",K1806," (Ref: ",REPARTO!$F$3,"-",A1806,")")</f>
        <v>ÁMBITO DE LA SEGURIDAD MILITAR Y RÉGIMEN INTERIOR - MANDO Y RÉGIMEN INTERIOR.  (Ref: 5-1805)</v>
      </c>
      <c r="I1806" s="42" t="s">
        <v>92</v>
      </c>
      <c r="J1806" s="37" t="s">
        <v>94</v>
      </c>
      <c r="R1806" s="49">
        <f t="shared" si="109"/>
        <v>22</v>
      </c>
    </row>
    <row r="1807" spans="1:18" x14ac:dyDescent="0.25">
      <c r="A1807" s="59">
        <f t="shared" si="108"/>
        <v>1806</v>
      </c>
      <c r="B1807" s="47">
        <v>4</v>
      </c>
      <c r="F1807" s="59" t="str">
        <f t="shared" si="107"/>
        <v xml:space="preserve">MANDO Y RÉGIMEN INTERIOR. </v>
      </c>
      <c r="G1807" s="59" t="str">
        <f>CONCATENATE(I1807," - ",J1807,". ",K1807," (Ref: ",REPARTO!$F$3,"-",A1807,")")</f>
        <v>ÁMBITO DE LA SEGURIDAD MILITAR Y RÉGIMEN INTERIOR - MANDO Y RÉGIMEN INTERIOR.  (Ref: 5-1806)</v>
      </c>
      <c r="I1807" s="42" t="s">
        <v>92</v>
      </c>
      <c r="J1807" s="37" t="s">
        <v>94</v>
      </c>
      <c r="R1807" s="49">
        <f t="shared" si="109"/>
        <v>23</v>
      </c>
    </row>
    <row r="1808" spans="1:18" x14ac:dyDescent="0.25">
      <c r="A1808" s="59">
        <f t="shared" si="108"/>
        <v>1807</v>
      </c>
      <c r="B1808" s="47">
        <v>4</v>
      </c>
      <c r="F1808" s="59" t="str">
        <f t="shared" si="107"/>
        <v xml:space="preserve">MANDO Y RÉGIMEN INTERIOR. </v>
      </c>
      <c r="G1808" s="59" t="str">
        <f>CONCATENATE(I1808," - ",J1808,". ",K1808," (Ref: ",REPARTO!$F$3,"-",A1808,")")</f>
        <v>ÁMBITO DE LA SEGURIDAD MILITAR Y RÉGIMEN INTERIOR - MANDO Y RÉGIMEN INTERIOR.  (Ref: 5-1807)</v>
      </c>
      <c r="I1808" s="42" t="s">
        <v>92</v>
      </c>
      <c r="J1808" s="37" t="s">
        <v>94</v>
      </c>
      <c r="R1808" s="49">
        <f t="shared" si="109"/>
        <v>24</v>
      </c>
    </row>
    <row r="1809" spans="1:18" x14ac:dyDescent="0.25">
      <c r="A1809" s="59">
        <f t="shared" si="108"/>
        <v>1808</v>
      </c>
      <c r="B1809" s="47">
        <v>4</v>
      </c>
      <c r="F1809" s="59" t="str">
        <f t="shared" si="107"/>
        <v xml:space="preserve">MANDO Y RÉGIMEN INTERIOR. </v>
      </c>
      <c r="G1809" s="59" t="str">
        <f>CONCATENATE(I1809," - ",J1809,". ",K1809," (Ref: ",REPARTO!$F$3,"-",A1809,")")</f>
        <v>ÁMBITO DE LA SEGURIDAD MILITAR Y RÉGIMEN INTERIOR - MANDO Y RÉGIMEN INTERIOR.  (Ref: 5-1808)</v>
      </c>
      <c r="I1809" s="42" t="s">
        <v>92</v>
      </c>
      <c r="J1809" s="37" t="s">
        <v>94</v>
      </c>
      <c r="R1809" s="49">
        <f t="shared" si="109"/>
        <v>25</v>
      </c>
    </row>
    <row r="1810" spans="1:18" x14ac:dyDescent="0.25">
      <c r="A1810" s="59">
        <f t="shared" si="108"/>
        <v>1809</v>
      </c>
      <c r="B1810" s="47">
        <v>4</v>
      </c>
      <c r="F1810" s="59" t="str">
        <f t="shared" si="107"/>
        <v xml:space="preserve">MANDO Y RÉGIMEN INTERIOR. </v>
      </c>
      <c r="G1810" s="59" t="str">
        <f>CONCATENATE(I1810," - ",J1810,". ",K1810," (Ref: ",REPARTO!$F$3,"-",A1810,")")</f>
        <v>ÁMBITO DE LA SEGURIDAD MILITAR Y RÉGIMEN INTERIOR - MANDO Y RÉGIMEN INTERIOR.  (Ref: 5-1809)</v>
      </c>
      <c r="I1810" s="42" t="s">
        <v>92</v>
      </c>
      <c r="J1810" s="37" t="s">
        <v>94</v>
      </c>
      <c r="R1810" s="49">
        <f t="shared" si="109"/>
        <v>26</v>
      </c>
    </row>
    <row r="1811" spans="1:18" x14ac:dyDescent="0.25">
      <c r="A1811" s="59">
        <f t="shared" si="108"/>
        <v>1810</v>
      </c>
      <c r="B1811" s="47">
        <v>4</v>
      </c>
      <c r="F1811" s="59" t="str">
        <f t="shared" si="107"/>
        <v xml:space="preserve">MANDO Y RÉGIMEN INTERIOR. </v>
      </c>
      <c r="G1811" s="59" t="str">
        <f>CONCATENATE(I1811," - ",J1811,". ",K1811," (Ref: ",REPARTO!$F$3,"-",A1811,")")</f>
        <v>ÁMBITO DE LA SEGURIDAD MILITAR Y RÉGIMEN INTERIOR - MANDO Y RÉGIMEN INTERIOR.  (Ref: 5-1810)</v>
      </c>
      <c r="I1811" s="42" t="s">
        <v>92</v>
      </c>
      <c r="J1811" s="37" t="s">
        <v>94</v>
      </c>
      <c r="R1811" s="49">
        <f t="shared" si="109"/>
        <v>27</v>
      </c>
    </row>
    <row r="1812" spans="1:18" x14ac:dyDescent="0.25">
      <c r="A1812" s="59">
        <f t="shared" si="108"/>
        <v>1811</v>
      </c>
      <c r="B1812" s="47">
        <v>4</v>
      </c>
      <c r="F1812" s="59" t="str">
        <f t="shared" si="107"/>
        <v xml:space="preserve">MANDO Y RÉGIMEN INTERIOR. </v>
      </c>
      <c r="G1812" s="59" t="str">
        <f>CONCATENATE(I1812," - ",J1812,". ",K1812," (Ref: ",REPARTO!$F$3,"-",A1812,")")</f>
        <v>ÁMBITO DE LA SEGURIDAD MILITAR Y RÉGIMEN INTERIOR - MANDO Y RÉGIMEN INTERIOR.  (Ref: 5-1811)</v>
      </c>
      <c r="I1812" s="42" t="s">
        <v>92</v>
      </c>
      <c r="J1812" s="37" t="s">
        <v>94</v>
      </c>
      <c r="R1812" s="49">
        <f t="shared" si="109"/>
        <v>28</v>
      </c>
    </row>
    <row r="1813" spans="1:18" x14ac:dyDescent="0.25">
      <c r="A1813" s="59">
        <f t="shared" si="108"/>
        <v>1812</v>
      </c>
      <c r="B1813" s="47">
        <v>4</v>
      </c>
      <c r="F1813" s="59" t="str">
        <f t="shared" si="107"/>
        <v xml:space="preserve">MANDO Y RÉGIMEN INTERIOR. </v>
      </c>
      <c r="G1813" s="59" t="str">
        <f>CONCATENATE(I1813," - ",J1813,". ",K1813," (Ref: ",REPARTO!$F$3,"-",A1813,")")</f>
        <v>ÁMBITO DE LA SEGURIDAD MILITAR Y RÉGIMEN INTERIOR - MANDO Y RÉGIMEN INTERIOR.  (Ref: 5-1812)</v>
      </c>
      <c r="I1813" s="42" t="s">
        <v>92</v>
      </c>
      <c r="J1813" s="37" t="s">
        <v>94</v>
      </c>
      <c r="R1813" s="49">
        <f t="shared" si="109"/>
        <v>29</v>
      </c>
    </row>
    <row r="1814" spans="1:18" x14ac:dyDescent="0.25">
      <c r="A1814" s="59">
        <f t="shared" si="108"/>
        <v>1813</v>
      </c>
      <c r="B1814" s="47">
        <v>4</v>
      </c>
      <c r="F1814" s="59" t="str">
        <f t="shared" si="107"/>
        <v xml:space="preserve">MANDO Y RÉGIMEN INTERIOR. </v>
      </c>
      <c r="G1814" s="59" t="str">
        <f>CONCATENATE(I1814," - ",J1814,". ",K1814," (Ref: ",REPARTO!$F$3,"-",A1814,")")</f>
        <v>ÁMBITO DE LA SEGURIDAD MILITAR Y RÉGIMEN INTERIOR - MANDO Y RÉGIMEN INTERIOR.  (Ref: 5-1813)</v>
      </c>
      <c r="I1814" s="42" t="s">
        <v>92</v>
      </c>
      <c r="J1814" s="37" t="s">
        <v>94</v>
      </c>
      <c r="R1814" s="49">
        <f t="shared" si="109"/>
        <v>30</v>
      </c>
    </row>
    <row r="1815" spans="1:18" x14ac:dyDescent="0.25">
      <c r="A1815" s="59">
        <f t="shared" si="108"/>
        <v>1814</v>
      </c>
      <c r="B1815" s="47">
        <v>4</v>
      </c>
      <c r="F1815" s="59" t="str">
        <f t="shared" si="107"/>
        <v xml:space="preserve">MANDO Y RÉGIMEN INTERIOR. </v>
      </c>
      <c r="G1815" s="59" t="str">
        <f>CONCATENATE(I1815," - ",J1815,". ",K1815," (Ref: ",REPARTO!$F$3,"-",A1815,")")</f>
        <v>ÁMBITO DE LA SEGURIDAD MILITAR Y RÉGIMEN INTERIOR - MANDO Y RÉGIMEN INTERIOR.  (Ref: 5-1814)</v>
      </c>
      <c r="I1815" s="42" t="s">
        <v>92</v>
      </c>
      <c r="J1815" s="37" t="s">
        <v>94</v>
      </c>
      <c r="R1815" s="49">
        <f t="shared" si="109"/>
        <v>31</v>
      </c>
    </row>
    <row r="1816" spans="1:18" x14ac:dyDescent="0.25">
      <c r="A1816" s="59">
        <f t="shared" si="108"/>
        <v>1815</v>
      </c>
      <c r="B1816" s="47">
        <v>4</v>
      </c>
      <c r="F1816" s="59" t="str">
        <f t="shared" si="107"/>
        <v xml:space="preserve">MANDO Y RÉGIMEN INTERIOR. </v>
      </c>
      <c r="G1816" s="59" t="str">
        <f>CONCATENATE(I1816," - ",J1816,". ",K1816," (Ref: ",REPARTO!$F$3,"-",A1816,")")</f>
        <v>ÁMBITO DE LA SEGURIDAD MILITAR Y RÉGIMEN INTERIOR - MANDO Y RÉGIMEN INTERIOR.  (Ref: 5-1815)</v>
      </c>
      <c r="I1816" s="42" t="s">
        <v>92</v>
      </c>
      <c r="J1816" s="37" t="s">
        <v>94</v>
      </c>
      <c r="R1816" s="49">
        <f t="shared" si="109"/>
        <v>32</v>
      </c>
    </row>
    <row r="1817" spans="1:18" x14ac:dyDescent="0.25">
      <c r="A1817" s="59">
        <f t="shared" si="108"/>
        <v>1816</v>
      </c>
      <c r="B1817" s="47">
        <v>4</v>
      </c>
      <c r="F1817" s="59" t="str">
        <f t="shared" si="107"/>
        <v xml:space="preserve">MANDO Y RÉGIMEN INTERIOR. </v>
      </c>
      <c r="G1817" s="59" t="str">
        <f>CONCATENATE(I1817," - ",J1817,". ",K1817," (Ref: ",REPARTO!$F$3,"-",A1817,")")</f>
        <v>ÁMBITO DE LA SEGURIDAD MILITAR Y RÉGIMEN INTERIOR - MANDO Y RÉGIMEN INTERIOR.  (Ref: 5-1816)</v>
      </c>
      <c r="I1817" s="42" t="s">
        <v>92</v>
      </c>
      <c r="J1817" s="37" t="s">
        <v>94</v>
      </c>
      <c r="R1817" s="49">
        <f t="shared" si="109"/>
        <v>33</v>
      </c>
    </row>
    <row r="1818" spans="1:18" x14ac:dyDescent="0.25">
      <c r="A1818" s="59">
        <f t="shared" si="108"/>
        <v>1817</v>
      </c>
      <c r="B1818" s="47">
        <v>4</v>
      </c>
      <c r="F1818" s="59" t="str">
        <f t="shared" si="107"/>
        <v xml:space="preserve">MANDO Y RÉGIMEN INTERIOR. </v>
      </c>
      <c r="G1818" s="59" t="str">
        <f>CONCATENATE(I1818," - ",J1818,". ",K1818," (Ref: ",REPARTO!$F$3,"-",A1818,")")</f>
        <v>ÁMBITO DE LA SEGURIDAD MILITAR Y RÉGIMEN INTERIOR - MANDO Y RÉGIMEN INTERIOR.  (Ref: 5-1817)</v>
      </c>
      <c r="I1818" s="42" t="s">
        <v>92</v>
      </c>
      <c r="J1818" s="37" t="s">
        <v>94</v>
      </c>
      <c r="R1818" s="49">
        <f t="shared" si="109"/>
        <v>34</v>
      </c>
    </row>
    <row r="1819" spans="1:18" x14ac:dyDescent="0.25">
      <c r="A1819" s="59">
        <f t="shared" si="108"/>
        <v>1818</v>
      </c>
      <c r="B1819" s="47">
        <v>4</v>
      </c>
      <c r="F1819" s="59" t="str">
        <f t="shared" si="107"/>
        <v xml:space="preserve">MANDO Y RÉGIMEN INTERIOR. </v>
      </c>
      <c r="G1819" s="59" t="str">
        <f>CONCATENATE(I1819," - ",J1819,". ",K1819," (Ref: ",REPARTO!$F$3,"-",A1819,")")</f>
        <v>ÁMBITO DE LA SEGURIDAD MILITAR Y RÉGIMEN INTERIOR - MANDO Y RÉGIMEN INTERIOR.  (Ref: 5-1818)</v>
      </c>
      <c r="I1819" s="42" t="s">
        <v>92</v>
      </c>
      <c r="J1819" s="37" t="s">
        <v>94</v>
      </c>
      <c r="R1819" s="49">
        <f t="shared" si="109"/>
        <v>35</v>
      </c>
    </row>
    <row r="1820" spans="1:18" x14ac:dyDescent="0.25">
      <c r="A1820" s="59">
        <f t="shared" si="108"/>
        <v>1819</v>
      </c>
      <c r="B1820" s="47">
        <v>4</v>
      </c>
      <c r="F1820" s="59" t="str">
        <f t="shared" si="107"/>
        <v xml:space="preserve">MANDO Y RÉGIMEN INTERIOR. </v>
      </c>
      <c r="G1820" s="59" t="str">
        <f>CONCATENATE(I1820," - ",J1820,". ",K1820," (Ref: ",REPARTO!$F$3,"-",A1820,")")</f>
        <v>ÁMBITO DE LA SEGURIDAD MILITAR Y RÉGIMEN INTERIOR - MANDO Y RÉGIMEN INTERIOR.  (Ref: 5-1819)</v>
      </c>
      <c r="I1820" s="42" t="s">
        <v>92</v>
      </c>
      <c r="J1820" s="37" t="s">
        <v>94</v>
      </c>
      <c r="R1820" s="49">
        <f t="shared" si="109"/>
        <v>36</v>
      </c>
    </row>
    <row r="1821" spans="1:18" x14ac:dyDescent="0.25">
      <c r="A1821" s="59">
        <f t="shared" si="108"/>
        <v>1820</v>
      </c>
      <c r="B1821" s="47">
        <v>4</v>
      </c>
      <c r="F1821" s="59" t="str">
        <f t="shared" si="107"/>
        <v xml:space="preserve">MANDO Y RÉGIMEN INTERIOR. </v>
      </c>
      <c r="G1821" s="59" t="str">
        <f>CONCATENATE(I1821," - ",J1821,". ",K1821," (Ref: ",REPARTO!$F$3,"-",A1821,")")</f>
        <v>ÁMBITO DE LA SEGURIDAD MILITAR Y RÉGIMEN INTERIOR - MANDO Y RÉGIMEN INTERIOR.  (Ref: 5-1820)</v>
      </c>
      <c r="I1821" s="42" t="s">
        <v>92</v>
      </c>
      <c r="J1821" s="37" t="s">
        <v>94</v>
      </c>
      <c r="R1821" s="49">
        <f t="shared" si="109"/>
        <v>37</v>
      </c>
    </row>
    <row r="1822" spans="1:18" x14ac:dyDescent="0.25">
      <c r="A1822" s="59">
        <f t="shared" si="108"/>
        <v>1821</v>
      </c>
      <c r="B1822" s="47">
        <v>4</v>
      </c>
      <c r="F1822" s="59" t="str">
        <f t="shared" si="107"/>
        <v xml:space="preserve">MANDO Y RÉGIMEN INTERIOR. </v>
      </c>
      <c r="G1822" s="59" t="str">
        <f>CONCATENATE(I1822," - ",J1822,". ",K1822," (Ref: ",REPARTO!$F$3,"-",A1822,")")</f>
        <v>ÁMBITO DE LA SEGURIDAD MILITAR Y RÉGIMEN INTERIOR - MANDO Y RÉGIMEN INTERIOR.  (Ref: 5-1821)</v>
      </c>
      <c r="I1822" s="42" t="s">
        <v>92</v>
      </c>
      <c r="J1822" s="37" t="s">
        <v>94</v>
      </c>
      <c r="R1822" s="49">
        <f t="shared" si="109"/>
        <v>38</v>
      </c>
    </row>
    <row r="1823" spans="1:18" x14ac:dyDescent="0.25">
      <c r="A1823" s="59">
        <f t="shared" si="108"/>
        <v>1822</v>
      </c>
      <c r="B1823" s="47">
        <v>4</v>
      </c>
      <c r="F1823" s="59" t="str">
        <f t="shared" si="107"/>
        <v xml:space="preserve">MANDO Y RÉGIMEN INTERIOR. </v>
      </c>
      <c r="G1823" s="59" t="str">
        <f>CONCATENATE(I1823," - ",J1823,". ",K1823," (Ref: ",REPARTO!$F$3,"-",A1823,")")</f>
        <v>ÁMBITO DE LA SEGURIDAD MILITAR Y RÉGIMEN INTERIOR - MANDO Y RÉGIMEN INTERIOR.  (Ref: 5-1822)</v>
      </c>
      <c r="I1823" s="42" t="s">
        <v>92</v>
      </c>
      <c r="J1823" s="37" t="s">
        <v>94</v>
      </c>
      <c r="R1823" s="49">
        <f t="shared" si="109"/>
        <v>39</v>
      </c>
    </row>
    <row r="1824" spans="1:18" x14ac:dyDescent="0.25">
      <c r="A1824" s="59">
        <f t="shared" si="108"/>
        <v>1823</v>
      </c>
      <c r="B1824" s="47">
        <v>4</v>
      </c>
      <c r="F1824" s="59" t="str">
        <f t="shared" si="107"/>
        <v xml:space="preserve">MANDO Y RÉGIMEN INTERIOR. </v>
      </c>
      <c r="G1824" s="59" t="str">
        <f>CONCATENATE(I1824," - ",J1824,". ",K1824," (Ref: ",REPARTO!$F$3,"-",A1824,")")</f>
        <v>ÁMBITO DE LA SEGURIDAD MILITAR Y RÉGIMEN INTERIOR - MANDO Y RÉGIMEN INTERIOR.  (Ref: 5-1823)</v>
      </c>
      <c r="I1824" s="42" t="s">
        <v>92</v>
      </c>
      <c r="J1824" s="37" t="s">
        <v>94</v>
      </c>
      <c r="R1824" s="49">
        <f t="shared" si="109"/>
        <v>40</v>
      </c>
    </row>
    <row r="1825" spans="1:18" x14ac:dyDescent="0.25">
      <c r="A1825" s="59">
        <f t="shared" si="108"/>
        <v>1824</v>
      </c>
      <c r="B1825" s="47">
        <v>4</v>
      </c>
      <c r="F1825" s="59" t="str">
        <f t="shared" si="107"/>
        <v xml:space="preserve">MANDO Y RÉGIMEN INTERIOR. </v>
      </c>
      <c r="G1825" s="59" t="str">
        <f>CONCATENATE(I1825," - ",J1825,". ",K1825," (Ref: ",REPARTO!$F$3,"-",A1825,")")</f>
        <v>ÁMBITO DE LA SEGURIDAD MILITAR Y RÉGIMEN INTERIOR - MANDO Y RÉGIMEN INTERIOR.  (Ref: 5-1824)</v>
      </c>
      <c r="I1825" s="42" t="s">
        <v>92</v>
      </c>
      <c r="J1825" s="37" t="s">
        <v>94</v>
      </c>
      <c r="R1825" s="49">
        <f t="shared" si="109"/>
        <v>41</v>
      </c>
    </row>
    <row r="1826" spans="1:18" x14ac:dyDescent="0.25">
      <c r="A1826" s="59">
        <f t="shared" si="108"/>
        <v>1825</v>
      </c>
      <c r="B1826" s="47">
        <v>4</v>
      </c>
      <c r="F1826" s="59" t="str">
        <f t="shared" si="107"/>
        <v xml:space="preserve">MANDO Y RÉGIMEN INTERIOR. </v>
      </c>
      <c r="G1826" s="59" t="str">
        <f>CONCATENATE(I1826," - ",J1826,". ",K1826," (Ref: ",REPARTO!$F$3,"-",A1826,")")</f>
        <v>ÁMBITO DE LA SEGURIDAD MILITAR Y RÉGIMEN INTERIOR - MANDO Y RÉGIMEN INTERIOR.  (Ref: 5-1825)</v>
      </c>
      <c r="I1826" s="42" t="s">
        <v>92</v>
      </c>
      <c r="J1826" s="37" t="s">
        <v>94</v>
      </c>
      <c r="R1826" s="49">
        <f t="shared" si="109"/>
        <v>42</v>
      </c>
    </row>
    <row r="1827" spans="1:18" x14ac:dyDescent="0.25">
      <c r="A1827" s="59">
        <f t="shared" si="108"/>
        <v>1826</v>
      </c>
      <c r="B1827" s="47">
        <v>4</v>
      </c>
      <c r="F1827" s="59" t="str">
        <f t="shared" si="107"/>
        <v xml:space="preserve">MANDO Y RÉGIMEN INTERIOR. </v>
      </c>
      <c r="G1827" s="59" t="str">
        <f>CONCATENATE(I1827," - ",J1827,". ",K1827," (Ref: ",REPARTO!$F$3,"-",A1827,")")</f>
        <v>ÁMBITO DE LA SEGURIDAD MILITAR Y RÉGIMEN INTERIOR - MANDO Y RÉGIMEN INTERIOR.  (Ref: 5-1826)</v>
      </c>
      <c r="I1827" s="42" t="s">
        <v>92</v>
      </c>
      <c r="J1827" s="37" t="s">
        <v>94</v>
      </c>
      <c r="R1827" s="49">
        <f t="shared" si="109"/>
        <v>43</v>
      </c>
    </row>
    <row r="1828" spans="1:18" x14ac:dyDescent="0.25">
      <c r="A1828" s="59">
        <f t="shared" si="108"/>
        <v>1827</v>
      </c>
      <c r="B1828" s="47">
        <v>4</v>
      </c>
      <c r="F1828" s="59" t="str">
        <f t="shared" si="107"/>
        <v xml:space="preserve">MANDO Y RÉGIMEN INTERIOR. </v>
      </c>
      <c r="G1828" s="59" t="str">
        <f>CONCATENATE(I1828," - ",J1828,". ",K1828," (Ref: ",REPARTO!$F$3,"-",A1828,")")</f>
        <v>ÁMBITO DE LA SEGURIDAD MILITAR Y RÉGIMEN INTERIOR - MANDO Y RÉGIMEN INTERIOR.  (Ref: 5-1827)</v>
      </c>
      <c r="I1828" s="42" t="s">
        <v>92</v>
      </c>
      <c r="J1828" s="37" t="s">
        <v>94</v>
      </c>
      <c r="R1828" s="49">
        <f t="shared" si="109"/>
        <v>44</v>
      </c>
    </row>
    <row r="1829" spans="1:18" x14ac:dyDescent="0.25">
      <c r="A1829" s="59">
        <f t="shared" si="108"/>
        <v>1828</v>
      </c>
      <c r="B1829" s="47">
        <v>4</v>
      </c>
      <c r="F1829" s="59" t="str">
        <f t="shared" si="107"/>
        <v xml:space="preserve">MANDO Y RÉGIMEN INTERIOR. </v>
      </c>
      <c r="G1829" s="59" t="str">
        <f>CONCATENATE(I1829," - ",J1829,". ",K1829," (Ref: ",REPARTO!$F$3,"-",A1829,")")</f>
        <v>ÁMBITO DE LA SEGURIDAD MILITAR Y RÉGIMEN INTERIOR - MANDO Y RÉGIMEN INTERIOR.  (Ref: 5-1828)</v>
      </c>
      <c r="I1829" s="42" t="s">
        <v>92</v>
      </c>
      <c r="J1829" s="37" t="s">
        <v>94</v>
      </c>
      <c r="R1829" s="49">
        <f t="shared" si="109"/>
        <v>45</v>
      </c>
    </row>
    <row r="1830" spans="1:18" x14ac:dyDescent="0.25">
      <c r="A1830" s="59">
        <f t="shared" si="108"/>
        <v>1829</v>
      </c>
      <c r="B1830" s="47">
        <v>4</v>
      </c>
      <c r="C1830" s="46" t="s">
        <v>65</v>
      </c>
    </row>
  </sheetData>
  <autoFilter ref="A1:R1830"/>
  <conditionalFormatting sqref="C1:D1048576">
    <cfRule type="cellIs" dxfId="0" priority="6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I819"/>
  <sheetViews>
    <sheetView zoomScale="90" zoomScaleNormal="90" workbookViewId="0">
      <pane ySplit="2" topLeftCell="A75" activePane="bottomLeft" state="frozen"/>
      <selection activeCell="C42" sqref="C42"/>
      <selection pane="bottomLeft" activeCell="B90" sqref="B90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IF(PORTADA!$F$51="A",G1,PORTADA!$F$52)</f>
        <v xml:space="preserve">La Población Española </v>
      </c>
      <c r="D1" s="3"/>
      <c r="E1" s="4" t="e">
        <f>ROUND(Q2/K2*10,2)</f>
        <v>#DIV/0!</v>
      </c>
      <c r="F1" s="4"/>
      <c r="G1" s="38" t="str">
        <f>LOOKUP(I5,DATOS!A:A,DATOS!E:E)</f>
        <v xml:space="preserve">La Población Española </v>
      </c>
      <c r="I1" s="39">
        <v>2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 xml:space="preserve">La Población Española 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IF(PORTADA!$F$51="A",CONCATENATE(K5,".- ",G5),"")</f>
        <v xml:space="preserve">1.- LA POBLACIÓN ESPAÑOLA. </v>
      </c>
      <c r="D5" s="24"/>
      <c r="E5" s="11"/>
      <c r="F5" s="11"/>
      <c r="G5" s="40" t="str">
        <f>LOOKUP(I5,DATOS!A:A,DATOS!F:F)</f>
        <v xml:space="preserve">LA POBLACIÓN ESPAÑOLA. </v>
      </c>
      <c r="H5" s="40">
        <f>LOOKUP(I5,DATOS!A:A,DATOS!P:P)</f>
        <v>0</v>
      </c>
      <c r="I5" s="35">
        <f>LOOKUP(I1,DATOS!C:C,DATOS!A:A)</f>
        <v>80</v>
      </c>
      <c r="J5" s="61">
        <f>LOOKUP(I5,DATOS!A:A,DATOS!C:C)</f>
        <v>2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IF(PORTADA!$F$51="A",CONCATENATE(K11,".- ",G11),"")</f>
        <v xml:space="preserve">2.- LA POBLACIÓN ESPAÑOLA. </v>
      </c>
      <c r="D11" s="24"/>
      <c r="E11" s="11"/>
      <c r="F11" s="11"/>
      <c r="G11" s="40" t="str">
        <f>IF(J12="FIN","",LOOKUP(I11,DATOS!A:A,DATOS!F:F))</f>
        <v xml:space="preserve">LA POBLACIÓN ESPAÑOLA. </v>
      </c>
      <c r="H11" s="40">
        <f>IF(J12="FIN",0,LOOKUP(I11,DATOS!A:A,DATOS!P:P))</f>
        <v>0</v>
      </c>
      <c r="I11" s="35">
        <f>+I5+1</f>
        <v>81</v>
      </c>
      <c r="J11" s="61">
        <f>IF(LOOKUP(I11,DATOS!A:A,DATOS!C:C)=0,J5,(LOOKUP(I11,DATOS!A:A,DATOS!C:C)))</f>
        <v>2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IF(PORTADA!$F$51="A",CONCATENATE(K17,".- ",G17),"")</f>
        <v xml:space="preserve">3.- LA POBLACIÓN ESPAÑOLA. </v>
      </c>
      <c r="D17" s="24"/>
      <c r="E17" s="11"/>
      <c r="F17" s="11"/>
      <c r="G17" s="40" t="str">
        <f>IF(J18="FIN","",LOOKUP(I17,DATOS!A:A,DATOS!F:F))</f>
        <v xml:space="preserve">LA POBLACIÓN ESPAÑOLA. </v>
      </c>
      <c r="H17" s="40">
        <f>IF(J18="FIN",0,LOOKUP(I17,DATOS!A:A,DATOS!P:P))</f>
        <v>0</v>
      </c>
      <c r="I17" s="35">
        <f>+I11+1</f>
        <v>82</v>
      </c>
      <c r="J17" s="61">
        <f>IF(LOOKUP(I17,DATOS!A:A,DATOS!C:C)=0,J11,(LOOKUP(I17,DATOS!A:A,DATOS!C:C)))</f>
        <v>2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IF(PORTADA!$F$51="A",CONCATENATE(K23,".- ",G23),"")</f>
        <v xml:space="preserve">4.- LA POBLACIÓN ESPAÑOLA. </v>
      </c>
      <c r="D23" s="24"/>
      <c r="E23" s="11"/>
      <c r="F23" s="11"/>
      <c r="G23" s="40" t="str">
        <f>IF(J24="FIN","",LOOKUP(I23,DATOS!A:A,DATOS!F:F))</f>
        <v xml:space="preserve">LA POBLACIÓN ESPAÑOLA. </v>
      </c>
      <c r="H23" s="40">
        <f>IF(J24="FIN",0,LOOKUP(I23,DATOS!A:A,DATOS!P:P))</f>
        <v>0</v>
      </c>
      <c r="I23" s="35">
        <f>+I17+1</f>
        <v>83</v>
      </c>
      <c r="J23" s="61">
        <f>IF(LOOKUP(I23,DATOS!A:A,DATOS!C:C)=0,J17,(LOOKUP(I23,DATOS!A:A,DATOS!C:C)))</f>
        <v>2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IF(PORTADA!$F$51="A",CONCATENATE(K29,".- ",G29),"")</f>
        <v xml:space="preserve">5.- LA POBLACIÓN ESPAÑOLA. </v>
      </c>
      <c r="D29" s="24"/>
      <c r="E29" s="11"/>
      <c r="F29" s="11"/>
      <c r="G29" s="40" t="str">
        <f>IF(J30="FIN","",LOOKUP(I29,DATOS!A:A,DATOS!F:F))</f>
        <v xml:space="preserve">LA POBLACIÓN ESPAÑOLA. </v>
      </c>
      <c r="H29" s="40">
        <f>IF(J30="FIN",0,LOOKUP(I29,DATOS!A:A,DATOS!P:P))</f>
        <v>0</v>
      </c>
      <c r="I29" s="35">
        <f>+I23+1</f>
        <v>84</v>
      </c>
      <c r="J29" s="61">
        <f>IF(LOOKUP(I29,DATOS!A:A,DATOS!C:C)=0,J23,(LOOKUP(I29,DATOS!A:A,DATOS!C:C)))</f>
        <v>2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IF(PORTADA!$F$51="A",CONCATENATE(K35,".- ",G35),"")</f>
        <v xml:space="preserve">6.- LA POBLACIÓN ESPAÑOLA. </v>
      </c>
      <c r="D35" s="24"/>
      <c r="E35" s="11"/>
      <c r="F35" s="11"/>
      <c r="G35" s="40" t="str">
        <f>IF(J36="FIN","",LOOKUP(I35,DATOS!A:A,DATOS!F:F))</f>
        <v xml:space="preserve">LA POBLACIÓN ESPAÑOLA. </v>
      </c>
      <c r="H35" s="40">
        <f>IF(J36="FIN",0,LOOKUP(I35,DATOS!A:A,DATOS!P:P))</f>
        <v>0</v>
      </c>
      <c r="I35" s="35">
        <f>+I29+1</f>
        <v>85</v>
      </c>
      <c r="J35" s="61">
        <f>IF(LOOKUP(I35,DATOS!A:A,DATOS!C:C)=0,J29,(LOOKUP(I35,DATOS!A:A,DATOS!C:C)))</f>
        <v>2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IF(PORTADA!$F$51="A",CONCATENATE(K41,".- ",G41),"")</f>
        <v xml:space="preserve">7.- LA POBLACIÓN ESPAÑOLA. </v>
      </c>
      <c r="D41" s="24"/>
      <c r="E41" s="11"/>
      <c r="F41" s="11"/>
      <c r="G41" s="40" t="str">
        <f>IF(J42="FIN","",LOOKUP(I41,DATOS!A:A,DATOS!F:F))</f>
        <v xml:space="preserve">LA POBLACIÓN ESPAÑOLA. </v>
      </c>
      <c r="H41" s="40">
        <f>IF(J42="FIN",0,LOOKUP(I41,DATOS!A:A,DATOS!P:P))</f>
        <v>0</v>
      </c>
      <c r="I41" s="35">
        <f>+I35+1</f>
        <v>86</v>
      </c>
      <c r="J41" s="61">
        <f>IF(LOOKUP(I41,DATOS!A:A,DATOS!C:C)=0,J35,(LOOKUP(I41,DATOS!A:A,DATOS!C:C)))</f>
        <v>2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IF(PORTADA!$F$51="A",CONCATENATE(K47,".- ",G47),"")</f>
        <v xml:space="preserve">8.- LA POBLACIÓN ESPAÑOLA. </v>
      </c>
      <c r="D47" s="24"/>
      <c r="E47" s="11"/>
      <c r="F47" s="11"/>
      <c r="G47" s="40" t="str">
        <f>IF(J48="FIN","",LOOKUP(I47,DATOS!A:A,DATOS!F:F))</f>
        <v xml:space="preserve">LA POBLACIÓN ESPAÑOLA. </v>
      </c>
      <c r="H47" s="40">
        <f>IF(J48="FIN",0,LOOKUP(I47,DATOS!A:A,DATOS!P:P))</f>
        <v>0</v>
      </c>
      <c r="I47" s="35">
        <f>+I41+1</f>
        <v>87</v>
      </c>
      <c r="J47" s="61">
        <f>IF(LOOKUP(I47,DATOS!A:A,DATOS!C:C)=0,J41,(LOOKUP(I47,DATOS!A:A,DATOS!C:C)))</f>
        <v>2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IF(PORTADA!$F$51="A",CONCATENATE(K53,".- ",G53),"")</f>
        <v xml:space="preserve">9.- LA POBLACIÓN ESPAÑOLA. </v>
      </c>
      <c r="D53" s="24"/>
      <c r="E53" s="11"/>
      <c r="F53" s="11"/>
      <c r="G53" s="40" t="str">
        <f>IF(J54="FIN","",LOOKUP(I53,DATOS!A:A,DATOS!F:F))</f>
        <v xml:space="preserve">LA POBLACIÓN ESPAÑOLA. </v>
      </c>
      <c r="H53" s="40">
        <f>IF(J54="FIN",0,LOOKUP(I53,DATOS!A:A,DATOS!P:P))</f>
        <v>0</v>
      </c>
      <c r="I53" s="35">
        <f>+I47+1</f>
        <v>88</v>
      </c>
      <c r="J53" s="61">
        <f>IF(LOOKUP(I53,DATOS!A:A,DATOS!C:C)=0,J47,(LOOKUP(I53,DATOS!A:A,DATOS!C:C)))</f>
        <v>2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IF(PORTADA!$F$51="A",CONCATENATE(K59,".- ",G59),"")</f>
        <v xml:space="preserve">10.- LA POBLACIÓN ESPAÑOLA. </v>
      </c>
      <c r="D59" s="24"/>
      <c r="E59" s="11"/>
      <c r="F59" s="11"/>
      <c r="G59" s="40" t="str">
        <f>IF(J60="FIN","",LOOKUP(I59,DATOS!A:A,DATOS!F:F))</f>
        <v xml:space="preserve">LA POBLACIÓN ESPAÑOLA. </v>
      </c>
      <c r="H59" s="40">
        <f>IF(J60="FIN",0,LOOKUP(I59,DATOS!A:A,DATOS!P:P))</f>
        <v>0</v>
      </c>
      <c r="I59" s="35">
        <f>+I53+1</f>
        <v>89</v>
      </c>
      <c r="J59" s="61">
        <f>IF(LOOKUP(I59,DATOS!A:A,DATOS!C:C)=0,J53,(LOOKUP(I59,DATOS!A:A,DATOS!C:C)))</f>
        <v>2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IF(PORTADA!$F$51="A",CONCATENATE(K65,".- ",G65),"")</f>
        <v xml:space="preserve">11.- LA POBLACIÓN ESPAÑOLA. </v>
      </c>
      <c r="D65" s="24"/>
      <c r="E65" s="11"/>
      <c r="F65" s="11"/>
      <c r="G65" s="40" t="str">
        <f>IF(J66="FIN","",LOOKUP(I65,DATOS!A:A,DATOS!F:F))</f>
        <v xml:space="preserve">LA POBLACIÓN ESPAÑOLA. </v>
      </c>
      <c r="H65" s="40">
        <f>IF(J66="FIN",0,LOOKUP(I65,DATOS!A:A,DATOS!P:P))</f>
        <v>0</v>
      </c>
      <c r="I65" s="35">
        <f>+I59+1</f>
        <v>90</v>
      </c>
      <c r="J65" s="61">
        <f>IF(LOOKUP(I65,DATOS!A:A,DATOS!C:C)=0,J59,(LOOKUP(I65,DATOS!A:A,DATOS!C:C)))</f>
        <v>2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IF(PORTADA!$F$51="A",CONCATENATE(K71,".- ",G71),"")</f>
        <v xml:space="preserve">12.- LA POBLACIÓN ESPAÑOLA. </v>
      </c>
      <c r="D71" s="24"/>
      <c r="E71" s="11"/>
      <c r="F71" s="11"/>
      <c r="G71" s="40" t="str">
        <f>IF(J72="FIN","",LOOKUP(I71,DATOS!A:A,DATOS!F:F))</f>
        <v xml:space="preserve">LA POBLACIÓN ESPAÑOLA. </v>
      </c>
      <c r="H71" s="40">
        <f>IF(J72="FIN",0,LOOKUP(I71,DATOS!A:A,DATOS!P:P))</f>
        <v>0</v>
      </c>
      <c r="I71" s="35">
        <f>+I65+1</f>
        <v>91</v>
      </c>
      <c r="J71" s="61">
        <f>IF(LOOKUP(I71,DATOS!A:A,DATOS!C:C)=0,J65,(LOOKUP(I71,DATOS!A:A,DATOS!C:C)))</f>
        <v>2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IF(PORTADA!$F$51="A",CONCATENATE(K77,".- ",G77),"")</f>
        <v xml:space="preserve">13.- LA POBLACIÓN ESPAÑOLA. </v>
      </c>
      <c r="D77" s="24"/>
      <c r="E77" s="11"/>
      <c r="F77" s="11"/>
      <c r="G77" s="40" t="str">
        <f>IF(J78="FIN","",LOOKUP(I77,DATOS!A:A,DATOS!F:F))</f>
        <v xml:space="preserve">LA POBLACIÓN ESPAÑOLA. </v>
      </c>
      <c r="H77" s="40">
        <f>IF(J78="FIN",0,LOOKUP(I77,DATOS!A:A,DATOS!P:P))</f>
        <v>0</v>
      </c>
      <c r="I77" s="35">
        <f>+I71+1</f>
        <v>92</v>
      </c>
      <c r="J77" s="61">
        <f>IF(LOOKUP(I77,DATOS!A:A,DATOS!C:C)=0,J71,(LOOKUP(I77,DATOS!A:A,DATOS!C:C)))</f>
        <v>2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IF(PORTADA!$F$51="A",CONCATENATE(K83,".- ",G83),"")</f>
        <v xml:space="preserve">14.- LA POBLACIÓN ESPAÑOLA. </v>
      </c>
      <c r="D83" s="24"/>
      <c r="E83" s="11"/>
      <c r="F83" s="11"/>
      <c r="G83" s="40" t="str">
        <f>IF(J84="FIN","",LOOKUP(I83,DATOS!A:A,DATOS!F:F))</f>
        <v xml:space="preserve">LA POBLACIÓN ESPAÑOLA. </v>
      </c>
      <c r="H83" s="40">
        <f>IF(J84="FIN",0,LOOKUP(I83,DATOS!A:A,DATOS!P:P))</f>
        <v>0</v>
      </c>
      <c r="I83" s="35">
        <f>+I77+1</f>
        <v>93</v>
      </c>
      <c r="J83" s="61">
        <f>IF(LOOKUP(I83,DATOS!A:A,DATOS!C:C)=0,J77,(LOOKUP(I83,DATOS!A:A,DATOS!C:C)))</f>
        <v>2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IF(PORTADA!$F$51="A",CONCATENATE(K89,".- ",G89),"")</f>
        <v xml:space="preserve">15.- LA POBLACIÓN ESPAÑOLA. </v>
      </c>
      <c r="D89" s="24"/>
      <c r="E89" s="11"/>
      <c r="F89" s="11"/>
      <c r="G89" s="40" t="str">
        <f>IF(J90="FIN","",LOOKUP(I89,DATOS!A:A,DATOS!F:F))</f>
        <v xml:space="preserve">LA POBLACIÓN ESPAÑOLA. </v>
      </c>
      <c r="H89" s="40">
        <f>IF(J90="FIN",0,LOOKUP(I89,DATOS!A:A,DATOS!P:P))</f>
        <v>0</v>
      </c>
      <c r="I89" s="35">
        <f>+I83+1</f>
        <v>94</v>
      </c>
      <c r="J89" s="61">
        <f>IF(LOOKUP(I89,DATOS!A:A,DATOS!C:C)=0,J83,(LOOKUP(I89,DATOS!A:A,DATOS!C:C)))</f>
        <v>2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IF(PORTADA!$F$51="A",CONCATENATE(K95,".- ",G95),"")</f>
        <v xml:space="preserve">16.- LA POBLACIÓN ESPAÑOLA. </v>
      </c>
      <c r="D95" s="24"/>
      <c r="E95" s="11"/>
      <c r="F95" s="11"/>
      <c r="G95" s="40" t="str">
        <f>IF(J96="FIN","",LOOKUP(I95,DATOS!A:A,DATOS!F:F))</f>
        <v xml:space="preserve">LA POBLACIÓN ESPAÑOLA. </v>
      </c>
      <c r="H95" s="40">
        <f>IF(J96="FIN",0,LOOKUP(I95,DATOS!A:A,DATOS!P:P))</f>
        <v>0</v>
      </c>
      <c r="I95" s="35">
        <f>+I89+1</f>
        <v>95</v>
      </c>
      <c r="J95" s="61">
        <f>IF(LOOKUP(I95,DATOS!A:A,DATOS!C:C)=0,J89,(LOOKUP(I95,DATOS!A:A,DATOS!C:C)))</f>
        <v>2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IF(PORTADA!$F$51="A",CONCATENATE(K101,".- ",G101),"")</f>
        <v xml:space="preserve">17.- LA POBLACIÓN ESPAÑOLA. </v>
      </c>
      <c r="D101" s="24"/>
      <c r="E101" s="11"/>
      <c r="F101" s="11"/>
      <c r="G101" s="40" t="str">
        <f>IF(J102="FIN","",LOOKUP(I101,DATOS!A:A,DATOS!F:F))</f>
        <v xml:space="preserve">LA POBLACIÓN ESPAÑOLA. </v>
      </c>
      <c r="H101" s="40">
        <f>IF(J102="FIN",0,LOOKUP(I101,DATOS!A:A,DATOS!P:P))</f>
        <v>0</v>
      </c>
      <c r="I101" s="35">
        <f>+I95+1</f>
        <v>96</v>
      </c>
      <c r="J101" s="61">
        <f>IF(LOOKUP(I101,DATOS!A:A,DATOS!C:C)=0,J95,(LOOKUP(I101,DATOS!A:A,DATOS!C:C)))</f>
        <v>2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IF(PORTADA!$F$51="A",CONCATENATE(K107,".- ",G107),"")</f>
        <v xml:space="preserve">18.- LA POBLACIÓN ESPAÑOLA. </v>
      </c>
      <c r="D107" s="24"/>
      <c r="E107" s="11"/>
      <c r="F107" s="11"/>
      <c r="G107" s="40" t="str">
        <f>IF(J108="FIN","",LOOKUP(I107,DATOS!A:A,DATOS!F:F))</f>
        <v xml:space="preserve">LA POBLACIÓN ESPAÑOLA. </v>
      </c>
      <c r="H107" s="40">
        <f>IF(J108="FIN",0,LOOKUP(I107,DATOS!A:A,DATOS!P:P))</f>
        <v>0</v>
      </c>
      <c r="I107" s="35">
        <f>+I101+1</f>
        <v>97</v>
      </c>
      <c r="J107" s="61">
        <f>IF(LOOKUP(I107,DATOS!A:A,DATOS!C:C)=0,J101,(LOOKUP(I107,DATOS!A:A,DATOS!C:C)))</f>
        <v>2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IF(PORTADA!$F$51="A",CONCATENATE(K113,".- ",G113),"")</f>
        <v xml:space="preserve">19.- LA POBLACIÓN ESPAÑOLA. </v>
      </c>
      <c r="D113" s="24"/>
      <c r="E113" s="11"/>
      <c r="F113" s="11"/>
      <c r="G113" s="40" t="str">
        <f>IF(J114="FIN","",LOOKUP(I113,DATOS!A:A,DATOS!F:F))</f>
        <v xml:space="preserve">LA POBLACIÓN ESPAÑOLA. </v>
      </c>
      <c r="H113" s="40">
        <f>IF(J114="FIN",0,LOOKUP(I113,DATOS!A:A,DATOS!P:P))</f>
        <v>0</v>
      </c>
      <c r="I113" s="35">
        <f>+I107+1</f>
        <v>98</v>
      </c>
      <c r="J113" s="61">
        <f>IF(LOOKUP(I113,DATOS!A:A,DATOS!C:C)=0,J107,(LOOKUP(I113,DATOS!A:A,DATOS!C:C)))</f>
        <v>2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IF(PORTADA!$F$51="A",CONCATENATE(K119,".- ",G119),"")</f>
        <v xml:space="preserve">20.- LA POBLACIÓN ESPAÑOLA. </v>
      </c>
      <c r="D119" s="24"/>
      <c r="E119" s="11"/>
      <c r="F119" s="11"/>
      <c r="G119" s="40" t="str">
        <f>IF(J120="FIN","",LOOKUP(I119,DATOS!A:A,DATOS!F:F))</f>
        <v xml:space="preserve">LA POBLACIÓN ESPAÑOLA. </v>
      </c>
      <c r="H119" s="40">
        <f>IF(J120="FIN",0,LOOKUP(I119,DATOS!A:A,DATOS!P:P))</f>
        <v>0</v>
      </c>
      <c r="I119" s="35">
        <f>+I113+1</f>
        <v>99</v>
      </c>
      <c r="J119" s="61">
        <f>IF(LOOKUP(I119,DATOS!A:A,DATOS!C:C)=0,J113,(LOOKUP(I119,DATOS!A:A,DATOS!C:C)))</f>
        <v>2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IF(PORTADA!$F$51="A",CONCATENATE(K125,".- ",G125),"")</f>
        <v xml:space="preserve">21.- LA POBLACIÓN ESPAÑOLA. </v>
      </c>
      <c r="D125" s="24"/>
      <c r="E125" s="11"/>
      <c r="F125" s="11"/>
      <c r="G125" s="40" t="str">
        <f>IF(J126="FIN","",LOOKUP(I125,DATOS!A:A,DATOS!F:F))</f>
        <v xml:space="preserve">LA POBLACIÓN ESPAÑOLA. </v>
      </c>
      <c r="H125" s="40">
        <f>IF(J126="FIN",0,LOOKUP(I125,DATOS!A:A,DATOS!P:P))</f>
        <v>0</v>
      </c>
      <c r="I125" s="35">
        <f>+I119+1</f>
        <v>100</v>
      </c>
      <c r="J125" s="61">
        <f>IF(LOOKUP(I125,DATOS!A:A,DATOS!C:C)=0,J119,(LOOKUP(I125,DATOS!A:A,DATOS!C:C)))</f>
        <v>2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IF(PORTADA!$F$51="A",CONCATENATE(K131,".- ",G131),"")</f>
        <v xml:space="preserve">22.- LA POBLACIÓN ESPAÑOLA. </v>
      </c>
      <c r="D131" s="24"/>
      <c r="E131" s="11"/>
      <c r="F131" s="11"/>
      <c r="G131" s="40" t="str">
        <f>IF(J132="FIN","",LOOKUP(I131,DATOS!A:A,DATOS!F:F))</f>
        <v xml:space="preserve">LA POBLACIÓN ESPAÑOLA. </v>
      </c>
      <c r="H131" s="40">
        <f>IF(J132="FIN",0,LOOKUP(I131,DATOS!A:A,DATOS!P:P))</f>
        <v>0</v>
      </c>
      <c r="I131" s="35">
        <f>+I125+1</f>
        <v>101</v>
      </c>
      <c r="J131" s="61">
        <f>IF(LOOKUP(I131,DATOS!A:A,DATOS!C:C)=0,J125,(LOOKUP(I131,DATOS!A:A,DATOS!C:C)))</f>
        <v>2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IF(PORTADA!$F$51="A",CONCATENATE(K137,".- ",G137),"")</f>
        <v xml:space="preserve">23.- LA POBLACIÓN ESPAÑOLA. </v>
      </c>
      <c r="D137" s="24"/>
      <c r="E137" s="11"/>
      <c r="F137" s="11"/>
      <c r="G137" s="40" t="str">
        <f>IF(J138="FIN","",LOOKUP(I137,DATOS!A:A,DATOS!F:F))</f>
        <v xml:space="preserve">LA POBLACIÓN ESPAÑOLA. </v>
      </c>
      <c r="H137" s="40">
        <f>IF(J138="FIN",0,LOOKUP(I137,DATOS!A:A,DATOS!P:P))</f>
        <v>0</v>
      </c>
      <c r="I137" s="35">
        <f>+I131+1</f>
        <v>102</v>
      </c>
      <c r="J137" s="61">
        <f>IF(LOOKUP(I137,DATOS!A:A,DATOS!C:C)=0,J131,(LOOKUP(I137,DATOS!A:A,DATOS!C:C)))</f>
        <v>2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IF(PORTADA!$F$51="A",CONCATENATE(K143,".- ",G143),"")</f>
        <v xml:space="preserve">24.- LA POBLACIÓN ESPAÑOLA. </v>
      </c>
      <c r="D143" s="24"/>
      <c r="E143" s="11"/>
      <c r="F143" s="11"/>
      <c r="G143" s="40" t="str">
        <f>IF(J144="FIN","",LOOKUP(I143,DATOS!A:A,DATOS!F:F))</f>
        <v xml:space="preserve">LA POBLACIÓN ESPAÑOLA. </v>
      </c>
      <c r="H143" s="40">
        <f>IF(J144="FIN",0,LOOKUP(I143,DATOS!A:A,DATOS!P:P))</f>
        <v>0</v>
      </c>
      <c r="I143" s="35">
        <f>+I137+1</f>
        <v>103</v>
      </c>
      <c r="J143" s="61">
        <f>IF(LOOKUP(I143,DATOS!A:A,DATOS!C:C)=0,J137,(LOOKUP(I143,DATOS!A:A,DATOS!C:C)))</f>
        <v>2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IF(PORTADA!$F$51="A",CONCATENATE(K149,".- ",G149),"")</f>
        <v xml:space="preserve">25.- LA POBLACIÓN ESPAÑOLA. </v>
      </c>
      <c r="D149" s="24"/>
      <c r="E149" s="11"/>
      <c r="F149" s="11"/>
      <c r="G149" s="40" t="str">
        <f>IF(J150="FIN","",LOOKUP(I149,DATOS!A:A,DATOS!F:F))</f>
        <v xml:space="preserve">LA POBLACIÓN ESPAÑOLA. </v>
      </c>
      <c r="H149" s="40">
        <f>IF(J150="FIN",0,LOOKUP(I149,DATOS!A:A,DATOS!P:P))</f>
        <v>0</v>
      </c>
      <c r="I149" s="35">
        <f>+I143+1</f>
        <v>104</v>
      </c>
      <c r="J149" s="61">
        <f>IF(LOOKUP(I149,DATOS!A:A,DATOS!C:C)=0,J143,(LOOKUP(I149,DATOS!A:A,DATOS!C:C)))</f>
        <v>2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IF(PORTADA!$F$51="A",CONCATENATE(K155,".- ",G155),"")</f>
        <v xml:space="preserve">26.- LA POBLACIÓN ESPAÑOLA. </v>
      </c>
      <c r="D155" s="24"/>
      <c r="E155" s="11"/>
      <c r="F155" s="11"/>
      <c r="G155" s="40" t="str">
        <f>IF(J156="FIN","",LOOKUP(I155,DATOS!A:A,DATOS!F:F))</f>
        <v xml:space="preserve">LA POBLACIÓN ESPAÑOLA. </v>
      </c>
      <c r="H155" s="40">
        <f>IF(J156="FIN",0,LOOKUP(I155,DATOS!A:A,DATOS!P:P))</f>
        <v>0</v>
      </c>
      <c r="I155" s="35">
        <f>+I149+1</f>
        <v>105</v>
      </c>
      <c r="J155" s="61">
        <f>IF(LOOKUP(I155,DATOS!A:A,DATOS!C:C)=0,J149,(LOOKUP(I155,DATOS!A:A,DATOS!C:C)))</f>
        <v>2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IF(PORTADA!$F$51="A",CONCATENATE(K161,".- ",G161),"")</f>
        <v xml:space="preserve">27.- LA POBLACIÓN ESPAÑOLA. </v>
      </c>
      <c r="D161" s="24"/>
      <c r="E161" s="11"/>
      <c r="F161" s="11"/>
      <c r="G161" s="40" t="str">
        <f>IF(J162="FIN","",LOOKUP(I161,DATOS!A:A,DATOS!F:F))</f>
        <v xml:space="preserve">LA POBLACIÓN ESPAÑOLA. </v>
      </c>
      <c r="H161" s="40">
        <f>IF(J162="FIN",0,LOOKUP(I161,DATOS!A:A,DATOS!P:P))</f>
        <v>0</v>
      </c>
      <c r="I161" s="35">
        <f>+I155+1</f>
        <v>106</v>
      </c>
      <c r="J161" s="61">
        <f>IF(LOOKUP(I161,DATOS!A:A,DATOS!C:C)=0,J155,(LOOKUP(I161,DATOS!A:A,DATOS!C:C)))</f>
        <v>2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IF(PORTADA!$F$51="A",CONCATENATE(K167,".- ",G167),"")</f>
        <v xml:space="preserve">28.- LA POBLACIÓN ESPAÑOLA. </v>
      </c>
      <c r="D167" s="24"/>
      <c r="E167" s="11"/>
      <c r="F167" s="11"/>
      <c r="G167" s="40" t="str">
        <f>IF(J168="FIN","",LOOKUP(I167,DATOS!A:A,DATOS!F:F))</f>
        <v xml:space="preserve">LA POBLACIÓN ESPAÑOLA. </v>
      </c>
      <c r="H167" s="40">
        <f>IF(J168="FIN",0,LOOKUP(I167,DATOS!A:A,DATOS!P:P))</f>
        <v>0</v>
      </c>
      <c r="I167" s="35">
        <f>+I161+1</f>
        <v>107</v>
      </c>
      <c r="J167" s="61">
        <f>IF(LOOKUP(I167,DATOS!A:A,DATOS!C:C)=0,J161,(LOOKUP(I167,DATOS!A:A,DATOS!C:C)))</f>
        <v>2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IF(PORTADA!$F$51="A",CONCATENATE(K173,".- ",G173),"")</f>
        <v xml:space="preserve">29.- LA POBLACIÓN ESPAÑOLA. </v>
      </c>
      <c r="D173" s="24"/>
      <c r="E173" s="11"/>
      <c r="F173" s="11"/>
      <c r="G173" s="40" t="str">
        <f>IF(J174="FIN","",LOOKUP(I173,DATOS!A:A,DATOS!F:F))</f>
        <v xml:space="preserve">LA POBLACIÓN ESPAÑOLA. </v>
      </c>
      <c r="H173" s="40">
        <f>IF(J174="FIN",0,LOOKUP(I173,DATOS!A:A,DATOS!P:P))</f>
        <v>0</v>
      </c>
      <c r="I173" s="35">
        <f>+I167+1</f>
        <v>108</v>
      </c>
      <c r="J173" s="61">
        <f>IF(LOOKUP(I173,DATOS!A:A,DATOS!C:C)=0,J167,(LOOKUP(I173,DATOS!A:A,DATOS!C:C)))</f>
        <v>2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IF(PORTADA!$F$51="A",CONCATENATE(K179,".- ",G179),"")</f>
        <v xml:space="preserve">30.- LA POBLACIÓN ESPAÑOLA. </v>
      </c>
      <c r="D179" s="24"/>
      <c r="E179" s="11"/>
      <c r="F179" s="11"/>
      <c r="G179" s="40" t="str">
        <f>IF(J180="FIN","",LOOKUP(I179,DATOS!A:A,DATOS!F:F))</f>
        <v xml:space="preserve">LA POBLACIÓN ESPAÑOLA. </v>
      </c>
      <c r="H179" s="40">
        <f>IF(J180="FIN",0,LOOKUP(I179,DATOS!A:A,DATOS!P:P))</f>
        <v>0</v>
      </c>
      <c r="I179" s="35">
        <f>+I173+1</f>
        <v>109</v>
      </c>
      <c r="J179" s="61">
        <f>IF(LOOKUP(I179,DATOS!A:A,DATOS!C:C)=0,J173,(LOOKUP(I179,DATOS!A:A,DATOS!C:C)))</f>
        <v>2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IF(PORTADA!$F$51="A",CONCATENATE(K185,".- ",G185),"")</f>
        <v xml:space="preserve">31.- LA POBLACIÓN ESPAÑOLA. </v>
      </c>
      <c r="D185" s="24"/>
      <c r="E185" s="11"/>
      <c r="F185" s="11"/>
      <c r="G185" s="40" t="str">
        <f>IF(J186="FIN","",LOOKUP(I185,DATOS!A:A,DATOS!F:F))</f>
        <v xml:space="preserve">LA POBLACIÓN ESPAÑOLA. </v>
      </c>
      <c r="H185" s="40">
        <f>IF(J186="FIN",0,LOOKUP(I185,DATOS!A:A,DATOS!P:P))</f>
        <v>0</v>
      </c>
      <c r="I185" s="35">
        <f>+I179+1</f>
        <v>110</v>
      </c>
      <c r="J185" s="61">
        <f>IF(LOOKUP(I185,DATOS!A:A,DATOS!C:C)=0,J179,(LOOKUP(I185,DATOS!A:A,DATOS!C:C)))</f>
        <v>2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IF(PORTADA!$F$51="A",CONCATENATE(K191,".- ",G191),"")</f>
        <v xml:space="preserve">32.- LA POBLACIÓN ESPAÑOLA. </v>
      </c>
      <c r="D191" s="24"/>
      <c r="E191" s="11"/>
      <c r="F191" s="11"/>
      <c r="G191" s="40" t="str">
        <f>IF(J192="FIN","",LOOKUP(I191,DATOS!A:A,DATOS!F:F))</f>
        <v xml:space="preserve">LA POBLACIÓN ESPAÑOLA. </v>
      </c>
      <c r="H191" s="40">
        <f>IF(J192="FIN",0,LOOKUP(I191,DATOS!A:A,DATOS!P:P))</f>
        <v>0</v>
      </c>
      <c r="I191" s="35">
        <f>+I185+1</f>
        <v>111</v>
      </c>
      <c r="J191" s="61">
        <f>IF(LOOKUP(I191,DATOS!A:A,DATOS!C:C)=0,J185,(LOOKUP(I191,DATOS!A:A,DATOS!C:C)))</f>
        <v>2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IF(PORTADA!$F$51="A",CONCATENATE(K197,".- ",G197),"")</f>
        <v xml:space="preserve">33.- LA POBLACIÓN ESPAÑOLA. </v>
      </c>
      <c r="D197" s="24"/>
      <c r="E197" s="11"/>
      <c r="F197" s="11"/>
      <c r="G197" s="40" t="str">
        <f>IF(J198="FIN","",LOOKUP(I197,DATOS!A:A,DATOS!F:F))</f>
        <v xml:space="preserve">LA POBLACIÓN ESPAÑOLA. </v>
      </c>
      <c r="H197" s="40">
        <f>IF(J198="FIN",0,LOOKUP(I197,DATOS!A:A,DATOS!P:P))</f>
        <v>0</v>
      </c>
      <c r="I197" s="35">
        <f>+I191+1</f>
        <v>112</v>
      </c>
      <c r="J197" s="61">
        <f>IF(LOOKUP(I197,DATOS!A:A,DATOS!C:C)=0,J191,(LOOKUP(I197,DATOS!A:A,DATOS!C:C)))</f>
        <v>2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IF(PORTADA!$F$51="A",CONCATENATE(K203,".- ",G203),"")</f>
        <v xml:space="preserve">34.- LA POBLACIÓN ESPAÑOLA. </v>
      </c>
      <c r="D203" s="24"/>
      <c r="E203" s="11"/>
      <c r="F203" s="11"/>
      <c r="G203" s="40" t="str">
        <f>IF(J204="FIN","",LOOKUP(I203,DATOS!A:A,DATOS!F:F))</f>
        <v xml:space="preserve">LA POBLACIÓN ESPAÑOLA. </v>
      </c>
      <c r="H203" s="40">
        <f>IF(J204="FIN",0,LOOKUP(I203,DATOS!A:A,DATOS!P:P))</f>
        <v>0</v>
      </c>
      <c r="I203" s="35">
        <f>+I197+1</f>
        <v>113</v>
      </c>
      <c r="J203" s="61">
        <f>IF(LOOKUP(I203,DATOS!A:A,DATOS!C:C)=0,J197,(LOOKUP(I203,DATOS!A:A,DATOS!C:C)))</f>
        <v>2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IF(PORTADA!$F$51="A",CONCATENATE(K209,".- ",G209),"")</f>
        <v xml:space="preserve">35.- LA POBLACIÓN ESPAÑOLA. </v>
      </c>
      <c r="D209" s="24"/>
      <c r="E209" s="11"/>
      <c r="F209" s="11"/>
      <c r="G209" s="40" t="str">
        <f>IF(J210="FIN","",LOOKUP(I209,DATOS!A:A,DATOS!F:F))</f>
        <v xml:space="preserve">LA POBLACIÓN ESPAÑOLA. </v>
      </c>
      <c r="H209" s="40">
        <f>IF(J210="FIN",0,LOOKUP(I209,DATOS!A:A,DATOS!P:P))</f>
        <v>0</v>
      </c>
      <c r="I209" s="35">
        <f>+I203+1</f>
        <v>114</v>
      </c>
      <c r="J209" s="61">
        <f>IF(LOOKUP(I209,DATOS!A:A,DATOS!C:C)=0,J203,(LOOKUP(I209,DATOS!A:A,DATOS!C:C)))</f>
        <v>2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IF(PORTADA!$F$51="A",CONCATENATE(K215,".- ",G215),"")</f>
        <v xml:space="preserve">36.- LA POBLACIÓN ESPAÑOLA. </v>
      </c>
      <c r="D215" s="24"/>
      <c r="E215" s="11"/>
      <c r="F215" s="11"/>
      <c r="G215" s="40" t="str">
        <f>IF(J216="FIN","",LOOKUP(I215,DATOS!A:A,DATOS!F:F))</f>
        <v xml:space="preserve">LA POBLACIÓN ESPAÑOLA. </v>
      </c>
      <c r="H215" s="40">
        <f>IF(J216="FIN",0,LOOKUP(I215,DATOS!A:A,DATOS!P:P))</f>
        <v>0</v>
      </c>
      <c r="I215" s="35">
        <f>+I209+1</f>
        <v>115</v>
      </c>
      <c r="J215" s="61">
        <f>IF(LOOKUP(I215,DATOS!A:A,DATOS!C:C)=0,J209,(LOOKUP(I215,DATOS!A:A,DATOS!C:C)))</f>
        <v>2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IF(PORTADA!$F$51="A",CONCATENATE(K221,".- ",G221),"")</f>
        <v xml:space="preserve">37.- LA POBLACIÓN ESPAÑOLA. </v>
      </c>
      <c r="D221" s="24"/>
      <c r="E221" s="11"/>
      <c r="F221" s="11"/>
      <c r="G221" s="40" t="str">
        <f>IF(J222="FIN","",LOOKUP(I221,DATOS!A:A,DATOS!F:F))</f>
        <v xml:space="preserve">LA POBLACIÓN ESPAÑOLA. </v>
      </c>
      <c r="H221" s="40">
        <f>IF(J222="FIN",0,LOOKUP(I221,DATOS!A:A,DATOS!P:P))</f>
        <v>0</v>
      </c>
      <c r="I221" s="35">
        <f>+I215+1</f>
        <v>116</v>
      </c>
      <c r="J221" s="61">
        <f>IF(LOOKUP(I221,DATOS!A:A,DATOS!C:C)=0,J215,(LOOKUP(I221,DATOS!A:A,DATOS!C:C)))</f>
        <v>2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IF(PORTADA!$F$51="A",CONCATENATE(K227,".- ",G227),"")</f>
        <v xml:space="preserve">38.- LA POBLACIÓN ESPAÑOLA. </v>
      </c>
      <c r="D227" s="24"/>
      <c r="E227" s="11"/>
      <c r="F227" s="11"/>
      <c r="G227" s="40" t="str">
        <f>IF(J228="FIN","",LOOKUP(I227,DATOS!A:A,DATOS!F:F))</f>
        <v xml:space="preserve">LA POBLACIÓN ESPAÑOLA. </v>
      </c>
      <c r="H227" s="40">
        <f>IF(J228="FIN",0,LOOKUP(I227,DATOS!A:A,DATOS!P:P))</f>
        <v>0</v>
      </c>
      <c r="I227" s="35">
        <f>+I221+1</f>
        <v>117</v>
      </c>
      <c r="J227" s="61">
        <f>IF(LOOKUP(I227,DATOS!A:A,DATOS!C:C)=0,J221,(LOOKUP(I227,DATOS!A:A,DATOS!C:C)))</f>
        <v>2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IF(PORTADA!$F$51="A",CONCATENATE(K233,".- ",G233),"")</f>
        <v xml:space="preserve">39.- LA POBLACIÓN ESPAÑOLA. </v>
      </c>
      <c r="D233" s="24"/>
      <c r="E233" s="11"/>
      <c r="F233" s="11"/>
      <c r="G233" s="40" t="str">
        <f>IF(J234="FIN","",LOOKUP(I233,DATOS!A:A,DATOS!F:F))</f>
        <v xml:space="preserve">LA POBLACIÓN ESPAÑOLA. </v>
      </c>
      <c r="H233" s="40">
        <f>IF(J234="FIN",0,LOOKUP(I233,DATOS!A:A,DATOS!P:P))</f>
        <v>0</v>
      </c>
      <c r="I233" s="35">
        <f>+I227+1</f>
        <v>118</v>
      </c>
      <c r="J233" s="61">
        <f>IF(LOOKUP(I233,DATOS!A:A,DATOS!C:C)=0,J227,(LOOKUP(I233,DATOS!A:A,DATOS!C:C)))</f>
        <v>2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IF(PORTADA!$F$51="A",CONCATENATE(K239,".- ",G239),"")</f>
        <v xml:space="preserve">40.- LA POBLACIÓN ESPAÑOLA. </v>
      </c>
      <c r="D239" s="24"/>
      <c r="E239" s="11"/>
      <c r="F239" s="11"/>
      <c r="G239" s="40" t="str">
        <f>IF(J240="FIN","",LOOKUP(I239,DATOS!A:A,DATOS!F:F))</f>
        <v xml:space="preserve">LA POBLACIÓN ESPAÑOLA. </v>
      </c>
      <c r="H239" s="40">
        <f>IF(J240="FIN",0,LOOKUP(I239,DATOS!A:A,DATOS!P:P))</f>
        <v>0</v>
      </c>
      <c r="I239" s="35">
        <f>+I233+1</f>
        <v>119</v>
      </c>
      <c r="J239" s="61">
        <f>IF(LOOKUP(I239,DATOS!A:A,DATOS!C:C)=0,J233,(LOOKUP(I239,DATOS!A:A,DATOS!C:C)))</f>
        <v>2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IF(PORTADA!$F$51="A",CONCATENATE(K245,".- ",G245),"")</f>
        <v xml:space="preserve">41.- LA POBLACIÓN ESPAÑOLA. </v>
      </c>
      <c r="D245" s="24"/>
      <c r="E245" s="11"/>
      <c r="F245" s="11"/>
      <c r="G245" s="40" t="str">
        <f>IF(J246="FIN","",LOOKUP(I245,DATOS!A:A,DATOS!F:F))</f>
        <v xml:space="preserve">LA POBLACIÓN ESPAÑOLA. </v>
      </c>
      <c r="H245" s="40">
        <f>IF(J246="FIN",0,LOOKUP(I245,DATOS!A:A,DATOS!P:P))</f>
        <v>0</v>
      </c>
      <c r="I245" s="35">
        <f>+I239+1</f>
        <v>120</v>
      </c>
      <c r="J245" s="61">
        <f>IF(LOOKUP(I245,DATOS!A:A,DATOS!C:C)=0,J239,(LOOKUP(I245,DATOS!A:A,DATOS!C:C)))</f>
        <v>2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IF(PORTADA!$F$51="A",CONCATENATE(K251,".- ",G251),"")</f>
        <v xml:space="preserve">42.- LA POBLACIÓN ESPAÑOLA. </v>
      </c>
      <c r="D251" s="24"/>
      <c r="E251" s="11"/>
      <c r="F251" s="11"/>
      <c r="G251" s="40" t="str">
        <f>IF(J252="FIN","",LOOKUP(I251,DATOS!A:A,DATOS!F:F))</f>
        <v xml:space="preserve">LA POBLACIÓN ESPAÑOLA. </v>
      </c>
      <c r="H251" s="40">
        <f>IF(J252="FIN",0,LOOKUP(I251,DATOS!A:A,DATOS!P:P))</f>
        <v>0</v>
      </c>
      <c r="I251" s="35">
        <f>+I245+1</f>
        <v>121</v>
      </c>
      <c r="J251" s="61">
        <f>IF(LOOKUP(I251,DATOS!A:A,DATOS!C:C)=0,J245,(LOOKUP(I251,DATOS!A:A,DATOS!C:C)))</f>
        <v>2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IF(PORTADA!$F$51="A",CONCATENATE(K257,".- ",G257),"")</f>
        <v xml:space="preserve">43.- LA POBLACIÓN ESPAÑOLA. </v>
      </c>
      <c r="D257" s="24"/>
      <c r="E257" s="11"/>
      <c r="F257" s="11"/>
      <c r="G257" s="40" t="str">
        <f>IF(J258="FIN","",LOOKUP(I257,DATOS!A:A,DATOS!F:F))</f>
        <v xml:space="preserve">LA POBLACIÓN ESPAÑOLA. </v>
      </c>
      <c r="H257" s="40">
        <f>IF(J258="FIN",0,LOOKUP(I257,DATOS!A:A,DATOS!P:P))</f>
        <v>0</v>
      </c>
      <c r="I257" s="35">
        <f>+I251+1</f>
        <v>122</v>
      </c>
      <c r="J257" s="61">
        <f>IF(LOOKUP(I257,DATOS!A:A,DATOS!C:C)=0,J251,(LOOKUP(I257,DATOS!A:A,DATOS!C:C)))</f>
        <v>2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IF(PORTADA!$F$51="A",CONCATENATE(K263,".- ",G263),"")</f>
        <v xml:space="preserve">44.- LA POBLACIÓN ESPAÑOLA. </v>
      </c>
      <c r="D263" s="24"/>
      <c r="E263" s="11"/>
      <c r="F263" s="11"/>
      <c r="G263" s="40" t="str">
        <f>IF(J264="FIN","",LOOKUP(I263,DATOS!A:A,DATOS!F:F))</f>
        <v xml:space="preserve">LA POBLACIÓN ESPAÑOLA. </v>
      </c>
      <c r="H263" s="40">
        <f>IF(J264="FIN",0,LOOKUP(I263,DATOS!A:A,DATOS!P:P))</f>
        <v>0</v>
      </c>
      <c r="I263" s="35">
        <f>+I257+1</f>
        <v>123</v>
      </c>
      <c r="J263" s="61">
        <f>IF(LOOKUP(I263,DATOS!A:A,DATOS!C:C)=0,J257,(LOOKUP(I263,DATOS!A:A,DATOS!C:C)))</f>
        <v>2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IF(PORTADA!$F$51="A",CONCATENATE(K269,".- ",G269),"")</f>
        <v xml:space="preserve">45.- LA POBLACIÓN ESPAÑOLA. </v>
      </c>
      <c r="D269" s="24"/>
      <c r="E269" s="11"/>
      <c r="F269" s="11"/>
      <c r="G269" s="40" t="str">
        <f>IF(J270="FIN","",LOOKUP(I269,DATOS!A:A,DATOS!F:F))</f>
        <v xml:space="preserve">LA POBLACIÓN ESPAÑOLA. </v>
      </c>
      <c r="H269" s="40">
        <f>IF(J270="FIN",0,LOOKUP(I269,DATOS!A:A,DATOS!P:P))</f>
        <v>0</v>
      </c>
      <c r="I269" s="35">
        <f>+I263+1</f>
        <v>124</v>
      </c>
      <c r="J269" s="61">
        <f>IF(LOOKUP(I269,DATOS!A:A,DATOS!C:C)=0,J263,(LOOKUP(I269,DATOS!A:A,DATOS!C:C)))</f>
        <v>2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IF(PORTADA!$F$51="A",CONCATENATE(K275,".- ",G275),"")</f>
        <v xml:space="preserve">46.- LA POBLACIÓN ESPAÑOLA. </v>
      </c>
      <c r="D275" s="24"/>
      <c r="E275" s="11"/>
      <c r="F275" s="11"/>
      <c r="G275" s="40" t="str">
        <f>IF(J276="FIN","",LOOKUP(I275,DATOS!A:A,DATOS!F:F))</f>
        <v xml:space="preserve">LA POBLACIÓN ESPAÑOLA. </v>
      </c>
      <c r="H275" s="40">
        <f>IF(J276="FIN",0,LOOKUP(I275,DATOS!A:A,DATOS!P:P))</f>
        <v>0</v>
      </c>
      <c r="I275" s="35">
        <f>+I269+1</f>
        <v>125</v>
      </c>
      <c r="J275" s="61">
        <f>IF(LOOKUP(I275,DATOS!A:A,DATOS!C:C)=0,J269,(LOOKUP(I275,DATOS!A:A,DATOS!C:C)))</f>
        <v>2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IF(PORTADA!$F$51="A",CONCATENATE(K281,".- ",G281),"")</f>
        <v xml:space="preserve">47.- LA POBLACIÓN ESPAÑOLA. </v>
      </c>
      <c r="D281" s="24"/>
      <c r="E281" s="11"/>
      <c r="F281" s="11"/>
      <c r="G281" s="40" t="str">
        <f>IF(J282="FIN","",LOOKUP(I281,DATOS!A:A,DATOS!F:F))</f>
        <v xml:space="preserve">LA POBLACIÓN ESPAÑOLA. </v>
      </c>
      <c r="H281" s="40">
        <f>IF(J282="FIN",0,LOOKUP(I281,DATOS!A:A,DATOS!P:P))</f>
        <v>0</v>
      </c>
      <c r="I281" s="35">
        <f>+I275+1</f>
        <v>126</v>
      </c>
      <c r="J281" s="61">
        <f>IF(LOOKUP(I281,DATOS!A:A,DATOS!C:C)=0,J275,(LOOKUP(I281,DATOS!A:A,DATOS!C:C)))</f>
        <v>2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IF(PORTADA!$F$51="A",CONCATENATE(K287,".- ",G287),"")</f>
        <v xml:space="preserve">48.- LA POBLACIÓN ESPAÑOLA. </v>
      </c>
      <c r="D287" s="24"/>
      <c r="E287" s="11"/>
      <c r="F287" s="11"/>
      <c r="G287" s="40" t="str">
        <f>IF(J288="FIN","",LOOKUP(I287,DATOS!A:A,DATOS!F:F))</f>
        <v xml:space="preserve">LA POBLACIÓN ESPAÑOLA. </v>
      </c>
      <c r="H287" s="40">
        <f>IF(J288="FIN",0,LOOKUP(I287,DATOS!A:A,DATOS!P:P))</f>
        <v>0</v>
      </c>
      <c r="I287" s="35">
        <f>+I281+1</f>
        <v>127</v>
      </c>
      <c r="J287" s="61">
        <f>IF(LOOKUP(I287,DATOS!A:A,DATOS!C:C)=0,J281,(LOOKUP(I287,DATOS!A:A,DATOS!C:C)))</f>
        <v>2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IF(PORTADA!$F$51="A",CONCATENATE(K293,".- ",G293),"")</f>
        <v xml:space="preserve">49.- LA POBLACIÓN ESPAÑOLA. </v>
      </c>
      <c r="D293" s="24"/>
      <c r="E293" s="11"/>
      <c r="F293" s="11"/>
      <c r="G293" s="40" t="str">
        <f>IF(J294="FIN","",LOOKUP(I293,DATOS!A:A,DATOS!F:F))</f>
        <v xml:space="preserve">LA POBLACIÓN ESPAÑOLA. </v>
      </c>
      <c r="H293" s="40">
        <f>IF(J294="FIN",0,LOOKUP(I293,DATOS!A:A,DATOS!P:P))</f>
        <v>0</v>
      </c>
      <c r="I293" s="35">
        <f>+I287+1</f>
        <v>128</v>
      </c>
      <c r="J293" s="61">
        <f>IF(LOOKUP(I293,DATOS!A:A,DATOS!C:C)=0,J287,(LOOKUP(I293,DATOS!A:A,DATOS!C:C)))</f>
        <v>2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IF(PORTADA!$F$51="A",CONCATENATE(K299,".- ",G299),"")</f>
        <v xml:space="preserve">50.- LA POBLACIÓN ESPAÑOLA. </v>
      </c>
      <c r="D299" s="24"/>
      <c r="E299" s="11"/>
      <c r="F299" s="11"/>
      <c r="G299" s="40" t="str">
        <f>IF(J300="FIN","",LOOKUP(I299,DATOS!A:A,DATOS!F:F))</f>
        <v xml:space="preserve">LA POBLACIÓN ESPAÑOLA. </v>
      </c>
      <c r="H299" s="40">
        <f>IF(J300="FIN",0,LOOKUP(I299,DATOS!A:A,DATOS!P:P))</f>
        <v>0</v>
      </c>
      <c r="I299" s="35">
        <f>+I293+1</f>
        <v>129</v>
      </c>
      <c r="J299" s="61">
        <f>IF(LOOKUP(I299,DATOS!A:A,DATOS!C:C)=0,J293,(LOOKUP(I299,DATOS!A:A,DATOS!C:C)))</f>
        <v>2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>a) 0</v>
      </c>
      <c r="D300" s="26"/>
      <c r="G300" s="38">
        <f>IF(J300="FIN","",LOOKUP(I299,DATOS!A:A,DATOS!L:L))</f>
        <v>0</v>
      </c>
      <c r="I300" s="35" t="s">
        <v>57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42"/>
      <c r="B301" s="29"/>
      <c r="C301" s="25" t="str">
        <f ca="1">IF(PORTADA!$F$51="A",CONCATENATE(I301," ",G301),"")</f>
        <v>b) 0</v>
      </c>
      <c r="D301" s="26"/>
      <c r="G301" s="38">
        <f>IF(J300="FIN","",LOOKUP(I299,DATOS!A:A,DATOS!M:M))</f>
        <v>0</v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42"/>
      <c r="B302" s="29"/>
      <c r="C302" s="25" t="str">
        <f ca="1">IF(PORTADA!$F$51="A",CONCATENATE(I302," ",G302),"")</f>
        <v>c) 0</v>
      </c>
      <c r="D302" s="26"/>
      <c r="G302" s="38">
        <f>IF(J300="FIN","",LOOKUP(I299,DATOS!A:A,DATOS!N:N))</f>
        <v>0</v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42"/>
      <c r="B303" s="29"/>
      <c r="C303" s="25" t="str">
        <f ca="1">IF(PORTADA!$F$51="A",CONCATENATE(I303," ",G303),"")</f>
        <v>d) 0</v>
      </c>
      <c r="D303" s="26"/>
      <c r="G303" s="38">
        <f>IF(J300="FIN","",LOOKUP(I299,DATOS!A:A,DATOS!O:O))</f>
        <v>0</v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IF(PORTADA!$F$51="A",CONCATENATE(K305,".- ",G305),"")</f>
        <v xml:space="preserve">51.- LA POBLACIÓN ESPAÑOLA. </v>
      </c>
      <c r="D305" s="24"/>
      <c r="E305" s="11"/>
      <c r="F305" s="11"/>
      <c r="G305" s="40" t="str">
        <f>IF(J306="FIN","",LOOKUP(I305,DATOS!A:A,DATOS!F:F))</f>
        <v xml:space="preserve">LA POBLACIÓN ESPAÑOLA. </v>
      </c>
      <c r="H305" s="40">
        <f>IF(J306="FIN",0,LOOKUP(I305,DATOS!A:A,DATOS!P:P))</f>
        <v>0</v>
      </c>
      <c r="I305" s="35">
        <f>+I299+1</f>
        <v>130</v>
      </c>
      <c r="J305" s="61">
        <f>IF(LOOKUP(I305,DATOS!A:A,DATOS!C:C)=0,J299,(LOOKUP(I305,DATOS!A:A,DATOS!C:C)))</f>
        <v>2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>a) 0</v>
      </c>
      <c r="D306" s="26"/>
      <c r="G306" s="38">
        <f>IF(J306="FIN","",LOOKUP(I305,DATOS!A:A,DATOS!L:L))</f>
        <v>0</v>
      </c>
      <c r="I306" s="35" t="s">
        <v>57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42"/>
      <c r="B307" s="29"/>
      <c r="C307" s="25" t="str">
        <f ca="1">IF(PORTADA!$F$51="A",CONCATENATE(I307," ",G307),"")</f>
        <v>b) 0</v>
      </c>
      <c r="D307" s="26"/>
      <c r="G307" s="38">
        <f>IF(J306="FIN","",LOOKUP(I305,DATOS!A:A,DATOS!M:M))</f>
        <v>0</v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42"/>
      <c r="B308" s="29"/>
      <c r="C308" s="25" t="str">
        <f ca="1">IF(PORTADA!$F$51="A",CONCATENATE(I308," ",G308),"")</f>
        <v>c) 0</v>
      </c>
      <c r="D308" s="26"/>
      <c r="G308" s="38">
        <f>IF(J306="FIN","",LOOKUP(I305,DATOS!A:A,DATOS!N:N))</f>
        <v>0</v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42"/>
      <c r="B309" s="29"/>
      <c r="C309" s="25" t="str">
        <f ca="1">IF(PORTADA!$F$51="A",CONCATENATE(I309," ",G309),"")</f>
        <v>d) 0</v>
      </c>
      <c r="D309" s="26"/>
      <c r="G309" s="38">
        <f>IF(J306="FIN","",LOOKUP(I305,DATOS!A:A,DATOS!O:O))</f>
        <v>0</v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IF(PORTADA!$F$51="A",CONCATENATE(K311,".- ",G311),"")</f>
        <v xml:space="preserve">52.- LA POBLACIÓN ESPAÑOLA. </v>
      </c>
      <c r="D311" s="24"/>
      <c r="E311" s="11"/>
      <c r="F311" s="11"/>
      <c r="G311" s="40" t="str">
        <f>IF(J312="FIN","",LOOKUP(I311,DATOS!A:A,DATOS!F:F))</f>
        <v xml:space="preserve">LA POBLACIÓN ESPAÑOLA. </v>
      </c>
      <c r="H311" s="40">
        <f>IF(J312="FIN",0,LOOKUP(I311,DATOS!A:A,DATOS!P:P))</f>
        <v>0</v>
      </c>
      <c r="I311" s="35">
        <f>+I305+1</f>
        <v>131</v>
      </c>
      <c r="J311" s="61">
        <f>IF(LOOKUP(I311,DATOS!A:A,DATOS!C:C)=0,J305,(LOOKUP(I311,DATOS!A:A,DATOS!C:C)))</f>
        <v>2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>a) 0</v>
      </c>
      <c r="D312" s="26"/>
      <c r="G312" s="38">
        <f>IF(J312="FIN","",LOOKUP(I311,DATOS!A:A,DATOS!L:L))</f>
        <v>0</v>
      </c>
      <c r="I312" s="35" t="s">
        <v>57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42"/>
      <c r="B313" s="29"/>
      <c r="C313" s="25" t="str">
        <f ca="1">IF(PORTADA!$F$51="A",CONCATENATE(I313," ",G313),"")</f>
        <v>b) 0</v>
      </c>
      <c r="D313" s="26"/>
      <c r="G313" s="38">
        <f>IF(J312="FIN","",LOOKUP(I311,DATOS!A:A,DATOS!M:M))</f>
        <v>0</v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42"/>
      <c r="B314" s="29"/>
      <c r="C314" s="25" t="str">
        <f ca="1">IF(PORTADA!$F$51="A",CONCATENATE(I314," ",G314),"")</f>
        <v>c) 0</v>
      </c>
      <c r="D314" s="26"/>
      <c r="G314" s="38">
        <f>IF(J312="FIN","",LOOKUP(I311,DATOS!A:A,DATOS!N:N))</f>
        <v>0</v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42"/>
      <c r="B315" s="29"/>
      <c r="C315" s="25" t="str">
        <f ca="1">IF(PORTADA!$F$51="A",CONCATENATE(I315," ",G315),"")</f>
        <v>d) 0</v>
      </c>
      <c r="D315" s="26"/>
      <c r="G315" s="38">
        <f>IF(J312="FIN","",LOOKUP(I311,DATOS!A:A,DATOS!O:O))</f>
        <v>0</v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IF(PORTADA!$F$51="A",CONCATENATE(K317,".- ",G317),"")</f>
        <v xml:space="preserve">53.- LA POBLACIÓN ESPAÑOLA. </v>
      </c>
      <c r="D317" s="24"/>
      <c r="E317" s="11"/>
      <c r="F317" s="11"/>
      <c r="G317" s="40" t="str">
        <f>IF(J318="FIN","",LOOKUP(I317,DATOS!A:A,DATOS!F:F))</f>
        <v xml:space="preserve">LA POBLACIÓN ESPAÑOLA. </v>
      </c>
      <c r="H317" s="40">
        <f>IF(J318="FIN",0,LOOKUP(I317,DATOS!A:A,DATOS!P:P))</f>
        <v>0</v>
      </c>
      <c r="I317" s="35">
        <f>+I311+1</f>
        <v>132</v>
      </c>
      <c r="J317" s="61">
        <f>IF(LOOKUP(I317,DATOS!A:A,DATOS!C:C)=0,J311,(LOOKUP(I317,DATOS!A:A,DATOS!C:C)))</f>
        <v>2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>a) 0</v>
      </c>
      <c r="D318" s="26"/>
      <c r="G318" s="38">
        <f>IF(J318="FIN","",LOOKUP(I317,DATOS!A:A,DATOS!L:L))</f>
        <v>0</v>
      </c>
      <c r="I318" s="35" t="s">
        <v>57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42"/>
      <c r="B319" s="29"/>
      <c r="C319" s="25" t="str">
        <f ca="1">IF(PORTADA!$F$51="A",CONCATENATE(I319," ",G319),"")</f>
        <v>b) 0</v>
      </c>
      <c r="D319" s="26"/>
      <c r="G319" s="38">
        <f>IF(J318="FIN","",LOOKUP(I317,DATOS!A:A,DATOS!M:M))</f>
        <v>0</v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42"/>
      <c r="B320" s="29"/>
      <c r="C320" s="25" t="str">
        <f ca="1">IF(PORTADA!$F$51="A",CONCATENATE(I320," ",G320),"")</f>
        <v>c) 0</v>
      </c>
      <c r="D320" s="26"/>
      <c r="G320" s="38">
        <f>IF(J318="FIN","",LOOKUP(I317,DATOS!A:A,DATOS!N:N))</f>
        <v>0</v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42"/>
      <c r="B321" s="29"/>
      <c r="C321" s="25" t="str">
        <f ca="1">IF(PORTADA!$F$51="A",CONCATENATE(I321," ",G321),"")</f>
        <v>d) 0</v>
      </c>
      <c r="D321" s="26"/>
      <c r="G321" s="38">
        <f>IF(J318="FIN","",LOOKUP(I317,DATOS!A:A,DATOS!O:O))</f>
        <v>0</v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IF(PORTADA!$F$51="A",CONCATENATE(K323,".- ",G323),"")</f>
        <v xml:space="preserve">54.- LA POBLACIÓN ESPAÑOLA. </v>
      </c>
      <c r="D323" s="24"/>
      <c r="E323" s="11"/>
      <c r="F323" s="11"/>
      <c r="G323" s="40" t="str">
        <f>IF(J324="FIN","",LOOKUP(I323,DATOS!A:A,DATOS!F:F))</f>
        <v xml:space="preserve">LA POBLACIÓN ESPAÑOLA. </v>
      </c>
      <c r="H323" s="40">
        <f>IF(J324="FIN",0,LOOKUP(I323,DATOS!A:A,DATOS!P:P))</f>
        <v>0</v>
      </c>
      <c r="I323" s="35">
        <f>+I317+1</f>
        <v>133</v>
      </c>
      <c r="J323" s="61">
        <f>IF(LOOKUP(I323,DATOS!A:A,DATOS!C:C)=0,J317,(LOOKUP(I323,DATOS!A:A,DATOS!C:C)))</f>
        <v>2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>a) 0</v>
      </c>
      <c r="D324" s="26"/>
      <c r="G324" s="38">
        <f>IF(J324="FIN","",LOOKUP(I323,DATOS!A:A,DATOS!L:L))</f>
        <v>0</v>
      </c>
      <c r="I324" s="35" t="s">
        <v>57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42"/>
      <c r="B325" s="29"/>
      <c r="C325" s="25" t="str">
        <f ca="1">IF(PORTADA!$F$51="A",CONCATENATE(I325," ",G325),"")</f>
        <v>b) 0</v>
      </c>
      <c r="D325" s="26"/>
      <c r="G325" s="38">
        <f>IF(J324="FIN","",LOOKUP(I323,DATOS!A:A,DATOS!M:M))</f>
        <v>0</v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42"/>
      <c r="B326" s="29"/>
      <c r="C326" s="25" t="str">
        <f ca="1">IF(PORTADA!$F$51="A",CONCATENATE(I326," ",G326),"")</f>
        <v>c) 0</v>
      </c>
      <c r="D326" s="26"/>
      <c r="G326" s="38">
        <f>IF(J324="FIN","",LOOKUP(I323,DATOS!A:A,DATOS!N:N))</f>
        <v>0</v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42"/>
      <c r="B327" s="29"/>
      <c r="C327" s="25" t="str">
        <f ca="1">IF(PORTADA!$F$51="A",CONCATENATE(I327," ",G327),"")</f>
        <v>d) 0</v>
      </c>
      <c r="D327" s="26"/>
      <c r="G327" s="38">
        <f>IF(J324="FIN","",LOOKUP(I323,DATOS!A:A,DATOS!O:O))</f>
        <v>0</v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IF(PORTADA!$F$51="A",CONCATENATE(K329,".- ",G329),"")</f>
        <v xml:space="preserve">55.- LA POBLACIÓN ESPAÑOLA. </v>
      </c>
      <c r="D329" s="24"/>
      <c r="E329" s="11"/>
      <c r="F329" s="11"/>
      <c r="G329" s="40" t="str">
        <f>IF(J330="FIN","",LOOKUP(I329,DATOS!A:A,DATOS!F:F))</f>
        <v xml:space="preserve">LA POBLACIÓN ESPAÑOLA. </v>
      </c>
      <c r="H329" s="40">
        <f>IF(J330="FIN",0,LOOKUP(I329,DATOS!A:A,DATOS!P:P))</f>
        <v>0</v>
      </c>
      <c r="I329" s="35">
        <f>+I323+1</f>
        <v>134</v>
      </c>
      <c r="J329" s="61">
        <f>IF(LOOKUP(I329,DATOS!A:A,DATOS!C:C)=0,J323,(LOOKUP(I329,DATOS!A:A,DATOS!C:C)))</f>
        <v>2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>a) 0</v>
      </c>
      <c r="D330" s="26"/>
      <c r="G330" s="38">
        <f>IF(J330="FIN","",LOOKUP(I329,DATOS!A:A,DATOS!L:L))</f>
        <v>0</v>
      </c>
      <c r="I330" s="35" t="s">
        <v>57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42"/>
      <c r="B331" s="29"/>
      <c r="C331" s="25" t="str">
        <f ca="1">IF(PORTADA!$F$51="A",CONCATENATE(I331," ",G331),"")</f>
        <v>b) 0</v>
      </c>
      <c r="D331" s="26"/>
      <c r="G331" s="38">
        <f>IF(J330="FIN","",LOOKUP(I329,DATOS!A:A,DATOS!M:M))</f>
        <v>0</v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42"/>
      <c r="B332" s="29"/>
      <c r="C332" s="25" t="str">
        <f ca="1">IF(PORTADA!$F$51="A",CONCATENATE(I332," ",G332),"")</f>
        <v>c) 0</v>
      </c>
      <c r="D332" s="26"/>
      <c r="G332" s="38">
        <f>IF(J330="FIN","",LOOKUP(I329,DATOS!A:A,DATOS!N:N))</f>
        <v>0</v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42"/>
      <c r="B333" s="29"/>
      <c r="C333" s="25" t="str">
        <f ca="1">IF(PORTADA!$F$51="A",CONCATENATE(I333," ",G333),"")</f>
        <v>d) 0</v>
      </c>
      <c r="D333" s="26"/>
      <c r="G333" s="38">
        <f>IF(J330="FIN","",LOOKUP(I329,DATOS!A:A,DATOS!O:O))</f>
        <v>0</v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IF(PORTADA!$F$51="A",CONCATENATE(K335,".- ",G335),"")</f>
        <v xml:space="preserve">56.- LA POBLACIÓN ESPAÑOLA. </v>
      </c>
      <c r="D335" s="24"/>
      <c r="E335" s="11"/>
      <c r="F335" s="11"/>
      <c r="G335" s="40" t="str">
        <f>IF(J336="FIN","",LOOKUP(I335,DATOS!A:A,DATOS!F:F))</f>
        <v xml:space="preserve">LA POBLACIÓN ESPAÑOLA. </v>
      </c>
      <c r="H335" s="40">
        <f>IF(J336="FIN",0,LOOKUP(I335,DATOS!A:A,DATOS!P:P))</f>
        <v>0</v>
      </c>
      <c r="I335" s="35">
        <f>+I329+1</f>
        <v>135</v>
      </c>
      <c r="J335" s="61">
        <f>IF(LOOKUP(I335,DATOS!A:A,DATOS!C:C)=0,J329,(LOOKUP(I335,DATOS!A:A,DATOS!C:C)))</f>
        <v>2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>a) 0</v>
      </c>
      <c r="D336" s="26"/>
      <c r="G336" s="38">
        <f>IF(J336="FIN","",LOOKUP(I335,DATOS!A:A,DATOS!L:L))</f>
        <v>0</v>
      </c>
      <c r="I336" s="35" t="s">
        <v>57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42"/>
      <c r="B337" s="29"/>
      <c r="C337" s="25" t="str">
        <f ca="1">IF(PORTADA!$F$51="A",CONCATENATE(I337," ",G337),"")</f>
        <v>b) 0</v>
      </c>
      <c r="D337" s="26"/>
      <c r="G337" s="38">
        <f>IF(J336="FIN","",LOOKUP(I335,DATOS!A:A,DATOS!M:M))</f>
        <v>0</v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42"/>
      <c r="B338" s="29"/>
      <c r="C338" s="25" t="str">
        <f ca="1">IF(PORTADA!$F$51="A",CONCATENATE(I338," ",G338),"")</f>
        <v>c) 0</v>
      </c>
      <c r="D338" s="26"/>
      <c r="G338" s="38">
        <f>IF(J336="FIN","",LOOKUP(I335,DATOS!A:A,DATOS!N:N))</f>
        <v>0</v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42"/>
      <c r="B339" s="29"/>
      <c r="C339" s="25" t="str">
        <f ca="1">IF(PORTADA!$F$51="A",CONCATENATE(I339," ",G339),"")</f>
        <v>d) 0</v>
      </c>
      <c r="D339" s="26"/>
      <c r="G339" s="38">
        <f>IF(J336="FIN","",LOOKUP(I335,DATOS!A:A,DATOS!O:O))</f>
        <v>0</v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IF(PORTADA!$F$51="A",CONCATENATE(K341,".- ",G341),"")</f>
        <v xml:space="preserve">57.- LA POBLACIÓN ESPAÑOLA. </v>
      </c>
      <c r="D341" s="24"/>
      <c r="E341" s="11"/>
      <c r="F341" s="11"/>
      <c r="G341" s="40" t="str">
        <f>IF(J342="FIN","",LOOKUP(I341,DATOS!A:A,DATOS!F:F))</f>
        <v xml:space="preserve">LA POBLACIÓN ESPAÑOLA. </v>
      </c>
      <c r="H341" s="40">
        <f>IF(J342="FIN",0,LOOKUP(I341,DATOS!A:A,DATOS!P:P))</f>
        <v>0</v>
      </c>
      <c r="I341" s="35">
        <f>+I335+1</f>
        <v>136</v>
      </c>
      <c r="J341" s="61">
        <f>IF(LOOKUP(I341,DATOS!A:A,DATOS!C:C)=0,J335,(LOOKUP(I341,DATOS!A:A,DATOS!C:C)))</f>
        <v>2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>a) 0</v>
      </c>
      <c r="D342" s="26"/>
      <c r="G342" s="38">
        <f>IF(J342="FIN","",LOOKUP(I341,DATOS!A:A,DATOS!L:L))</f>
        <v>0</v>
      </c>
      <c r="I342" s="35" t="s">
        <v>57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42"/>
      <c r="B343" s="29"/>
      <c r="C343" s="25" t="str">
        <f ca="1">IF(PORTADA!$F$51="A",CONCATENATE(I343," ",G343),"")</f>
        <v>b) 0</v>
      </c>
      <c r="D343" s="26"/>
      <c r="G343" s="38">
        <f>IF(J342="FIN","",LOOKUP(I341,DATOS!A:A,DATOS!M:M))</f>
        <v>0</v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42"/>
      <c r="B344" s="29"/>
      <c r="C344" s="25" t="str">
        <f ca="1">IF(PORTADA!$F$51="A",CONCATENATE(I344," ",G344),"")</f>
        <v>c) 0</v>
      </c>
      <c r="D344" s="26"/>
      <c r="G344" s="38">
        <f>IF(J342="FIN","",LOOKUP(I341,DATOS!A:A,DATOS!N:N))</f>
        <v>0</v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42"/>
      <c r="B345" s="29"/>
      <c r="C345" s="25" t="str">
        <f ca="1">IF(PORTADA!$F$51="A",CONCATENATE(I345," ",G345),"")</f>
        <v>d) 0</v>
      </c>
      <c r="D345" s="26"/>
      <c r="G345" s="38">
        <f>IF(J342="FIN","",LOOKUP(I341,DATOS!A:A,DATOS!O:O))</f>
        <v>0</v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IF(PORTADA!$F$51="A",CONCATENATE(K347,".- ",G347),"")</f>
        <v xml:space="preserve">58.- LA POBLACIÓN ESPAÑOLA. </v>
      </c>
      <c r="D347" s="24"/>
      <c r="E347" s="11"/>
      <c r="F347" s="11"/>
      <c r="G347" s="40" t="str">
        <f>IF(J348="FIN","",LOOKUP(I347,DATOS!A:A,DATOS!F:F))</f>
        <v xml:space="preserve">LA POBLACIÓN ESPAÑOLA. </v>
      </c>
      <c r="H347" s="40">
        <f>IF(J348="FIN",0,LOOKUP(I347,DATOS!A:A,DATOS!P:P))</f>
        <v>0</v>
      </c>
      <c r="I347" s="35">
        <f>+I341+1</f>
        <v>137</v>
      </c>
      <c r="J347" s="61">
        <f>IF(LOOKUP(I347,DATOS!A:A,DATOS!C:C)=0,J341,(LOOKUP(I347,DATOS!A:A,DATOS!C:C)))</f>
        <v>2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>a) 0</v>
      </c>
      <c r="D348" s="26"/>
      <c r="G348" s="38">
        <f>IF(J348="FIN","",LOOKUP(I347,DATOS!A:A,DATOS!L:L))</f>
        <v>0</v>
      </c>
      <c r="I348" s="35" t="s">
        <v>57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42"/>
      <c r="B349" s="29"/>
      <c r="C349" s="25" t="str">
        <f ca="1">IF(PORTADA!$F$51="A",CONCATENATE(I349," ",G349),"")</f>
        <v>b) 0</v>
      </c>
      <c r="D349" s="26"/>
      <c r="G349" s="38">
        <f>IF(J348="FIN","",LOOKUP(I347,DATOS!A:A,DATOS!M:M))</f>
        <v>0</v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42"/>
      <c r="B350" s="29"/>
      <c r="C350" s="25" t="str">
        <f ca="1">IF(PORTADA!$F$51="A",CONCATENATE(I350," ",G350),"")</f>
        <v>c) 0</v>
      </c>
      <c r="D350" s="26"/>
      <c r="G350" s="38">
        <f>IF(J348="FIN","",LOOKUP(I347,DATOS!A:A,DATOS!N:N))</f>
        <v>0</v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42"/>
      <c r="B351" s="29"/>
      <c r="C351" s="25" t="str">
        <f ca="1">IF(PORTADA!$F$51="A",CONCATENATE(I351," ",G351),"")</f>
        <v>d) 0</v>
      </c>
      <c r="D351" s="26"/>
      <c r="G351" s="38">
        <f>IF(J348="FIN","",LOOKUP(I347,DATOS!A:A,DATOS!O:O))</f>
        <v>0</v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IF(PORTADA!$F$51="A",CONCATENATE(K353,".- ",G353),"")</f>
        <v xml:space="preserve">59.- LA POBLACIÓN ESPAÑOLA. </v>
      </c>
      <c r="D353" s="24"/>
      <c r="E353" s="11"/>
      <c r="F353" s="11"/>
      <c r="G353" s="40" t="str">
        <f>IF(J354="FIN","",LOOKUP(I353,DATOS!A:A,DATOS!F:F))</f>
        <v xml:space="preserve">LA POBLACIÓN ESPAÑOLA. </v>
      </c>
      <c r="H353" s="40">
        <f>IF(J354="FIN",0,LOOKUP(I353,DATOS!A:A,DATOS!P:P))</f>
        <v>0</v>
      </c>
      <c r="I353" s="35">
        <f>+I347+1</f>
        <v>138</v>
      </c>
      <c r="J353" s="61">
        <f>IF(LOOKUP(I353,DATOS!A:A,DATOS!C:C)=0,J347,(LOOKUP(I353,DATOS!A:A,DATOS!C:C)))</f>
        <v>2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>a) 0</v>
      </c>
      <c r="D354" s="26"/>
      <c r="G354" s="38">
        <f>IF(J354="FIN","",LOOKUP(I353,DATOS!A:A,DATOS!L:L))</f>
        <v>0</v>
      </c>
      <c r="I354" s="35" t="s">
        <v>57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42"/>
      <c r="B355" s="29"/>
      <c r="C355" s="25" t="str">
        <f ca="1">IF(PORTADA!$F$51="A",CONCATENATE(I355," ",G355),"")</f>
        <v>b) 0</v>
      </c>
      <c r="D355" s="26"/>
      <c r="G355" s="38">
        <f>IF(J354="FIN","",LOOKUP(I353,DATOS!A:A,DATOS!M:M))</f>
        <v>0</v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42"/>
      <c r="B356" s="29"/>
      <c r="C356" s="25" t="str">
        <f ca="1">IF(PORTADA!$F$51="A",CONCATENATE(I356," ",G356),"")</f>
        <v>c) 0</v>
      </c>
      <c r="D356" s="26"/>
      <c r="G356" s="38">
        <f>IF(J354="FIN","",LOOKUP(I353,DATOS!A:A,DATOS!N:N))</f>
        <v>0</v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42"/>
      <c r="B357" s="29"/>
      <c r="C357" s="25" t="str">
        <f ca="1">IF(PORTADA!$F$51="A",CONCATENATE(I357," ",G357),"")</f>
        <v>d) 0</v>
      </c>
      <c r="D357" s="26"/>
      <c r="G357" s="38">
        <f>IF(J354="FIN","",LOOKUP(I353,DATOS!A:A,DATOS!O:O))</f>
        <v>0</v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IF(PORTADA!$F$51="A",CONCATENATE(K359,".- ",G359),"")</f>
        <v xml:space="preserve">60.- LA POBLACIÓN ESPAÑOLA. </v>
      </c>
      <c r="D359" s="24"/>
      <c r="E359" s="11"/>
      <c r="F359" s="11"/>
      <c r="G359" s="40" t="str">
        <f>IF(J360="FIN","",LOOKUP(I359,DATOS!A:A,DATOS!F:F))</f>
        <v xml:space="preserve">LA POBLACIÓN ESPAÑOLA. </v>
      </c>
      <c r="H359" s="40">
        <f>IF(J360="FIN",0,LOOKUP(I359,DATOS!A:A,DATOS!P:P))</f>
        <v>0</v>
      </c>
      <c r="I359" s="35">
        <f>+I353+1</f>
        <v>139</v>
      </c>
      <c r="J359" s="61">
        <f>IF(LOOKUP(I359,DATOS!A:A,DATOS!C:C)=0,J353,(LOOKUP(I359,DATOS!A:A,DATOS!C:C)))</f>
        <v>2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>a) 0</v>
      </c>
      <c r="D360" s="26"/>
      <c r="G360" s="38">
        <f>IF(J360="FIN","",LOOKUP(I359,DATOS!A:A,DATOS!L:L))</f>
        <v>0</v>
      </c>
      <c r="I360" s="35" t="s">
        <v>57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42"/>
      <c r="B361" s="29"/>
      <c r="C361" s="25" t="str">
        <f ca="1">IF(PORTADA!$F$51="A",CONCATENATE(I361," ",G361),"")</f>
        <v>b) 0</v>
      </c>
      <c r="D361" s="26"/>
      <c r="G361" s="38">
        <f>IF(J360="FIN","",LOOKUP(I359,DATOS!A:A,DATOS!M:M))</f>
        <v>0</v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42"/>
      <c r="B362" s="29"/>
      <c r="C362" s="25" t="str">
        <f ca="1">IF(PORTADA!$F$51="A",CONCATENATE(I362," ",G362),"")</f>
        <v>c) 0</v>
      </c>
      <c r="D362" s="26"/>
      <c r="G362" s="38">
        <f>IF(J360="FIN","",LOOKUP(I359,DATOS!A:A,DATOS!N:N))</f>
        <v>0</v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42"/>
      <c r="B363" s="29"/>
      <c r="C363" s="25" t="str">
        <f ca="1">IF(PORTADA!$F$51="A",CONCATENATE(I363," ",G363),"")</f>
        <v>d) 0</v>
      </c>
      <c r="D363" s="26"/>
      <c r="G363" s="38">
        <f>IF(J360="FIN","",LOOKUP(I359,DATOS!A:A,DATOS!O:O))</f>
        <v>0</v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IF(PORTADA!$F$51="A",CONCATENATE(K365,".- ",G365),"")</f>
        <v xml:space="preserve">61.- LA POBLACIÓN ESPAÑOLA. </v>
      </c>
      <c r="D365" s="24"/>
      <c r="E365" s="11"/>
      <c r="F365" s="11"/>
      <c r="G365" s="40" t="str">
        <f>IF(J366="FIN","",LOOKUP(I365,DATOS!A:A,DATOS!F:F))</f>
        <v xml:space="preserve">LA POBLACIÓN ESPAÑOLA. </v>
      </c>
      <c r="H365" s="40">
        <f>IF(J366="FIN",0,LOOKUP(I365,DATOS!A:A,DATOS!P:P))</f>
        <v>0</v>
      </c>
      <c r="I365" s="35">
        <f>+I359+1</f>
        <v>140</v>
      </c>
      <c r="J365" s="61">
        <f>IF(LOOKUP(I365,DATOS!A:A,DATOS!C:C)=0,J359,(LOOKUP(I365,DATOS!A:A,DATOS!C:C)))</f>
        <v>2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>a) 0</v>
      </c>
      <c r="D366" s="26"/>
      <c r="G366" s="38">
        <f>IF(J366="FIN","",LOOKUP(I365,DATOS!A:A,DATOS!L:L))</f>
        <v>0</v>
      </c>
      <c r="I366" s="35" t="s">
        <v>57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42"/>
      <c r="B367" s="29"/>
      <c r="C367" s="25" t="str">
        <f ca="1">IF(PORTADA!$F$51="A",CONCATENATE(I367," ",G367),"")</f>
        <v>b) 0</v>
      </c>
      <c r="D367" s="26"/>
      <c r="G367" s="38">
        <f>IF(J366="FIN","",LOOKUP(I365,DATOS!A:A,DATOS!M:M))</f>
        <v>0</v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42"/>
      <c r="B368" s="29"/>
      <c r="C368" s="25" t="str">
        <f ca="1">IF(PORTADA!$F$51="A",CONCATENATE(I368," ",G368),"")</f>
        <v>c) 0</v>
      </c>
      <c r="D368" s="26"/>
      <c r="G368" s="38">
        <f>IF(J366="FIN","",LOOKUP(I365,DATOS!A:A,DATOS!N:N))</f>
        <v>0</v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42"/>
      <c r="B369" s="29"/>
      <c r="C369" s="25" t="str">
        <f ca="1">IF(PORTADA!$F$51="A",CONCATENATE(I369," ",G369),"")</f>
        <v>d) 0</v>
      </c>
      <c r="D369" s="26"/>
      <c r="G369" s="38">
        <f>IF(J366="FIN","",LOOKUP(I365,DATOS!A:A,DATOS!O:O))</f>
        <v>0</v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IF(PORTADA!$F$51="A",CONCATENATE(K371,".- ",G371),"")</f>
        <v xml:space="preserve">62.- LA POBLACIÓN ESPAÑOLA. </v>
      </c>
      <c r="D371" s="24"/>
      <c r="E371" s="11"/>
      <c r="F371" s="11"/>
      <c r="G371" s="40" t="str">
        <f>IF(J372="FIN","",LOOKUP(I371,DATOS!A:A,DATOS!F:F))</f>
        <v xml:space="preserve">LA POBLACIÓN ESPAÑOLA. </v>
      </c>
      <c r="H371" s="40">
        <f>IF(J372="FIN",0,LOOKUP(I371,DATOS!A:A,DATOS!P:P))</f>
        <v>0</v>
      </c>
      <c r="I371" s="35">
        <f>+I365+1</f>
        <v>141</v>
      </c>
      <c r="J371" s="61">
        <f>IF(LOOKUP(I371,DATOS!A:A,DATOS!C:C)=0,J365,(LOOKUP(I371,DATOS!A:A,DATOS!C:C)))</f>
        <v>2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>a) 0</v>
      </c>
      <c r="D372" s="26"/>
      <c r="G372" s="38">
        <f>IF(J372="FIN","",LOOKUP(I371,DATOS!A:A,DATOS!L:L))</f>
        <v>0</v>
      </c>
      <c r="I372" s="35" t="s">
        <v>57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42"/>
      <c r="B373" s="29"/>
      <c r="C373" s="25" t="str">
        <f ca="1">IF(PORTADA!$F$51="A",CONCATENATE(I373," ",G373),"")</f>
        <v>b) 0</v>
      </c>
      <c r="D373" s="26"/>
      <c r="G373" s="38">
        <f>IF(J372="FIN","",LOOKUP(I371,DATOS!A:A,DATOS!M:M))</f>
        <v>0</v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42"/>
      <c r="B374" s="29"/>
      <c r="C374" s="25" t="str">
        <f ca="1">IF(PORTADA!$F$51="A",CONCATENATE(I374," ",G374),"")</f>
        <v>c) 0</v>
      </c>
      <c r="D374" s="26"/>
      <c r="G374" s="38">
        <f>IF(J372="FIN","",LOOKUP(I371,DATOS!A:A,DATOS!N:N))</f>
        <v>0</v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42"/>
      <c r="B375" s="29"/>
      <c r="C375" s="25" t="str">
        <f ca="1">IF(PORTADA!$F$51="A",CONCATENATE(I375," ",G375),"")</f>
        <v>d) 0</v>
      </c>
      <c r="D375" s="26"/>
      <c r="G375" s="38">
        <f>IF(J372="FIN","",LOOKUP(I371,DATOS!A:A,DATOS!O:O))</f>
        <v>0</v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IF(PORTADA!$F$51="A",CONCATENATE(K377,".- ",G377),"")</f>
        <v xml:space="preserve">63.- LA POBLACIÓN ESPAÑOLA. </v>
      </c>
      <c r="D377" s="24"/>
      <c r="E377" s="11"/>
      <c r="F377" s="11"/>
      <c r="G377" s="40" t="str">
        <f>IF(J378="FIN","",LOOKUP(I377,DATOS!A:A,DATOS!F:F))</f>
        <v xml:space="preserve">LA POBLACIÓN ESPAÑOLA. </v>
      </c>
      <c r="H377" s="40">
        <f>IF(J378="FIN",0,LOOKUP(I377,DATOS!A:A,DATOS!P:P))</f>
        <v>0</v>
      </c>
      <c r="I377" s="35">
        <f>+I371+1</f>
        <v>142</v>
      </c>
      <c r="J377" s="61">
        <f>IF(LOOKUP(I377,DATOS!A:A,DATOS!C:C)=0,J371,(LOOKUP(I377,DATOS!A:A,DATOS!C:C)))</f>
        <v>2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>a) 0</v>
      </c>
      <c r="D378" s="26"/>
      <c r="G378" s="38">
        <f>IF(J378="FIN","",LOOKUP(I377,DATOS!A:A,DATOS!L:L))</f>
        <v>0</v>
      </c>
      <c r="I378" s="35" t="s">
        <v>57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42"/>
      <c r="B379" s="29"/>
      <c r="C379" s="25" t="str">
        <f ca="1">IF(PORTADA!$F$51="A",CONCATENATE(I379," ",G379),"")</f>
        <v>b) 0</v>
      </c>
      <c r="D379" s="26"/>
      <c r="G379" s="38">
        <f>IF(J378="FIN","",LOOKUP(I377,DATOS!A:A,DATOS!M:M))</f>
        <v>0</v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42"/>
      <c r="B380" s="29"/>
      <c r="C380" s="25" t="str">
        <f ca="1">IF(PORTADA!$F$51="A",CONCATENATE(I380," ",G380),"")</f>
        <v>c) 0</v>
      </c>
      <c r="D380" s="26"/>
      <c r="G380" s="38">
        <f>IF(J378="FIN","",LOOKUP(I377,DATOS!A:A,DATOS!N:N))</f>
        <v>0</v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42"/>
      <c r="B381" s="29"/>
      <c r="C381" s="25" t="str">
        <f ca="1">IF(PORTADA!$F$51="A",CONCATENATE(I381," ",G381),"")</f>
        <v>d) 0</v>
      </c>
      <c r="D381" s="26"/>
      <c r="G381" s="38">
        <f>IF(J378="FIN","",LOOKUP(I377,DATOS!A:A,DATOS!O:O))</f>
        <v>0</v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IF(PORTADA!$F$51="A",CONCATENATE(K383,".- ",G383),"")</f>
        <v xml:space="preserve">64.- LA POBLACIÓN ESPAÑOLA. </v>
      </c>
      <c r="D383" s="24"/>
      <c r="E383" s="11"/>
      <c r="F383" s="11"/>
      <c r="G383" s="40" t="str">
        <f>IF(J384="FIN","",LOOKUP(I383,DATOS!A:A,DATOS!F:F))</f>
        <v xml:space="preserve">LA POBLACIÓN ESPAÑOLA. </v>
      </c>
      <c r="H383" s="40">
        <f>IF(J384="FIN",0,LOOKUP(I383,DATOS!A:A,DATOS!P:P))</f>
        <v>0</v>
      </c>
      <c r="I383" s="35">
        <f>+I377+1</f>
        <v>143</v>
      </c>
      <c r="J383" s="61">
        <f>IF(LOOKUP(I383,DATOS!A:A,DATOS!C:C)=0,J377,(LOOKUP(I383,DATOS!A:A,DATOS!C:C)))</f>
        <v>2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>a) 0</v>
      </c>
      <c r="D384" s="26"/>
      <c r="G384" s="38">
        <f>IF(J384="FIN","",LOOKUP(I383,DATOS!A:A,DATOS!L:L))</f>
        <v>0</v>
      </c>
      <c r="I384" s="35" t="s">
        <v>57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42"/>
      <c r="B385" s="29"/>
      <c r="C385" s="25" t="str">
        <f ca="1">IF(PORTADA!$F$51="A",CONCATENATE(I385," ",G385),"")</f>
        <v>b) 0</v>
      </c>
      <c r="D385" s="26"/>
      <c r="G385" s="38">
        <f>IF(J384="FIN","",LOOKUP(I383,DATOS!A:A,DATOS!M:M))</f>
        <v>0</v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42"/>
      <c r="B386" s="29"/>
      <c r="C386" s="25" t="str">
        <f ca="1">IF(PORTADA!$F$51="A",CONCATENATE(I386," ",G386),"")</f>
        <v>c) 0</v>
      </c>
      <c r="D386" s="26"/>
      <c r="G386" s="38">
        <f>IF(J384="FIN","",LOOKUP(I383,DATOS!A:A,DATOS!N:N))</f>
        <v>0</v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42"/>
      <c r="B387" s="29"/>
      <c r="C387" s="25" t="str">
        <f ca="1">IF(PORTADA!$F$51="A",CONCATENATE(I387," ",G387),"")</f>
        <v>d) 0</v>
      </c>
      <c r="D387" s="26"/>
      <c r="G387" s="38">
        <f>IF(J384="FIN","",LOOKUP(I383,DATOS!A:A,DATOS!O:O))</f>
        <v>0</v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IF(PORTADA!$F$51="A",CONCATENATE(K389,".- ",G389),"")</f>
        <v xml:space="preserve">65.- </v>
      </c>
      <c r="D389" s="24"/>
      <c r="E389" s="11"/>
      <c r="F389" s="11"/>
      <c r="G389" s="40" t="str">
        <f>IF(J390="FIN","",LOOKUP(I389,DATOS!A:A,DATOS!F:F))</f>
        <v/>
      </c>
      <c r="H389" s="40">
        <f>IF(J390="FIN",0,LOOKUP(I389,DATOS!A:A,DATOS!P:P))</f>
        <v>0</v>
      </c>
      <c r="I389" s="35">
        <f>+I383+1</f>
        <v>144</v>
      </c>
      <c r="J389" s="61">
        <f>IF(LOOKUP(I389,DATOS!A:A,DATOS!C:C)=0,J383,(LOOKUP(I389,DATOS!A:A,DATOS!C:C)))</f>
        <v>3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 xml:space="preserve">a) </v>
      </c>
      <c r="D390" s="26"/>
      <c r="G390" s="38" t="str">
        <f>IF(J390="FIN","",LOOKUP(I389,DATOS!A:A,DATOS!L:L))</f>
        <v/>
      </c>
      <c r="I390" s="35" t="s">
        <v>57</v>
      </c>
      <c r="J390" s="41" t="str">
        <f>IF(J384="FIN","FIN",IF(J389=J383,"","FIN"))</f>
        <v>FIN</v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42"/>
      <c r="B391" s="29"/>
      <c r="C391" s="25" t="str">
        <f ca="1">IF(PORTADA!$F$51="A",CONCATENATE(I391," ",G391),"")</f>
        <v xml:space="preserve">b) </v>
      </c>
      <c r="D391" s="26"/>
      <c r="G391" s="38" t="str">
        <f>IF(J390="FIN","",LOOKUP(I389,DATOS!A:A,DATOS!M:M))</f>
        <v/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42"/>
      <c r="B392" s="29"/>
      <c r="C392" s="25" t="str">
        <f ca="1">IF(PORTADA!$F$51="A",CONCATENATE(I392," ",G392),"")</f>
        <v xml:space="preserve">c) </v>
      </c>
      <c r="D392" s="26"/>
      <c r="G392" s="38" t="str">
        <f>IF(J390="FIN","",LOOKUP(I389,DATOS!A:A,DATOS!N:N))</f>
        <v/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42"/>
      <c r="B393" s="29"/>
      <c r="C393" s="25" t="str">
        <f ca="1">IF(PORTADA!$F$51="A",CONCATENATE(I393," ",G393),"")</f>
        <v xml:space="preserve">d) </v>
      </c>
      <c r="D393" s="26"/>
      <c r="G393" s="38" t="str">
        <f>IF(J390="FIN","",LOOKUP(I389,DATOS!A:A,DATOS!O:O))</f>
        <v/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IF(PORTADA!$F$51="A",CONCATENATE(K395,".- ",G395),"")</f>
        <v xml:space="preserve">66.- </v>
      </c>
      <c r="D395" s="24"/>
      <c r="E395" s="11"/>
      <c r="F395" s="11"/>
      <c r="G395" s="40" t="str">
        <f>IF(J396="FIN","",LOOKUP(I395,DATOS!A:A,DATOS!F:F))</f>
        <v/>
      </c>
      <c r="H395" s="40">
        <f>IF(J396="FIN",0,LOOKUP(I395,DATOS!A:A,DATOS!P:P))</f>
        <v>0</v>
      </c>
      <c r="I395" s="35">
        <f>+I389+1</f>
        <v>145</v>
      </c>
      <c r="J395" s="61">
        <f>IF(LOOKUP(I395,DATOS!A:A,DATOS!C:C)=0,J389,(LOOKUP(I395,DATOS!A:A,DATOS!C:C)))</f>
        <v>3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 xml:space="preserve">a) </v>
      </c>
      <c r="D396" s="26"/>
      <c r="G396" s="38" t="str">
        <f>IF(J396="FIN","",LOOKUP(I395,DATOS!A:A,DATOS!L:L))</f>
        <v/>
      </c>
      <c r="I396" s="35" t="s">
        <v>57</v>
      </c>
      <c r="J396" s="41" t="str">
        <f>IF(J390="FIN","FIN",IF(J395=J389,"","FIN"))</f>
        <v>FIN</v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42"/>
      <c r="B397" s="29"/>
      <c r="C397" s="25" t="str">
        <f ca="1">IF(PORTADA!$F$51="A",CONCATENATE(I397," ",G397),"")</f>
        <v xml:space="preserve">b) </v>
      </c>
      <c r="D397" s="26"/>
      <c r="G397" s="38" t="str">
        <f>IF(J396="FIN","",LOOKUP(I395,DATOS!A:A,DATOS!M:M))</f>
        <v/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42"/>
      <c r="B398" s="29"/>
      <c r="C398" s="25" t="str">
        <f ca="1">IF(PORTADA!$F$51="A",CONCATENATE(I398," ",G398),"")</f>
        <v xml:space="preserve">c) </v>
      </c>
      <c r="D398" s="26"/>
      <c r="G398" s="38" t="str">
        <f>IF(J396="FIN","",LOOKUP(I395,DATOS!A:A,DATOS!N:N))</f>
        <v/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42"/>
      <c r="B399" s="29"/>
      <c r="C399" s="25" t="str">
        <f ca="1">IF(PORTADA!$F$51="A",CONCATENATE(I399," ",G399),"")</f>
        <v xml:space="preserve">d) </v>
      </c>
      <c r="D399" s="26"/>
      <c r="G399" s="38" t="str">
        <f>IF(J396="FIN","",LOOKUP(I395,DATOS!A:A,DATOS!O:O))</f>
        <v/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IF(PORTADA!$F$51="A",CONCATENATE(K401,".-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146</v>
      </c>
      <c r="J401" s="61">
        <f>IF(LOOKUP(I401,DATOS!A:A,DATOS!C:C)=0,J395,(LOOKUP(I401,DATOS!A:A,DATOS!C:C)))</f>
        <v>3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57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42"/>
      <c r="B403" s="29"/>
      <c r="C403" s="25" t="str">
        <f ca="1">IF(PORTADA!$F$51="A",CONCATENATE(I403,"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42"/>
      <c r="B404" s="29"/>
      <c r="C404" s="25" t="str">
        <f ca="1">IF(PORTADA!$F$51="A",CONCATENATE(I404,"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42"/>
      <c r="B405" s="29"/>
      <c r="C405" s="25" t="str">
        <f ca="1">IF(PORTADA!$F$51="A",CONCATENATE(I405,"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IF(PORTADA!$F$51="A",CONCATENATE(K407,".-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147</v>
      </c>
      <c r="J407" s="61">
        <f>IF(LOOKUP(I407,DATOS!A:A,DATOS!C:C)=0,J401,(LOOKUP(I407,DATOS!A:A,DATOS!C:C)))</f>
        <v>3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57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42"/>
      <c r="B409" s="29"/>
      <c r="C409" s="25" t="str">
        <f ca="1">IF(PORTADA!$F$51="A",CONCATENATE(I409,"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42"/>
      <c r="B410" s="29"/>
      <c r="C410" s="25" t="str">
        <f ca="1">IF(PORTADA!$F$51="A",CONCATENATE(I410,"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42"/>
      <c r="B411" s="29"/>
      <c r="C411" s="25" t="str">
        <f ca="1">IF(PORTADA!$F$51="A",CONCATENATE(I411,"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IF(PORTADA!$F$51="A",CONCATENATE(K413,".-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148</v>
      </c>
      <c r="J413" s="61">
        <f>IF(LOOKUP(I413,DATOS!A:A,DATOS!C:C)=0,J407,(LOOKUP(I413,DATOS!A:A,DATOS!C:C)))</f>
        <v>3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57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42"/>
      <c r="B415" s="29"/>
      <c r="C415" s="25" t="str">
        <f ca="1">IF(PORTADA!$F$51="A",CONCATENATE(I415,"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42"/>
      <c r="B416" s="29"/>
      <c r="C416" s="25" t="str">
        <f ca="1">IF(PORTADA!$F$51="A",CONCATENATE(I416,"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42"/>
      <c r="B417" s="29"/>
      <c r="C417" s="25" t="str">
        <f ca="1">IF(PORTADA!$F$51="A",CONCATENATE(I417,"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IF(PORTADA!$F$51="A",CONCATENATE(K419,".-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149</v>
      </c>
      <c r="J419" s="61">
        <f>IF(LOOKUP(I419,DATOS!A:A,DATOS!C:C)=0,J413,(LOOKUP(I419,DATOS!A:A,DATOS!C:C)))</f>
        <v>3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57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42"/>
      <c r="B421" s="29"/>
      <c r="C421" s="25" t="str">
        <f ca="1">IF(PORTADA!$F$51="A",CONCATENATE(I421,"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42"/>
      <c r="B422" s="29"/>
      <c r="C422" s="25" t="str">
        <f ca="1">IF(PORTADA!$F$51="A",CONCATENATE(I422,"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42"/>
      <c r="B423" s="29"/>
      <c r="C423" s="25" t="str">
        <f ca="1">IF(PORTADA!$F$51="A",CONCATENATE(I423,"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IF(PORTADA!$F$51="A",CONCATENATE(K425,".-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150</v>
      </c>
      <c r="J425" s="61">
        <f>IF(LOOKUP(I425,DATOS!A:A,DATOS!C:C)=0,J419,(LOOKUP(I425,DATOS!A:A,DATOS!C:C)))</f>
        <v>3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57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42"/>
      <c r="B427" s="29"/>
      <c r="C427" s="25" t="str">
        <f ca="1">IF(PORTADA!$F$51="A",CONCATENATE(I427,"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42"/>
      <c r="B428" s="29"/>
      <c r="C428" s="25" t="str">
        <f ca="1">IF(PORTADA!$F$51="A",CONCATENATE(I428,"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42"/>
      <c r="B429" s="29"/>
      <c r="C429" s="25" t="str">
        <f ca="1">IF(PORTADA!$F$51="A",CONCATENATE(I429,"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IF(PORTADA!$F$51="A",CONCATENATE(K431,".-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151</v>
      </c>
      <c r="J431" s="61">
        <f>IF(LOOKUP(I431,DATOS!A:A,DATOS!C:C)=0,J425,(LOOKUP(I431,DATOS!A:A,DATOS!C:C)))</f>
        <v>3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57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42"/>
      <c r="B433" s="29"/>
      <c r="C433" s="25" t="str">
        <f ca="1">IF(PORTADA!$F$51="A",CONCATENATE(I433,"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42"/>
      <c r="B434" s="29"/>
      <c r="C434" s="25" t="str">
        <f ca="1">IF(PORTADA!$F$51="A",CONCATENATE(I434,"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42"/>
      <c r="B435" s="29"/>
      <c r="C435" s="25" t="str">
        <f ca="1">IF(PORTADA!$F$51="A",CONCATENATE(I435,"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IF(PORTADA!$F$51="A",CONCATENATE(K437,".-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152</v>
      </c>
      <c r="J437" s="61">
        <f>IF(LOOKUP(I437,DATOS!A:A,DATOS!C:C)=0,J431,(LOOKUP(I437,DATOS!A:A,DATOS!C:C)))</f>
        <v>3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57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42"/>
      <c r="B439" s="29"/>
      <c r="C439" s="25" t="str">
        <f ca="1">IF(PORTADA!$F$51="A",CONCATENATE(I439,"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42"/>
      <c r="B440" s="29"/>
      <c r="C440" s="25" t="str">
        <f ca="1">IF(PORTADA!$F$51="A",CONCATENATE(I440,"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42"/>
      <c r="B441" s="29"/>
      <c r="C441" s="25" t="str">
        <f ca="1">IF(PORTADA!$F$51="A",CONCATENATE(I441,"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IF(PORTADA!$F$51="A",CONCATENATE(K443,".-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153</v>
      </c>
      <c r="J443" s="61">
        <f>IF(LOOKUP(I443,DATOS!A:A,DATOS!C:C)=0,J437,(LOOKUP(I443,DATOS!A:A,DATOS!C:C)))</f>
        <v>3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57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42"/>
      <c r="B445" s="29"/>
      <c r="C445" s="25" t="str">
        <f ca="1">IF(PORTADA!$F$51="A",CONCATENATE(I445,"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42"/>
      <c r="B446" s="29"/>
      <c r="C446" s="25" t="str">
        <f ca="1">IF(PORTADA!$F$51="A",CONCATENATE(I446,"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42"/>
      <c r="B447" s="29"/>
      <c r="C447" s="25" t="str">
        <f ca="1">IF(PORTADA!$F$51="A",CONCATENATE(I447,"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IF(PORTADA!$F$51="A",CONCATENATE(K449,".-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154</v>
      </c>
      <c r="J449" s="61">
        <f>IF(LOOKUP(I449,DATOS!A:A,DATOS!C:C)=0,J443,(LOOKUP(I449,DATOS!A:A,DATOS!C:C)))</f>
        <v>3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57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42"/>
      <c r="B451" s="29"/>
      <c r="C451" s="25" t="str">
        <f ca="1">IF(PORTADA!$F$51="A",CONCATENATE(I451,"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42"/>
      <c r="B452" s="29"/>
      <c r="C452" s="25" t="str">
        <f ca="1">IF(PORTADA!$F$51="A",CONCATENATE(I452,"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42"/>
      <c r="B453" s="29"/>
      <c r="C453" s="25" t="str">
        <f ca="1">IF(PORTADA!$F$51="A",CONCATENATE(I453,"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IF(PORTADA!$F$51="A",CONCATENATE(K455,".-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155</v>
      </c>
      <c r="J455" s="61">
        <f>IF(LOOKUP(I455,DATOS!A:A,DATOS!C:C)=0,J449,(LOOKUP(I455,DATOS!A:A,DATOS!C:C)))</f>
        <v>3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57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42"/>
      <c r="B457" s="29"/>
      <c r="C457" s="25" t="str">
        <f ca="1">IF(PORTADA!$F$51="A",CONCATENATE(I457,"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42"/>
      <c r="B458" s="29"/>
      <c r="C458" s="25" t="str">
        <f ca="1">IF(PORTADA!$F$51="A",CONCATENATE(I458,"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42"/>
      <c r="B459" s="29"/>
      <c r="C459" s="25" t="str">
        <f ca="1">IF(PORTADA!$F$51="A",CONCATENATE(I459,"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IF(PORTADA!$F$51="A",CONCATENATE(K461,".-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156</v>
      </c>
      <c r="J461" s="61">
        <f>IF(LOOKUP(I461,DATOS!A:A,DATOS!C:C)=0,J455,(LOOKUP(I461,DATOS!A:A,DATOS!C:C)))</f>
        <v>3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57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42"/>
      <c r="B463" s="29"/>
      <c r="C463" s="25" t="str">
        <f ca="1">IF(PORTADA!$F$51="A",CONCATENATE(I463,"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42"/>
      <c r="B464" s="29"/>
      <c r="C464" s="25" t="str">
        <f ca="1">IF(PORTADA!$F$51="A",CONCATENATE(I464,"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42"/>
      <c r="B465" s="29"/>
      <c r="C465" s="25" t="str">
        <f ca="1">IF(PORTADA!$F$51="A",CONCATENATE(I465,"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IF(PORTADA!$F$51="A",CONCATENATE(K467,".-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157</v>
      </c>
      <c r="J467" s="61">
        <f>IF(LOOKUP(I467,DATOS!A:A,DATOS!C:C)=0,J461,(LOOKUP(I467,DATOS!A:A,DATOS!C:C)))</f>
        <v>3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57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42"/>
      <c r="B469" s="29"/>
      <c r="C469" s="25" t="str">
        <f ca="1">IF(PORTADA!$F$51="A",CONCATENATE(I469,"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42"/>
      <c r="B470" s="29"/>
      <c r="C470" s="25" t="str">
        <f ca="1">IF(PORTADA!$F$51="A",CONCATENATE(I470,"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42"/>
      <c r="B471" s="29"/>
      <c r="C471" s="25" t="str">
        <f ca="1">IF(PORTADA!$F$51="A",CONCATENATE(I471,"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IF(PORTADA!$F$51="A",CONCATENATE(K473,".-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158</v>
      </c>
      <c r="J473" s="61">
        <f>IF(LOOKUP(I473,DATOS!A:A,DATOS!C:C)=0,J467,(LOOKUP(I473,DATOS!A:A,DATOS!C:C)))</f>
        <v>3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57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42"/>
      <c r="B475" s="29"/>
      <c r="C475" s="25" t="str">
        <f ca="1">IF(PORTADA!$F$51="A",CONCATENATE(I475,"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42"/>
      <c r="B476" s="29"/>
      <c r="C476" s="25" t="str">
        <f ca="1">IF(PORTADA!$F$51="A",CONCATENATE(I476,"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42"/>
      <c r="B477" s="29"/>
      <c r="C477" s="25" t="str">
        <f ca="1">IF(PORTADA!$F$51="A",CONCATENATE(I477,"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IF(PORTADA!$F$51="A",CONCATENATE(K479,".-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159</v>
      </c>
      <c r="J479" s="61">
        <f>IF(LOOKUP(I479,DATOS!A:A,DATOS!C:C)=0,J473,(LOOKUP(I479,DATOS!A:A,DATOS!C:C)))</f>
        <v>3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57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42"/>
      <c r="B481" s="29"/>
      <c r="C481" s="25" t="str">
        <f ca="1">IF(PORTADA!$F$51="A",CONCATENATE(I481,"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42"/>
      <c r="B482" s="29"/>
      <c r="C482" s="25" t="str">
        <f ca="1">IF(PORTADA!$F$51="A",CONCATENATE(I482,"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42"/>
      <c r="B483" s="29"/>
      <c r="C483" s="25" t="str">
        <f ca="1">IF(PORTADA!$F$51="A",CONCATENATE(I483,"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IF(PORTADA!$F$51="A",CONCATENATE(K485,".-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160</v>
      </c>
      <c r="J485" s="61">
        <f>IF(LOOKUP(I485,DATOS!A:A,DATOS!C:C)=0,J479,(LOOKUP(I485,DATOS!A:A,DATOS!C:C)))</f>
        <v>3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57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42"/>
      <c r="B487" s="29"/>
      <c r="C487" s="25" t="str">
        <f ca="1">IF(PORTADA!$F$51="A",CONCATENATE(I487,"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42"/>
      <c r="B488" s="29"/>
      <c r="C488" s="25" t="str">
        <f ca="1">IF(PORTADA!$F$51="A",CONCATENATE(I488,"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42"/>
      <c r="B489" s="29"/>
      <c r="C489" s="25" t="str">
        <f ca="1">IF(PORTADA!$F$51="A",CONCATENATE(I489,"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IF(PORTADA!$F$51="A",CONCATENATE(K491,".-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161</v>
      </c>
      <c r="J491" s="61">
        <f>IF(LOOKUP(I491,DATOS!A:A,DATOS!C:C)=0,J485,(LOOKUP(I491,DATOS!A:A,DATOS!C:C)))</f>
        <v>3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57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42"/>
      <c r="B493" s="29"/>
      <c r="C493" s="25" t="str">
        <f ca="1">IF(PORTADA!$F$51="A",CONCATENATE(I493,"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42"/>
      <c r="B494" s="29"/>
      <c r="C494" s="25" t="str">
        <f ca="1">IF(PORTADA!$F$51="A",CONCATENATE(I494,"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42"/>
      <c r="B495" s="29"/>
      <c r="C495" s="25" t="str">
        <f ca="1">IF(PORTADA!$F$51="A",CONCATENATE(I495,"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IF(PORTADA!$F$51="A",CONCATENATE(K497,".-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162</v>
      </c>
      <c r="J497" s="61">
        <f>IF(LOOKUP(I497,DATOS!A:A,DATOS!C:C)=0,J491,(LOOKUP(I497,DATOS!A:A,DATOS!C:C)))</f>
        <v>3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57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42"/>
      <c r="B499" s="29"/>
      <c r="C499" s="25" t="str">
        <f ca="1">IF(PORTADA!$F$51="A",CONCATENATE(I499,"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42"/>
      <c r="B500" s="29"/>
      <c r="C500" s="25" t="str">
        <f ca="1">IF(PORTADA!$F$51="A",CONCATENATE(I500,"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42"/>
      <c r="B501" s="29"/>
      <c r="C501" s="25" t="str">
        <f ca="1">IF(PORTADA!$F$51="A",CONCATENATE(I501,"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IF(PORTADA!$F$51="A",CONCATENATE(K503,".-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163</v>
      </c>
      <c r="J503" s="61">
        <f>IF(LOOKUP(I503,DATOS!A:A,DATOS!C:C)=0,J497,(LOOKUP(I503,DATOS!A:A,DATOS!C:C)))</f>
        <v>3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57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42"/>
      <c r="B505" s="29"/>
      <c r="C505" s="25" t="str">
        <f ca="1">IF(PORTADA!$F$51="A",CONCATENATE(I505,"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42"/>
      <c r="B506" s="29"/>
      <c r="C506" s="25" t="str">
        <f ca="1">IF(PORTADA!$F$51="A",CONCATENATE(I506,"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42"/>
      <c r="B507" s="29"/>
      <c r="C507" s="25" t="str">
        <f ca="1">IF(PORTADA!$F$51="A",CONCATENATE(I507,"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IF(PORTADA!$F$51="A",CONCATENATE(K509,".-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164</v>
      </c>
      <c r="J509" s="61">
        <f>IF(LOOKUP(I509,DATOS!A:A,DATOS!C:C)=0,J503,(LOOKUP(I509,DATOS!A:A,DATOS!C:C)))</f>
        <v>3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57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42"/>
      <c r="B511" s="29"/>
      <c r="C511" s="25" t="str">
        <f ca="1">IF(PORTADA!$F$51="A",CONCATENATE(I511,"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42"/>
      <c r="B512" s="29"/>
      <c r="C512" s="25" t="str">
        <f ca="1">IF(PORTADA!$F$51="A",CONCATENATE(I512,"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42"/>
      <c r="B513" s="29"/>
      <c r="C513" s="25" t="str">
        <f ca="1">IF(PORTADA!$F$51="A",CONCATENATE(I513,"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IF(PORTADA!$F$51="A",CONCATENATE(K515,".-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165</v>
      </c>
      <c r="J515" s="61">
        <f>IF(LOOKUP(I515,DATOS!A:A,DATOS!C:C)=0,J509,(LOOKUP(I515,DATOS!A:A,DATOS!C:C)))</f>
        <v>3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57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42"/>
      <c r="B517" s="29"/>
      <c r="C517" s="25" t="str">
        <f ca="1">IF(PORTADA!$F$51="A",CONCATENATE(I517,"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42"/>
      <c r="B518" s="29"/>
      <c r="C518" s="25" t="str">
        <f ca="1">IF(PORTADA!$F$51="A",CONCATENATE(I518,"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42"/>
      <c r="B519" s="29"/>
      <c r="C519" s="25" t="str">
        <f ca="1">IF(PORTADA!$F$51="A",CONCATENATE(I519,"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IF(PORTADA!$F$51="A",CONCATENATE(K521,".-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166</v>
      </c>
      <c r="J521" s="61">
        <f>IF(LOOKUP(I521,DATOS!A:A,DATOS!C:C)=0,J515,(LOOKUP(I521,DATOS!A:A,DATOS!C:C)))</f>
        <v>3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57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42"/>
      <c r="B523" s="29"/>
      <c r="C523" s="25" t="str">
        <f ca="1">IF(PORTADA!$F$51="A",CONCATENATE(I523,"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42"/>
      <c r="B524" s="29"/>
      <c r="C524" s="25" t="str">
        <f ca="1">IF(PORTADA!$F$51="A",CONCATENATE(I524,"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42"/>
      <c r="B525" s="29"/>
      <c r="C525" s="25" t="str">
        <f ca="1">IF(PORTADA!$F$51="A",CONCATENATE(I525,"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IF(PORTADA!$F$51="A",CONCATENATE(K527,".-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167</v>
      </c>
      <c r="J527" s="61">
        <f>IF(LOOKUP(I527,DATOS!A:A,DATOS!C:C)=0,J521,(LOOKUP(I527,DATOS!A:A,DATOS!C:C)))</f>
        <v>3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57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42"/>
      <c r="B529" s="29"/>
      <c r="C529" s="25" t="str">
        <f ca="1">IF(PORTADA!$F$51="A",CONCATENATE(I529,"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42"/>
      <c r="B530" s="29"/>
      <c r="C530" s="25" t="str">
        <f ca="1">IF(PORTADA!$F$51="A",CONCATENATE(I530,"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42"/>
      <c r="B531" s="29"/>
      <c r="C531" s="25" t="str">
        <f ca="1">IF(PORTADA!$F$51="A",CONCATENATE(I531,"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IF(PORTADA!$F$51="A",CONCATENATE(K533,".-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168</v>
      </c>
      <c r="J533" s="61">
        <f>IF(LOOKUP(I533,DATOS!A:A,DATOS!C:C)=0,J527,(LOOKUP(I533,DATOS!A:A,DATOS!C:C)))</f>
        <v>3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57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42"/>
      <c r="B535" s="29"/>
      <c r="C535" s="25" t="str">
        <f ca="1">IF(PORTADA!$F$51="A",CONCATENATE(I535,"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42"/>
      <c r="B536" s="29"/>
      <c r="C536" s="25" t="str">
        <f ca="1">IF(PORTADA!$F$51="A",CONCATENATE(I536,"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42"/>
      <c r="B537" s="29"/>
      <c r="C537" s="25" t="str">
        <f ca="1">IF(PORTADA!$F$51="A",CONCATENATE(I537,"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169</v>
      </c>
      <c r="J539" s="61">
        <f>IF(LOOKUP(I539,DATOS!A:A,DATOS!C:C)=0,J533,(LOOKUP(I539,DATOS!A:A,DATOS!C:C)))</f>
        <v>3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170</v>
      </c>
      <c r="J545" s="61">
        <f>IF(LOOKUP(I545,DATOS!A:A,DATOS!C:C)=0,J539,(LOOKUP(I545,DATOS!A:A,DATOS!C:C)))</f>
        <v>3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171</v>
      </c>
      <c r="J551" s="61">
        <f>IF(LOOKUP(I551,DATOS!A:A,DATOS!C:C)=0,J545,(LOOKUP(I551,DATOS!A:A,DATOS!C:C)))</f>
        <v>3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172</v>
      </c>
      <c r="J557" s="61">
        <f>IF(LOOKUP(I557,DATOS!A:A,DATOS!C:C)=0,J551,(LOOKUP(I557,DATOS!A:A,DATOS!C:C)))</f>
        <v>3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173</v>
      </c>
      <c r="J563" s="61">
        <f>IF(LOOKUP(I563,DATOS!A:A,DATOS!C:C)=0,J557,(LOOKUP(I563,DATOS!A:A,DATOS!C:C)))</f>
        <v>3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174</v>
      </c>
      <c r="J569" s="61">
        <f>IF(LOOKUP(I569,DATOS!A:A,DATOS!C:C)=0,J563,(LOOKUP(I569,DATOS!A:A,DATOS!C:C)))</f>
        <v>3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175</v>
      </c>
      <c r="J575" s="61">
        <f>IF(LOOKUP(I575,DATOS!A:A,DATOS!C:C)=0,J569,(LOOKUP(I575,DATOS!A:A,DATOS!C:C)))</f>
        <v>3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176</v>
      </c>
      <c r="J581" s="61">
        <f>IF(LOOKUP(I581,DATOS!A:A,DATOS!C:C)=0,J575,(LOOKUP(I581,DATOS!A:A,DATOS!C:C)))</f>
        <v>3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177</v>
      </c>
      <c r="J587" s="61">
        <f>IF(LOOKUP(I587,DATOS!A:A,DATOS!C:C)=0,J581,(LOOKUP(I587,DATOS!A:A,DATOS!C:C)))</f>
        <v>3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178</v>
      </c>
      <c r="J593" s="61">
        <f>IF(LOOKUP(I593,DATOS!A:A,DATOS!C:C)=0,J587,(LOOKUP(I593,DATOS!A:A,DATOS!C:C)))</f>
        <v>3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179</v>
      </c>
      <c r="J599" s="61">
        <f>IF(LOOKUP(I599,DATOS!A:A,DATOS!C:C)=0,J593,(LOOKUP(I599,DATOS!A:A,DATOS!C:C)))</f>
        <v>3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peasE68OYczBpiaO5c5mMsl9OzvCZMj/9u8crN/qzfDENVD3EDAuPkspC/cjWt8expiY0/BAT2CUZyWhbucX3A==" saltValue="V8gi7nv9dQd7ioc/kt7EuQ==" spinCount="100000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1050" priority="28" stopIfTrue="1" operator="lessThan">
      <formula>2</formula>
    </cfRule>
    <cfRule type="cellIs" dxfId="1049" priority="29" stopIfTrue="1" operator="equal">
      <formula>2</formula>
    </cfRule>
    <cfRule type="cellIs" dxfId="104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1047" priority="1" stopIfTrue="1" operator="lessThan">
      <formula>2</formula>
    </cfRule>
    <cfRule type="cellIs" dxfId="1046" priority="2" stopIfTrue="1" operator="equal">
      <formula>2</formula>
    </cfRule>
    <cfRule type="cellIs" dxfId="104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1044" priority="25" stopIfTrue="1" operator="lessThan">
      <formula>2</formula>
    </cfRule>
    <cfRule type="cellIs" dxfId="1043" priority="26" stopIfTrue="1" operator="equal">
      <formula>2</formula>
    </cfRule>
    <cfRule type="cellIs" dxfId="104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1041" priority="22" stopIfTrue="1" operator="lessThan">
      <formula>2</formula>
    </cfRule>
    <cfRule type="cellIs" dxfId="1040" priority="23" stopIfTrue="1" operator="equal">
      <formula>2</formula>
    </cfRule>
    <cfRule type="cellIs" dxfId="103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1038" priority="19" stopIfTrue="1" operator="lessThan">
      <formula>2</formula>
    </cfRule>
    <cfRule type="cellIs" dxfId="1037" priority="20" stopIfTrue="1" operator="equal">
      <formula>2</formula>
    </cfRule>
    <cfRule type="cellIs" dxfId="103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1035" priority="16" stopIfTrue="1" operator="lessThan">
      <formula>2</formula>
    </cfRule>
    <cfRule type="cellIs" dxfId="1034" priority="17" stopIfTrue="1" operator="equal">
      <formula>2</formula>
    </cfRule>
    <cfRule type="cellIs" dxfId="103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1032" priority="13" stopIfTrue="1" operator="lessThan">
      <formula>2</formula>
    </cfRule>
    <cfRule type="cellIs" dxfId="1031" priority="14" stopIfTrue="1" operator="equal">
      <formula>2</formula>
    </cfRule>
    <cfRule type="cellIs" dxfId="103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1029" priority="10" stopIfTrue="1" operator="lessThan">
      <formula>2</formula>
    </cfRule>
    <cfRule type="cellIs" dxfId="1028" priority="11" stopIfTrue="1" operator="equal">
      <formula>2</formula>
    </cfRule>
    <cfRule type="cellIs" dxfId="102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1026" priority="7" stopIfTrue="1" operator="lessThan">
      <formula>2</formula>
    </cfRule>
    <cfRule type="cellIs" dxfId="1025" priority="8" stopIfTrue="1" operator="equal">
      <formula>2</formula>
    </cfRule>
    <cfRule type="cellIs" dxfId="102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1023" priority="4" stopIfTrue="1" operator="lessThan">
      <formula>2</formula>
    </cfRule>
    <cfRule type="cellIs" dxfId="1022" priority="5" stopIfTrue="1" operator="equal">
      <formula>2</formula>
    </cfRule>
    <cfRule type="cellIs" dxfId="102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1828"/>
  <sheetViews>
    <sheetView workbookViewId="0">
      <pane xSplit="6" ySplit="4" topLeftCell="G1790" activePane="bottomRight" state="frozen"/>
      <selection pane="topRight" activeCell="G1" sqref="G1"/>
      <selection pane="bottomLeft" activeCell="A5" sqref="A5"/>
      <selection pane="bottomRight" activeCell="C1828" sqref="C1:C1828"/>
    </sheetView>
  </sheetViews>
  <sheetFormatPr baseColWidth="10" defaultRowHeight="13.2" x14ac:dyDescent="0.25"/>
  <cols>
    <col min="5" max="5" width="14.5546875" customWidth="1"/>
  </cols>
  <sheetData>
    <row r="1" spans="1:6" x14ac:dyDescent="0.25">
      <c r="A1">
        <v>1</v>
      </c>
      <c r="B1">
        <f ca="1">RAND()</f>
        <v>8.3994310590936982E-2</v>
      </c>
      <c r="C1">
        <f t="shared" ref="C1:C64" ca="1" si="0">RANK(B1,$B$1:$B$1828,0)</f>
        <v>1666</v>
      </c>
    </row>
    <row r="2" spans="1:6" x14ac:dyDescent="0.25">
      <c r="A2">
        <f>+A1+1</f>
        <v>2</v>
      </c>
      <c r="B2">
        <f t="shared" ref="B2:B65" ca="1" si="1">RAND()</f>
        <v>0.65144343444195352</v>
      </c>
      <c r="C2">
        <f t="shared" ca="1" si="0"/>
        <v>668</v>
      </c>
      <c r="D2" s="118"/>
      <c r="E2" s="118" t="s">
        <v>163</v>
      </c>
      <c r="F2">
        <f>MAX(DATOS!A:A)-1</f>
        <v>1828</v>
      </c>
    </row>
    <row r="3" spans="1:6" x14ac:dyDescent="0.25">
      <c r="A3">
        <f t="shared" ref="A3:A66" si="2">+A2+1</f>
        <v>3</v>
      </c>
      <c r="B3">
        <f t="shared" ca="1" si="1"/>
        <v>0.83864823755461559</v>
      </c>
      <c r="C3">
        <f t="shared" ca="1" si="0"/>
        <v>301</v>
      </c>
      <c r="D3" s="118"/>
      <c r="E3" s="118" t="s">
        <v>162</v>
      </c>
      <c r="F3">
        <v>5</v>
      </c>
    </row>
    <row r="4" spans="1:6" x14ac:dyDescent="0.25">
      <c r="A4">
        <f t="shared" si="2"/>
        <v>4</v>
      </c>
      <c r="B4">
        <f t="shared" ca="1" si="1"/>
        <v>0.30475882080021555</v>
      </c>
      <c r="C4">
        <f t="shared" ca="1" si="0"/>
        <v>1274</v>
      </c>
    </row>
    <row r="5" spans="1:6" x14ac:dyDescent="0.25">
      <c r="A5">
        <f t="shared" si="2"/>
        <v>5</v>
      </c>
      <c r="B5">
        <f t="shared" ca="1" si="1"/>
        <v>0.82243085818260919</v>
      </c>
      <c r="C5">
        <f t="shared" ca="1" si="0"/>
        <v>332</v>
      </c>
    </row>
    <row r="6" spans="1:6" x14ac:dyDescent="0.25">
      <c r="A6">
        <f t="shared" si="2"/>
        <v>6</v>
      </c>
      <c r="B6">
        <f t="shared" ca="1" si="1"/>
        <v>0.77124517729662778</v>
      </c>
      <c r="C6">
        <f t="shared" ca="1" si="0"/>
        <v>419</v>
      </c>
    </row>
    <row r="7" spans="1:6" x14ac:dyDescent="0.25">
      <c r="A7">
        <f t="shared" si="2"/>
        <v>7</v>
      </c>
      <c r="B7">
        <f t="shared" ca="1" si="1"/>
        <v>0.59325172109411861</v>
      </c>
      <c r="C7">
        <f t="shared" ca="1" si="0"/>
        <v>760</v>
      </c>
    </row>
    <row r="8" spans="1:6" x14ac:dyDescent="0.25">
      <c r="A8">
        <f t="shared" si="2"/>
        <v>8</v>
      </c>
      <c r="B8">
        <f t="shared" ca="1" si="1"/>
        <v>0.6332218172576709</v>
      </c>
      <c r="C8">
        <f t="shared" ca="1" si="0"/>
        <v>692</v>
      </c>
    </row>
    <row r="9" spans="1:6" x14ac:dyDescent="0.25">
      <c r="A9">
        <f t="shared" si="2"/>
        <v>9</v>
      </c>
      <c r="B9">
        <f t="shared" ca="1" si="1"/>
        <v>0.20702639277462787</v>
      </c>
      <c r="C9">
        <f t="shared" ca="1" si="0"/>
        <v>1442</v>
      </c>
    </row>
    <row r="10" spans="1:6" x14ac:dyDescent="0.25">
      <c r="A10">
        <f t="shared" si="2"/>
        <v>10</v>
      </c>
      <c r="B10">
        <f t="shared" ca="1" si="1"/>
        <v>0.25657845386251044</v>
      </c>
      <c r="C10">
        <f t="shared" ca="1" si="0"/>
        <v>1364</v>
      </c>
    </row>
    <row r="11" spans="1:6" x14ac:dyDescent="0.25">
      <c r="A11">
        <f t="shared" si="2"/>
        <v>11</v>
      </c>
      <c r="B11">
        <f t="shared" ca="1" si="1"/>
        <v>0.63777413180475229</v>
      </c>
      <c r="C11">
        <f t="shared" ca="1" si="0"/>
        <v>687</v>
      </c>
    </row>
    <row r="12" spans="1:6" x14ac:dyDescent="0.25">
      <c r="A12">
        <f t="shared" si="2"/>
        <v>12</v>
      </c>
      <c r="B12">
        <f t="shared" ca="1" si="1"/>
        <v>0.12586507627913046</v>
      </c>
      <c r="C12">
        <f t="shared" ca="1" si="0"/>
        <v>1593</v>
      </c>
    </row>
    <row r="13" spans="1:6" x14ac:dyDescent="0.25">
      <c r="A13">
        <f t="shared" si="2"/>
        <v>13</v>
      </c>
      <c r="B13">
        <f t="shared" ca="1" si="1"/>
        <v>0.80074379223598802</v>
      </c>
      <c r="C13">
        <f t="shared" ca="1" si="0"/>
        <v>369</v>
      </c>
    </row>
    <row r="14" spans="1:6" x14ac:dyDescent="0.25">
      <c r="A14">
        <f t="shared" si="2"/>
        <v>14</v>
      </c>
      <c r="B14">
        <f t="shared" ca="1" si="1"/>
        <v>0.69373793829228347</v>
      </c>
      <c r="C14">
        <f t="shared" ca="1" si="0"/>
        <v>593</v>
      </c>
    </row>
    <row r="15" spans="1:6" x14ac:dyDescent="0.25">
      <c r="A15">
        <f t="shared" si="2"/>
        <v>15</v>
      </c>
      <c r="B15">
        <f t="shared" ca="1" si="1"/>
        <v>0.5781549167147485</v>
      </c>
      <c r="C15">
        <f t="shared" ca="1" si="0"/>
        <v>785</v>
      </c>
    </row>
    <row r="16" spans="1:6" x14ac:dyDescent="0.25">
      <c r="A16">
        <f t="shared" si="2"/>
        <v>16</v>
      </c>
      <c r="B16">
        <f t="shared" ca="1" si="1"/>
        <v>0.20842322230077026</v>
      </c>
      <c r="C16">
        <f t="shared" ca="1" si="0"/>
        <v>1441</v>
      </c>
    </row>
    <row r="17" spans="1:3" x14ac:dyDescent="0.25">
      <c r="A17">
        <f t="shared" si="2"/>
        <v>17</v>
      </c>
      <c r="B17">
        <f t="shared" ca="1" si="1"/>
        <v>0.879781622802977</v>
      </c>
      <c r="C17">
        <f t="shared" ca="1" si="0"/>
        <v>232</v>
      </c>
    </row>
    <row r="18" spans="1:3" x14ac:dyDescent="0.25">
      <c r="A18">
        <f t="shared" si="2"/>
        <v>18</v>
      </c>
      <c r="B18">
        <f t="shared" ca="1" si="1"/>
        <v>0.46885171527674807</v>
      </c>
      <c r="C18">
        <f t="shared" ca="1" si="0"/>
        <v>984</v>
      </c>
    </row>
    <row r="19" spans="1:3" x14ac:dyDescent="0.25">
      <c r="A19">
        <f t="shared" si="2"/>
        <v>19</v>
      </c>
      <c r="B19">
        <f t="shared" ca="1" si="1"/>
        <v>0.86036230185253926</v>
      </c>
      <c r="C19">
        <f t="shared" ca="1" si="0"/>
        <v>268</v>
      </c>
    </row>
    <row r="20" spans="1:3" x14ac:dyDescent="0.25">
      <c r="A20">
        <f t="shared" si="2"/>
        <v>20</v>
      </c>
      <c r="B20">
        <f t="shared" ca="1" si="1"/>
        <v>0.92657035652577291</v>
      </c>
      <c r="C20">
        <f t="shared" ca="1" si="0"/>
        <v>142</v>
      </c>
    </row>
    <row r="21" spans="1:3" x14ac:dyDescent="0.25">
      <c r="A21">
        <f t="shared" si="2"/>
        <v>21</v>
      </c>
      <c r="B21">
        <f t="shared" ca="1" si="1"/>
        <v>0.71104846723729098</v>
      </c>
      <c r="C21">
        <f t="shared" ca="1" si="0"/>
        <v>547</v>
      </c>
    </row>
    <row r="22" spans="1:3" x14ac:dyDescent="0.25">
      <c r="A22">
        <f t="shared" si="2"/>
        <v>22</v>
      </c>
      <c r="B22">
        <f t="shared" ca="1" si="1"/>
        <v>0.92294990067627614</v>
      </c>
      <c r="C22">
        <f t="shared" ca="1" si="0"/>
        <v>153</v>
      </c>
    </row>
    <row r="23" spans="1:3" x14ac:dyDescent="0.25">
      <c r="A23">
        <f t="shared" si="2"/>
        <v>23</v>
      </c>
      <c r="B23">
        <f t="shared" ca="1" si="1"/>
        <v>0.85985114934780249</v>
      </c>
      <c r="C23">
        <f t="shared" ca="1" si="0"/>
        <v>269</v>
      </c>
    </row>
    <row r="24" spans="1:3" x14ac:dyDescent="0.25">
      <c r="A24">
        <f t="shared" si="2"/>
        <v>24</v>
      </c>
      <c r="B24">
        <f t="shared" ca="1" si="1"/>
        <v>5.5779907716603239E-3</v>
      </c>
      <c r="C24">
        <f t="shared" ca="1" si="0"/>
        <v>1818</v>
      </c>
    </row>
    <row r="25" spans="1:3" x14ac:dyDescent="0.25">
      <c r="A25">
        <f t="shared" si="2"/>
        <v>25</v>
      </c>
      <c r="B25">
        <f t="shared" ca="1" si="1"/>
        <v>0.92339408997457739</v>
      </c>
      <c r="C25">
        <f t="shared" ca="1" si="0"/>
        <v>151</v>
      </c>
    </row>
    <row r="26" spans="1:3" x14ac:dyDescent="0.25">
      <c r="A26">
        <f t="shared" si="2"/>
        <v>26</v>
      </c>
      <c r="B26">
        <f t="shared" ca="1" si="1"/>
        <v>0.5812156214549612</v>
      </c>
      <c r="C26">
        <f t="shared" ca="1" si="0"/>
        <v>781</v>
      </c>
    </row>
    <row r="27" spans="1:3" x14ac:dyDescent="0.25">
      <c r="A27">
        <f t="shared" si="2"/>
        <v>27</v>
      </c>
      <c r="B27">
        <f t="shared" ca="1" si="1"/>
        <v>0.56072357729929057</v>
      </c>
      <c r="C27">
        <f t="shared" ca="1" si="0"/>
        <v>829</v>
      </c>
    </row>
    <row r="28" spans="1:3" x14ac:dyDescent="0.25">
      <c r="A28">
        <f t="shared" si="2"/>
        <v>28</v>
      </c>
      <c r="B28">
        <f t="shared" ca="1" si="1"/>
        <v>0.19164892392287269</v>
      </c>
      <c r="C28">
        <f t="shared" ca="1" si="0"/>
        <v>1485</v>
      </c>
    </row>
    <row r="29" spans="1:3" x14ac:dyDescent="0.25">
      <c r="A29">
        <f t="shared" si="2"/>
        <v>29</v>
      </c>
      <c r="B29">
        <f t="shared" ca="1" si="1"/>
        <v>0.68308457751510387</v>
      </c>
      <c r="C29">
        <f t="shared" ca="1" si="0"/>
        <v>613</v>
      </c>
    </row>
    <row r="30" spans="1:3" x14ac:dyDescent="0.25">
      <c r="A30">
        <f t="shared" si="2"/>
        <v>30</v>
      </c>
      <c r="B30">
        <f t="shared" ca="1" si="1"/>
        <v>0.56844011526580041</v>
      </c>
      <c r="C30">
        <f t="shared" ca="1" si="0"/>
        <v>811</v>
      </c>
    </row>
    <row r="31" spans="1:3" x14ac:dyDescent="0.25">
      <c r="A31">
        <f t="shared" si="2"/>
        <v>31</v>
      </c>
      <c r="B31">
        <f t="shared" ca="1" si="1"/>
        <v>0.11770547322337233</v>
      </c>
      <c r="C31">
        <f t="shared" ca="1" si="0"/>
        <v>1608</v>
      </c>
    </row>
    <row r="32" spans="1:3" x14ac:dyDescent="0.25">
      <c r="A32">
        <f t="shared" si="2"/>
        <v>32</v>
      </c>
      <c r="B32">
        <f t="shared" ca="1" si="1"/>
        <v>0.94927472963182158</v>
      </c>
      <c r="C32">
        <f t="shared" ca="1" si="0"/>
        <v>96</v>
      </c>
    </row>
    <row r="33" spans="1:3" x14ac:dyDescent="0.25">
      <c r="A33">
        <f t="shared" si="2"/>
        <v>33</v>
      </c>
      <c r="B33">
        <f t="shared" ca="1" si="1"/>
        <v>0.9553531624009286</v>
      </c>
      <c r="C33">
        <f t="shared" ca="1" si="0"/>
        <v>86</v>
      </c>
    </row>
    <row r="34" spans="1:3" x14ac:dyDescent="0.25">
      <c r="A34">
        <f t="shared" si="2"/>
        <v>34</v>
      </c>
      <c r="B34">
        <f t="shared" ca="1" si="1"/>
        <v>0.81382776747547891</v>
      </c>
      <c r="C34">
        <f t="shared" ca="1" si="0"/>
        <v>350</v>
      </c>
    </row>
    <row r="35" spans="1:3" x14ac:dyDescent="0.25">
      <c r="A35">
        <f t="shared" si="2"/>
        <v>35</v>
      </c>
      <c r="B35">
        <f t="shared" ca="1" si="1"/>
        <v>0.47329899376287965</v>
      </c>
      <c r="C35">
        <f t="shared" ca="1" si="0"/>
        <v>974</v>
      </c>
    </row>
    <row r="36" spans="1:3" x14ac:dyDescent="0.25">
      <c r="A36">
        <f t="shared" si="2"/>
        <v>36</v>
      </c>
      <c r="B36">
        <f t="shared" ca="1" si="1"/>
        <v>0.52755574428682728</v>
      </c>
      <c r="C36">
        <f t="shared" ca="1" si="0"/>
        <v>888</v>
      </c>
    </row>
    <row r="37" spans="1:3" x14ac:dyDescent="0.25">
      <c r="A37">
        <f t="shared" si="2"/>
        <v>37</v>
      </c>
      <c r="B37">
        <f t="shared" ca="1" si="1"/>
        <v>0.76015065222904521</v>
      </c>
      <c r="C37">
        <f t="shared" ca="1" si="0"/>
        <v>438</v>
      </c>
    </row>
    <row r="38" spans="1:3" x14ac:dyDescent="0.25">
      <c r="A38">
        <f t="shared" si="2"/>
        <v>38</v>
      </c>
      <c r="B38">
        <f t="shared" ca="1" si="1"/>
        <v>0.85097454298013886</v>
      </c>
      <c r="C38">
        <f t="shared" ca="1" si="0"/>
        <v>284</v>
      </c>
    </row>
    <row r="39" spans="1:3" x14ac:dyDescent="0.25">
      <c r="A39">
        <f t="shared" si="2"/>
        <v>39</v>
      </c>
      <c r="B39">
        <f t="shared" ca="1" si="1"/>
        <v>0.59272491554104734</v>
      </c>
      <c r="C39">
        <f t="shared" ca="1" si="0"/>
        <v>762</v>
      </c>
    </row>
    <row r="40" spans="1:3" x14ac:dyDescent="0.25">
      <c r="A40">
        <f t="shared" si="2"/>
        <v>40</v>
      </c>
      <c r="B40">
        <f t="shared" ca="1" si="1"/>
        <v>0.19177252472903694</v>
      </c>
      <c r="C40">
        <f t="shared" ca="1" si="0"/>
        <v>1483</v>
      </c>
    </row>
    <row r="41" spans="1:3" x14ac:dyDescent="0.25">
      <c r="A41">
        <f t="shared" si="2"/>
        <v>41</v>
      </c>
      <c r="B41">
        <f t="shared" ca="1" si="1"/>
        <v>6.6975726383422307E-2</v>
      </c>
      <c r="C41">
        <f t="shared" ca="1" si="0"/>
        <v>1693</v>
      </c>
    </row>
    <row r="42" spans="1:3" x14ac:dyDescent="0.25">
      <c r="A42">
        <f t="shared" si="2"/>
        <v>42</v>
      </c>
      <c r="B42">
        <f t="shared" ca="1" si="1"/>
        <v>0.31865023253606739</v>
      </c>
      <c r="C42">
        <f t="shared" ca="1" si="0"/>
        <v>1252</v>
      </c>
    </row>
    <row r="43" spans="1:3" x14ac:dyDescent="0.25">
      <c r="A43">
        <f t="shared" si="2"/>
        <v>43</v>
      </c>
      <c r="B43">
        <f t="shared" ca="1" si="1"/>
        <v>0.86360901352657171</v>
      </c>
      <c r="C43">
        <f t="shared" ca="1" si="0"/>
        <v>260</v>
      </c>
    </row>
    <row r="44" spans="1:3" x14ac:dyDescent="0.25">
      <c r="A44">
        <f t="shared" si="2"/>
        <v>44</v>
      </c>
      <c r="B44">
        <f t="shared" ca="1" si="1"/>
        <v>0.25054004142442066</v>
      </c>
      <c r="C44">
        <f t="shared" ca="1" si="0"/>
        <v>1376</v>
      </c>
    </row>
    <row r="45" spans="1:3" x14ac:dyDescent="0.25">
      <c r="A45">
        <f t="shared" si="2"/>
        <v>45</v>
      </c>
      <c r="B45">
        <f t="shared" ca="1" si="1"/>
        <v>0.87016532920050293</v>
      </c>
      <c r="C45">
        <f t="shared" ca="1" si="0"/>
        <v>244</v>
      </c>
    </row>
    <row r="46" spans="1:3" x14ac:dyDescent="0.25">
      <c r="A46">
        <f t="shared" si="2"/>
        <v>46</v>
      </c>
      <c r="B46">
        <f t="shared" ca="1" si="1"/>
        <v>0.45777974337484151</v>
      </c>
      <c r="C46">
        <f t="shared" ca="1" si="0"/>
        <v>1003</v>
      </c>
    </row>
    <row r="47" spans="1:3" x14ac:dyDescent="0.25">
      <c r="A47">
        <f t="shared" si="2"/>
        <v>47</v>
      </c>
      <c r="B47">
        <f t="shared" ca="1" si="1"/>
        <v>0.45686010731233095</v>
      </c>
      <c r="C47">
        <f t="shared" ca="1" si="0"/>
        <v>1005</v>
      </c>
    </row>
    <row r="48" spans="1:3" x14ac:dyDescent="0.25">
      <c r="A48">
        <f t="shared" si="2"/>
        <v>48</v>
      </c>
      <c r="B48">
        <f t="shared" ca="1" si="1"/>
        <v>0.95542153148515474</v>
      </c>
      <c r="C48">
        <f t="shared" ca="1" si="0"/>
        <v>85</v>
      </c>
    </row>
    <row r="49" spans="1:3" x14ac:dyDescent="0.25">
      <c r="A49">
        <f t="shared" si="2"/>
        <v>49</v>
      </c>
      <c r="B49">
        <f t="shared" ca="1" si="1"/>
        <v>0.95708975501233851</v>
      </c>
      <c r="C49">
        <f t="shared" ca="1" si="0"/>
        <v>81</v>
      </c>
    </row>
    <row r="50" spans="1:3" x14ac:dyDescent="0.25">
      <c r="A50">
        <f t="shared" si="2"/>
        <v>50</v>
      </c>
      <c r="B50">
        <f t="shared" ca="1" si="1"/>
        <v>0.13389177980372358</v>
      </c>
      <c r="C50">
        <f t="shared" ca="1" si="0"/>
        <v>1577</v>
      </c>
    </row>
    <row r="51" spans="1:3" x14ac:dyDescent="0.25">
      <c r="A51">
        <f t="shared" si="2"/>
        <v>51</v>
      </c>
      <c r="B51">
        <f t="shared" ca="1" si="1"/>
        <v>0.27719725986353405</v>
      </c>
      <c r="C51">
        <f t="shared" ca="1" si="0"/>
        <v>1328</v>
      </c>
    </row>
    <row r="52" spans="1:3" x14ac:dyDescent="0.25">
      <c r="A52">
        <f t="shared" si="2"/>
        <v>52</v>
      </c>
      <c r="B52">
        <f t="shared" ca="1" si="1"/>
        <v>0.30644732879371095</v>
      </c>
      <c r="C52">
        <f t="shared" ca="1" si="0"/>
        <v>1268</v>
      </c>
    </row>
    <row r="53" spans="1:3" x14ac:dyDescent="0.25">
      <c r="A53">
        <f t="shared" si="2"/>
        <v>53</v>
      </c>
      <c r="B53">
        <f t="shared" ca="1" si="1"/>
        <v>0.52440675662824687</v>
      </c>
      <c r="C53">
        <f t="shared" ca="1" si="0"/>
        <v>891</v>
      </c>
    </row>
    <row r="54" spans="1:3" x14ac:dyDescent="0.25">
      <c r="A54">
        <f t="shared" si="2"/>
        <v>54</v>
      </c>
      <c r="B54">
        <f t="shared" ca="1" si="1"/>
        <v>9.9136636366451869E-2</v>
      </c>
      <c r="C54">
        <f t="shared" ca="1" si="0"/>
        <v>1641</v>
      </c>
    </row>
    <row r="55" spans="1:3" x14ac:dyDescent="0.25">
      <c r="A55">
        <f t="shared" si="2"/>
        <v>55</v>
      </c>
      <c r="B55">
        <f t="shared" ca="1" si="1"/>
        <v>0.96695149771054312</v>
      </c>
      <c r="C55">
        <f t="shared" ca="1" si="0"/>
        <v>65</v>
      </c>
    </row>
    <row r="56" spans="1:3" x14ac:dyDescent="0.25">
      <c r="A56">
        <f t="shared" si="2"/>
        <v>56</v>
      </c>
      <c r="B56">
        <f t="shared" ca="1" si="1"/>
        <v>0.81669847355264402</v>
      </c>
      <c r="C56">
        <f t="shared" ca="1" si="0"/>
        <v>341</v>
      </c>
    </row>
    <row r="57" spans="1:3" x14ac:dyDescent="0.25">
      <c r="A57">
        <f t="shared" si="2"/>
        <v>57</v>
      </c>
      <c r="B57">
        <f t="shared" ca="1" si="1"/>
        <v>0.53243347020398302</v>
      </c>
      <c r="C57">
        <f t="shared" ca="1" si="0"/>
        <v>878</v>
      </c>
    </row>
    <row r="58" spans="1:3" x14ac:dyDescent="0.25">
      <c r="A58">
        <f t="shared" si="2"/>
        <v>58</v>
      </c>
      <c r="B58">
        <f t="shared" ca="1" si="1"/>
        <v>0.30500011435609486</v>
      </c>
      <c r="C58">
        <f t="shared" ca="1" si="0"/>
        <v>1273</v>
      </c>
    </row>
    <row r="59" spans="1:3" x14ac:dyDescent="0.25">
      <c r="A59">
        <f t="shared" si="2"/>
        <v>59</v>
      </c>
      <c r="B59">
        <f t="shared" ca="1" si="1"/>
        <v>0.73703818151985334</v>
      </c>
      <c r="C59">
        <f t="shared" ca="1" si="0"/>
        <v>495</v>
      </c>
    </row>
    <row r="60" spans="1:3" x14ac:dyDescent="0.25">
      <c r="A60">
        <f t="shared" si="2"/>
        <v>60</v>
      </c>
      <c r="B60">
        <f t="shared" ca="1" si="1"/>
        <v>0.61032622658209423</v>
      </c>
      <c r="C60">
        <f t="shared" ca="1" si="0"/>
        <v>727</v>
      </c>
    </row>
    <row r="61" spans="1:3" x14ac:dyDescent="0.25">
      <c r="A61">
        <f t="shared" si="2"/>
        <v>61</v>
      </c>
      <c r="B61">
        <f t="shared" ca="1" si="1"/>
        <v>0.33109273265286554</v>
      </c>
      <c r="C61">
        <f t="shared" ca="1" si="0"/>
        <v>1235</v>
      </c>
    </row>
    <row r="62" spans="1:3" x14ac:dyDescent="0.25">
      <c r="A62">
        <f t="shared" si="2"/>
        <v>62</v>
      </c>
      <c r="B62">
        <f t="shared" ca="1" si="1"/>
        <v>0.38227242751124202</v>
      </c>
      <c r="C62">
        <f t="shared" ca="1" si="0"/>
        <v>1154</v>
      </c>
    </row>
    <row r="63" spans="1:3" x14ac:dyDescent="0.25">
      <c r="A63">
        <f t="shared" si="2"/>
        <v>63</v>
      </c>
      <c r="B63">
        <f t="shared" ca="1" si="1"/>
        <v>0.51971537977360871</v>
      </c>
      <c r="C63">
        <f t="shared" ca="1" si="0"/>
        <v>897</v>
      </c>
    </row>
    <row r="64" spans="1:3" x14ac:dyDescent="0.25">
      <c r="A64">
        <f t="shared" si="2"/>
        <v>64</v>
      </c>
      <c r="B64">
        <f t="shared" ca="1" si="1"/>
        <v>0.25594866992963983</v>
      </c>
      <c r="C64">
        <f t="shared" ca="1" si="0"/>
        <v>1365</v>
      </c>
    </row>
    <row r="65" spans="1:3" x14ac:dyDescent="0.25">
      <c r="A65">
        <f t="shared" si="2"/>
        <v>65</v>
      </c>
      <c r="B65">
        <f t="shared" ca="1" si="1"/>
        <v>0.94793449346428338</v>
      </c>
      <c r="C65">
        <f t="shared" ref="C65:C128" ca="1" si="3">RANK(B65,$B$1:$B$1828,0)</f>
        <v>98</v>
      </c>
    </row>
    <row r="66" spans="1:3" x14ac:dyDescent="0.25">
      <c r="A66">
        <f t="shared" si="2"/>
        <v>66</v>
      </c>
      <c r="B66">
        <f t="shared" ref="B66:B129" ca="1" si="4">RAND()</f>
        <v>0.12404118640422268</v>
      </c>
      <c r="C66">
        <f t="shared" ca="1" si="3"/>
        <v>1601</v>
      </c>
    </row>
    <row r="67" spans="1:3" x14ac:dyDescent="0.25">
      <c r="A67">
        <f t="shared" ref="A67:A130" si="5">+A66+1</f>
        <v>67</v>
      </c>
      <c r="B67">
        <f t="shared" ca="1" si="4"/>
        <v>0.20090985504063663</v>
      </c>
      <c r="C67">
        <f t="shared" ca="1" si="3"/>
        <v>1458</v>
      </c>
    </row>
    <row r="68" spans="1:3" x14ac:dyDescent="0.25">
      <c r="A68">
        <f t="shared" si="5"/>
        <v>68</v>
      </c>
      <c r="B68">
        <f t="shared" ca="1" si="4"/>
        <v>0.99966243211998096</v>
      </c>
      <c r="C68">
        <f t="shared" ca="1" si="3"/>
        <v>1</v>
      </c>
    </row>
    <row r="69" spans="1:3" x14ac:dyDescent="0.25">
      <c r="A69">
        <f t="shared" si="5"/>
        <v>69</v>
      </c>
      <c r="B69">
        <f t="shared" ca="1" si="4"/>
        <v>0.42594704348788581</v>
      </c>
      <c r="C69">
        <f t="shared" ca="1" si="3"/>
        <v>1061</v>
      </c>
    </row>
    <row r="70" spans="1:3" x14ac:dyDescent="0.25">
      <c r="A70">
        <f t="shared" si="5"/>
        <v>70</v>
      </c>
      <c r="B70">
        <f t="shared" ca="1" si="4"/>
        <v>0.7049201921884517</v>
      </c>
      <c r="C70">
        <f t="shared" ca="1" si="3"/>
        <v>561</v>
      </c>
    </row>
    <row r="71" spans="1:3" x14ac:dyDescent="0.25">
      <c r="A71">
        <f t="shared" si="5"/>
        <v>71</v>
      </c>
      <c r="B71">
        <f t="shared" ca="1" si="4"/>
        <v>0.51704192440163255</v>
      </c>
      <c r="C71">
        <f t="shared" ca="1" si="3"/>
        <v>899</v>
      </c>
    </row>
    <row r="72" spans="1:3" x14ac:dyDescent="0.25">
      <c r="A72">
        <f t="shared" si="5"/>
        <v>72</v>
      </c>
      <c r="B72">
        <f t="shared" ca="1" si="4"/>
        <v>0.80259811780840473</v>
      </c>
      <c r="C72">
        <f t="shared" ca="1" si="3"/>
        <v>366</v>
      </c>
    </row>
    <row r="73" spans="1:3" x14ac:dyDescent="0.25">
      <c r="A73">
        <f t="shared" si="5"/>
        <v>73</v>
      </c>
      <c r="B73">
        <f t="shared" ca="1" si="4"/>
        <v>0.85447957835517796</v>
      </c>
      <c r="C73">
        <f t="shared" ca="1" si="3"/>
        <v>277</v>
      </c>
    </row>
    <row r="74" spans="1:3" x14ac:dyDescent="0.25">
      <c r="A74">
        <f t="shared" si="5"/>
        <v>74</v>
      </c>
      <c r="B74">
        <f t="shared" ca="1" si="4"/>
        <v>0.24285579457627671</v>
      </c>
      <c r="C74">
        <f t="shared" ca="1" si="3"/>
        <v>1396</v>
      </c>
    </row>
    <row r="75" spans="1:3" x14ac:dyDescent="0.25">
      <c r="A75">
        <f t="shared" si="5"/>
        <v>75</v>
      </c>
      <c r="B75">
        <f t="shared" ca="1" si="4"/>
        <v>0.91997630871876201</v>
      </c>
      <c r="C75">
        <f t="shared" ca="1" si="3"/>
        <v>159</v>
      </c>
    </row>
    <row r="76" spans="1:3" x14ac:dyDescent="0.25">
      <c r="A76">
        <f t="shared" si="5"/>
        <v>76</v>
      </c>
      <c r="B76">
        <f t="shared" ca="1" si="4"/>
        <v>0.80795124000444829</v>
      </c>
      <c r="C76">
        <f t="shared" ca="1" si="3"/>
        <v>362</v>
      </c>
    </row>
    <row r="77" spans="1:3" x14ac:dyDescent="0.25">
      <c r="A77">
        <f t="shared" si="5"/>
        <v>77</v>
      </c>
      <c r="B77">
        <f t="shared" ca="1" si="4"/>
        <v>0.89381147487755741</v>
      </c>
      <c r="C77">
        <f t="shared" ca="1" si="3"/>
        <v>204</v>
      </c>
    </row>
    <row r="78" spans="1:3" x14ac:dyDescent="0.25">
      <c r="A78">
        <f t="shared" si="5"/>
        <v>78</v>
      </c>
      <c r="B78">
        <f t="shared" ca="1" si="4"/>
        <v>0.76395465773399374</v>
      </c>
      <c r="C78">
        <f t="shared" ca="1" si="3"/>
        <v>433</v>
      </c>
    </row>
    <row r="79" spans="1:3" x14ac:dyDescent="0.25">
      <c r="A79">
        <f t="shared" si="5"/>
        <v>79</v>
      </c>
      <c r="B79">
        <f t="shared" ca="1" si="4"/>
        <v>2.0282933260447278E-2</v>
      </c>
      <c r="C79">
        <f t="shared" ca="1" si="3"/>
        <v>1783</v>
      </c>
    </row>
    <row r="80" spans="1:3" x14ac:dyDescent="0.25">
      <c r="A80">
        <f t="shared" si="5"/>
        <v>80</v>
      </c>
      <c r="B80">
        <f t="shared" ca="1" si="4"/>
        <v>0.39553575064070789</v>
      </c>
      <c r="C80">
        <f t="shared" ca="1" si="3"/>
        <v>1121</v>
      </c>
    </row>
    <row r="81" spans="1:3" x14ac:dyDescent="0.25">
      <c r="A81">
        <f t="shared" si="5"/>
        <v>81</v>
      </c>
      <c r="B81">
        <f t="shared" ca="1" si="4"/>
        <v>0.15289203127204842</v>
      </c>
      <c r="C81">
        <f t="shared" ca="1" si="3"/>
        <v>1547</v>
      </c>
    </row>
    <row r="82" spans="1:3" x14ac:dyDescent="0.25">
      <c r="A82">
        <f t="shared" si="5"/>
        <v>82</v>
      </c>
      <c r="B82">
        <f t="shared" ca="1" si="4"/>
        <v>9.2435007925701029E-2</v>
      </c>
      <c r="C82">
        <f t="shared" ca="1" si="3"/>
        <v>1652</v>
      </c>
    </row>
    <row r="83" spans="1:3" x14ac:dyDescent="0.25">
      <c r="A83">
        <f t="shared" si="5"/>
        <v>83</v>
      </c>
      <c r="B83">
        <f t="shared" ca="1" si="4"/>
        <v>0.47635157536136707</v>
      </c>
      <c r="C83">
        <f t="shared" ca="1" si="3"/>
        <v>969</v>
      </c>
    </row>
    <row r="84" spans="1:3" x14ac:dyDescent="0.25">
      <c r="A84">
        <f t="shared" si="5"/>
        <v>84</v>
      </c>
      <c r="B84">
        <f t="shared" ca="1" si="4"/>
        <v>0.79013735439782984</v>
      </c>
      <c r="C84">
        <f t="shared" ca="1" si="3"/>
        <v>387</v>
      </c>
    </row>
    <row r="85" spans="1:3" x14ac:dyDescent="0.25">
      <c r="A85">
        <f t="shared" si="5"/>
        <v>85</v>
      </c>
      <c r="B85">
        <f t="shared" ca="1" si="4"/>
        <v>0.75525340881748415</v>
      </c>
      <c r="C85">
        <f t="shared" ca="1" si="3"/>
        <v>450</v>
      </c>
    </row>
    <row r="86" spans="1:3" x14ac:dyDescent="0.25">
      <c r="A86">
        <f t="shared" si="5"/>
        <v>86</v>
      </c>
      <c r="B86">
        <f t="shared" ca="1" si="4"/>
        <v>0.13398335540489359</v>
      </c>
      <c r="C86">
        <f t="shared" ca="1" si="3"/>
        <v>1576</v>
      </c>
    </row>
    <row r="87" spans="1:3" x14ac:dyDescent="0.25">
      <c r="A87">
        <f t="shared" si="5"/>
        <v>87</v>
      </c>
      <c r="B87">
        <f t="shared" ca="1" si="4"/>
        <v>0.68666681813038832</v>
      </c>
      <c r="C87">
        <f t="shared" ca="1" si="3"/>
        <v>607</v>
      </c>
    </row>
    <row r="88" spans="1:3" x14ac:dyDescent="0.25">
      <c r="A88">
        <f t="shared" si="5"/>
        <v>88</v>
      </c>
      <c r="B88">
        <f t="shared" ca="1" si="4"/>
        <v>0.26991193253011359</v>
      </c>
      <c r="C88">
        <f t="shared" ca="1" si="3"/>
        <v>1336</v>
      </c>
    </row>
    <row r="89" spans="1:3" x14ac:dyDescent="0.25">
      <c r="A89">
        <f t="shared" si="5"/>
        <v>89</v>
      </c>
      <c r="B89">
        <f t="shared" ca="1" si="4"/>
        <v>0.5629490804963444</v>
      </c>
      <c r="C89">
        <f t="shared" ca="1" si="3"/>
        <v>823</v>
      </c>
    </row>
    <row r="90" spans="1:3" x14ac:dyDescent="0.25">
      <c r="A90">
        <f t="shared" si="5"/>
        <v>90</v>
      </c>
      <c r="B90">
        <f t="shared" ca="1" si="4"/>
        <v>0.47069540059684956</v>
      </c>
      <c r="C90">
        <f t="shared" ca="1" si="3"/>
        <v>981</v>
      </c>
    </row>
    <row r="91" spans="1:3" x14ac:dyDescent="0.25">
      <c r="A91">
        <f t="shared" si="5"/>
        <v>91</v>
      </c>
      <c r="B91">
        <f t="shared" ca="1" si="4"/>
        <v>0.90001261188980231</v>
      </c>
      <c r="C91">
        <f t="shared" ca="1" si="3"/>
        <v>192</v>
      </c>
    </row>
    <row r="92" spans="1:3" x14ac:dyDescent="0.25">
      <c r="A92">
        <f t="shared" si="5"/>
        <v>92</v>
      </c>
      <c r="B92">
        <f t="shared" ca="1" si="4"/>
        <v>0.91854531793430616</v>
      </c>
      <c r="C92">
        <f t="shared" ca="1" si="3"/>
        <v>166</v>
      </c>
    </row>
    <row r="93" spans="1:3" x14ac:dyDescent="0.25">
      <c r="A93">
        <f t="shared" si="5"/>
        <v>93</v>
      </c>
      <c r="B93">
        <f t="shared" ca="1" si="4"/>
        <v>0.90891881361931826</v>
      </c>
      <c r="C93">
        <f t="shared" ca="1" si="3"/>
        <v>183</v>
      </c>
    </row>
    <row r="94" spans="1:3" x14ac:dyDescent="0.25">
      <c r="A94">
        <f t="shared" si="5"/>
        <v>94</v>
      </c>
      <c r="B94">
        <f t="shared" ca="1" si="4"/>
        <v>0.91899692585911708</v>
      </c>
      <c r="C94">
        <f t="shared" ca="1" si="3"/>
        <v>163</v>
      </c>
    </row>
    <row r="95" spans="1:3" x14ac:dyDescent="0.25">
      <c r="A95">
        <f t="shared" si="5"/>
        <v>95</v>
      </c>
      <c r="B95">
        <f t="shared" ca="1" si="4"/>
        <v>0.26890737044891189</v>
      </c>
      <c r="C95">
        <f t="shared" ca="1" si="3"/>
        <v>1339</v>
      </c>
    </row>
    <row r="96" spans="1:3" x14ac:dyDescent="0.25">
      <c r="A96">
        <f t="shared" si="5"/>
        <v>96</v>
      </c>
      <c r="B96">
        <f t="shared" ca="1" si="4"/>
        <v>0.71066714648839624</v>
      </c>
      <c r="C96">
        <f t="shared" ca="1" si="3"/>
        <v>548</v>
      </c>
    </row>
    <row r="97" spans="1:3" x14ac:dyDescent="0.25">
      <c r="A97">
        <f t="shared" si="5"/>
        <v>97</v>
      </c>
      <c r="B97">
        <f t="shared" ca="1" si="4"/>
        <v>3.0983509393781139E-2</v>
      </c>
      <c r="C97">
        <f t="shared" ca="1" si="3"/>
        <v>1760</v>
      </c>
    </row>
    <row r="98" spans="1:3" x14ac:dyDescent="0.25">
      <c r="A98">
        <f t="shared" si="5"/>
        <v>98</v>
      </c>
      <c r="B98">
        <f t="shared" ca="1" si="4"/>
        <v>0.54318783527574654</v>
      </c>
      <c r="C98">
        <f t="shared" ca="1" si="3"/>
        <v>858</v>
      </c>
    </row>
    <row r="99" spans="1:3" x14ac:dyDescent="0.25">
      <c r="A99">
        <f t="shared" si="5"/>
        <v>99</v>
      </c>
      <c r="B99">
        <f t="shared" ca="1" si="4"/>
        <v>0.30649617741303037</v>
      </c>
      <c r="C99">
        <f t="shared" ca="1" si="3"/>
        <v>1267</v>
      </c>
    </row>
    <row r="100" spans="1:3" x14ac:dyDescent="0.25">
      <c r="A100">
        <f t="shared" si="5"/>
        <v>100</v>
      </c>
      <c r="B100">
        <f t="shared" ca="1" si="4"/>
        <v>0.45110845825369916</v>
      </c>
      <c r="C100">
        <f t="shared" ca="1" si="3"/>
        <v>1018</v>
      </c>
    </row>
    <row r="101" spans="1:3" x14ac:dyDescent="0.25">
      <c r="A101">
        <f t="shared" si="5"/>
        <v>101</v>
      </c>
      <c r="B101">
        <f t="shared" ca="1" si="4"/>
        <v>0.86409650586287368</v>
      </c>
      <c r="C101">
        <f t="shared" ca="1" si="3"/>
        <v>258</v>
      </c>
    </row>
    <row r="102" spans="1:3" x14ac:dyDescent="0.25">
      <c r="A102">
        <f t="shared" si="5"/>
        <v>102</v>
      </c>
      <c r="B102">
        <f t="shared" ca="1" si="4"/>
        <v>0.57740705653630298</v>
      </c>
      <c r="C102">
        <f t="shared" ca="1" si="3"/>
        <v>788</v>
      </c>
    </row>
    <row r="103" spans="1:3" x14ac:dyDescent="0.25">
      <c r="A103">
        <f t="shared" si="5"/>
        <v>103</v>
      </c>
      <c r="B103">
        <f t="shared" ca="1" si="4"/>
        <v>0.49492784633901421</v>
      </c>
      <c r="C103">
        <f t="shared" ca="1" si="3"/>
        <v>930</v>
      </c>
    </row>
    <row r="104" spans="1:3" x14ac:dyDescent="0.25">
      <c r="A104">
        <f t="shared" si="5"/>
        <v>104</v>
      </c>
      <c r="B104">
        <f t="shared" ca="1" si="4"/>
        <v>1.7172203460633306E-2</v>
      </c>
      <c r="C104">
        <f t="shared" ca="1" si="3"/>
        <v>1787</v>
      </c>
    </row>
    <row r="105" spans="1:3" x14ac:dyDescent="0.25">
      <c r="A105">
        <f t="shared" si="5"/>
        <v>105</v>
      </c>
      <c r="B105">
        <f t="shared" ca="1" si="4"/>
        <v>0.61616119328812147</v>
      </c>
      <c r="C105">
        <f t="shared" ca="1" si="3"/>
        <v>719</v>
      </c>
    </row>
    <row r="106" spans="1:3" x14ac:dyDescent="0.25">
      <c r="A106">
        <f t="shared" si="5"/>
        <v>106</v>
      </c>
      <c r="B106">
        <f t="shared" ca="1" si="4"/>
        <v>0.66809284965546234</v>
      </c>
      <c r="C106">
        <f t="shared" ca="1" si="3"/>
        <v>640</v>
      </c>
    </row>
    <row r="107" spans="1:3" x14ac:dyDescent="0.25">
      <c r="A107">
        <f t="shared" si="5"/>
        <v>107</v>
      </c>
      <c r="B107">
        <f t="shared" ca="1" si="4"/>
        <v>0.65913573890150212</v>
      </c>
      <c r="C107">
        <f t="shared" ca="1" si="3"/>
        <v>656</v>
      </c>
    </row>
    <row r="108" spans="1:3" x14ac:dyDescent="0.25">
      <c r="A108">
        <f t="shared" si="5"/>
        <v>108</v>
      </c>
      <c r="B108">
        <f t="shared" ca="1" si="4"/>
        <v>0.22156641268945665</v>
      </c>
      <c r="C108">
        <f t="shared" ca="1" si="3"/>
        <v>1426</v>
      </c>
    </row>
    <row r="109" spans="1:3" x14ac:dyDescent="0.25">
      <c r="A109">
        <f t="shared" si="5"/>
        <v>109</v>
      </c>
      <c r="B109">
        <f t="shared" ca="1" si="4"/>
        <v>0.82522469338720816</v>
      </c>
      <c r="C109">
        <f t="shared" ca="1" si="3"/>
        <v>329</v>
      </c>
    </row>
    <row r="110" spans="1:3" x14ac:dyDescent="0.25">
      <c r="A110">
        <f t="shared" si="5"/>
        <v>110</v>
      </c>
      <c r="B110">
        <f t="shared" ca="1" si="4"/>
        <v>0.45295809873425186</v>
      </c>
      <c r="C110">
        <f t="shared" ca="1" si="3"/>
        <v>1017</v>
      </c>
    </row>
    <row r="111" spans="1:3" x14ac:dyDescent="0.25">
      <c r="A111">
        <f t="shared" si="5"/>
        <v>111</v>
      </c>
      <c r="B111">
        <f t="shared" ca="1" si="4"/>
        <v>0.71040028355015072</v>
      </c>
      <c r="C111">
        <f t="shared" ca="1" si="3"/>
        <v>550</v>
      </c>
    </row>
    <row r="112" spans="1:3" x14ac:dyDescent="0.25">
      <c r="A112">
        <f t="shared" si="5"/>
        <v>112</v>
      </c>
      <c r="B112">
        <f t="shared" ca="1" si="4"/>
        <v>0.98528191351037708</v>
      </c>
      <c r="C112">
        <f t="shared" ca="1" si="3"/>
        <v>32</v>
      </c>
    </row>
    <row r="113" spans="1:3" x14ac:dyDescent="0.25">
      <c r="A113">
        <f t="shared" si="5"/>
        <v>113</v>
      </c>
      <c r="B113">
        <f t="shared" ca="1" si="4"/>
        <v>0.47395255630416389</v>
      </c>
      <c r="C113">
        <f t="shared" ca="1" si="3"/>
        <v>973</v>
      </c>
    </row>
    <row r="114" spans="1:3" x14ac:dyDescent="0.25">
      <c r="A114">
        <f t="shared" si="5"/>
        <v>114</v>
      </c>
      <c r="B114">
        <f t="shared" ca="1" si="4"/>
        <v>0.28604875896855231</v>
      </c>
      <c r="C114">
        <f t="shared" ca="1" si="3"/>
        <v>1313</v>
      </c>
    </row>
    <row r="115" spans="1:3" x14ac:dyDescent="0.25">
      <c r="A115">
        <f t="shared" si="5"/>
        <v>115</v>
      </c>
      <c r="B115">
        <f t="shared" ca="1" si="4"/>
        <v>0.18163418760426742</v>
      </c>
      <c r="C115">
        <f t="shared" ca="1" si="3"/>
        <v>1504</v>
      </c>
    </row>
    <row r="116" spans="1:3" x14ac:dyDescent="0.25">
      <c r="A116">
        <f t="shared" si="5"/>
        <v>116</v>
      </c>
      <c r="B116">
        <f t="shared" ca="1" si="4"/>
        <v>0.48991501738247645</v>
      </c>
      <c r="C116">
        <f t="shared" ca="1" si="3"/>
        <v>945</v>
      </c>
    </row>
    <row r="117" spans="1:3" x14ac:dyDescent="0.25">
      <c r="A117">
        <f t="shared" si="5"/>
        <v>117</v>
      </c>
      <c r="B117">
        <f t="shared" ca="1" si="4"/>
        <v>0.75091191806307567</v>
      </c>
      <c r="C117">
        <f t="shared" ca="1" si="3"/>
        <v>467</v>
      </c>
    </row>
    <row r="118" spans="1:3" x14ac:dyDescent="0.25">
      <c r="A118">
        <f t="shared" si="5"/>
        <v>118</v>
      </c>
      <c r="B118">
        <f t="shared" ca="1" si="4"/>
        <v>0.18904504046904447</v>
      </c>
      <c r="C118">
        <f t="shared" ca="1" si="3"/>
        <v>1492</v>
      </c>
    </row>
    <row r="119" spans="1:3" x14ac:dyDescent="0.25">
      <c r="A119">
        <f t="shared" si="5"/>
        <v>119</v>
      </c>
      <c r="B119">
        <f t="shared" ca="1" si="4"/>
        <v>4.7486417211497933E-2</v>
      </c>
      <c r="C119">
        <f t="shared" ca="1" si="3"/>
        <v>1729</v>
      </c>
    </row>
    <row r="120" spans="1:3" x14ac:dyDescent="0.25">
      <c r="A120">
        <f t="shared" si="5"/>
        <v>120</v>
      </c>
      <c r="B120">
        <f t="shared" ca="1" si="4"/>
        <v>0.34863982384592518</v>
      </c>
      <c r="C120">
        <f t="shared" ca="1" si="3"/>
        <v>1212</v>
      </c>
    </row>
    <row r="121" spans="1:3" x14ac:dyDescent="0.25">
      <c r="A121">
        <f t="shared" si="5"/>
        <v>121</v>
      </c>
      <c r="B121">
        <f t="shared" ca="1" si="4"/>
        <v>0.92472903199841983</v>
      </c>
      <c r="C121">
        <f t="shared" ca="1" si="3"/>
        <v>147</v>
      </c>
    </row>
    <row r="122" spans="1:3" x14ac:dyDescent="0.25">
      <c r="A122">
        <f t="shared" si="5"/>
        <v>122</v>
      </c>
      <c r="B122">
        <f t="shared" ca="1" si="4"/>
        <v>0.46008945490652242</v>
      </c>
      <c r="C122">
        <f t="shared" ca="1" si="3"/>
        <v>1000</v>
      </c>
    </row>
    <row r="123" spans="1:3" x14ac:dyDescent="0.25">
      <c r="A123">
        <f t="shared" si="5"/>
        <v>123</v>
      </c>
      <c r="B123">
        <f t="shared" ca="1" si="4"/>
        <v>0.81560849500698074</v>
      </c>
      <c r="C123">
        <f t="shared" ca="1" si="3"/>
        <v>342</v>
      </c>
    </row>
    <row r="124" spans="1:3" x14ac:dyDescent="0.25">
      <c r="A124">
        <f t="shared" si="5"/>
        <v>124</v>
      </c>
      <c r="B124">
        <f t="shared" ca="1" si="4"/>
        <v>0.56424746792499492</v>
      </c>
      <c r="C124">
        <f t="shared" ca="1" si="3"/>
        <v>817</v>
      </c>
    </row>
    <row r="125" spans="1:3" x14ac:dyDescent="0.25">
      <c r="A125">
        <f t="shared" si="5"/>
        <v>125</v>
      </c>
      <c r="B125">
        <f t="shared" ca="1" si="4"/>
        <v>0.10151095881447736</v>
      </c>
      <c r="C125">
        <f t="shared" ca="1" si="3"/>
        <v>1637</v>
      </c>
    </row>
    <row r="126" spans="1:3" x14ac:dyDescent="0.25">
      <c r="A126">
        <f t="shared" si="5"/>
        <v>126</v>
      </c>
      <c r="B126">
        <f t="shared" ca="1" si="4"/>
        <v>0.65515175482014454</v>
      </c>
      <c r="C126">
        <f t="shared" ca="1" si="3"/>
        <v>666</v>
      </c>
    </row>
    <row r="127" spans="1:3" x14ac:dyDescent="0.25">
      <c r="A127">
        <f t="shared" si="5"/>
        <v>127</v>
      </c>
      <c r="B127">
        <f t="shared" ca="1" si="4"/>
        <v>0.58737197693209442</v>
      </c>
      <c r="C127">
        <f t="shared" ca="1" si="3"/>
        <v>768</v>
      </c>
    </row>
    <row r="128" spans="1:3" x14ac:dyDescent="0.25">
      <c r="A128">
        <f t="shared" si="5"/>
        <v>128</v>
      </c>
      <c r="B128">
        <f t="shared" ca="1" si="4"/>
        <v>0.18389825617809274</v>
      </c>
      <c r="C128">
        <f t="shared" ca="1" si="3"/>
        <v>1502</v>
      </c>
    </row>
    <row r="129" spans="1:3" x14ac:dyDescent="0.25">
      <c r="A129">
        <f t="shared" si="5"/>
        <v>129</v>
      </c>
      <c r="B129">
        <f t="shared" ca="1" si="4"/>
        <v>0.71587925824494625</v>
      </c>
      <c r="C129">
        <f t="shared" ref="C129:C192" ca="1" si="6">RANK(B129,$B$1:$B$1828,0)</f>
        <v>538</v>
      </c>
    </row>
    <row r="130" spans="1:3" x14ac:dyDescent="0.25">
      <c r="A130">
        <f t="shared" si="5"/>
        <v>130</v>
      </c>
      <c r="B130">
        <f t="shared" ref="B130:B193" ca="1" si="7">RAND()</f>
        <v>0.71430149205447679</v>
      </c>
      <c r="C130">
        <f t="shared" ca="1" si="6"/>
        <v>539</v>
      </c>
    </row>
    <row r="131" spans="1:3" x14ac:dyDescent="0.25">
      <c r="A131">
        <f t="shared" ref="A131:A194" si="8">+A130+1</f>
        <v>131</v>
      </c>
      <c r="B131">
        <f t="shared" ca="1" si="7"/>
        <v>0.21807387918197518</v>
      </c>
      <c r="C131">
        <f t="shared" ca="1" si="6"/>
        <v>1428</v>
      </c>
    </row>
    <row r="132" spans="1:3" x14ac:dyDescent="0.25">
      <c r="A132">
        <f t="shared" si="8"/>
        <v>132</v>
      </c>
      <c r="B132">
        <f t="shared" ca="1" si="7"/>
        <v>0.78394926871130777</v>
      </c>
      <c r="C132">
        <f t="shared" ca="1" si="6"/>
        <v>400</v>
      </c>
    </row>
    <row r="133" spans="1:3" x14ac:dyDescent="0.25">
      <c r="A133">
        <f t="shared" si="8"/>
        <v>133</v>
      </c>
      <c r="B133">
        <f t="shared" ca="1" si="7"/>
        <v>0.38031732515992633</v>
      </c>
      <c r="C133">
        <f t="shared" ca="1" si="6"/>
        <v>1156</v>
      </c>
    </row>
    <row r="134" spans="1:3" x14ac:dyDescent="0.25">
      <c r="A134">
        <f t="shared" si="8"/>
        <v>134</v>
      </c>
      <c r="B134">
        <f t="shared" ca="1" si="7"/>
        <v>0.29109592498971382</v>
      </c>
      <c r="C134">
        <f t="shared" ca="1" si="6"/>
        <v>1296</v>
      </c>
    </row>
    <row r="135" spans="1:3" x14ac:dyDescent="0.25">
      <c r="A135">
        <f t="shared" si="8"/>
        <v>135</v>
      </c>
      <c r="B135">
        <f t="shared" ca="1" si="7"/>
        <v>0.61323597198038249</v>
      </c>
      <c r="C135">
        <f t="shared" ca="1" si="6"/>
        <v>724</v>
      </c>
    </row>
    <row r="136" spans="1:3" x14ac:dyDescent="0.25">
      <c r="A136">
        <f t="shared" si="8"/>
        <v>136</v>
      </c>
      <c r="B136">
        <f t="shared" ca="1" si="7"/>
        <v>0.45395705638633055</v>
      </c>
      <c r="C136">
        <f t="shared" ca="1" si="6"/>
        <v>1013</v>
      </c>
    </row>
    <row r="137" spans="1:3" x14ac:dyDescent="0.25">
      <c r="A137">
        <f t="shared" si="8"/>
        <v>137</v>
      </c>
      <c r="B137">
        <f t="shared" ca="1" si="7"/>
        <v>0.88047668418166658</v>
      </c>
      <c r="C137">
        <f t="shared" ca="1" si="6"/>
        <v>230</v>
      </c>
    </row>
    <row r="138" spans="1:3" x14ac:dyDescent="0.25">
      <c r="A138">
        <f t="shared" si="8"/>
        <v>138</v>
      </c>
      <c r="B138">
        <f t="shared" ca="1" si="7"/>
        <v>0.91519397392850443</v>
      </c>
      <c r="C138">
        <f t="shared" ca="1" si="6"/>
        <v>170</v>
      </c>
    </row>
    <row r="139" spans="1:3" x14ac:dyDescent="0.25">
      <c r="A139">
        <f t="shared" si="8"/>
        <v>139</v>
      </c>
      <c r="B139">
        <f t="shared" ca="1" si="7"/>
        <v>6.9014037280251128E-2</v>
      </c>
      <c r="C139">
        <f t="shared" ca="1" si="6"/>
        <v>1689</v>
      </c>
    </row>
    <row r="140" spans="1:3" x14ac:dyDescent="0.25">
      <c r="A140">
        <f t="shared" si="8"/>
        <v>140</v>
      </c>
      <c r="B140">
        <f t="shared" ca="1" si="7"/>
        <v>0.24606590829878672</v>
      </c>
      <c r="C140">
        <f t="shared" ca="1" si="6"/>
        <v>1390</v>
      </c>
    </row>
    <row r="141" spans="1:3" x14ac:dyDescent="0.25">
      <c r="A141">
        <f t="shared" si="8"/>
        <v>141</v>
      </c>
      <c r="B141">
        <f t="shared" ca="1" si="7"/>
        <v>0.26412740902435694</v>
      </c>
      <c r="C141">
        <f t="shared" ca="1" si="6"/>
        <v>1351</v>
      </c>
    </row>
    <row r="142" spans="1:3" x14ac:dyDescent="0.25">
      <c r="A142">
        <f t="shared" si="8"/>
        <v>142</v>
      </c>
      <c r="B142">
        <f t="shared" ca="1" si="7"/>
        <v>7.4045463345539408E-2</v>
      </c>
      <c r="C142">
        <f t="shared" ca="1" si="6"/>
        <v>1684</v>
      </c>
    </row>
    <row r="143" spans="1:3" x14ac:dyDescent="0.25">
      <c r="A143">
        <f t="shared" si="8"/>
        <v>143</v>
      </c>
      <c r="B143">
        <f t="shared" ca="1" si="7"/>
        <v>0.27665090089565336</v>
      </c>
      <c r="C143">
        <f t="shared" ca="1" si="6"/>
        <v>1330</v>
      </c>
    </row>
    <row r="144" spans="1:3" x14ac:dyDescent="0.25">
      <c r="A144">
        <f t="shared" si="8"/>
        <v>144</v>
      </c>
      <c r="B144">
        <f t="shared" ca="1" si="7"/>
        <v>0.86937644350776422</v>
      </c>
      <c r="C144">
        <f t="shared" ca="1" si="6"/>
        <v>246</v>
      </c>
    </row>
    <row r="145" spans="1:3" x14ac:dyDescent="0.25">
      <c r="A145">
        <f t="shared" si="8"/>
        <v>145</v>
      </c>
      <c r="B145">
        <f t="shared" ca="1" si="7"/>
        <v>0.58133974506521047</v>
      </c>
      <c r="C145">
        <f t="shared" ca="1" si="6"/>
        <v>779</v>
      </c>
    </row>
    <row r="146" spans="1:3" x14ac:dyDescent="0.25">
      <c r="A146">
        <f t="shared" si="8"/>
        <v>146</v>
      </c>
      <c r="B146">
        <f t="shared" ca="1" si="7"/>
        <v>0.60802506213663932</v>
      </c>
      <c r="C146">
        <f t="shared" ca="1" si="6"/>
        <v>732</v>
      </c>
    </row>
    <row r="147" spans="1:3" x14ac:dyDescent="0.25">
      <c r="A147">
        <f t="shared" si="8"/>
        <v>147</v>
      </c>
      <c r="B147">
        <f t="shared" ca="1" si="7"/>
        <v>0.10738052866751191</v>
      </c>
      <c r="C147">
        <f t="shared" ca="1" si="6"/>
        <v>1625</v>
      </c>
    </row>
    <row r="148" spans="1:3" x14ac:dyDescent="0.25">
      <c r="A148">
        <f t="shared" si="8"/>
        <v>148</v>
      </c>
      <c r="B148">
        <f t="shared" ca="1" si="7"/>
        <v>0.74473874075722857</v>
      </c>
      <c r="C148">
        <f t="shared" ca="1" si="6"/>
        <v>481</v>
      </c>
    </row>
    <row r="149" spans="1:3" x14ac:dyDescent="0.25">
      <c r="A149">
        <f t="shared" si="8"/>
        <v>149</v>
      </c>
      <c r="B149">
        <f t="shared" ca="1" si="7"/>
        <v>0.56065750694546745</v>
      </c>
      <c r="C149">
        <f t="shared" ca="1" si="6"/>
        <v>830</v>
      </c>
    </row>
    <row r="150" spans="1:3" x14ac:dyDescent="0.25">
      <c r="A150">
        <f t="shared" si="8"/>
        <v>150</v>
      </c>
      <c r="B150">
        <f t="shared" ca="1" si="7"/>
        <v>0.12694345791826844</v>
      </c>
      <c r="C150">
        <f t="shared" ca="1" si="6"/>
        <v>1590</v>
      </c>
    </row>
    <row r="151" spans="1:3" x14ac:dyDescent="0.25">
      <c r="A151">
        <f t="shared" si="8"/>
        <v>151</v>
      </c>
      <c r="B151">
        <f t="shared" ca="1" si="7"/>
        <v>0.59935318923641601</v>
      </c>
      <c r="C151">
        <f t="shared" ca="1" si="6"/>
        <v>749</v>
      </c>
    </row>
    <row r="152" spans="1:3" x14ac:dyDescent="0.25">
      <c r="A152">
        <f t="shared" si="8"/>
        <v>152</v>
      </c>
      <c r="B152">
        <f t="shared" ca="1" si="7"/>
        <v>0.20241316512636176</v>
      </c>
      <c r="C152">
        <f t="shared" ca="1" si="6"/>
        <v>1455</v>
      </c>
    </row>
    <row r="153" spans="1:3" x14ac:dyDescent="0.25">
      <c r="A153">
        <f t="shared" si="8"/>
        <v>153</v>
      </c>
      <c r="B153">
        <f t="shared" ca="1" si="7"/>
        <v>0.99532920758324483</v>
      </c>
      <c r="C153">
        <f t="shared" ca="1" si="6"/>
        <v>12</v>
      </c>
    </row>
    <row r="154" spans="1:3" x14ac:dyDescent="0.25">
      <c r="A154">
        <f t="shared" si="8"/>
        <v>154</v>
      </c>
      <c r="B154">
        <f t="shared" ca="1" si="7"/>
        <v>0.70495329609211921</v>
      </c>
      <c r="C154">
        <f t="shared" ca="1" si="6"/>
        <v>560</v>
      </c>
    </row>
    <row r="155" spans="1:3" x14ac:dyDescent="0.25">
      <c r="A155">
        <f t="shared" si="8"/>
        <v>155</v>
      </c>
      <c r="B155">
        <f t="shared" ca="1" si="7"/>
        <v>0.13200316635743925</v>
      </c>
      <c r="C155">
        <f t="shared" ca="1" si="6"/>
        <v>1579</v>
      </c>
    </row>
    <row r="156" spans="1:3" x14ac:dyDescent="0.25">
      <c r="A156">
        <f t="shared" si="8"/>
        <v>156</v>
      </c>
      <c r="B156">
        <f t="shared" ca="1" si="7"/>
        <v>0.88042543320198152</v>
      </c>
      <c r="C156">
        <f t="shared" ca="1" si="6"/>
        <v>231</v>
      </c>
    </row>
    <row r="157" spans="1:3" x14ac:dyDescent="0.25">
      <c r="A157">
        <f t="shared" si="8"/>
        <v>157</v>
      </c>
      <c r="B157">
        <f t="shared" ca="1" si="7"/>
        <v>0.92160244591610829</v>
      </c>
      <c r="C157">
        <f t="shared" ca="1" si="6"/>
        <v>157</v>
      </c>
    </row>
    <row r="158" spans="1:3" x14ac:dyDescent="0.25">
      <c r="A158">
        <f t="shared" si="8"/>
        <v>158</v>
      </c>
      <c r="B158">
        <f t="shared" ca="1" si="7"/>
        <v>0.61245765422767628</v>
      </c>
      <c r="C158">
        <f t="shared" ca="1" si="6"/>
        <v>725</v>
      </c>
    </row>
    <row r="159" spans="1:3" x14ac:dyDescent="0.25">
      <c r="A159">
        <f t="shared" si="8"/>
        <v>159</v>
      </c>
      <c r="B159">
        <f t="shared" ca="1" si="7"/>
        <v>0.11150866836123519</v>
      </c>
      <c r="C159">
        <f t="shared" ca="1" si="6"/>
        <v>1620</v>
      </c>
    </row>
    <row r="160" spans="1:3" x14ac:dyDescent="0.25">
      <c r="A160">
        <f t="shared" si="8"/>
        <v>160</v>
      </c>
      <c r="B160">
        <f t="shared" ca="1" si="7"/>
        <v>0.92210823676004317</v>
      </c>
      <c r="C160">
        <f t="shared" ca="1" si="6"/>
        <v>156</v>
      </c>
    </row>
    <row r="161" spans="1:3" x14ac:dyDescent="0.25">
      <c r="A161">
        <f t="shared" si="8"/>
        <v>161</v>
      </c>
      <c r="B161">
        <f t="shared" ca="1" si="7"/>
        <v>2.469998702145848E-2</v>
      </c>
      <c r="C161">
        <f t="shared" ca="1" si="6"/>
        <v>1774</v>
      </c>
    </row>
    <row r="162" spans="1:3" x14ac:dyDescent="0.25">
      <c r="A162">
        <f t="shared" si="8"/>
        <v>162</v>
      </c>
      <c r="B162">
        <f t="shared" ca="1" si="7"/>
        <v>0.60241209270587193</v>
      </c>
      <c r="C162">
        <f t="shared" ca="1" si="6"/>
        <v>744</v>
      </c>
    </row>
    <row r="163" spans="1:3" x14ac:dyDescent="0.25">
      <c r="A163">
        <f t="shared" si="8"/>
        <v>163</v>
      </c>
      <c r="B163">
        <f t="shared" ca="1" si="7"/>
        <v>0.46508931094325445</v>
      </c>
      <c r="C163">
        <f t="shared" ca="1" si="6"/>
        <v>993</v>
      </c>
    </row>
    <row r="164" spans="1:3" x14ac:dyDescent="0.25">
      <c r="A164">
        <f t="shared" si="8"/>
        <v>164</v>
      </c>
      <c r="B164">
        <f t="shared" ca="1" si="7"/>
        <v>0.28787076592571004</v>
      </c>
      <c r="C164">
        <f t="shared" ca="1" si="6"/>
        <v>1304</v>
      </c>
    </row>
    <row r="165" spans="1:3" x14ac:dyDescent="0.25">
      <c r="A165">
        <f t="shared" si="8"/>
        <v>165</v>
      </c>
      <c r="B165">
        <f t="shared" ca="1" si="7"/>
        <v>0.74110036798176515</v>
      </c>
      <c r="C165">
        <f t="shared" ca="1" si="6"/>
        <v>487</v>
      </c>
    </row>
    <row r="166" spans="1:3" x14ac:dyDescent="0.25">
      <c r="A166">
        <f t="shared" si="8"/>
        <v>166</v>
      </c>
      <c r="B166">
        <f t="shared" ca="1" si="7"/>
        <v>0.22908277297161439</v>
      </c>
      <c r="C166">
        <f t="shared" ca="1" si="6"/>
        <v>1417</v>
      </c>
    </row>
    <row r="167" spans="1:3" x14ac:dyDescent="0.25">
      <c r="A167">
        <f t="shared" si="8"/>
        <v>167</v>
      </c>
      <c r="B167">
        <f t="shared" ca="1" si="7"/>
        <v>0.69087094490922762</v>
      </c>
      <c r="C167">
        <f t="shared" ca="1" si="6"/>
        <v>599</v>
      </c>
    </row>
    <row r="168" spans="1:3" x14ac:dyDescent="0.25">
      <c r="A168">
        <f t="shared" si="8"/>
        <v>168</v>
      </c>
      <c r="B168">
        <f t="shared" ca="1" si="7"/>
        <v>0.86688659205392538</v>
      </c>
      <c r="C168">
        <f t="shared" ca="1" si="6"/>
        <v>249</v>
      </c>
    </row>
    <row r="169" spans="1:3" x14ac:dyDescent="0.25">
      <c r="A169">
        <f t="shared" si="8"/>
        <v>169</v>
      </c>
      <c r="B169">
        <f t="shared" ca="1" si="7"/>
        <v>0.67021526148063715</v>
      </c>
      <c r="C169">
        <f t="shared" ca="1" si="6"/>
        <v>636</v>
      </c>
    </row>
    <row r="170" spans="1:3" x14ac:dyDescent="0.25">
      <c r="A170">
        <f t="shared" si="8"/>
        <v>170</v>
      </c>
      <c r="B170">
        <f t="shared" ca="1" si="7"/>
        <v>0.53845254080118488</v>
      </c>
      <c r="C170">
        <f t="shared" ca="1" si="6"/>
        <v>870</v>
      </c>
    </row>
    <row r="171" spans="1:3" x14ac:dyDescent="0.25">
      <c r="A171">
        <f t="shared" si="8"/>
        <v>171</v>
      </c>
      <c r="B171">
        <f t="shared" ca="1" si="7"/>
        <v>0.3552900722522051</v>
      </c>
      <c r="C171">
        <f t="shared" ca="1" si="6"/>
        <v>1202</v>
      </c>
    </row>
    <row r="172" spans="1:3" x14ac:dyDescent="0.25">
      <c r="A172">
        <f t="shared" si="8"/>
        <v>172</v>
      </c>
      <c r="B172">
        <f t="shared" ca="1" si="7"/>
        <v>0.18973125162300919</v>
      </c>
      <c r="C172">
        <f t="shared" ca="1" si="6"/>
        <v>1488</v>
      </c>
    </row>
    <row r="173" spans="1:3" x14ac:dyDescent="0.25">
      <c r="A173">
        <f t="shared" si="8"/>
        <v>173</v>
      </c>
      <c r="B173">
        <f t="shared" ca="1" si="7"/>
        <v>0.91056298075077546</v>
      </c>
      <c r="C173">
        <f t="shared" ca="1" si="6"/>
        <v>180</v>
      </c>
    </row>
    <row r="174" spans="1:3" x14ac:dyDescent="0.25">
      <c r="A174">
        <f t="shared" si="8"/>
        <v>174</v>
      </c>
      <c r="B174">
        <f t="shared" ca="1" si="7"/>
        <v>0.5585884256461513</v>
      </c>
      <c r="C174">
        <f t="shared" ca="1" si="6"/>
        <v>835</v>
      </c>
    </row>
    <row r="175" spans="1:3" x14ac:dyDescent="0.25">
      <c r="A175">
        <f t="shared" si="8"/>
        <v>175</v>
      </c>
      <c r="B175">
        <f t="shared" ca="1" si="7"/>
        <v>0.48346987058535029</v>
      </c>
      <c r="C175">
        <f t="shared" ca="1" si="6"/>
        <v>956</v>
      </c>
    </row>
    <row r="176" spans="1:3" x14ac:dyDescent="0.25">
      <c r="A176">
        <f t="shared" si="8"/>
        <v>176</v>
      </c>
      <c r="B176">
        <f t="shared" ca="1" si="7"/>
        <v>0.41070809434823641</v>
      </c>
      <c r="C176">
        <f t="shared" ca="1" si="6"/>
        <v>1095</v>
      </c>
    </row>
    <row r="177" spans="1:3" x14ac:dyDescent="0.25">
      <c r="A177">
        <f t="shared" si="8"/>
        <v>177</v>
      </c>
      <c r="B177">
        <f t="shared" ca="1" si="7"/>
        <v>0.65517845135623987</v>
      </c>
      <c r="C177">
        <f t="shared" ca="1" si="6"/>
        <v>665</v>
      </c>
    </row>
    <row r="178" spans="1:3" x14ac:dyDescent="0.25">
      <c r="A178">
        <f t="shared" si="8"/>
        <v>178</v>
      </c>
      <c r="B178">
        <f t="shared" ca="1" si="7"/>
        <v>0.19913924548146689</v>
      </c>
      <c r="C178">
        <f t="shared" ca="1" si="6"/>
        <v>1464</v>
      </c>
    </row>
    <row r="179" spans="1:3" x14ac:dyDescent="0.25">
      <c r="A179">
        <f t="shared" si="8"/>
        <v>179</v>
      </c>
      <c r="B179">
        <f t="shared" ca="1" si="7"/>
        <v>0.14951825606569025</v>
      </c>
      <c r="C179">
        <f t="shared" ca="1" si="6"/>
        <v>1552</v>
      </c>
    </row>
    <row r="180" spans="1:3" x14ac:dyDescent="0.25">
      <c r="A180">
        <f t="shared" si="8"/>
        <v>180</v>
      </c>
      <c r="B180">
        <f t="shared" ca="1" si="7"/>
        <v>0.67844481183861605</v>
      </c>
      <c r="C180">
        <f t="shared" ca="1" si="6"/>
        <v>622</v>
      </c>
    </row>
    <row r="181" spans="1:3" x14ac:dyDescent="0.25">
      <c r="A181">
        <f t="shared" si="8"/>
        <v>181</v>
      </c>
      <c r="B181">
        <f t="shared" ca="1" si="7"/>
        <v>0.48898826108730609</v>
      </c>
      <c r="C181">
        <f t="shared" ca="1" si="6"/>
        <v>946</v>
      </c>
    </row>
    <row r="182" spans="1:3" x14ac:dyDescent="0.25">
      <c r="A182">
        <f t="shared" si="8"/>
        <v>182</v>
      </c>
      <c r="B182">
        <f t="shared" ca="1" si="7"/>
        <v>0.55550839373311267</v>
      </c>
      <c r="C182">
        <f t="shared" ca="1" si="6"/>
        <v>841</v>
      </c>
    </row>
    <row r="183" spans="1:3" x14ac:dyDescent="0.25">
      <c r="A183">
        <f t="shared" si="8"/>
        <v>183</v>
      </c>
      <c r="B183">
        <f t="shared" ca="1" si="7"/>
        <v>0.91145436877642616</v>
      </c>
      <c r="C183">
        <f t="shared" ca="1" si="6"/>
        <v>179</v>
      </c>
    </row>
    <row r="184" spans="1:3" x14ac:dyDescent="0.25">
      <c r="A184">
        <f t="shared" si="8"/>
        <v>184</v>
      </c>
      <c r="B184">
        <f t="shared" ca="1" si="7"/>
        <v>0.74734996997922776</v>
      </c>
      <c r="C184">
        <f t="shared" ca="1" si="6"/>
        <v>473</v>
      </c>
    </row>
    <row r="185" spans="1:3" x14ac:dyDescent="0.25">
      <c r="A185">
        <f t="shared" si="8"/>
        <v>185</v>
      </c>
      <c r="B185">
        <f t="shared" ca="1" si="7"/>
        <v>0.80428656480425509</v>
      </c>
      <c r="C185">
        <f t="shared" ca="1" si="6"/>
        <v>364</v>
      </c>
    </row>
    <row r="186" spans="1:3" x14ac:dyDescent="0.25">
      <c r="A186">
        <f t="shared" si="8"/>
        <v>186</v>
      </c>
      <c r="B186">
        <f t="shared" ca="1" si="7"/>
        <v>0.81054488154909288</v>
      </c>
      <c r="C186">
        <f t="shared" ca="1" si="6"/>
        <v>354</v>
      </c>
    </row>
    <row r="187" spans="1:3" x14ac:dyDescent="0.25">
      <c r="A187">
        <f t="shared" si="8"/>
        <v>187</v>
      </c>
      <c r="B187">
        <f t="shared" ca="1" si="7"/>
        <v>0.7090137295261576</v>
      </c>
      <c r="C187">
        <f t="shared" ca="1" si="6"/>
        <v>553</v>
      </c>
    </row>
    <row r="188" spans="1:3" x14ac:dyDescent="0.25">
      <c r="A188">
        <f t="shared" si="8"/>
        <v>188</v>
      </c>
      <c r="B188">
        <f t="shared" ca="1" si="7"/>
        <v>0.32471959967747099</v>
      </c>
      <c r="C188">
        <f t="shared" ca="1" si="6"/>
        <v>1244</v>
      </c>
    </row>
    <row r="189" spans="1:3" x14ac:dyDescent="0.25">
      <c r="A189">
        <f t="shared" si="8"/>
        <v>189</v>
      </c>
      <c r="B189">
        <f t="shared" ca="1" si="7"/>
        <v>0.25521083876505368</v>
      </c>
      <c r="C189">
        <f t="shared" ca="1" si="6"/>
        <v>1367</v>
      </c>
    </row>
    <row r="190" spans="1:3" x14ac:dyDescent="0.25">
      <c r="A190">
        <f t="shared" si="8"/>
        <v>190</v>
      </c>
      <c r="B190">
        <f t="shared" ca="1" si="7"/>
        <v>0.3614575010985881</v>
      </c>
      <c r="C190">
        <f t="shared" ca="1" si="6"/>
        <v>1189</v>
      </c>
    </row>
    <row r="191" spans="1:3" x14ac:dyDescent="0.25">
      <c r="A191">
        <f t="shared" si="8"/>
        <v>191</v>
      </c>
      <c r="B191">
        <f t="shared" ca="1" si="7"/>
        <v>0.60321575438309649</v>
      </c>
      <c r="C191">
        <f t="shared" ca="1" si="6"/>
        <v>741</v>
      </c>
    </row>
    <row r="192" spans="1:3" x14ac:dyDescent="0.25">
      <c r="A192">
        <f t="shared" si="8"/>
        <v>192</v>
      </c>
      <c r="B192">
        <f t="shared" ca="1" si="7"/>
        <v>0.46039140361764841</v>
      </c>
      <c r="C192">
        <f t="shared" ca="1" si="6"/>
        <v>998</v>
      </c>
    </row>
    <row r="193" spans="1:3" x14ac:dyDescent="0.25">
      <c r="A193">
        <f t="shared" si="8"/>
        <v>193</v>
      </c>
      <c r="B193">
        <f t="shared" ca="1" si="7"/>
        <v>0.86480919398946987</v>
      </c>
      <c r="C193">
        <f t="shared" ref="C193:C256" ca="1" si="9">RANK(B193,$B$1:$B$1828,0)</f>
        <v>256</v>
      </c>
    </row>
    <row r="194" spans="1:3" x14ac:dyDescent="0.25">
      <c r="A194">
        <f t="shared" si="8"/>
        <v>194</v>
      </c>
      <c r="B194">
        <f t="shared" ref="B194:B257" ca="1" si="10">RAND()</f>
        <v>0.98660563060309492</v>
      </c>
      <c r="C194">
        <f t="shared" ca="1" si="9"/>
        <v>29</v>
      </c>
    </row>
    <row r="195" spans="1:3" x14ac:dyDescent="0.25">
      <c r="A195">
        <f t="shared" ref="A195:A258" si="11">+A194+1</f>
        <v>195</v>
      </c>
      <c r="B195">
        <f t="shared" ca="1" si="10"/>
        <v>0.98098917517939088</v>
      </c>
      <c r="C195">
        <f t="shared" ca="1" si="9"/>
        <v>39</v>
      </c>
    </row>
    <row r="196" spans="1:3" x14ac:dyDescent="0.25">
      <c r="A196">
        <f t="shared" si="11"/>
        <v>196</v>
      </c>
      <c r="B196">
        <f t="shared" ca="1" si="10"/>
        <v>0.15528450882229083</v>
      </c>
      <c r="C196">
        <f t="shared" ca="1" si="9"/>
        <v>1542</v>
      </c>
    </row>
    <row r="197" spans="1:3" x14ac:dyDescent="0.25">
      <c r="A197">
        <f t="shared" si="11"/>
        <v>197</v>
      </c>
      <c r="B197">
        <f t="shared" ca="1" si="10"/>
        <v>0.37907048583352088</v>
      </c>
      <c r="C197">
        <f t="shared" ca="1" si="9"/>
        <v>1158</v>
      </c>
    </row>
    <row r="198" spans="1:3" x14ac:dyDescent="0.25">
      <c r="A198">
        <f t="shared" si="11"/>
        <v>198</v>
      </c>
      <c r="B198">
        <f t="shared" ca="1" si="10"/>
        <v>0.43813990246933665</v>
      </c>
      <c r="C198">
        <f t="shared" ca="1" si="9"/>
        <v>1046</v>
      </c>
    </row>
    <row r="199" spans="1:3" x14ac:dyDescent="0.25">
      <c r="A199">
        <f t="shared" si="11"/>
        <v>199</v>
      </c>
      <c r="B199">
        <f t="shared" ca="1" si="10"/>
        <v>0.56342140007402153</v>
      </c>
      <c r="C199">
        <f t="shared" ca="1" si="9"/>
        <v>822</v>
      </c>
    </row>
    <row r="200" spans="1:3" x14ac:dyDescent="0.25">
      <c r="A200">
        <f t="shared" si="11"/>
        <v>200</v>
      </c>
      <c r="B200">
        <f t="shared" ca="1" si="10"/>
        <v>0.21097178488360635</v>
      </c>
      <c r="C200">
        <f t="shared" ca="1" si="9"/>
        <v>1438</v>
      </c>
    </row>
    <row r="201" spans="1:3" x14ac:dyDescent="0.25">
      <c r="A201">
        <f t="shared" si="11"/>
        <v>201</v>
      </c>
      <c r="B201">
        <f t="shared" ca="1" si="10"/>
        <v>3.1669135462546238E-2</v>
      </c>
      <c r="C201">
        <f t="shared" ca="1" si="9"/>
        <v>1757</v>
      </c>
    </row>
    <row r="202" spans="1:3" x14ac:dyDescent="0.25">
      <c r="A202">
        <f t="shared" si="11"/>
        <v>202</v>
      </c>
      <c r="B202">
        <f t="shared" ca="1" si="10"/>
        <v>0.4471674849198376</v>
      </c>
      <c r="C202">
        <f t="shared" ca="1" si="9"/>
        <v>1032</v>
      </c>
    </row>
    <row r="203" spans="1:3" x14ac:dyDescent="0.25">
      <c r="A203">
        <f t="shared" si="11"/>
        <v>203</v>
      </c>
      <c r="B203">
        <f t="shared" ca="1" si="10"/>
        <v>0.97051708485155141</v>
      </c>
      <c r="C203">
        <f t="shared" ca="1" si="9"/>
        <v>58</v>
      </c>
    </row>
    <row r="204" spans="1:3" x14ac:dyDescent="0.25">
      <c r="A204">
        <f t="shared" si="11"/>
        <v>204</v>
      </c>
      <c r="B204">
        <f t="shared" ca="1" si="10"/>
        <v>0.19395774927708997</v>
      </c>
      <c r="C204">
        <f t="shared" ca="1" si="9"/>
        <v>1479</v>
      </c>
    </row>
    <row r="205" spans="1:3" x14ac:dyDescent="0.25">
      <c r="A205">
        <f t="shared" si="11"/>
        <v>205</v>
      </c>
      <c r="B205">
        <f t="shared" ca="1" si="10"/>
        <v>0.4200427208543126</v>
      </c>
      <c r="C205">
        <f t="shared" ca="1" si="9"/>
        <v>1074</v>
      </c>
    </row>
    <row r="206" spans="1:3" x14ac:dyDescent="0.25">
      <c r="A206">
        <f t="shared" si="11"/>
        <v>206</v>
      </c>
      <c r="B206">
        <f t="shared" ca="1" si="10"/>
        <v>0.20333700385332942</v>
      </c>
      <c r="C206">
        <f t="shared" ca="1" si="9"/>
        <v>1452</v>
      </c>
    </row>
    <row r="207" spans="1:3" x14ac:dyDescent="0.25">
      <c r="A207">
        <f t="shared" si="11"/>
        <v>207</v>
      </c>
      <c r="B207">
        <f t="shared" ca="1" si="10"/>
        <v>0.20367199416640902</v>
      </c>
      <c r="C207">
        <f t="shared" ca="1" si="9"/>
        <v>1451</v>
      </c>
    </row>
    <row r="208" spans="1:3" x14ac:dyDescent="0.25">
      <c r="A208">
        <f t="shared" si="11"/>
        <v>208</v>
      </c>
      <c r="B208">
        <f t="shared" ca="1" si="10"/>
        <v>0.92551648066322378</v>
      </c>
      <c r="C208">
        <f t="shared" ca="1" si="9"/>
        <v>146</v>
      </c>
    </row>
    <row r="209" spans="1:3" x14ac:dyDescent="0.25">
      <c r="A209">
        <f t="shared" si="11"/>
        <v>209</v>
      </c>
      <c r="B209">
        <f t="shared" ca="1" si="10"/>
        <v>0.74639131522184576</v>
      </c>
      <c r="C209">
        <f t="shared" ca="1" si="9"/>
        <v>475</v>
      </c>
    </row>
    <row r="210" spans="1:3" x14ac:dyDescent="0.25">
      <c r="A210">
        <f t="shared" si="11"/>
        <v>210</v>
      </c>
      <c r="B210">
        <f t="shared" ca="1" si="10"/>
        <v>0.25755121266378234</v>
      </c>
      <c r="C210">
        <f t="shared" ca="1" si="9"/>
        <v>1362</v>
      </c>
    </row>
    <row r="211" spans="1:3" x14ac:dyDescent="0.25">
      <c r="A211">
        <f t="shared" si="11"/>
        <v>211</v>
      </c>
      <c r="B211">
        <f t="shared" ca="1" si="10"/>
        <v>5.3570160737026029E-2</v>
      </c>
      <c r="C211">
        <f t="shared" ca="1" si="9"/>
        <v>1719</v>
      </c>
    </row>
    <row r="212" spans="1:3" x14ac:dyDescent="0.25">
      <c r="A212">
        <f t="shared" si="11"/>
        <v>212</v>
      </c>
      <c r="B212">
        <f t="shared" ca="1" si="10"/>
        <v>0.34993036924157983</v>
      </c>
      <c r="C212">
        <f t="shared" ca="1" si="9"/>
        <v>1211</v>
      </c>
    </row>
    <row r="213" spans="1:3" x14ac:dyDescent="0.25">
      <c r="A213">
        <f t="shared" si="11"/>
        <v>213</v>
      </c>
      <c r="B213">
        <f t="shared" ca="1" si="10"/>
        <v>0.80254255935958085</v>
      </c>
      <c r="C213">
        <f t="shared" ca="1" si="9"/>
        <v>367</v>
      </c>
    </row>
    <row r="214" spans="1:3" x14ac:dyDescent="0.25">
      <c r="A214">
        <f t="shared" si="11"/>
        <v>214</v>
      </c>
      <c r="B214">
        <f t="shared" ca="1" si="10"/>
        <v>0.70317180978246674</v>
      </c>
      <c r="C214">
        <f t="shared" ca="1" si="9"/>
        <v>565</v>
      </c>
    </row>
    <row r="215" spans="1:3" x14ac:dyDescent="0.25">
      <c r="A215">
        <f t="shared" si="11"/>
        <v>215</v>
      </c>
      <c r="B215">
        <f t="shared" ca="1" si="10"/>
        <v>0.99666890116694706</v>
      </c>
      <c r="C215">
        <f t="shared" ca="1" si="9"/>
        <v>9</v>
      </c>
    </row>
    <row r="216" spans="1:3" x14ac:dyDescent="0.25">
      <c r="A216">
        <f t="shared" si="11"/>
        <v>216</v>
      </c>
      <c r="B216">
        <f t="shared" ca="1" si="10"/>
        <v>0.22700708629467614</v>
      </c>
      <c r="C216">
        <f t="shared" ca="1" si="9"/>
        <v>1419</v>
      </c>
    </row>
    <row r="217" spans="1:3" x14ac:dyDescent="0.25">
      <c r="A217">
        <f t="shared" si="11"/>
        <v>217</v>
      </c>
      <c r="B217">
        <f t="shared" ca="1" si="10"/>
        <v>0.84510195381146047</v>
      </c>
      <c r="C217">
        <f t="shared" ca="1" si="9"/>
        <v>293</v>
      </c>
    </row>
    <row r="218" spans="1:3" x14ac:dyDescent="0.25">
      <c r="A218">
        <f t="shared" si="11"/>
        <v>218</v>
      </c>
      <c r="B218">
        <f t="shared" ca="1" si="10"/>
        <v>0.36632508531380681</v>
      </c>
      <c r="C218">
        <f t="shared" ca="1" si="9"/>
        <v>1179</v>
      </c>
    </row>
    <row r="219" spans="1:3" x14ac:dyDescent="0.25">
      <c r="A219">
        <f t="shared" si="11"/>
        <v>219</v>
      </c>
      <c r="B219">
        <f t="shared" ca="1" si="10"/>
        <v>0.61014783009039386</v>
      </c>
      <c r="C219">
        <f t="shared" ca="1" si="9"/>
        <v>729</v>
      </c>
    </row>
    <row r="220" spans="1:3" x14ac:dyDescent="0.25">
      <c r="A220">
        <f t="shared" si="11"/>
        <v>220</v>
      </c>
      <c r="B220">
        <f t="shared" ca="1" si="10"/>
        <v>0.11362701327275226</v>
      </c>
      <c r="C220">
        <f t="shared" ca="1" si="9"/>
        <v>1616</v>
      </c>
    </row>
    <row r="221" spans="1:3" x14ac:dyDescent="0.25">
      <c r="A221">
        <f t="shared" si="11"/>
        <v>221</v>
      </c>
      <c r="B221">
        <f t="shared" ca="1" si="10"/>
        <v>0.35389731995562623</v>
      </c>
      <c r="C221">
        <f t="shared" ca="1" si="9"/>
        <v>1204</v>
      </c>
    </row>
    <row r="222" spans="1:3" x14ac:dyDescent="0.25">
      <c r="A222">
        <f t="shared" si="11"/>
        <v>222</v>
      </c>
      <c r="B222">
        <f t="shared" ca="1" si="10"/>
        <v>0.69801072942129361</v>
      </c>
      <c r="C222">
        <f t="shared" ca="1" si="9"/>
        <v>582</v>
      </c>
    </row>
    <row r="223" spans="1:3" x14ac:dyDescent="0.25">
      <c r="A223">
        <f t="shared" si="11"/>
        <v>223</v>
      </c>
      <c r="B223">
        <f t="shared" ca="1" si="10"/>
        <v>6.4785335380855291E-2</v>
      </c>
      <c r="C223">
        <f t="shared" ca="1" si="9"/>
        <v>1697</v>
      </c>
    </row>
    <row r="224" spans="1:3" x14ac:dyDescent="0.25">
      <c r="A224">
        <f t="shared" si="11"/>
        <v>224</v>
      </c>
      <c r="B224">
        <f t="shared" ca="1" si="10"/>
        <v>0.93410817746804653</v>
      </c>
      <c r="C224">
        <f t="shared" ca="1" si="9"/>
        <v>124</v>
      </c>
    </row>
    <row r="225" spans="1:3" x14ac:dyDescent="0.25">
      <c r="A225">
        <f t="shared" si="11"/>
        <v>225</v>
      </c>
      <c r="B225">
        <f t="shared" ca="1" si="10"/>
        <v>0.76696793540532771</v>
      </c>
      <c r="C225">
        <f t="shared" ca="1" si="9"/>
        <v>428</v>
      </c>
    </row>
    <row r="226" spans="1:3" x14ac:dyDescent="0.25">
      <c r="A226">
        <f t="shared" si="11"/>
        <v>226</v>
      </c>
      <c r="B226">
        <f t="shared" ca="1" si="10"/>
        <v>2.0837202113275222E-2</v>
      </c>
      <c r="C226">
        <f t="shared" ca="1" si="9"/>
        <v>1781</v>
      </c>
    </row>
    <row r="227" spans="1:3" x14ac:dyDescent="0.25">
      <c r="A227">
        <f t="shared" si="11"/>
        <v>227</v>
      </c>
      <c r="B227">
        <f t="shared" ca="1" si="10"/>
        <v>0.88853556356669272</v>
      </c>
      <c r="C227">
        <f t="shared" ca="1" si="9"/>
        <v>214</v>
      </c>
    </row>
    <row r="228" spans="1:3" x14ac:dyDescent="0.25">
      <c r="A228">
        <f t="shared" si="11"/>
        <v>228</v>
      </c>
      <c r="B228">
        <f t="shared" ca="1" si="10"/>
        <v>0.32301146358034039</v>
      </c>
      <c r="C228">
        <f t="shared" ca="1" si="9"/>
        <v>1247</v>
      </c>
    </row>
    <row r="229" spans="1:3" x14ac:dyDescent="0.25">
      <c r="A229">
        <f t="shared" si="11"/>
        <v>229</v>
      </c>
      <c r="B229">
        <f t="shared" ca="1" si="10"/>
        <v>0.71220859911302059</v>
      </c>
      <c r="C229">
        <f t="shared" ca="1" si="9"/>
        <v>545</v>
      </c>
    </row>
    <row r="230" spans="1:3" x14ac:dyDescent="0.25">
      <c r="A230">
        <f t="shared" si="11"/>
        <v>230</v>
      </c>
      <c r="B230">
        <f t="shared" ca="1" si="10"/>
        <v>0.57474205679317614</v>
      </c>
      <c r="C230">
        <f t="shared" ca="1" si="9"/>
        <v>791</v>
      </c>
    </row>
    <row r="231" spans="1:3" x14ac:dyDescent="0.25">
      <c r="A231">
        <f t="shared" si="11"/>
        <v>231</v>
      </c>
      <c r="B231">
        <f t="shared" ca="1" si="10"/>
        <v>0.72383463893529232</v>
      </c>
      <c r="C231">
        <f t="shared" ca="1" si="9"/>
        <v>526</v>
      </c>
    </row>
    <row r="232" spans="1:3" x14ac:dyDescent="0.25">
      <c r="A232">
        <f t="shared" si="11"/>
        <v>232</v>
      </c>
      <c r="B232">
        <f t="shared" ca="1" si="10"/>
        <v>0.44795141182707565</v>
      </c>
      <c r="C232">
        <f t="shared" ca="1" si="9"/>
        <v>1029</v>
      </c>
    </row>
    <row r="233" spans="1:3" x14ac:dyDescent="0.25">
      <c r="A233">
        <f t="shared" si="11"/>
        <v>233</v>
      </c>
      <c r="B233">
        <f t="shared" ca="1" si="10"/>
        <v>0.92259716505797429</v>
      </c>
      <c r="C233">
        <f t="shared" ca="1" si="9"/>
        <v>155</v>
      </c>
    </row>
    <row r="234" spans="1:3" x14ac:dyDescent="0.25">
      <c r="A234">
        <f t="shared" si="11"/>
        <v>234</v>
      </c>
      <c r="B234">
        <f t="shared" ca="1" si="10"/>
        <v>0.19495627700017237</v>
      </c>
      <c r="C234">
        <f t="shared" ca="1" si="9"/>
        <v>1477</v>
      </c>
    </row>
    <row r="235" spans="1:3" x14ac:dyDescent="0.25">
      <c r="A235">
        <f t="shared" si="11"/>
        <v>235</v>
      </c>
      <c r="B235">
        <f t="shared" ca="1" si="10"/>
        <v>0.11658050944690124</v>
      </c>
      <c r="C235">
        <f t="shared" ca="1" si="9"/>
        <v>1612</v>
      </c>
    </row>
    <row r="236" spans="1:3" x14ac:dyDescent="0.25">
      <c r="A236">
        <f t="shared" si="11"/>
        <v>236</v>
      </c>
      <c r="B236">
        <f t="shared" ca="1" si="10"/>
        <v>0.99227590829717938</v>
      </c>
      <c r="C236">
        <f t="shared" ca="1" si="9"/>
        <v>18</v>
      </c>
    </row>
    <row r="237" spans="1:3" x14ac:dyDescent="0.25">
      <c r="A237">
        <f t="shared" si="11"/>
        <v>237</v>
      </c>
      <c r="B237">
        <f t="shared" ca="1" si="10"/>
        <v>0.21053179710579295</v>
      </c>
      <c r="C237">
        <f t="shared" ca="1" si="9"/>
        <v>1439</v>
      </c>
    </row>
    <row r="238" spans="1:3" x14ac:dyDescent="0.25">
      <c r="A238">
        <f t="shared" si="11"/>
        <v>238</v>
      </c>
      <c r="B238">
        <f t="shared" ca="1" si="10"/>
        <v>0.26446856207624725</v>
      </c>
      <c r="C238">
        <f t="shared" ca="1" si="9"/>
        <v>1349</v>
      </c>
    </row>
    <row r="239" spans="1:3" x14ac:dyDescent="0.25">
      <c r="A239">
        <f t="shared" si="11"/>
        <v>239</v>
      </c>
      <c r="B239">
        <f t="shared" ca="1" si="10"/>
        <v>0.41278703176032339</v>
      </c>
      <c r="C239">
        <f t="shared" ca="1" si="9"/>
        <v>1091</v>
      </c>
    </row>
    <row r="240" spans="1:3" x14ac:dyDescent="0.25">
      <c r="A240">
        <f t="shared" si="11"/>
        <v>240</v>
      </c>
      <c r="B240">
        <f t="shared" ca="1" si="10"/>
        <v>0.83077252155434544</v>
      </c>
      <c r="C240">
        <f t="shared" ca="1" si="9"/>
        <v>322</v>
      </c>
    </row>
    <row r="241" spans="1:3" x14ac:dyDescent="0.25">
      <c r="A241">
        <f t="shared" si="11"/>
        <v>241</v>
      </c>
      <c r="B241">
        <f t="shared" ca="1" si="10"/>
        <v>0.6255359897464452</v>
      </c>
      <c r="C241">
        <f t="shared" ca="1" si="9"/>
        <v>699</v>
      </c>
    </row>
    <row r="242" spans="1:3" x14ac:dyDescent="0.25">
      <c r="A242">
        <f t="shared" si="11"/>
        <v>242</v>
      </c>
      <c r="B242">
        <f t="shared" ca="1" si="10"/>
        <v>0.94527670376141903</v>
      </c>
      <c r="C242">
        <f t="shared" ca="1" si="9"/>
        <v>103</v>
      </c>
    </row>
    <row r="243" spans="1:3" x14ac:dyDescent="0.25">
      <c r="A243">
        <f t="shared" si="11"/>
        <v>243</v>
      </c>
      <c r="B243">
        <f t="shared" ca="1" si="10"/>
        <v>0.41192096389567878</v>
      </c>
      <c r="C243">
        <f t="shared" ca="1" si="9"/>
        <v>1094</v>
      </c>
    </row>
    <row r="244" spans="1:3" x14ac:dyDescent="0.25">
      <c r="A244">
        <f t="shared" si="11"/>
        <v>244</v>
      </c>
      <c r="B244">
        <f t="shared" ca="1" si="10"/>
        <v>0.96738651025805333</v>
      </c>
      <c r="C244">
        <f t="shared" ca="1" si="9"/>
        <v>63</v>
      </c>
    </row>
    <row r="245" spans="1:3" x14ac:dyDescent="0.25">
      <c r="A245">
        <f t="shared" si="11"/>
        <v>245</v>
      </c>
      <c r="B245">
        <f t="shared" ca="1" si="10"/>
        <v>0.57078790232820542</v>
      </c>
      <c r="C245">
        <f t="shared" ca="1" si="9"/>
        <v>800</v>
      </c>
    </row>
    <row r="246" spans="1:3" x14ac:dyDescent="0.25">
      <c r="A246">
        <f t="shared" si="11"/>
        <v>246</v>
      </c>
      <c r="B246">
        <f t="shared" ca="1" si="10"/>
        <v>0.89415601200354322</v>
      </c>
      <c r="C246">
        <f t="shared" ca="1" si="9"/>
        <v>203</v>
      </c>
    </row>
    <row r="247" spans="1:3" x14ac:dyDescent="0.25">
      <c r="A247">
        <f t="shared" si="11"/>
        <v>247</v>
      </c>
      <c r="B247">
        <f t="shared" ca="1" si="10"/>
        <v>0.19045386813771081</v>
      </c>
      <c r="C247">
        <f t="shared" ca="1" si="9"/>
        <v>1487</v>
      </c>
    </row>
    <row r="248" spans="1:3" x14ac:dyDescent="0.25">
      <c r="A248">
        <f t="shared" si="11"/>
        <v>248</v>
      </c>
      <c r="B248">
        <f t="shared" ca="1" si="10"/>
        <v>0.43648490971353027</v>
      </c>
      <c r="C248">
        <f t="shared" ca="1" si="9"/>
        <v>1049</v>
      </c>
    </row>
    <row r="249" spans="1:3" x14ac:dyDescent="0.25">
      <c r="A249">
        <f t="shared" si="11"/>
        <v>249</v>
      </c>
      <c r="B249">
        <f t="shared" ca="1" si="10"/>
        <v>0.67491063076702018</v>
      </c>
      <c r="C249">
        <f t="shared" ca="1" si="9"/>
        <v>628</v>
      </c>
    </row>
    <row r="250" spans="1:3" x14ac:dyDescent="0.25">
      <c r="A250">
        <f t="shared" si="11"/>
        <v>250</v>
      </c>
      <c r="B250">
        <f t="shared" ca="1" si="10"/>
        <v>0.40481972492282248</v>
      </c>
      <c r="C250">
        <f t="shared" ca="1" si="9"/>
        <v>1104</v>
      </c>
    </row>
    <row r="251" spans="1:3" x14ac:dyDescent="0.25">
      <c r="A251">
        <f t="shared" si="11"/>
        <v>251</v>
      </c>
      <c r="B251">
        <f t="shared" ca="1" si="10"/>
        <v>0.70919523509356286</v>
      </c>
      <c r="C251">
        <f t="shared" ca="1" si="9"/>
        <v>552</v>
      </c>
    </row>
    <row r="252" spans="1:3" x14ac:dyDescent="0.25">
      <c r="A252">
        <f t="shared" si="11"/>
        <v>252</v>
      </c>
      <c r="B252">
        <f t="shared" ca="1" si="10"/>
        <v>0.40861764769343079</v>
      </c>
      <c r="C252">
        <f t="shared" ca="1" si="9"/>
        <v>1098</v>
      </c>
    </row>
    <row r="253" spans="1:3" x14ac:dyDescent="0.25">
      <c r="A253">
        <f t="shared" si="11"/>
        <v>253</v>
      </c>
      <c r="B253">
        <f t="shared" ca="1" si="10"/>
        <v>1.2426577536125305E-2</v>
      </c>
      <c r="C253">
        <f t="shared" ca="1" si="9"/>
        <v>1803</v>
      </c>
    </row>
    <row r="254" spans="1:3" x14ac:dyDescent="0.25">
      <c r="A254">
        <f t="shared" si="11"/>
        <v>254</v>
      </c>
      <c r="B254">
        <f t="shared" ca="1" si="10"/>
        <v>0.23606213153711442</v>
      </c>
      <c r="C254">
        <f t="shared" ca="1" si="9"/>
        <v>1405</v>
      </c>
    </row>
    <row r="255" spans="1:3" x14ac:dyDescent="0.25">
      <c r="A255">
        <f t="shared" si="11"/>
        <v>255</v>
      </c>
      <c r="B255">
        <f t="shared" ca="1" si="10"/>
        <v>3.8013893873686255E-3</v>
      </c>
      <c r="C255">
        <f t="shared" ca="1" si="9"/>
        <v>1824</v>
      </c>
    </row>
    <row r="256" spans="1:3" x14ac:dyDescent="0.25">
      <c r="A256">
        <f t="shared" si="11"/>
        <v>256</v>
      </c>
      <c r="B256">
        <f t="shared" ca="1" si="10"/>
        <v>0.36020781435798688</v>
      </c>
      <c r="C256">
        <f t="shared" ca="1" si="9"/>
        <v>1192</v>
      </c>
    </row>
    <row r="257" spans="1:3" x14ac:dyDescent="0.25">
      <c r="A257">
        <f t="shared" si="11"/>
        <v>257</v>
      </c>
      <c r="B257">
        <f t="shared" ca="1" si="10"/>
        <v>0.51489498054197014</v>
      </c>
      <c r="C257">
        <f t="shared" ref="C257:C320" ca="1" si="12">RANK(B257,$B$1:$B$1828,0)</f>
        <v>902</v>
      </c>
    </row>
    <row r="258" spans="1:3" x14ac:dyDescent="0.25">
      <c r="A258">
        <f t="shared" si="11"/>
        <v>258</v>
      </c>
      <c r="B258">
        <f t="shared" ref="B258:B321" ca="1" si="13">RAND()</f>
        <v>0.1273681152688998</v>
      </c>
      <c r="C258">
        <f t="shared" ca="1" si="12"/>
        <v>1586</v>
      </c>
    </row>
    <row r="259" spans="1:3" x14ac:dyDescent="0.25">
      <c r="A259">
        <f t="shared" ref="A259:A322" si="14">+A258+1</f>
        <v>259</v>
      </c>
      <c r="B259">
        <f t="shared" ca="1" si="13"/>
        <v>0.18667489302158735</v>
      </c>
      <c r="C259">
        <f t="shared" ca="1" si="12"/>
        <v>1498</v>
      </c>
    </row>
    <row r="260" spans="1:3" x14ac:dyDescent="0.25">
      <c r="A260">
        <f t="shared" si="14"/>
        <v>260</v>
      </c>
      <c r="B260">
        <f t="shared" ca="1" si="13"/>
        <v>0.84286458283777999</v>
      </c>
      <c r="C260">
        <f t="shared" ca="1" si="12"/>
        <v>298</v>
      </c>
    </row>
    <row r="261" spans="1:3" x14ac:dyDescent="0.25">
      <c r="A261">
        <f t="shared" si="14"/>
        <v>261</v>
      </c>
      <c r="B261">
        <f t="shared" ca="1" si="13"/>
        <v>0.24818716984381417</v>
      </c>
      <c r="C261">
        <f t="shared" ca="1" si="12"/>
        <v>1384</v>
      </c>
    </row>
    <row r="262" spans="1:3" x14ac:dyDescent="0.25">
      <c r="A262">
        <f t="shared" si="14"/>
        <v>262</v>
      </c>
      <c r="B262">
        <f t="shared" ca="1" si="13"/>
        <v>7.4525645193815104E-2</v>
      </c>
      <c r="C262">
        <f t="shared" ca="1" si="12"/>
        <v>1683</v>
      </c>
    </row>
    <row r="263" spans="1:3" x14ac:dyDescent="0.25">
      <c r="A263">
        <f t="shared" si="14"/>
        <v>263</v>
      </c>
      <c r="B263">
        <f t="shared" ca="1" si="13"/>
        <v>0.56560039505291138</v>
      </c>
      <c r="C263">
        <f t="shared" ca="1" si="12"/>
        <v>815</v>
      </c>
    </row>
    <row r="264" spans="1:3" x14ac:dyDescent="0.25">
      <c r="A264">
        <f t="shared" si="14"/>
        <v>264</v>
      </c>
      <c r="B264">
        <f t="shared" ca="1" si="13"/>
        <v>0.14618577236151176</v>
      </c>
      <c r="C264">
        <f t="shared" ca="1" si="12"/>
        <v>1556</v>
      </c>
    </row>
    <row r="265" spans="1:3" x14ac:dyDescent="0.25">
      <c r="A265">
        <f t="shared" si="14"/>
        <v>265</v>
      </c>
      <c r="B265">
        <f t="shared" ca="1" si="13"/>
        <v>0.79130728472798628</v>
      </c>
      <c r="C265">
        <f t="shared" ca="1" si="12"/>
        <v>384</v>
      </c>
    </row>
    <row r="266" spans="1:3" x14ac:dyDescent="0.25">
      <c r="A266">
        <f t="shared" si="14"/>
        <v>266</v>
      </c>
      <c r="B266">
        <f t="shared" ca="1" si="13"/>
        <v>0.45416761828851404</v>
      </c>
      <c r="C266">
        <f t="shared" ca="1" si="12"/>
        <v>1012</v>
      </c>
    </row>
    <row r="267" spans="1:3" x14ac:dyDescent="0.25">
      <c r="A267">
        <f t="shared" si="14"/>
        <v>267</v>
      </c>
      <c r="B267">
        <f t="shared" ca="1" si="13"/>
        <v>0.47470774620505951</v>
      </c>
      <c r="C267">
        <f t="shared" ca="1" si="12"/>
        <v>972</v>
      </c>
    </row>
    <row r="268" spans="1:3" x14ac:dyDescent="0.25">
      <c r="A268">
        <f t="shared" si="14"/>
        <v>268</v>
      </c>
      <c r="B268">
        <f t="shared" ca="1" si="13"/>
        <v>0.61436937892513277</v>
      </c>
      <c r="C268">
        <f t="shared" ca="1" si="12"/>
        <v>721</v>
      </c>
    </row>
    <row r="269" spans="1:3" x14ac:dyDescent="0.25">
      <c r="A269">
        <f t="shared" si="14"/>
        <v>269</v>
      </c>
      <c r="B269">
        <f t="shared" ca="1" si="13"/>
        <v>0.49284432919436993</v>
      </c>
      <c r="C269">
        <f t="shared" ca="1" si="12"/>
        <v>936</v>
      </c>
    </row>
    <row r="270" spans="1:3" x14ac:dyDescent="0.25">
      <c r="A270">
        <f t="shared" si="14"/>
        <v>270</v>
      </c>
      <c r="B270">
        <f t="shared" ca="1" si="13"/>
        <v>0.87071009993956772</v>
      </c>
      <c r="C270">
        <f t="shared" ca="1" si="12"/>
        <v>242</v>
      </c>
    </row>
    <row r="271" spans="1:3" x14ac:dyDescent="0.25">
      <c r="A271">
        <f t="shared" si="14"/>
        <v>271</v>
      </c>
      <c r="B271">
        <f t="shared" ca="1" si="13"/>
        <v>0.89893871034932138</v>
      </c>
      <c r="C271">
        <f t="shared" ca="1" si="12"/>
        <v>196</v>
      </c>
    </row>
    <row r="272" spans="1:3" x14ac:dyDescent="0.25">
      <c r="A272">
        <f t="shared" si="14"/>
        <v>272</v>
      </c>
      <c r="B272">
        <f t="shared" ca="1" si="13"/>
        <v>0.10430022483065371</v>
      </c>
      <c r="C272">
        <f t="shared" ca="1" si="12"/>
        <v>1631</v>
      </c>
    </row>
    <row r="273" spans="1:3" x14ac:dyDescent="0.25">
      <c r="A273">
        <f t="shared" si="14"/>
        <v>273</v>
      </c>
      <c r="B273">
        <f t="shared" ca="1" si="13"/>
        <v>0.15161336092907995</v>
      </c>
      <c r="C273">
        <f t="shared" ca="1" si="12"/>
        <v>1549</v>
      </c>
    </row>
    <row r="274" spans="1:3" x14ac:dyDescent="0.25">
      <c r="A274">
        <f t="shared" si="14"/>
        <v>274</v>
      </c>
      <c r="B274">
        <f t="shared" ca="1" si="13"/>
        <v>0.56344971542628597</v>
      </c>
      <c r="C274">
        <f t="shared" ca="1" si="12"/>
        <v>821</v>
      </c>
    </row>
    <row r="275" spans="1:3" x14ac:dyDescent="0.25">
      <c r="A275">
        <f t="shared" si="14"/>
        <v>275</v>
      </c>
      <c r="B275">
        <f t="shared" ca="1" si="13"/>
        <v>0.32551167681802096</v>
      </c>
      <c r="C275">
        <f t="shared" ca="1" si="12"/>
        <v>1242</v>
      </c>
    </row>
    <row r="276" spans="1:3" x14ac:dyDescent="0.25">
      <c r="A276">
        <f t="shared" si="14"/>
        <v>276</v>
      </c>
      <c r="B276">
        <f t="shared" ca="1" si="13"/>
        <v>9.1035056972627038E-2</v>
      </c>
      <c r="C276">
        <f t="shared" ca="1" si="12"/>
        <v>1653</v>
      </c>
    </row>
    <row r="277" spans="1:3" x14ac:dyDescent="0.25">
      <c r="A277">
        <f t="shared" si="14"/>
        <v>277</v>
      </c>
      <c r="B277">
        <f t="shared" ca="1" si="13"/>
        <v>8.5437537198363667E-2</v>
      </c>
      <c r="C277">
        <f t="shared" ca="1" si="12"/>
        <v>1663</v>
      </c>
    </row>
    <row r="278" spans="1:3" x14ac:dyDescent="0.25">
      <c r="A278">
        <f t="shared" si="14"/>
        <v>278</v>
      </c>
      <c r="B278">
        <f t="shared" ca="1" si="13"/>
        <v>0.91709658478770406</v>
      </c>
      <c r="C278">
        <f t="shared" ca="1" si="12"/>
        <v>169</v>
      </c>
    </row>
    <row r="279" spans="1:3" x14ac:dyDescent="0.25">
      <c r="A279">
        <f t="shared" si="14"/>
        <v>279</v>
      </c>
      <c r="B279">
        <f t="shared" ca="1" si="13"/>
        <v>0.48367045297248001</v>
      </c>
      <c r="C279">
        <f t="shared" ca="1" si="12"/>
        <v>955</v>
      </c>
    </row>
    <row r="280" spans="1:3" x14ac:dyDescent="0.25">
      <c r="A280">
        <f t="shared" si="14"/>
        <v>280</v>
      </c>
      <c r="B280">
        <f t="shared" ca="1" si="13"/>
        <v>0.88295780172297667</v>
      </c>
      <c r="C280">
        <f t="shared" ca="1" si="12"/>
        <v>227</v>
      </c>
    </row>
    <row r="281" spans="1:3" x14ac:dyDescent="0.25">
      <c r="A281">
        <f t="shared" si="14"/>
        <v>281</v>
      </c>
      <c r="B281">
        <f t="shared" ca="1" si="13"/>
        <v>0.62265610021926565</v>
      </c>
      <c r="C281">
        <f t="shared" ca="1" si="12"/>
        <v>702</v>
      </c>
    </row>
    <row r="282" spans="1:3" x14ac:dyDescent="0.25">
      <c r="A282">
        <f t="shared" si="14"/>
        <v>282</v>
      </c>
      <c r="B282">
        <f t="shared" ca="1" si="13"/>
        <v>8.5795951720946118E-4</v>
      </c>
      <c r="C282">
        <f t="shared" ca="1" si="12"/>
        <v>1827</v>
      </c>
    </row>
    <row r="283" spans="1:3" x14ac:dyDescent="0.25">
      <c r="A283">
        <f t="shared" si="14"/>
        <v>283</v>
      </c>
      <c r="B283">
        <f t="shared" ca="1" si="13"/>
        <v>0.50393388176328979</v>
      </c>
      <c r="C283">
        <f t="shared" ca="1" si="12"/>
        <v>915</v>
      </c>
    </row>
    <row r="284" spans="1:3" x14ac:dyDescent="0.25">
      <c r="A284">
        <f t="shared" si="14"/>
        <v>284</v>
      </c>
      <c r="B284">
        <f t="shared" ca="1" si="13"/>
        <v>2.5646004660691557E-2</v>
      </c>
      <c r="C284">
        <f t="shared" ca="1" si="12"/>
        <v>1772</v>
      </c>
    </row>
    <row r="285" spans="1:3" x14ac:dyDescent="0.25">
      <c r="A285">
        <f t="shared" si="14"/>
        <v>285</v>
      </c>
      <c r="B285">
        <f t="shared" ca="1" si="13"/>
        <v>0.74341881522991204</v>
      </c>
      <c r="C285">
        <f t="shared" ca="1" si="12"/>
        <v>485</v>
      </c>
    </row>
    <row r="286" spans="1:3" x14ac:dyDescent="0.25">
      <c r="A286">
        <f t="shared" si="14"/>
        <v>286</v>
      </c>
      <c r="B286">
        <f t="shared" ca="1" si="13"/>
        <v>0.73027865726071406</v>
      </c>
      <c r="C286">
        <f t="shared" ca="1" si="12"/>
        <v>516</v>
      </c>
    </row>
    <row r="287" spans="1:3" x14ac:dyDescent="0.25">
      <c r="A287">
        <f t="shared" si="14"/>
        <v>287</v>
      </c>
      <c r="B287">
        <f t="shared" ca="1" si="13"/>
        <v>0.93226976940069761</v>
      </c>
      <c r="C287">
        <f t="shared" ca="1" si="12"/>
        <v>129</v>
      </c>
    </row>
    <row r="288" spans="1:3" x14ac:dyDescent="0.25">
      <c r="A288">
        <f t="shared" si="14"/>
        <v>288</v>
      </c>
      <c r="B288">
        <f t="shared" ca="1" si="13"/>
        <v>0.81449016478061698</v>
      </c>
      <c r="C288">
        <f t="shared" ca="1" si="12"/>
        <v>348</v>
      </c>
    </row>
    <row r="289" spans="1:3" x14ac:dyDescent="0.25">
      <c r="A289">
        <f t="shared" si="14"/>
        <v>289</v>
      </c>
      <c r="B289">
        <f t="shared" ca="1" si="13"/>
        <v>0.47667599060298527</v>
      </c>
      <c r="C289">
        <f t="shared" ca="1" si="12"/>
        <v>968</v>
      </c>
    </row>
    <row r="290" spans="1:3" x14ac:dyDescent="0.25">
      <c r="A290">
        <f t="shared" si="14"/>
        <v>290</v>
      </c>
      <c r="B290">
        <f t="shared" ca="1" si="13"/>
        <v>8.948005218939814E-2</v>
      </c>
      <c r="C290">
        <f t="shared" ca="1" si="12"/>
        <v>1657</v>
      </c>
    </row>
    <row r="291" spans="1:3" x14ac:dyDescent="0.25">
      <c r="A291">
        <f t="shared" si="14"/>
        <v>291</v>
      </c>
      <c r="B291">
        <f t="shared" ca="1" si="13"/>
        <v>0.87832122943669066</v>
      </c>
      <c r="C291">
        <f t="shared" ca="1" si="12"/>
        <v>233</v>
      </c>
    </row>
    <row r="292" spans="1:3" x14ac:dyDescent="0.25">
      <c r="A292">
        <f t="shared" si="14"/>
        <v>292</v>
      </c>
      <c r="B292">
        <f t="shared" ca="1" si="13"/>
        <v>0.98780350740325829</v>
      </c>
      <c r="C292">
        <f t="shared" ca="1" si="12"/>
        <v>26</v>
      </c>
    </row>
    <row r="293" spans="1:3" x14ac:dyDescent="0.25">
      <c r="A293">
        <f t="shared" si="14"/>
        <v>293</v>
      </c>
      <c r="B293">
        <f t="shared" ca="1" si="13"/>
        <v>0.65648567259586466</v>
      </c>
      <c r="C293">
        <f t="shared" ca="1" si="12"/>
        <v>664</v>
      </c>
    </row>
    <row r="294" spans="1:3" x14ac:dyDescent="0.25">
      <c r="A294">
        <f t="shared" si="14"/>
        <v>294</v>
      </c>
      <c r="B294">
        <f t="shared" ca="1" si="13"/>
        <v>0.92354550870668117</v>
      </c>
      <c r="C294">
        <f t="shared" ca="1" si="12"/>
        <v>150</v>
      </c>
    </row>
    <row r="295" spans="1:3" x14ac:dyDescent="0.25">
      <c r="A295">
        <f t="shared" si="14"/>
        <v>295</v>
      </c>
      <c r="B295">
        <f t="shared" ca="1" si="13"/>
        <v>4.4633099154520517E-2</v>
      </c>
      <c r="C295">
        <f t="shared" ca="1" si="12"/>
        <v>1734</v>
      </c>
    </row>
    <row r="296" spans="1:3" x14ac:dyDescent="0.25">
      <c r="A296">
        <f t="shared" si="14"/>
        <v>296</v>
      </c>
      <c r="B296">
        <f t="shared" ca="1" si="13"/>
        <v>0.17531679233180786</v>
      </c>
      <c r="C296">
        <f t="shared" ca="1" si="12"/>
        <v>1514</v>
      </c>
    </row>
    <row r="297" spans="1:3" x14ac:dyDescent="0.25">
      <c r="A297">
        <f t="shared" si="14"/>
        <v>297</v>
      </c>
      <c r="B297">
        <f t="shared" ca="1" si="13"/>
        <v>0.28605991510410389</v>
      </c>
      <c r="C297">
        <f t="shared" ca="1" si="12"/>
        <v>1312</v>
      </c>
    </row>
    <row r="298" spans="1:3" x14ac:dyDescent="0.25">
      <c r="A298">
        <f t="shared" si="14"/>
        <v>298</v>
      </c>
      <c r="B298">
        <f t="shared" ca="1" si="13"/>
        <v>0.91957505656986382</v>
      </c>
      <c r="C298">
        <f t="shared" ca="1" si="12"/>
        <v>161</v>
      </c>
    </row>
    <row r="299" spans="1:3" x14ac:dyDescent="0.25">
      <c r="A299">
        <f t="shared" si="14"/>
        <v>299</v>
      </c>
      <c r="B299">
        <f t="shared" ca="1" si="13"/>
        <v>0.94168647664851068</v>
      </c>
      <c r="C299">
        <f t="shared" ca="1" si="12"/>
        <v>113</v>
      </c>
    </row>
    <row r="300" spans="1:3" x14ac:dyDescent="0.25">
      <c r="A300">
        <f t="shared" si="14"/>
        <v>300</v>
      </c>
      <c r="B300">
        <f t="shared" ca="1" si="13"/>
        <v>4.702744008878168E-2</v>
      </c>
      <c r="C300">
        <f t="shared" ca="1" si="12"/>
        <v>1731</v>
      </c>
    </row>
    <row r="301" spans="1:3" x14ac:dyDescent="0.25">
      <c r="A301">
        <f t="shared" si="14"/>
        <v>301</v>
      </c>
      <c r="B301">
        <f t="shared" ca="1" si="13"/>
        <v>0.26212474060079871</v>
      </c>
      <c r="C301">
        <f t="shared" ca="1" si="12"/>
        <v>1354</v>
      </c>
    </row>
    <row r="302" spans="1:3" x14ac:dyDescent="0.25">
      <c r="A302">
        <f t="shared" si="14"/>
        <v>302</v>
      </c>
      <c r="B302">
        <f t="shared" ca="1" si="13"/>
        <v>0.84783735193419041</v>
      </c>
      <c r="C302">
        <f t="shared" ca="1" si="12"/>
        <v>288</v>
      </c>
    </row>
    <row r="303" spans="1:3" x14ac:dyDescent="0.25">
      <c r="A303">
        <f t="shared" si="14"/>
        <v>303</v>
      </c>
      <c r="B303">
        <f t="shared" ca="1" si="13"/>
        <v>0.24661597709195215</v>
      </c>
      <c r="C303">
        <f t="shared" ca="1" si="12"/>
        <v>1388</v>
      </c>
    </row>
    <row r="304" spans="1:3" x14ac:dyDescent="0.25">
      <c r="A304">
        <f t="shared" si="14"/>
        <v>304</v>
      </c>
      <c r="B304">
        <f t="shared" ca="1" si="13"/>
        <v>0.90580702485001541</v>
      </c>
      <c r="C304">
        <f t="shared" ca="1" si="12"/>
        <v>188</v>
      </c>
    </row>
    <row r="305" spans="1:3" x14ac:dyDescent="0.25">
      <c r="A305">
        <f t="shared" si="14"/>
        <v>305</v>
      </c>
      <c r="B305">
        <f t="shared" ca="1" si="13"/>
        <v>0.10378276711864498</v>
      </c>
      <c r="C305">
        <f t="shared" ca="1" si="12"/>
        <v>1633</v>
      </c>
    </row>
    <row r="306" spans="1:3" x14ac:dyDescent="0.25">
      <c r="A306">
        <f t="shared" si="14"/>
        <v>306</v>
      </c>
      <c r="B306">
        <f t="shared" ca="1" si="13"/>
        <v>6.0037970928928597E-2</v>
      </c>
      <c r="C306">
        <f t="shared" ca="1" si="12"/>
        <v>1709</v>
      </c>
    </row>
    <row r="307" spans="1:3" x14ac:dyDescent="0.25">
      <c r="A307">
        <f t="shared" si="14"/>
        <v>307</v>
      </c>
      <c r="B307">
        <f t="shared" ca="1" si="13"/>
        <v>0.57738104886048192</v>
      </c>
      <c r="C307">
        <f t="shared" ca="1" si="12"/>
        <v>789</v>
      </c>
    </row>
    <row r="308" spans="1:3" x14ac:dyDescent="0.25">
      <c r="A308">
        <f t="shared" si="14"/>
        <v>308</v>
      </c>
      <c r="B308">
        <f t="shared" ca="1" si="13"/>
        <v>3.2975854023119422E-2</v>
      </c>
      <c r="C308">
        <f t="shared" ca="1" si="12"/>
        <v>1754</v>
      </c>
    </row>
    <row r="309" spans="1:3" x14ac:dyDescent="0.25">
      <c r="A309">
        <f t="shared" si="14"/>
        <v>309</v>
      </c>
      <c r="B309">
        <f t="shared" ca="1" si="13"/>
        <v>0.58498237522230201</v>
      </c>
      <c r="C309">
        <f t="shared" ca="1" si="12"/>
        <v>769</v>
      </c>
    </row>
    <row r="310" spans="1:3" x14ac:dyDescent="0.25">
      <c r="A310">
        <f t="shared" si="14"/>
        <v>310</v>
      </c>
      <c r="B310">
        <f t="shared" ca="1" si="13"/>
        <v>0.42528663219959095</v>
      </c>
      <c r="C310">
        <f t="shared" ca="1" si="12"/>
        <v>1064</v>
      </c>
    </row>
    <row r="311" spans="1:3" x14ac:dyDescent="0.25">
      <c r="A311">
        <f t="shared" si="14"/>
        <v>311</v>
      </c>
      <c r="B311">
        <f t="shared" ca="1" si="13"/>
        <v>0.465087266030764</v>
      </c>
      <c r="C311">
        <f t="shared" ca="1" si="12"/>
        <v>994</v>
      </c>
    </row>
    <row r="312" spans="1:3" x14ac:dyDescent="0.25">
      <c r="A312">
        <f t="shared" si="14"/>
        <v>312</v>
      </c>
      <c r="B312">
        <f t="shared" ca="1" si="13"/>
        <v>0.78769733919442653</v>
      </c>
      <c r="C312">
        <f t="shared" ca="1" si="12"/>
        <v>392</v>
      </c>
    </row>
    <row r="313" spans="1:3" x14ac:dyDescent="0.25">
      <c r="A313">
        <f t="shared" si="14"/>
        <v>313</v>
      </c>
      <c r="B313">
        <f t="shared" ca="1" si="13"/>
        <v>0.14177829303400946</v>
      </c>
      <c r="C313">
        <f t="shared" ca="1" si="12"/>
        <v>1563</v>
      </c>
    </row>
    <row r="314" spans="1:3" x14ac:dyDescent="0.25">
      <c r="A314">
        <f t="shared" si="14"/>
        <v>314</v>
      </c>
      <c r="B314">
        <f t="shared" ca="1" si="13"/>
        <v>0.12887853510607084</v>
      </c>
      <c r="C314">
        <f t="shared" ca="1" si="12"/>
        <v>1585</v>
      </c>
    </row>
    <row r="315" spans="1:3" x14ac:dyDescent="0.25">
      <c r="A315">
        <f t="shared" si="14"/>
        <v>315</v>
      </c>
      <c r="B315">
        <f t="shared" ca="1" si="13"/>
        <v>0.99552892968919027</v>
      </c>
      <c r="C315">
        <f t="shared" ca="1" si="12"/>
        <v>11</v>
      </c>
    </row>
    <row r="316" spans="1:3" x14ac:dyDescent="0.25">
      <c r="A316">
        <f t="shared" si="14"/>
        <v>316</v>
      </c>
      <c r="B316">
        <f t="shared" ca="1" si="13"/>
        <v>1.6866905158723244E-2</v>
      </c>
      <c r="C316">
        <f t="shared" ca="1" si="12"/>
        <v>1790</v>
      </c>
    </row>
    <row r="317" spans="1:3" x14ac:dyDescent="0.25">
      <c r="A317">
        <f t="shared" si="14"/>
        <v>317</v>
      </c>
      <c r="B317">
        <f t="shared" ca="1" si="13"/>
        <v>8.5378491698434034E-2</v>
      </c>
      <c r="C317">
        <f t="shared" ca="1" si="12"/>
        <v>1664</v>
      </c>
    </row>
    <row r="318" spans="1:3" x14ac:dyDescent="0.25">
      <c r="A318">
        <f t="shared" si="14"/>
        <v>318</v>
      </c>
      <c r="B318">
        <f t="shared" ca="1" si="13"/>
        <v>0.88398510943993691</v>
      </c>
      <c r="C318">
        <f t="shared" ca="1" si="12"/>
        <v>224</v>
      </c>
    </row>
    <row r="319" spans="1:3" x14ac:dyDescent="0.25">
      <c r="A319">
        <f t="shared" si="14"/>
        <v>319</v>
      </c>
      <c r="B319">
        <f t="shared" ca="1" si="13"/>
        <v>0.92788650168658027</v>
      </c>
      <c r="C319">
        <f t="shared" ca="1" si="12"/>
        <v>138</v>
      </c>
    </row>
    <row r="320" spans="1:3" x14ac:dyDescent="0.25">
      <c r="A320">
        <f t="shared" si="14"/>
        <v>320</v>
      </c>
      <c r="B320">
        <f t="shared" ca="1" si="13"/>
        <v>0.86322853430275792</v>
      </c>
      <c r="C320">
        <f t="shared" ca="1" si="12"/>
        <v>261</v>
      </c>
    </row>
    <row r="321" spans="1:3" x14ac:dyDescent="0.25">
      <c r="A321">
        <f t="shared" si="14"/>
        <v>321</v>
      </c>
      <c r="B321">
        <f t="shared" ca="1" si="13"/>
        <v>0.19654930667489945</v>
      </c>
      <c r="C321">
        <f t="shared" ref="C321:C384" ca="1" si="15">RANK(B321,$B$1:$B$1828,0)</f>
        <v>1472</v>
      </c>
    </row>
    <row r="322" spans="1:3" x14ac:dyDescent="0.25">
      <c r="A322">
        <f t="shared" si="14"/>
        <v>322</v>
      </c>
      <c r="B322">
        <f t="shared" ref="B322:B385" ca="1" si="16">RAND()</f>
        <v>0.58205890384086256</v>
      </c>
      <c r="C322">
        <f t="shared" ca="1" si="15"/>
        <v>775</v>
      </c>
    </row>
    <row r="323" spans="1:3" x14ac:dyDescent="0.25">
      <c r="A323">
        <f t="shared" ref="A323:A386" si="17">+A322+1</f>
        <v>323</v>
      </c>
      <c r="B323">
        <f t="shared" ca="1" si="16"/>
        <v>0.97272555356326185</v>
      </c>
      <c r="C323">
        <f t="shared" ca="1" si="15"/>
        <v>52</v>
      </c>
    </row>
    <row r="324" spans="1:3" x14ac:dyDescent="0.25">
      <c r="A324">
        <f t="shared" si="17"/>
        <v>324</v>
      </c>
      <c r="B324">
        <f t="shared" ca="1" si="16"/>
        <v>0.18848363206773988</v>
      </c>
      <c r="C324">
        <f t="shared" ca="1" si="15"/>
        <v>1493</v>
      </c>
    </row>
    <row r="325" spans="1:3" x14ac:dyDescent="0.25">
      <c r="A325">
        <f t="shared" si="17"/>
        <v>325</v>
      </c>
      <c r="B325">
        <f t="shared" ca="1" si="16"/>
        <v>6.9542307076054466E-2</v>
      </c>
      <c r="C325">
        <f t="shared" ca="1" si="15"/>
        <v>1688</v>
      </c>
    </row>
    <row r="326" spans="1:3" x14ac:dyDescent="0.25">
      <c r="A326">
        <f t="shared" si="17"/>
        <v>326</v>
      </c>
      <c r="B326">
        <f t="shared" ca="1" si="16"/>
        <v>0.39944957317981633</v>
      </c>
      <c r="C326">
        <f t="shared" ca="1" si="15"/>
        <v>1113</v>
      </c>
    </row>
    <row r="327" spans="1:3" x14ac:dyDescent="0.25">
      <c r="A327">
        <f t="shared" si="17"/>
        <v>327</v>
      </c>
      <c r="B327">
        <f t="shared" ca="1" si="16"/>
        <v>0.51112866395476897</v>
      </c>
      <c r="C327">
        <f t="shared" ca="1" si="15"/>
        <v>908</v>
      </c>
    </row>
    <row r="328" spans="1:3" x14ac:dyDescent="0.25">
      <c r="A328">
        <f t="shared" si="17"/>
        <v>328</v>
      </c>
      <c r="B328">
        <f t="shared" ca="1" si="16"/>
        <v>0.99346865728876144</v>
      </c>
      <c r="C328">
        <f t="shared" ca="1" si="15"/>
        <v>14</v>
      </c>
    </row>
    <row r="329" spans="1:3" x14ac:dyDescent="0.25">
      <c r="A329">
        <f t="shared" si="17"/>
        <v>329</v>
      </c>
      <c r="B329">
        <f t="shared" ca="1" si="16"/>
        <v>0.45052020459485531</v>
      </c>
      <c r="C329">
        <f t="shared" ca="1" si="15"/>
        <v>1019</v>
      </c>
    </row>
    <row r="330" spans="1:3" x14ac:dyDescent="0.25">
      <c r="A330">
        <f t="shared" si="17"/>
        <v>330</v>
      </c>
      <c r="B330">
        <f t="shared" ca="1" si="16"/>
        <v>0.46968805900763921</v>
      </c>
      <c r="C330">
        <f t="shared" ca="1" si="15"/>
        <v>983</v>
      </c>
    </row>
    <row r="331" spans="1:3" x14ac:dyDescent="0.25">
      <c r="A331">
        <f t="shared" si="17"/>
        <v>331</v>
      </c>
      <c r="B331">
        <f t="shared" ca="1" si="16"/>
        <v>0.91856855938504134</v>
      </c>
      <c r="C331">
        <f t="shared" ca="1" si="15"/>
        <v>165</v>
      </c>
    </row>
    <row r="332" spans="1:3" x14ac:dyDescent="0.25">
      <c r="A332">
        <f t="shared" si="17"/>
        <v>332</v>
      </c>
      <c r="B332">
        <f t="shared" ca="1" si="16"/>
        <v>0.23178065607595122</v>
      </c>
      <c r="C332">
        <f t="shared" ca="1" si="15"/>
        <v>1412</v>
      </c>
    </row>
    <row r="333" spans="1:3" x14ac:dyDescent="0.25">
      <c r="A333">
        <f t="shared" si="17"/>
        <v>333</v>
      </c>
      <c r="B333">
        <f t="shared" ca="1" si="16"/>
        <v>1.1428761061863191E-2</v>
      </c>
      <c r="C333">
        <f t="shared" ca="1" si="15"/>
        <v>1806</v>
      </c>
    </row>
    <row r="334" spans="1:3" x14ac:dyDescent="0.25">
      <c r="A334">
        <f t="shared" si="17"/>
        <v>334</v>
      </c>
      <c r="B334">
        <f t="shared" ca="1" si="16"/>
        <v>0.76992277351294858</v>
      </c>
      <c r="C334">
        <f t="shared" ca="1" si="15"/>
        <v>422</v>
      </c>
    </row>
    <row r="335" spans="1:3" x14ac:dyDescent="0.25">
      <c r="A335">
        <f t="shared" si="17"/>
        <v>335</v>
      </c>
      <c r="B335">
        <f t="shared" ca="1" si="16"/>
        <v>8.6054934772593628E-2</v>
      </c>
      <c r="C335">
        <f t="shared" ca="1" si="15"/>
        <v>1662</v>
      </c>
    </row>
    <row r="336" spans="1:3" x14ac:dyDescent="0.25">
      <c r="A336">
        <f t="shared" si="17"/>
        <v>336</v>
      </c>
      <c r="B336">
        <f t="shared" ca="1" si="16"/>
        <v>0.39249313888222304</v>
      </c>
      <c r="C336">
        <f t="shared" ca="1" si="15"/>
        <v>1134</v>
      </c>
    </row>
    <row r="337" spans="1:3" x14ac:dyDescent="0.25">
      <c r="A337">
        <f t="shared" si="17"/>
        <v>337</v>
      </c>
      <c r="B337">
        <f t="shared" ca="1" si="16"/>
        <v>0.85745859554854298</v>
      </c>
      <c r="C337">
        <f t="shared" ca="1" si="15"/>
        <v>270</v>
      </c>
    </row>
    <row r="338" spans="1:3" x14ac:dyDescent="0.25">
      <c r="A338">
        <f t="shared" si="17"/>
        <v>338</v>
      </c>
      <c r="B338">
        <f t="shared" ca="1" si="16"/>
        <v>0.12142531598376216</v>
      </c>
      <c r="C338">
        <f t="shared" ca="1" si="15"/>
        <v>1605</v>
      </c>
    </row>
    <row r="339" spans="1:3" x14ac:dyDescent="0.25">
      <c r="A339">
        <f t="shared" si="17"/>
        <v>339</v>
      </c>
      <c r="B339">
        <f t="shared" ca="1" si="16"/>
        <v>0.97404922209944023</v>
      </c>
      <c r="C339">
        <f t="shared" ca="1" si="15"/>
        <v>50</v>
      </c>
    </row>
    <row r="340" spans="1:3" x14ac:dyDescent="0.25">
      <c r="A340">
        <f t="shared" si="17"/>
        <v>340</v>
      </c>
      <c r="B340">
        <f t="shared" ca="1" si="16"/>
        <v>0.75210217506547661</v>
      </c>
      <c r="C340">
        <f t="shared" ca="1" si="15"/>
        <v>464</v>
      </c>
    </row>
    <row r="341" spans="1:3" x14ac:dyDescent="0.25">
      <c r="A341">
        <f t="shared" si="17"/>
        <v>341</v>
      </c>
      <c r="B341">
        <f t="shared" ca="1" si="16"/>
        <v>0.99816157308423714</v>
      </c>
      <c r="C341">
        <f t="shared" ca="1" si="15"/>
        <v>4</v>
      </c>
    </row>
    <row r="342" spans="1:3" x14ac:dyDescent="0.25">
      <c r="A342">
        <f t="shared" si="17"/>
        <v>342</v>
      </c>
      <c r="B342">
        <f t="shared" ca="1" si="16"/>
        <v>0.5468107367281928</v>
      </c>
      <c r="C342">
        <f t="shared" ca="1" si="15"/>
        <v>854</v>
      </c>
    </row>
    <row r="343" spans="1:3" x14ac:dyDescent="0.25">
      <c r="A343">
        <f t="shared" si="17"/>
        <v>343</v>
      </c>
      <c r="B343">
        <f t="shared" ca="1" si="16"/>
        <v>0.91711927064759757</v>
      </c>
      <c r="C343">
        <f t="shared" ca="1" si="15"/>
        <v>168</v>
      </c>
    </row>
    <row r="344" spans="1:3" x14ac:dyDescent="0.25">
      <c r="A344">
        <f t="shared" si="17"/>
        <v>344</v>
      </c>
      <c r="B344">
        <f t="shared" ca="1" si="16"/>
        <v>0.79730866994522476</v>
      </c>
      <c r="C344">
        <f t="shared" ca="1" si="15"/>
        <v>375</v>
      </c>
    </row>
    <row r="345" spans="1:3" x14ac:dyDescent="0.25">
      <c r="A345">
        <f t="shared" si="17"/>
        <v>345</v>
      </c>
      <c r="B345">
        <f t="shared" ca="1" si="16"/>
        <v>0.39163595728668454</v>
      </c>
      <c r="C345">
        <f t="shared" ca="1" si="15"/>
        <v>1138</v>
      </c>
    </row>
    <row r="346" spans="1:3" x14ac:dyDescent="0.25">
      <c r="A346">
        <f t="shared" si="17"/>
        <v>346</v>
      </c>
      <c r="B346">
        <f t="shared" ca="1" si="16"/>
        <v>0.16369549916240178</v>
      </c>
      <c r="C346">
        <f t="shared" ca="1" si="15"/>
        <v>1532</v>
      </c>
    </row>
    <row r="347" spans="1:3" x14ac:dyDescent="0.25">
      <c r="A347">
        <f t="shared" si="17"/>
        <v>347</v>
      </c>
      <c r="B347">
        <f t="shared" ca="1" si="16"/>
        <v>0.82798591653911657</v>
      </c>
      <c r="C347">
        <f t="shared" ca="1" si="15"/>
        <v>325</v>
      </c>
    </row>
    <row r="348" spans="1:3" x14ac:dyDescent="0.25">
      <c r="A348">
        <f t="shared" si="17"/>
        <v>348</v>
      </c>
      <c r="B348">
        <f t="shared" ca="1" si="16"/>
        <v>0.49522071653423838</v>
      </c>
      <c r="C348">
        <f t="shared" ca="1" si="15"/>
        <v>928</v>
      </c>
    </row>
    <row r="349" spans="1:3" x14ac:dyDescent="0.25">
      <c r="A349">
        <f t="shared" si="17"/>
        <v>349</v>
      </c>
      <c r="B349">
        <f t="shared" ca="1" si="16"/>
        <v>0.81799505317189769</v>
      </c>
      <c r="C349">
        <f t="shared" ca="1" si="15"/>
        <v>340</v>
      </c>
    </row>
    <row r="350" spans="1:3" x14ac:dyDescent="0.25">
      <c r="A350">
        <f t="shared" si="17"/>
        <v>350</v>
      </c>
      <c r="B350">
        <f t="shared" ca="1" si="16"/>
        <v>0.65729069057510336</v>
      </c>
      <c r="C350">
        <f t="shared" ca="1" si="15"/>
        <v>662</v>
      </c>
    </row>
    <row r="351" spans="1:3" x14ac:dyDescent="0.25">
      <c r="A351">
        <f t="shared" si="17"/>
        <v>351</v>
      </c>
      <c r="B351">
        <f t="shared" ca="1" si="16"/>
        <v>0.55993227563264991</v>
      </c>
      <c r="C351">
        <f t="shared" ca="1" si="15"/>
        <v>832</v>
      </c>
    </row>
    <row r="352" spans="1:3" x14ac:dyDescent="0.25">
      <c r="A352">
        <f t="shared" si="17"/>
        <v>352</v>
      </c>
      <c r="B352">
        <f t="shared" ca="1" si="16"/>
        <v>0.44839925627117827</v>
      </c>
      <c r="C352">
        <f t="shared" ca="1" si="15"/>
        <v>1028</v>
      </c>
    </row>
    <row r="353" spans="1:3" x14ac:dyDescent="0.25">
      <c r="A353">
        <f t="shared" si="17"/>
        <v>353</v>
      </c>
      <c r="B353">
        <f t="shared" ca="1" si="16"/>
        <v>0.10587752546813645</v>
      </c>
      <c r="C353">
        <f t="shared" ca="1" si="15"/>
        <v>1627</v>
      </c>
    </row>
    <row r="354" spans="1:3" x14ac:dyDescent="0.25">
      <c r="A354">
        <f t="shared" si="17"/>
        <v>354</v>
      </c>
      <c r="B354">
        <f t="shared" ca="1" si="16"/>
        <v>0.25497090496786756</v>
      </c>
      <c r="C354">
        <f t="shared" ca="1" si="15"/>
        <v>1369</v>
      </c>
    </row>
    <row r="355" spans="1:3" x14ac:dyDescent="0.25">
      <c r="A355">
        <f t="shared" si="17"/>
        <v>355</v>
      </c>
      <c r="B355">
        <f t="shared" ca="1" si="16"/>
        <v>0.84768939224117401</v>
      </c>
      <c r="C355">
        <f t="shared" ca="1" si="15"/>
        <v>289</v>
      </c>
    </row>
    <row r="356" spans="1:3" x14ac:dyDescent="0.25">
      <c r="A356">
        <f t="shared" si="17"/>
        <v>356</v>
      </c>
      <c r="B356">
        <f t="shared" ca="1" si="16"/>
        <v>0.7611753993100876</v>
      </c>
      <c r="C356">
        <f t="shared" ca="1" si="15"/>
        <v>436</v>
      </c>
    </row>
    <row r="357" spans="1:3" x14ac:dyDescent="0.25">
      <c r="A357">
        <f t="shared" si="17"/>
        <v>357</v>
      </c>
      <c r="B357">
        <f t="shared" ca="1" si="16"/>
        <v>0.13033364261699176</v>
      </c>
      <c r="C357">
        <f t="shared" ca="1" si="15"/>
        <v>1582</v>
      </c>
    </row>
    <row r="358" spans="1:3" x14ac:dyDescent="0.25">
      <c r="A358">
        <f t="shared" si="17"/>
        <v>358</v>
      </c>
      <c r="B358">
        <f t="shared" ca="1" si="16"/>
        <v>0.20295768887993404</v>
      </c>
      <c r="C358">
        <f t="shared" ca="1" si="15"/>
        <v>1454</v>
      </c>
    </row>
    <row r="359" spans="1:3" x14ac:dyDescent="0.25">
      <c r="A359">
        <f t="shared" si="17"/>
        <v>359</v>
      </c>
      <c r="B359">
        <f t="shared" ca="1" si="16"/>
        <v>0.65737665376571952</v>
      </c>
      <c r="C359">
        <f t="shared" ca="1" si="15"/>
        <v>661</v>
      </c>
    </row>
    <row r="360" spans="1:3" x14ac:dyDescent="0.25">
      <c r="A360">
        <f t="shared" si="17"/>
        <v>360</v>
      </c>
      <c r="B360">
        <f t="shared" ca="1" si="16"/>
        <v>0.72900412603845033</v>
      </c>
      <c r="C360">
        <f t="shared" ca="1" si="15"/>
        <v>519</v>
      </c>
    </row>
    <row r="361" spans="1:3" x14ac:dyDescent="0.25">
      <c r="A361">
        <f t="shared" si="17"/>
        <v>361</v>
      </c>
      <c r="B361">
        <f t="shared" ca="1" si="16"/>
        <v>0.85426751018325886</v>
      </c>
      <c r="C361">
        <f t="shared" ca="1" si="15"/>
        <v>278</v>
      </c>
    </row>
    <row r="362" spans="1:3" x14ac:dyDescent="0.25">
      <c r="A362">
        <f t="shared" si="17"/>
        <v>362</v>
      </c>
      <c r="B362">
        <f t="shared" ca="1" si="16"/>
        <v>0.25143025300806598</v>
      </c>
      <c r="C362">
        <f t="shared" ca="1" si="15"/>
        <v>1374</v>
      </c>
    </row>
    <row r="363" spans="1:3" x14ac:dyDescent="0.25">
      <c r="A363">
        <f t="shared" si="17"/>
        <v>363</v>
      </c>
      <c r="B363">
        <f t="shared" ca="1" si="16"/>
        <v>0.88592352240758832</v>
      </c>
      <c r="C363">
        <f t="shared" ca="1" si="15"/>
        <v>221</v>
      </c>
    </row>
    <row r="364" spans="1:3" x14ac:dyDescent="0.25">
      <c r="A364">
        <f t="shared" si="17"/>
        <v>364</v>
      </c>
      <c r="B364">
        <f t="shared" ca="1" si="16"/>
        <v>0.40852477330256287</v>
      </c>
      <c r="C364">
        <f t="shared" ca="1" si="15"/>
        <v>1100</v>
      </c>
    </row>
    <row r="365" spans="1:3" x14ac:dyDescent="0.25">
      <c r="A365">
        <f t="shared" si="17"/>
        <v>365</v>
      </c>
      <c r="B365">
        <f t="shared" ca="1" si="16"/>
        <v>0.31074332695943319</v>
      </c>
      <c r="C365">
        <f t="shared" ca="1" si="15"/>
        <v>1261</v>
      </c>
    </row>
    <row r="366" spans="1:3" x14ac:dyDescent="0.25">
      <c r="A366">
        <f t="shared" si="17"/>
        <v>366</v>
      </c>
      <c r="B366">
        <f t="shared" ca="1" si="16"/>
        <v>0.50258271572962665</v>
      </c>
      <c r="C366">
        <f t="shared" ca="1" si="15"/>
        <v>917</v>
      </c>
    </row>
    <row r="367" spans="1:3" x14ac:dyDescent="0.25">
      <c r="A367">
        <f t="shared" si="17"/>
        <v>367</v>
      </c>
      <c r="B367">
        <f t="shared" ca="1" si="16"/>
        <v>0.75553602217968741</v>
      </c>
      <c r="C367">
        <f t="shared" ca="1" si="15"/>
        <v>449</v>
      </c>
    </row>
    <row r="368" spans="1:3" x14ac:dyDescent="0.25">
      <c r="A368">
        <f t="shared" si="17"/>
        <v>368</v>
      </c>
      <c r="B368">
        <f t="shared" ca="1" si="16"/>
        <v>0.76451332372101166</v>
      </c>
      <c r="C368">
        <f t="shared" ca="1" si="15"/>
        <v>431</v>
      </c>
    </row>
    <row r="369" spans="1:3" x14ac:dyDescent="0.25">
      <c r="A369">
        <f t="shared" si="17"/>
        <v>369</v>
      </c>
      <c r="B369">
        <f t="shared" ca="1" si="16"/>
        <v>0.72146816528294699</v>
      </c>
      <c r="C369">
        <f t="shared" ca="1" si="15"/>
        <v>532</v>
      </c>
    </row>
    <row r="370" spans="1:3" x14ac:dyDescent="0.25">
      <c r="A370">
        <f t="shared" si="17"/>
        <v>370</v>
      </c>
      <c r="B370">
        <f t="shared" ca="1" si="16"/>
        <v>0.24588450995789535</v>
      </c>
      <c r="C370">
        <f t="shared" ca="1" si="15"/>
        <v>1391</v>
      </c>
    </row>
    <row r="371" spans="1:3" x14ac:dyDescent="0.25">
      <c r="A371">
        <f t="shared" si="17"/>
        <v>371</v>
      </c>
      <c r="B371">
        <f t="shared" ca="1" si="16"/>
        <v>0.61918099339992783</v>
      </c>
      <c r="C371">
        <f t="shared" ca="1" si="15"/>
        <v>712</v>
      </c>
    </row>
    <row r="372" spans="1:3" x14ac:dyDescent="0.25">
      <c r="A372">
        <f t="shared" si="17"/>
        <v>372</v>
      </c>
      <c r="B372">
        <f t="shared" ca="1" si="16"/>
        <v>0.26569970357591</v>
      </c>
      <c r="C372">
        <f t="shared" ca="1" si="15"/>
        <v>1347</v>
      </c>
    </row>
    <row r="373" spans="1:3" x14ac:dyDescent="0.25">
      <c r="A373">
        <f t="shared" si="17"/>
        <v>373</v>
      </c>
      <c r="B373">
        <f t="shared" ca="1" si="16"/>
        <v>0.56763396682694012</v>
      </c>
      <c r="C373">
        <f t="shared" ca="1" si="15"/>
        <v>813</v>
      </c>
    </row>
    <row r="374" spans="1:3" x14ac:dyDescent="0.25">
      <c r="A374">
        <f t="shared" si="17"/>
        <v>374</v>
      </c>
      <c r="B374">
        <f t="shared" ca="1" si="16"/>
        <v>0.75828306028057124</v>
      </c>
      <c r="C374">
        <f t="shared" ca="1" si="15"/>
        <v>443</v>
      </c>
    </row>
    <row r="375" spans="1:3" x14ac:dyDescent="0.25">
      <c r="A375">
        <f t="shared" si="17"/>
        <v>375</v>
      </c>
      <c r="B375">
        <f t="shared" ca="1" si="16"/>
        <v>0.89517965835939528</v>
      </c>
      <c r="C375">
        <f t="shared" ca="1" si="15"/>
        <v>199</v>
      </c>
    </row>
    <row r="376" spans="1:3" x14ac:dyDescent="0.25">
      <c r="A376">
        <f t="shared" si="17"/>
        <v>376</v>
      </c>
      <c r="B376">
        <f t="shared" ca="1" si="16"/>
        <v>0.29957514968604426</v>
      </c>
      <c r="C376">
        <f t="shared" ca="1" si="15"/>
        <v>1286</v>
      </c>
    </row>
    <row r="377" spans="1:3" x14ac:dyDescent="0.25">
      <c r="A377">
        <f t="shared" si="17"/>
        <v>377</v>
      </c>
      <c r="B377">
        <f t="shared" ca="1" si="16"/>
        <v>4.9384865919198995E-2</v>
      </c>
      <c r="C377">
        <f t="shared" ca="1" si="15"/>
        <v>1724</v>
      </c>
    </row>
    <row r="378" spans="1:3" x14ac:dyDescent="0.25">
      <c r="A378">
        <f t="shared" si="17"/>
        <v>378</v>
      </c>
      <c r="B378">
        <f t="shared" ca="1" si="16"/>
        <v>5.6178110345706855E-2</v>
      </c>
      <c r="C378">
        <f t="shared" ca="1" si="15"/>
        <v>1714</v>
      </c>
    </row>
    <row r="379" spans="1:3" x14ac:dyDescent="0.25">
      <c r="A379">
        <f t="shared" si="17"/>
        <v>379</v>
      </c>
      <c r="B379">
        <f t="shared" ca="1" si="16"/>
        <v>0.88789702750114918</v>
      </c>
      <c r="C379">
        <f t="shared" ca="1" si="15"/>
        <v>215</v>
      </c>
    </row>
    <row r="380" spans="1:3" x14ac:dyDescent="0.25">
      <c r="A380">
        <f t="shared" si="17"/>
        <v>380</v>
      </c>
      <c r="B380">
        <f t="shared" ca="1" si="16"/>
        <v>0.38264473102433416</v>
      </c>
      <c r="C380">
        <f t="shared" ca="1" si="15"/>
        <v>1153</v>
      </c>
    </row>
    <row r="381" spans="1:3" x14ac:dyDescent="0.25">
      <c r="A381">
        <f t="shared" si="17"/>
        <v>381</v>
      </c>
      <c r="B381">
        <f t="shared" ca="1" si="16"/>
        <v>6.6965700287197172E-2</v>
      </c>
      <c r="C381">
        <f t="shared" ca="1" si="15"/>
        <v>1694</v>
      </c>
    </row>
    <row r="382" spans="1:3" x14ac:dyDescent="0.25">
      <c r="A382">
        <f t="shared" si="17"/>
        <v>382</v>
      </c>
      <c r="B382">
        <f t="shared" ca="1" si="16"/>
        <v>0.9516458679534251</v>
      </c>
      <c r="C382">
        <f t="shared" ca="1" si="15"/>
        <v>91</v>
      </c>
    </row>
    <row r="383" spans="1:3" x14ac:dyDescent="0.25">
      <c r="A383">
        <f t="shared" si="17"/>
        <v>383</v>
      </c>
      <c r="B383">
        <f t="shared" ca="1" si="16"/>
        <v>0.82128771763759545</v>
      </c>
      <c r="C383">
        <f t="shared" ca="1" si="15"/>
        <v>334</v>
      </c>
    </row>
    <row r="384" spans="1:3" x14ac:dyDescent="0.25">
      <c r="A384">
        <f t="shared" si="17"/>
        <v>384</v>
      </c>
      <c r="B384">
        <f t="shared" ca="1" si="16"/>
        <v>0.52209509112449737</v>
      </c>
      <c r="C384">
        <f t="shared" ca="1" si="15"/>
        <v>894</v>
      </c>
    </row>
    <row r="385" spans="1:3" x14ac:dyDescent="0.25">
      <c r="A385">
        <f t="shared" si="17"/>
        <v>385</v>
      </c>
      <c r="B385">
        <f t="shared" ca="1" si="16"/>
        <v>0.13978703158542549</v>
      </c>
      <c r="C385">
        <f t="shared" ref="C385:C448" ca="1" si="18">RANK(B385,$B$1:$B$1828,0)</f>
        <v>1567</v>
      </c>
    </row>
    <row r="386" spans="1:3" x14ac:dyDescent="0.25">
      <c r="A386">
        <f t="shared" si="17"/>
        <v>386</v>
      </c>
      <c r="B386">
        <f t="shared" ref="B386:B449" ca="1" si="19">RAND()</f>
        <v>0.6214625530397182</v>
      </c>
      <c r="C386">
        <f t="shared" ca="1" si="18"/>
        <v>707</v>
      </c>
    </row>
    <row r="387" spans="1:3" x14ac:dyDescent="0.25">
      <c r="A387">
        <f t="shared" ref="A387:A450" si="20">+A386+1</f>
        <v>387</v>
      </c>
      <c r="B387">
        <f t="shared" ca="1" si="19"/>
        <v>0.92322178133859667</v>
      </c>
      <c r="C387">
        <f t="shared" ca="1" si="18"/>
        <v>152</v>
      </c>
    </row>
    <row r="388" spans="1:3" x14ac:dyDescent="0.25">
      <c r="A388">
        <f t="shared" si="20"/>
        <v>388</v>
      </c>
      <c r="B388">
        <f t="shared" ca="1" si="19"/>
        <v>0.98736048089345629</v>
      </c>
      <c r="C388">
        <f t="shared" ca="1" si="18"/>
        <v>28</v>
      </c>
    </row>
    <row r="389" spans="1:3" x14ac:dyDescent="0.25">
      <c r="A389">
        <f t="shared" si="20"/>
        <v>389</v>
      </c>
      <c r="B389">
        <f t="shared" ca="1" si="19"/>
        <v>0.20431077318107571</v>
      </c>
      <c r="C389">
        <f t="shared" ca="1" si="18"/>
        <v>1448</v>
      </c>
    </row>
    <row r="390" spans="1:3" x14ac:dyDescent="0.25">
      <c r="A390">
        <f t="shared" si="20"/>
        <v>390</v>
      </c>
      <c r="B390">
        <f t="shared" ca="1" si="19"/>
        <v>0.20011114951525633</v>
      </c>
      <c r="C390">
        <f t="shared" ca="1" si="18"/>
        <v>1461</v>
      </c>
    </row>
    <row r="391" spans="1:3" x14ac:dyDescent="0.25">
      <c r="A391">
        <f t="shared" si="20"/>
        <v>391</v>
      </c>
      <c r="B391">
        <f t="shared" ca="1" si="19"/>
        <v>0.57162285469870044</v>
      </c>
      <c r="C391">
        <f t="shared" ca="1" si="18"/>
        <v>797</v>
      </c>
    </row>
    <row r="392" spans="1:3" x14ac:dyDescent="0.25">
      <c r="A392">
        <f t="shared" si="20"/>
        <v>392</v>
      </c>
      <c r="B392">
        <f t="shared" ca="1" si="19"/>
        <v>0.41868337115078713</v>
      </c>
      <c r="C392">
        <f t="shared" ca="1" si="18"/>
        <v>1077</v>
      </c>
    </row>
    <row r="393" spans="1:3" x14ac:dyDescent="0.25">
      <c r="A393">
        <f t="shared" si="20"/>
        <v>393</v>
      </c>
      <c r="B393">
        <f t="shared" ca="1" si="19"/>
        <v>0.57349606896586458</v>
      </c>
      <c r="C393">
        <f t="shared" ca="1" si="18"/>
        <v>795</v>
      </c>
    </row>
    <row r="394" spans="1:3" x14ac:dyDescent="0.25">
      <c r="A394">
        <f t="shared" si="20"/>
        <v>394</v>
      </c>
      <c r="B394">
        <f t="shared" ca="1" si="19"/>
        <v>0.20296002225549636</v>
      </c>
      <c r="C394">
        <f t="shared" ca="1" si="18"/>
        <v>1453</v>
      </c>
    </row>
    <row r="395" spans="1:3" x14ac:dyDescent="0.25">
      <c r="A395">
        <f t="shared" si="20"/>
        <v>395</v>
      </c>
      <c r="B395">
        <f t="shared" ca="1" si="19"/>
        <v>0.61715379132879333</v>
      </c>
      <c r="C395">
        <f t="shared" ca="1" si="18"/>
        <v>716</v>
      </c>
    </row>
    <row r="396" spans="1:3" x14ac:dyDescent="0.25">
      <c r="A396">
        <f t="shared" si="20"/>
        <v>396</v>
      </c>
      <c r="B396">
        <f t="shared" ca="1" si="19"/>
        <v>0.46025020833869001</v>
      </c>
      <c r="C396">
        <f t="shared" ca="1" si="18"/>
        <v>999</v>
      </c>
    </row>
    <row r="397" spans="1:3" x14ac:dyDescent="0.25">
      <c r="A397">
        <f t="shared" si="20"/>
        <v>397</v>
      </c>
      <c r="B397">
        <f t="shared" ca="1" si="19"/>
        <v>8.45853884099943E-2</v>
      </c>
      <c r="C397">
        <f t="shared" ca="1" si="18"/>
        <v>1665</v>
      </c>
    </row>
    <row r="398" spans="1:3" x14ac:dyDescent="0.25">
      <c r="A398">
        <f t="shared" si="20"/>
        <v>398</v>
      </c>
      <c r="B398">
        <f t="shared" ca="1" si="19"/>
        <v>0.44716928795404776</v>
      </c>
      <c r="C398">
        <f t="shared" ca="1" si="18"/>
        <v>1031</v>
      </c>
    </row>
    <row r="399" spans="1:3" x14ac:dyDescent="0.25">
      <c r="A399">
        <f t="shared" si="20"/>
        <v>399</v>
      </c>
      <c r="B399">
        <f t="shared" ca="1" si="19"/>
        <v>0.73711609672479061</v>
      </c>
      <c r="C399">
        <f t="shared" ca="1" si="18"/>
        <v>494</v>
      </c>
    </row>
    <row r="400" spans="1:3" x14ac:dyDescent="0.25">
      <c r="A400">
        <f t="shared" si="20"/>
        <v>400</v>
      </c>
      <c r="B400">
        <f t="shared" ca="1" si="19"/>
        <v>0.11028481195792572</v>
      </c>
      <c r="C400">
        <f t="shared" ca="1" si="18"/>
        <v>1621</v>
      </c>
    </row>
    <row r="401" spans="1:3" x14ac:dyDescent="0.25">
      <c r="A401">
        <f t="shared" si="20"/>
        <v>401</v>
      </c>
      <c r="B401">
        <f t="shared" ca="1" si="19"/>
        <v>0.28628505676821325</v>
      </c>
      <c r="C401">
        <f t="shared" ca="1" si="18"/>
        <v>1309</v>
      </c>
    </row>
    <row r="402" spans="1:3" x14ac:dyDescent="0.25">
      <c r="A402">
        <f t="shared" si="20"/>
        <v>402</v>
      </c>
      <c r="B402">
        <f t="shared" ca="1" si="19"/>
        <v>0.79285098811265442</v>
      </c>
      <c r="C402">
        <f t="shared" ca="1" si="18"/>
        <v>382</v>
      </c>
    </row>
    <row r="403" spans="1:3" x14ac:dyDescent="0.25">
      <c r="A403">
        <f t="shared" si="20"/>
        <v>403</v>
      </c>
      <c r="B403">
        <f t="shared" ca="1" si="19"/>
        <v>0.99640138957694258</v>
      </c>
      <c r="C403">
        <f t="shared" ca="1" si="18"/>
        <v>10</v>
      </c>
    </row>
    <row r="404" spans="1:3" x14ac:dyDescent="0.25">
      <c r="A404">
        <f t="shared" si="20"/>
        <v>404</v>
      </c>
      <c r="B404">
        <f t="shared" ca="1" si="19"/>
        <v>0.47272479940498224</v>
      </c>
      <c r="C404">
        <f t="shared" ca="1" si="18"/>
        <v>975</v>
      </c>
    </row>
    <row r="405" spans="1:3" x14ac:dyDescent="0.25">
      <c r="A405">
        <f t="shared" si="20"/>
        <v>405</v>
      </c>
      <c r="B405">
        <f t="shared" ca="1" si="19"/>
        <v>0.69375341597959439</v>
      </c>
      <c r="C405">
        <f t="shared" ca="1" si="18"/>
        <v>592</v>
      </c>
    </row>
    <row r="406" spans="1:3" x14ac:dyDescent="0.25">
      <c r="A406">
        <f t="shared" si="20"/>
        <v>406</v>
      </c>
      <c r="B406">
        <f t="shared" ca="1" si="19"/>
        <v>1.6730981456454241E-2</v>
      </c>
      <c r="C406">
        <f t="shared" ca="1" si="18"/>
        <v>1791</v>
      </c>
    </row>
    <row r="407" spans="1:3" x14ac:dyDescent="0.25">
      <c r="A407">
        <f t="shared" si="20"/>
        <v>407</v>
      </c>
      <c r="B407">
        <f t="shared" ca="1" si="19"/>
        <v>0.98773078058467434</v>
      </c>
      <c r="C407">
        <f t="shared" ca="1" si="18"/>
        <v>27</v>
      </c>
    </row>
    <row r="408" spans="1:3" x14ac:dyDescent="0.25">
      <c r="A408">
        <f t="shared" si="20"/>
        <v>408</v>
      </c>
      <c r="B408">
        <f t="shared" ca="1" si="19"/>
        <v>0.36379486826515794</v>
      </c>
      <c r="C408">
        <f t="shared" ca="1" si="18"/>
        <v>1186</v>
      </c>
    </row>
    <row r="409" spans="1:3" x14ac:dyDescent="0.25">
      <c r="A409">
        <f t="shared" si="20"/>
        <v>409</v>
      </c>
      <c r="B409">
        <f t="shared" ca="1" si="19"/>
        <v>0.32507128590127043</v>
      </c>
      <c r="C409">
        <f t="shared" ca="1" si="18"/>
        <v>1243</v>
      </c>
    </row>
    <row r="410" spans="1:3" x14ac:dyDescent="0.25">
      <c r="A410">
        <f t="shared" si="20"/>
        <v>410</v>
      </c>
      <c r="B410">
        <f t="shared" ca="1" si="19"/>
        <v>0.8153764060744193</v>
      </c>
      <c r="C410">
        <f t="shared" ca="1" si="18"/>
        <v>344</v>
      </c>
    </row>
    <row r="411" spans="1:3" x14ac:dyDescent="0.25">
      <c r="A411">
        <f t="shared" si="20"/>
        <v>411</v>
      </c>
      <c r="B411">
        <f t="shared" ca="1" si="19"/>
        <v>0.18081815542306978</v>
      </c>
      <c r="C411">
        <f t="shared" ca="1" si="18"/>
        <v>1506</v>
      </c>
    </row>
    <row r="412" spans="1:3" x14ac:dyDescent="0.25">
      <c r="A412">
        <f t="shared" si="20"/>
        <v>412</v>
      </c>
      <c r="B412">
        <f t="shared" ca="1" si="19"/>
        <v>0.30136337822485071</v>
      </c>
      <c r="C412">
        <f t="shared" ca="1" si="18"/>
        <v>1281</v>
      </c>
    </row>
    <row r="413" spans="1:3" x14ac:dyDescent="0.25">
      <c r="A413">
        <f t="shared" si="20"/>
        <v>413</v>
      </c>
      <c r="B413">
        <f t="shared" ca="1" si="19"/>
        <v>0.57798945938703949</v>
      </c>
      <c r="C413">
        <f t="shared" ca="1" si="18"/>
        <v>786</v>
      </c>
    </row>
    <row r="414" spans="1:3" x14ac:dyDescent="0.25">
      <c r="A414">
        <f t="shared" si="20"/>
        <v>414</v>
      </c>
      <c r="B414">
        <f t="shared" ca="1" si="19"/>
        <v>0.74993500720077777</v>
      </c>
      <c r="C414">
        <f t="shared" ca="1" si="18"/>
        <v>468</v>
      </c>
    </row>
    <row r="415" spans="1:3" x14ac:dyDescent="0.25">
      <c r="A415">
        <f t="shared" si="20"/>
        <v>415</v>
      </c>
      <c r="B415">
        <f t="shared" ca="1" si="19"/>
        <v>0.26848251544227231</v>
      </c>
      <c r="C415">
        <f t="shared" ca="1" si="18"/>
        <v>1341</v>
      </c>
    </row>
    <row r="416" spans="1:3" x14ac:dyDescent="0.25">
      <c r="A416">
        <f t="shared" si="20"/>
        <v>416</v>
      </c>
      <c r="B416">
        <f t="shared" ca="1" si="19"/>
        <v>0.70186199896519452</v>
      </c>
      <c r="C416">
        <f t="shared" ca="1" si="18"/>
        <v>570</v>
      </c>
    </row>
    <row r="417" spans="1:3" x14ac:dyDescent="0.25">
      <c r="A417">
        <f t="shared" si="20"/>
        <v>417</v>
      </c>
      <c r="B417">
        <f t="shared" ca="1" si="19"/>
        <v>0.47070422654412336</v>
      </c>
      <c r="C417">
        <f t="shared" ca="1" si="18"/>
        <v>980</v>
      </c>
    </row>
    <row r="418" spans="1:3" x14ac:dyDescent="0.25">
      <c r="A418">
        <f t="shared" si="20"/>
        <v>418</v>
      </c>
      <c r="B418">
        <f t="shared" ca="1" si="19"/>
        <v>0.93458086012929942</v>
      </c>
      <c r="C418">
        <f t="shared" ca="1" si="18"/>
        <v>123</v>
      </c>
    </row>
    <row r="419" spans="1:3" x14ac:dyDescent="0.25">
      <c r="A419">
        <f t="shared" si="20"/>
        <v>419</v>
      </c>
      <c r="B419">
        <f t="shared" ca="1" si="19"/>
        <v>0.36992787368610536</v>
      </c>
      <c r="C419">
        <f t="shared" ca="1" si="18"/>
        <v>1172</v>
      </c>
    </row>
    <row r="420" spans="1:3" x14ac:dyDescent="0.25">
      <c r="A420">
        <f t="shared" si="20"/>
        <v>420</v>
      </c>
      <c r="B420">
        <f t="shared" ca="1" si="19"/>
        <v>0.67179059764615678</v>
      </c>
      <c r="C420">
        <f t="shared" ca="1" si="18"/>
        <v>633</v>
      </c>
    </row>
    <row r="421" spans="1:3" x14ac:dyDescent="0.25">
      <c r="A421">
        <f t="shared" si="20"/>
        <v>421</v>
      </c>
      <c r="B421">
        <f t="shared" ca="1" si="19"/>
        <v>0.74455232928056192</v>
      </c>
      <c r="C421">
        <f t="shared" ca="1" si="18"/>
        <v>482</v>
      </c>
    </row>
    <row r="422" spans="1:3" x14ac:dyDescent="0.25">
      <c r="A422">
        <f t="shared" si="20"/>
        <v>422</v>
      </c>
      <c r="B422">
        <f t="shared" ca="1" si="19"/>
        <v>0.30240828621442817</v>
      </c>
      <c r="C422">
        <f t="shared" ca="1" si="18"/>
        <v>1279</v>
      </c>
    </row>
    <row r="423" spans="1:3" x14ac:dyDescent="0.25">
      <c r="A423">
        <f t="shared" si="20"/>
        <v>423</v>
      </c>
      <c r="B423">
        <f t="shared" ca="1" si="19"/>
        <v>8.2169185551553392E-2</v>
      </c>
      <c r="C423">
        <f t="shared" ca="1" si="18"/>
        <v>1668</v>
      </c>
    </row>
    <row r="424" spans="1:3" x14ac:dyDescent="0.25">
      <c r="A424">
        <f t="shared" si="20"/>
        <v>424</v>
      </c>
      <c r="B424">
        <f t="shared" ca="1" si="19"/>
        <v>8.0178938533011279E-2</v>
      </c>
      <c r="C424">
        <f t="shared" ca="1" si="18"/>
        <v>1671</v>
      </c>
    </row>
    <row r="425" spans="1:3" x14ac:dyDescent="0.25">
      <c r="A425">
        <f t="shared" si="20"/>
        <v>425</v>
      </c>
      <c r="B425">
        <f t="shared" ca="1" si="19"/>
        <v>0.19963620981907781</v>
      </c>
      <c r="C425">
        <f t="shared" ca="1" si="18"/>
        <v>1462</v>
      </c>
    </row>
    <row r="426" spans="1:3" x14ac:dyDescent="0.25">
      <c r="A426">
        <f t="shared" si="20"/>
        <v>426</v>
      </c>
      <c r="B426">
        <f t="shared" ca="1" si="19"/>
        <v>0.57060977178659278</v>
      </c>
      <c r="C426">
        <f t="shared" ca="1" si="18"/>
        <v>803</v>
      </c>
    </row>
    <row r="427" spans="1:3" x14ac:dyDescent="0.25">
      <c r="A427">
        <f t="shared" si="20"/>
        <v>427</v>
      </c>
      <c r="B427">
        <f t="shared" ca="1" si="19"/>
        <v>0.56237935348118706</v>
      </c>
      <c r="C427">
        <f t="shared" ca="1" si="18"/>
        <v>824</v>
      </c>
    </row>
    <row r="428" spans="1:3" x14ac:dyDescent="0.25">
      <c r="A428">
        <f t="shared" si="20"/>
        <v>428</v>
      </c>
      <c r="B428">
        <f t="shared" ca="1" si="19"/>
        <v>8.9880653421090195E-2</v>
      </c>
      <c r="C428">
        <f t="shared" ca="1" si="18"/>
        <v>1656</v>
      </c>
    </row>
    <row r="429" spans="1:3" x14ac:dyDescent="0.25">
      <c r="A429">
        <f t="shared" si="20"/>
        <v>429</v>
      </c>
      <c r="B429">
        <f t="shared" ca="1" si="19"/>
        <v>0.1715642113532122</v>
      </c>
      <c r="C429">
        <f t="shared" ca="1" si="18"/>
        <v>1519</v>
      </c>
    </row>
    <row r="430" spans="1:3" x14ac:dyDescent="0.25">
      <c r="A430">
        <f t="shared" si="20"/>
        <v>430</v>
      </c>
      <c r="B430">
        <f t="shared" ca="1" si="19"/>
        <v>0.27753450108558153</v>
      </c>
      <c r="C430">
        <f t="shared" ca="1" si="18"/>
        <v>1327</v>
      </c>
    </row>
    <row r="431" spans="1:3" x14ac:dyDescent="0.25">
      <c r="A431">
        <f t="shared" si="20"/>
        <v>431</v>
      </c>
      <c r="B431">
        <f t="shared" ca="1" si="19"/>
        <v>0.9368371927870065</v>
      </c>
      <c r="C431">
        <f t="shared" ca="1" si="18"/>
        <v>117</v>
      </c>
    </row>
    <row r="432" spans="1:3" x14ac:dyDescent="0.25">
      <c r="A432">
        <f t="shared" si="20"/>
        <v>432</v>
      </c>
      <c r="B432">
        <f t="shared" ca="1" si="19"/>
        <v>0.47096604573469558</v>
      </c>
      <c r="C432">
        <f t="shared" ca="1" si="18"/>
        <v>978</v>
      </c>
    </row>
    <row r="433" spans="1:3" x14ac:dyDescent="0.25">
      <c r="A433">
        <f t="shared" si="20"/>
        <v>433</v>
      </c>
      <c r="B433">
        <f t="shared" ca="1" si="19"/>
        <v>0.34545768891254636</v>
      </c>
      <c r="C433">
        <f t="shared" ca="1" si="18"/>
        <v>1217</v>
      </c>
    </row>
    <row r="434" spans="1:3" x14ac:dyDescent="0.25">
      <c r="A434">
        <f t="shared" si="20"/>
        <v>434</v>
      </c>
      <c r="B434">
        <f t="shared" ca="1" si="19"/>
        <v>0.62179460896059413</v>
      </c>
      <c r="C434">
        <f t="shared" ca="1" si="18"/>
        <v>705</v>
      </c>
    </row>
    <row r="435" spans="1:3" x14ac:dyDescent="0.25">
      <c r="A435">
        <f t="shared" si="20"/>
        <v>435</v>
      </c>
      <c r="B435">
        <f t="shared" ca="1" si="19"/>
        <v>0.4684260269185585</v>
      </c>
      <c r="C435">
        <f t="shared" ca="1" si="18"/>
        <v>986</v>
      </c>
    </row>
    <row r="436" spans="1:3" x14ac:dyDescent="0.25">
      <c r="A436">
        <f t="shared" si="20"/>
        <v>436</v>
      </c>
      <c r="B436">
        <f t="shared" ca="1" si="19"/>
        <v>6.0652056988817038E-2</v>
      </c>
      <c r="C436">
        <f t="shared" ca="1" si="18"/>
        <v>1706</v>
      </c>
    </row>
    <row r="437" spans="1:3" x14ac:dyDescent="0.25">
      <c r="A437">
        <f t="shared" si="20"/>
        <v>437</v>
      </c>
      <c r="B437">
        <f t="shared" ca="1" si="19"/>
        <v>0.16559913153751793</v>
      </c>
      <c r="C437">
        <f t="shared" ca="1" si="18"/>
        <v>1529</v>
      </c>
    </row>
    <row r="438" spans="1:3" x14ac:dyDescent="0.25">
      <c r="A438">
        <f t="shared" si="20"/>
        <v>438</v>
      </c>
      <c r="B438">
        <f t="shared" ca="1" si="19"/>
        <v>8.3756326863039576E-2</v>
      </c>
      <c r="C438">
        <f t="shared" ca="1" si="18"/>
        <v>1667</v>
      </c>
    </row>
    <row r="439" spans="1:3" x14ac:dyDescent="0.25">
      <c r="A439">
        <f t="shared" si="20"/>
        <v>439</v>
      </c>
      <c r="B439">
        <f t="shared" ca="1" si="19"/>
        <v>0.75508903214909462</v>
      </c>
      <c r="C439">
        <f t="shared" ca="1" si="18"/>
        <v>452</v>
      </c>
    </row>
    <row r="440" spans="1:3" x14ac:dyDescent="0.25">
      <c r="A440">
        <f t="shared" si="20"/>
        <v>440</v>
      </c>
      <c r="B440">
        <f t="shared" ca="1" si="19"/>
        <v>0.35673408313636235</v>
      </c>
      <c r="C440">
        <f t="shared" ca="1" si="18"/>
        <v>1198</v>
      </c>
    </row>
    <row r="441" spans="1:3" x14ac:dyDescent="0.25">
      <c r="A441">
        <f t="shared" si="20"/>
        <v>441</v>
      </c>
      <c r="B441">
        <f t="shared" ca="1" si="19"/>
        <v>0.3153233001636031</v>
      </c>
      <c r="C441">
        <f t="shared" ca="1" si="18"/>
        <v>1256</v>
      </c>
    </row>
    <row r="442" spans="1:3" x14ac:dyDescent="0.25">
      <c r="A442">
        <f t="shared" si="20"/>
        <v>442</v>
      </c>
      <c r="B442">
        <f t="shared" ca="1" si="19"/>
        <v>0.2895364443858558</v>
      </c>
      <c r="C442">
        <f t="shared" ca="1" si="18"/>
        <v>1300</v>
      </c>
    </row>
    <row r="443" spans="1:3" x14ac:dyDescent="0.25">
      <c r="A443">
        <f t="shared" si="20"/>
        <v>443</v>
      </c>
      <c r="B443">
        <f t="shared" ca="1" si="19"/>
        <v>0.61384450739399776</v>
      </c>
      <c r="C443">
        <f t="shared" ca="1" si="18"/>
        <v>722</v>
      </c>
    </row>
    <row r="444" spans="1:3" x14ac:dyDescent="0.25">
      <c r="A444">
        <f t="shared" si="20"/>
        <v>444</v>
      </c>
      <c r="B444">
        <f t="shared" ca="1" si="19"/>
        <v>0.86534705653240196</v>
      </c>
      <c r="C444">
        <f t="shared" ca="1" si="18"/>
        <v>254</v>
      </c>
    </row>
    <row r="445" spans="1:3" x14ac:dyDescent="0.25">
      <c r="A445">
        <f t="shared" si="20"/>
        <v>445</v>
      </c>
      <c r="B445">
        <f t="shared" ca="1" si="19"/>
        <v>0.97549017463533361</v>
      </c>
      <c r="C445">
        <f t="shared" ca="1" si="18"/>
        <v>48</v>
      </c>
    </row>
    <row r="446" spans="1:3" x14ac:dyDescent="0.25">
      <c r="A446">
        <f t="shared" si="20"/>
        <v>446</v>
      </c>
      <c r="B446">
        <f t="shared" ca="1" si="19"/>
        <v>0.89915703592282836</v>
      </c>
      <c r="C446">
        <f t="shared" ca="1" si="18"/>
        <v>195</v>
      </c>
    </row>
    <row r="447" spans="1:3" x14ac:dyDescent="0.25">
      <c r="A447">
        <f t="shared" si="20"/>
        <v>447</v>
      </c>
      <c r="B447">
        <f t="shared" ca="1" si="19"/>
        <v>0.64407333123939181</v>
      </c>
      <c r="C447">
        <f t="shared" ca="1" si="18"/>
        <v>674</v>
      </c>
    </row>
    <row r="448" spans="1:3" x14ac:dyDescent="0.25">
      <c r="A448">
        <f t="shared" si="20"/>
        <v>448</v>
      </c>
      <c r="B448">
        <f t="shared" ca="1" si="19"/>
        <v>0.11481980263046732</v>
      </c>
      <c r="C448">
        <f t="shared" ca="1" si="18"/>
        <v>1614</v>
      </c>
    </row>
    <row r="449" spans="1:3" x14ac:dyDescent="0.25">
      <c r="A449">
        <f t="shared" si="20"/>
        <v>449</v>
      </c>
      <c r="B449">
        <f t="shared" ca="1" si="19"/>
        <v>0.37766835809939459</v>
      </c>
      <c r="C449">
        <f t="shared" ref="C449:C512" ca="1" si="21">RANK(B449,$B$1:$B$1828,0)</f>
        <v>1160</v>
      </c>
    </row>
    <row r="450" spans="1:3" x14ac:dyDescent="0.25">
      <c r="A450">
        <f t="shared" si="20"/>
        <v>450</v>
      </c>
      <c r="B450">
        <f t="shared" ref="B450:B513" ca="1" si="22">RAND()</f>
        <v>0.58784034452073974</v>
      </c>
      <c r="C450">
        <f t="shared" ca="1" si="21"/>
        <v>766</v>
      </c>
    </row>
    <row r="451" spans="1:3" x14ac:dyDescent="0.25">
      <c r="A451">
        <f t="shared" ref="A451:A514" si="23">+A450+1</f>
        <v>451</v>
      </c>
      <c r="B451">
        <f t="shared" ca="1" si="22"/>
        <v>0.42310442680869398</v>
      </c>
      <c r="C451">
        <f t="shared" ca="1" si="21"/>
        <v>1070</v>
      </c>
    </row>
    <row r="452" spans="1:3" x14ac:dyDescent="0.25">
      <c r="A452">
        <f t="shared" si="23"/>
        <v>452</v>
      </c>
      <c r="B452">
        <f t="shared" ca="1" si="22"/>
        <v>6.1694805671163588E-2</v>
      </c>
      <c r="C452">
        <f t="shared" ca="1" si="21"/>
        <v>1702</v>
      </c>
    </row>
    <row r="453" spans="1:3" x14ac:dyDescent="0.25">
      <c r="A453">
        <f t="shared" si="23"/>
        <v>453</v>
      </c>
      <c r="B453">
        <f t="shared" ca="1" si="22"/>
        <v>0.30038435408820818</v>
      </c>
      <c r="C453">
        <f t="shared" ca="1" si="21"/>
        <v>1284</v>
      </c>
    </row>
    <row r="454" spans="1:3" x14ac:dyDescent="0.25">
      <c r="A454">
        <f t="shared" si="23"/>
        <v>454</v>
      </c>
      <c r="B454">
        <f t="shared" ca="1" si="22"/>
        <v>1.5977401045190187E-2</v>
      </c>
      <c r="C454">
        <f t="shared" ca="1" si="21"/>
        <v>1797</v>
      </c>
    </row>
    <row r="455" spans="1:3" x14ac:dyDescent="0.25">
      <c r="A455">
        <f t="shared" si="23"/>
        <v>455</v>
      </c>
      <c r="B455">
        <f t="shared" ca="1" si="22"/>
        <v>0.43643618490461566</v>
      </c>
      <c r="C455">
        <f t="shared" ca="1" si="21"/>
        <v>1050</v>
      </c>
    </row>
    <row r="456" spans="1:3" x14ac:dyDescent="0.25">
      <c r="A456">
        <f t="shared" si="23"/>
        <v>456</v>
      </c>
      <c r="B456">
        <f t="shared" ca="1" si="22"/>
        <v>0.68091693160234856</v>
      </c>
      <c r="C456">
        <f t="shared" ca="1" si="21"/>
        <v>619</v>
      </c>
    </row>
    <row r="457" spans="1:3" x14ac:dyDescent="0.25">
      <c r="A457">
        <f t="shared" si="23"/>
        <v>457</v>
      </c>
      <c r="B457">
        <f t="shared" ca="1" si="22"/>
        <v>3.3852576637642406E-2</v>
      </c>
      <c r="C457">
        <f t="shared" ca="1" si="21"/>
        <v>1751</v>
      </c>
    </row>
    <row r="458" spans="1:3" x14ac:dyDescent="0.25">
      <c r="A458">
        <f t="shared" si="23"/>
        <v>458</v>
      </c>
      <c r="B458">
        <f t="shared" ca="1" si="22"/>
        <v>0.40087586570429223</v>
      </c>
      <c r="C458">
        <f t="shared" ca="1" si="21"/>
        <v>1109</v>
      </c>
    </row>
    <row r="459" spans="1:3" x14ac:dyDescent="0.25">
      <c r="A459">
        <f t="shared" si="23"/>
        <v>459</v>
      </c>
      <c r="B459">
        <f t="shared" ca="1" si="22"/>
        <v>0.56858638008362627</v>
      </c>
      <c r="C459">
        <f t="shared" ca="1" si="21"/>
        <v>810</v>
      </c>
    </row>
    <row r="460" spans="1:3" x14ac:dyDescent="0.25">
      <c r="A460">
        <f t="shared" si="23"/>
        <v>460</v>
      </c>
      <c r="B460">
        <f t="shared" ca="1" si="22"/>
        <v>0.58274578672902011</v>
      </c>
      <c r="C460">
        <f t="shared" ca="1" si="21"/>
        <v>774</v>
      </c>
    </row>
    <row r="461" spans="1:3" x14ac:dyDescent="0.25">
      <c r="A461">
        <f t="shared" si="23"/>
        <v>461</v>
      </c>
      <c r="B461">
        <f t="shared" ca="1" si="22"/>
        <v>0.42383053908408952</v>
      </c>
      <c r="C461">
        <f t="shared" ca="1" si="21"/>
        <v>1068</v>
      </c>
    </row>
    <row r="462" spans="1:3" x14ac:dyDescent="0.25">
      <c r="A462">
        <f t="shared" si="23"/>
        <v>462</v>
      </c>
      <c r="B462">
        <f t="shared" ca="1" si="22"/>
        <v>0.27863695841489255</v>
      </c>
      <c r="C462">
        <f t="shared" ca="1" si="21"/>
        <v>1325</v>
      </c>
    </row>
    <row r="463" spans="1:3" x14ac:dyDescent="0.25">
      <c r="A463">
        <f t="shared" si="23"/>
        <v>463</v>
      </c>
      <c r="B463">
        <f t="shared" ca="1" si="22"/>
        <v>0.23452930042029241</v>
      </c>
      <c r="C463">
        <f t="shared" ca="1" si="21"/>
        <v>1410</v>
      </c>
    </row>
    <row r="464" spans="1:3" x14ac:dyDescent="0.25">
      <c r="A464">
        <f t="shared" si="23"/>
        <v>464</v>
      </c>
      <c r="B464">
        <f t="shared" ca="1" si="22"/>
        <v>0.47840051572281894</v>
      </c>
      <c r="C464">
        <f t="shared" ca="1" si="21"/>
        <v>966</v>
      </c>
    </row>
    <row r="465" spans="1:3" x14ac:dyDescent="0.25">
      <c r="A465">
        <f t="shared" si="23"/>
        <v>465</v>
      </c>
      <c r="B465">
        <f t="shared" ca="1" si="22"/>
        <v>0.37921678126238256</v>
      </c>
      <c r="C465">
        <f t="shared" ca="1" si="21"/>
        <v>1157</v>
      </c>
    </row>
    <row r="466" spans="1:3" x14ac:dyDescent="0.25">
      <c r="A466">
        <f t="shared" si="23"/>
        <v>466</v>
      </c>
      <c r="B466">
        <f t="shared" ca="1" si="22"/>
        <v>0.22247228080454262</v>
      </c>
      <c r="C466">
        <f t="shared" ca="1" si="21"/>
        <v>1423</v>
      </c>
    </row>
    <row r="467" spans="1:3" x14ac:dyDescent="0.25">
      <c r="A467">
        <f t="shared" si="23"/>
        <v>467</v>
      </c>
      <c r="B467">
        <f t="shared" ca="1" si="22"/>
        <v>4.9309477388589595E-2</v>
      </c>
      <c r="C467">
        <f t="shared" ca="1" si="21"/>
        <v>1725</v>
      </c>
    </row>
    <row r="468" spans="1:3" x14ac:dyDescent="0.25">
      <c r="A468">
        <f t="shared" si="23"/>
        <v>468</v>
      </c>
      <c r="B468">
        <f t="shared" ca="1" si="22"/>
        <v>0.68685022460014034</v>
      </c>
      <c r="C468">
        <f t="shared" ca="1" si="21"/>
        <v>606</v>
      </c>
    </row>
    <row r="469" spans="1:3" x14ac:dyDescent="0.25">
      <c r="A469">
        <f t="shared" si="23"/>
        <v>469</v>
      </c>
      <c r="B469">
        <f t="shared" ca="1" si="22"/>
        <v>0.80474464756200625</v>
      </c>
      <c r="C469">
        <f t="shared" ca="1" si="21"/>
        <v>363</v>
      </c>
    </row>
    <row r="470" spans="1:3" x14ac:dyDescent="0.25">
      <c r="A470">
        <f t="shared" si="23"/>
        <v>470</v>
      </c>
      <c r="B470">
        <f t="shared" ca="1" si="22"/>
        <v>0.49225243481631242</v>
      </c>
      <c r="C470">
        <f t="shared" ca="1" si="21"/>
        <v>938</v>
      </c>
    </row>
    <row r="471" spans="1:3" x14ac:dyDescent="0.25">
      <c r="A471">
        <f t="shared" si="23"/>
        <v>471</v>
      </c>
      <c r="B471">
        <f t="shared" ca="1" si="22"/>
        <v>0.89139397100410467</v>
      </c>
      <c r="C471">
        <f t="shared" ca="1" si="21"/>
        <v>211</v>
      </c>
    </row>
    <row r="472" spans="1:3" x14ac:dyDescent="0.25">
      <c r="A472">
        <f t="shared" si="23"/>
        <v>472</v>
      </c>
      <c r="B472">
        <f t="shared" ca="1" si="22"/>
        <v>0.44101737892783499</v>
      </c>
      <c r="C472">
        <f t="shared" ca="1" si="21"/>
        <v>1043</v>
      </c>
    </row>
    <row r="473" spans="1:3" x14ac:dyDescent="0.25">
      <c r="A473">
        <f t="shared" si="23"/>
        <v>473</v>
      </c>
      <c r="B473">
        <f t="shared" ca="1" si="22"/>
        <v>0.18004448072629198</v>
      </c>
      <c r="C473">
        <f t="shared" ca="1" si="21"/>
        <v>1507</v>
      </c>
    </row>
    <row r="474" spans="1:3" x14ac:dyDescent="0.25">
      <c r="A474">
        <f t="shared" si="23"/>
        <v>474</v>
      </c>
      <c r="B474">
        <f t="shared" ca="1" si="22"/>
        <v>0.66984615405176307</v>
      </c>
      <c r="C474">
        <f t="shared" ca="1" si="21"/>
        <v>637</v>
      </c>
    </row>
    <row r="475" spans="1:3" x14ac:dyDescent="0.25">
      <c r="A475">
        <f t="shared" si="23"/>
        <v>475</v>
      </c>
      <c r="B475">
        <f t="shared" ca="1" si="22"/>
        <v>0.73071505446859353</v>
      </c>
      <c r="C475">
        <f t="shared" ca="1" si="21"/>
        <v>515</v>
      </c>
    </row>
    <row r="476" spans="1:3" x14ac:dyDescent="0.25">
      <c r="A476">
        <f t="shared" si="23"/>
        <v>476</v>
      </c>
      <c r="B476">
        <f t="shared" ca="1" si="22"/>
        <v>0.83986056135463061</v>
      </c>
      <c r="C476">
        <f t="shared" ca="1" si="21"/>
        <v>300</v>
      </c>
    </row>
    <row r="477" spans="1:3" x14ac:dyDescent="0.25">
      <c r="A477">
        <f t="shared" si="23"/>
        <v>477</v>
      </c>
      <c r="B477">
        <f t="shared" ca="1" si="22"/>
        <v>0.6974327016009676</v>
      </c>
      <c r="C477">
        <f t="shared" ca="1" si="21"/>
        <v>583</v>
      </c>
    </row>
    <row r="478" spans="1:3" x14ac:dyDescent="0.25">
      <c r="A478">
        <f t="shared" si="23"/>
        <v>478</v>
      </c>
      <c r="B478">
        <f t="shared" ca="1" si="22"/>
        <v>0.7579743565346162</v>
      </c>
      <c r="C478">
        <f t="shared" ca="1" si="21"/>
        <v>444</v>
      </c>
    </row>
    <row r="479" spans="1:3" x14ac:dyDescent="0.25">
      <c r="A479">
        <f t="shared" si="23"/>
        <v>479</v>
      </c>
      <c r="B479">
        <f t="shared" ca="1" si="22"/>
        <v>4.4324335996344E-2</v>
      </c>
      <c r="C479">
        <f t="shared" ca="1" si="21"/>
        <v>1735</v>
      </c>
    </row>
    <row r="480" spans="1:3" x14ac:dyDescent="0.25">
      <c r="A480">
        <f t="shared" si="23"/>
        <v>480</v>
      </c>
      <c r="B480">
        <f t="shared" ca="1" si="22"/>
        <v>0.31686781248144624</v>
      </c>
      <c r="C480">
        <f t="shared" ca="1" si="21"/>
        <v>1254</v>
      </c>
    </row>
    <row r="481" spans="1:3" x14ac:dyDescent="0.25">
      <c r="A481">
        <f t="shared" si="23"/>
        <v>481</v>
      </c>
      <c r="B481">
        <f t="shared" ca="1" si="22"/>
        <v>0.12719658623907215</v>
      </c>
      <c r="C481">
        <f t="shared" ca="1" si="21"/>
        <v>1587</v>
      </c>
    </row>
    <row r="482" spans="1:3" x14ac:dyDescent="0.25">
      <c r="A482">
        <f t="shared" si="23"/>
        <v>482</v>
      </c>
      <c r="B482">
        <f t="shared" ca="1" si="22"/>
        <v>0.48785107197698319</v>
      </c>
      <c r="C482">
        <f t="shared" ca="1" si="21"/>
        <v>947</v>
      </c>
    </row>
    <row r="483" spans="1:3" x14ac:dyDescent="0.25">
      <c r="A483">
        <f t="shared" si="23"/>
        <v>483</v>
      </c>
      <c r="B483">
        <f t="shared" ca="1" si="22"/>
        <v>0.8628137108430326</v>
      </c>
      <c r="C483">
        <f t="shared" ca="1" si="21"/>
        <v>262</v>
      </c>
    </row>
    <row r="484" spans="1:3" x14ac:dyDescent="0.25">
      <c r="A484">
        <f t="shared" si="23"/>
        <v>484</v>
      </c>
      <c r="B484">
        <f t="shared" ca="1" si="22"/>
        <v>0.29053349247960381</v>
      </c>
      <c r="C484">
        <f t="shared" ca="1" si="21"/>
        <v>1298</v>
      </c>
    </row>
    <row r="485" spans="1:3" x14ac:dyDescent="0.25">
      <c r="A485">
        <f t="shared" si="23"/>
        <v>485</v>
      </c>
      <c r="B485">
        <f t="shared" ca="1" si="22"/>
        <v>0.983243871066525</v>
      </c>
      <c r="C485">
        <f t="shared" ca="1" si="21"/>
        <v>34</v>
      </c>
    </row>
    <row r="486" spans="1:3" x14ac:dyDescent="0.25">
      <c r="A486">
        <f t="shared" si="23"/>
        <v>486</v>
      </c>
      <c r="B486">
        <f t="shared" ca="1" si="22"/>
        <v>0.508231522211398</v>
      </c>
      <c r="C486">
        <f t="shared" ca="1" si="21"/>
        <v>912</v>
      </c>
    </row>
    <row r="487" spans="1:3" x14ac:dyDescent="0.25">
      <c r="A487">
        <f t="shared" si="23"/>
        <v>487</v>
      </c>
      <c r="B487">
        <f t="shared" ca="1" si="22"/>
        <v>0.8551594517151121</v>
      </c>
      <c r="C487">
        <f t="shared" ca="1" si="21"/>
        <v>275</v>
      </c>
    </row>
    <row r="488" spans="1:3" x14ac:dyDescent="0.25">
      <c r="A488">
        <f t="shared" si="23"/>
        <v>488</v>
      </c>
      <c r="B488">
        <f t="shared" ca="1" si="22"/>
        <v>0.84498053369866077</v>
      </c>
      <c r="C488">
        <f t="shared" ca="1" si="21"/>
        <v>294</v>
      </c>
    </row>
    <row r="489" spans="1:3" x14ac:dyDescent="0.25">
      <c r="A489">
        <f t="shared" si="23"/>
        <v>489</v>
      </c>
      <c r="B489">
        <f t="shared" ca="1" si="22"/>
        <v>0.67250848089608317</v>
      </c>
      <c r="C489">
        <f t="shared" ca="1" si="21"/>
        <v>630</v>
      </c>
    </row>
    <row r="490" spans="1:3" x14ac:dyDescent="0.25">
      <c r="A490">
        <f t="shared" si="23"/>
        <v>490</v>
      </c>
      <c r="B490">
        <f t="shared" ca="1" si="22"/>
        <v>0.13096739160581528</v>
      </c>
      <c r="C490">
        <f t="shared" ca="1" si="21"/>
        <v>1581</v>
      </c>
    </row>
    <row r="491" spans="1:3" x14ac:dyDescent="0.25">
      <c r="A491">
        <f t="shared" si="23"/>
        <v>491</v>
      </c>
      <c r="B491">
        <f t="shared" ca="1" si="22"/>
        <v>0.49061136239771497</v>
      </c>
      <c r="C491">
        <f t="shared" ca="1" si="21"/>
        <v>943</v>
      </c>
    </row>
    <row r="492" spans="1:3" x14ac:dyDescent="0.25">
      <c r="A492">
        <f t="shared" si="23"/>
        <v>492</v>
      </c>
      <c r="B492">
        <f t="shared" ca="1" si="22"/>
        <v>0.12604774830316257</v>
      </c>
      <c r="C492">
        <f t="shared" ca="1" si="21"/>
        <v>1592</v>
      </c>
    </row>
    <row r="493" spans="1:3" x14ac:dyDescent="0.25">
      <c r="A493">
        <f t="shared" si="23"/>
        <v>493</v>
      </c>
      <c r="B493">
        <f t="shared" ca="1" si="22"/>
        <v>0.41808515981220529</v>
      </c>
      <c r="C493">
        <f t="shared" ca="1" si="21"/>
        <v>1079</v>
      </c>
    </row>
    <row r="494" spans="1:3" x14ac:dyDescent="0.25">
      <c r="A494">
        <f t="shared" si="23"/>
        <v>494</v>
      </c>
      <c r="B494">
        <f t="shared" ca="1" si="22"/>
        <v>0.66291061634246651</v>
      </c>
      <c r="C494">
        <f t="shared" ca="1" si="21"/>
        <v>649</v>
      </c>
    </row>
    <row r="495" spans="1:3" x14ac:dyDescent="0.25">
      <c r="A495">
        <f t="shared" si="23"/>
        <v>495</v>
      </c>
      <c r="B495">
        <f t="shared" ca="1" si="22"/>
        <v>0.60694540684590159</v>
      </c>
      <c r="C495">
        <f t="shared" ca="1" si="21"/>
        <v>738</v>
      </c>
    </row>
    <row r="496" spans="1:3" x14ac:dyDescent="0.25">
      <c r="A496">
        <f t="shared" si="23"/>
        <v>496</v>
      </c>
      <c r="B496">
        <f t="shared" ca="1" si="22"/>
        <v>6.5846582062899617E-2</v>
      </c>
      <c r="C496">
        <f t="shared" ca="1" si="21"/>
        <v>1696</v>
      </c>
    </row>
    <row r="497" spans="1:3" x14ac:dyDescent="0.25">
      <c r="A497">
        <f t="shared" si="23"/>
        <v>497</v>
      </c>
      <c r="B497">
        <f t="shared" ca="1" si="22"/>
        <v>0.39329111118175375</v>
      </c>
      <c r="C497">
        <f t="shared" ca="1" si="21"/>
        <v>1132</v>
      </c>
    </row>
    <row r="498" spans="1:3" x14ac:dyDescent="0.25">
      <c r="A498">
        <f t="shared" si="23"/>
        <v>498</v>
      </c>
      <c r="B498">
        <f t="shared" ca="1" si="22"/>
        <v>0.7548866585671129</v>
      </c>
      <c r="C498">
        <f t="shared" ca="1" si="21"/>
        <v>453</v>
      </c>
    </row>
    <row r="499" spans="1:3" x14ac:dyDescent="0.25">
      <c r="A499">
        <f t="shared" si="23"/>
        <v>499</v>
      </c>
      <c r="B499">
        <f t="shared" ca="1" si="22"/>
        <v>0.8154038192034877</v>
      </c>
      <c r="C499">
        <f t="shared" ca="1" si="21"/>
        <v>343</v>
      </c>
    </row>
    <row r="500" spans="1:3" x14ac:dyDescent="0.25">
      <c r="A500">
        <f t="shared" si="23"/>
        <v>500</v>
      </c>
      <c r="B500">
        <f t="shared" ca="1" si="22"/>
        <v>0.56892493695026203</v>
      </c>
      <c r="C500">
        <f t="shared" ca="1" si="21"/>
        <v>808</v>
      </c>
    </row>
    <row r="501" spans="1:3" x14ac:dyDescent="0.25">
      <c r="A501">
        <f t="shared" si="23"/>
        <v>501</v>
      </c>
      <c r="B501">
        <f t="shared" ca="1" si="22"/>
        <v>0.88208261853299319</v>
      </c>
      <c r="C501">
        <f t="shared" ca="1" si="21"/>
        <v>229</v>
      </c>
    </row>
    <row r="502" spans="1:3" x14ac:dyDescent="0.25">
      <c r="A502">
        <f t="shared" si="23"/>
        <v>502</v>
      </c>
      <c r="B502">
        <f t="shared" ca="1" si="22"/>
        <v>0.83623016838967568</v>
      </c>
      <c r="C502">
        <f t="shared" ca="1" si="21"/>
        <v>310</v>
      </c>
    </row>
    <row r="503" spans="1:3" x14ac:dyDescent="0.25">
      <c r="A503">
        <f t="shared" si="23"/>
        <v>503</v>
      </c>
      <c r="B503">
        <f t="shared" ca="1" si="22"/>
        <v>0.86405412154911432</v>
      </c>
      <c r="C503">
        <f t="shared" ca="1" si="21"/>
        <v>259</v>
      </c>
    </row>
    <row r="504" spans="1:3" x14ac:dyDescent="0.25">
      <c r="A504">
        <f t="shared" si="23"/>
        <v>504</v>
      </c>
      <c r="B504">
        <f t="shared" ca="1" si="22"/>
        <v>0.17054958518155794</v>
      </c>
      <c r="C504">
        <f t="shared" ca="1" si="21"/>
        <v>1520</v>
      </c>
    </row>
    <row r="505" spans="1:3" x14ac:dyDescent="0.25">
      <c r="A505">
        <f t="shared" si="23"/>
        <v>505</v>
      </c>
      <c r="B505">
        <f t="shared" ca="1" si="22"/>
        <v>0.76306919642981563</v>
      </c>
      <c r="C505">
        <f t="shared" ca="1" si="21"/>
        <v>434</v>
      </c>
    </row>
    <row r="506" spans="1:3" x14ac:dyDescent="0.25">
      <c r="A506">
        <f t="shared" si="23"/>
        <v>506</v>
      </c>
      <c r="B506">
        <f t="shared" ca="1" si="22"/>
        <v>0.74988775644261785</v>
      </c>
      <c r="C506">
        <f t="shared" ca="1" si="21"/>
        <v>469</v>
      </c>
    </row>
    <row r="507" spans="1:3" x14ac:dyDescent="0.25">
      <c r="A507">
        <f t="shared" si="23"/>
        <v>507</v>
      </c>
      <c r="B507">
        <f t="shared" ca="1" si="22"/>
        <v>0.63480842339470145</v>
      </c>
      <c r="C507">
        <f t="shared" ca="1" si="21"/>
        <v>689</v>
      </c>
    </row>
    <row r="508" spans="1:3" x14ac:dyDescent="0.25">
      <c r="A508">
        <f t="shared" si="23"/>
        <v>508</v>
      </c>
      <c r="B508">
        <f t="shared" ca="1" si="22"/>
        <v>0.68536509577190252</v>
      </c>
      <c r="C508">
        <f t="shared" ca="1" si="21"/>
        <v>610</v>
      </c>
    </row>
    <row r="509" spans="1:3" x14ac:dyDescent="0.25">
      <c r="A509">
        <f t="shared" si="23"/>
        <v>509</v>
      </c>
      <c r="B509">
        <f t="shared" ca="1" si="22"/>
        <v>0.16666534880136652</v>
      </c>
      <c r="C509">
        <f t="shared" ca="1" si="21"/>
        <v>1526</v>
      </c>
    </row>
    <row r="510" spans="1:3" x14ac:dyDescent="0.25">
      <c r="A510">
        <f t="shared" si="23"/>
        <v>510</v>
      </c>
      <c r="B510">
        <f t="shared" ca="1" si="22"/>
        <v>0.50149609084080216</v>
      </c>
      <c r="C510">
        <f t="shared" ca="1" si="21"/>
        <v>918</v>
      </c>
    </row>
    <row r="511" spans="1:3" x14ac:dyDescent="0.25">
      <c r="A511">
        <f t="shared" si="23"/>
        <v>511</v>
      </c>
      <c r="B511">
        <f t="shared" ca="1" si="22"/>
        <v>0.29638506267788978</v>
      </c>
      <c r="C511">
        <f t="shared" ca="1" si="21"/>
        <v>1291</v>
      </c>
    </row>
    <row r="512" spans="1:3" x14ac:dyDescent="0.25">
      <c r="A512">
        <f t="shared" si="23"/>
        <v>512</v>
      </c>
      <c r="B512">
        <f t="shared" ca="1" si="22"/>
        <v>0.67547764092406148</v>
      </c>
      <c r="C512">
        <f t="shared" ca="1" si="21"/>
        <v>625</v>
      </c>
    </row>
    <row r="513" spans="1:3" x14ac:dyDescent="0.25">
      <c r="A513">
        <f t="shared" si="23"/>
        <v>513</v>
      </c>
      <c r="B513">
        <f t="shared" ca="1" si="22"/>
        <v>0.38545137129614415</v>
      </c>
      <c r="C513">
        <f t="shared" ref="C513:C576" ca="1" si="24">RANK(B513,$B$1:$B$1828,0)</f>
        <v>1146</v>
      </c>
    </row>
    <row r="514" spans="1:3" x14ac:dyDescent="0.25">
      <c r="A514">
        <f t="shared" si="23"/>
        <v>514</v>
      </c>
      <c r="B514">
        <f t="shared" ref="B514:B577" ca="1" si="25">RAND()</f>
        <v>0.95018837321090344</v>
      </c>
      <c r="C514">
        <f t="shared" ca="1" si="24"/>
        <v>94</v>
      </c>
    </row>
    <row r="515" spans="1:3" x14ac:dyDescent="0.25">
      <c r="A515">
        <f t="shared" ref="A515:A578" si="26">+A514+1</f>
        <v>515</v>
      </c>
      <c r="B515">
        <f t="shared" ca="1" si="25"/>
        <v>0.81136738383252383</v>
      </c>
      <c r="C515">
        <f t="shared" ca="1" si="24"/>
        <v>352</v>
      </c>
    </row>
    <row r="516" spans="1:3" x14ac:dyDescent="0.25">
      <c r="A516">
        <f t="shared" si="26"/>
        <v>516</v>
      </c>
      <c r="B516">
        <f t="shared" ca="1" si="25"/>
        <v>0.32179173216231605</v>
      </c>
      <c r="C516">
        <f t="shared" ca="1" si="24"/>
        <v>1251</v>
      </c>
    </row>
    <row r="517" spans="1:3" x14ac:dyDescent="0.25">
      <c r="A517">
        <f t="shared" si="26"/>
        <v>517</v>
      </c>
      <c r="B517">
        <f t="shared" ca="1" si="25"/>
        <v>0.88333577727223778</v>
      </c>
      <c r="C517">
        <f t="shared" ca="1" si="24"/>
        <v>226</v>
      </c>
    </row>
    <row r="518" spans="1:3" x14ac:dyDescent="0.25">
      <c r="A518">
        <f t="shared" si="26"/>
        <v>518</v>
      </c>
      <c r="B518">
        <f t="shared" ca="1" si="25"/>
        <v>0.97351706991693687</v>
      </c>
      <c r="C518">
        <f t="shared" ca="1" si="24"/>
        <v>51</v>
      </c>
    </row>
    <row r="519" spans="1:3" x14ac:dyDescent="0.25">
      <c r="A519">
        <f t="shared" si="26"/>
        <v>519</v>
      </c>
      <c r="B519">
        <f t="shared" ca="1" si="25"/>
        <v>0.58392674447329729</v>
      </c>
      <c r="C519">
        <f t="shared" ca="1" si="24"/>
        <v>770</v>
      </c>
    </row>
    <row r="520" spans="1:3" x14ac:dyDescent="0.25">
      <c r="A520">
        <f t="shared" si="26"/>
        <v>520</v>
      </c>
      <c r="B520">
        <f t="shared" ca="1" si="25"/>
        <v>0.50866304873899582</v>
      </c>
      <c r="C520">
        <f t="shared" ca="1" si="24"/>
        <v>910</v>
      </c>
    </row>
    <row r="521" spans="1:3" x14ac:dyDescent="0.25">
      <c r="A521">
        <f t="shared" si="26"/>
        <v>521</v>
      </c>
      <c r="B521">
        <f t="shared" ca="1" si="25"/>
        <v>0.18737985016537473</v>
      </c>
      <c r="C521">
        <f t="shared" ca="1" si="24"/>
        <v>1496</v>
      </c>
    </row>
    <row r="522" spans="1:3" x14ac:dyDescent="0.25">
      <c r="A522">
        <f t="shared" si="26"/>
        <v>522</v>
      </c>
      <c r="B522">
        <f t="shared" ca="1" si="25"/>
        <v>0.30564554199954597</v>
      </c>
      <c r="C522">
        <f t="shared" ca="1" si="24"/>
        <v>1271</v>
      </c>
    </row>
    <row r="523" spans="1:3" x14ac:dyDescent="0.25">
      <c r="A523">
        <f t="shared" si="26"/>
        <v>523</v>
      </c>
      <c r="B523">
        <f t="shared" ca="1" si="25"/>
        <v>0.12535190156118237</v>
      </c>
      <c r="C523">
        <f t="shared" ca="1" si="24"/>
        <v>1595</v>
      </c>
    </row>
    <row r="524" spans="1:3" x14ac:dyDescent="0.25">
      <c r="A524">
        <f t="shared" si="26"/>
        <v>524</v>
      </c>
      <c r="B524">
        <f t="shared" ca="1" si="25"/>
        <v>0.94383838457982139</v>
      </c>
      <c r="C524">
        <f t="shared" ca="1" si="24"/>
        <v>108</v>
      </c>
    </row>
    <row r="525" spans="1:3" x14ac:dyDescent="0.25">
      <c r="A525">
        <f t="shared" si="26"/>
        <v>525</v>
      </c>
      <c r="B525">
        <f t="shared" ca="1" si="25"/>
        <v>0.26919405263175011</v>
      </c>
      <c r="C525">
        <f t="shared" ca="1" si="24"/>
        <v>1338</v>
      </c>
    </row>
    <row r="526" spans="1:3" x14ac:dyDescent="0.25">
      <c r="A526">
        <f t="shared" si="26"/>
        <v>526</v>
      </c>
      <c r="B526">
        <f t="shared" ca="1" si="25"/>
        <v>0.87037640079492895</v>
      </c>
      <c r="C526">
        <f t="shared" ca="1" si="24"/>
        <v>243</v>
      </c>
    </row>
    <row r="527" spans="1:3" x14ac:dyDescent="0.25">
      <c r="A527">
        <f t="shared" si="26"/>
        <v>527</v>
      </c>
      <c r="B527">
        <f t="shared" ca="1" si="25"/>
        <v>0.18766058414440434</v>
      </c>
      <c r="C527">
        <f t="shared" ca="1" si="24"/>
        <v>1494</v>
      </c>
    </row>
    <row r="528" spans="1:3" x14ac:dyDescent="0.25">
      <c r="A528">
        <f t="shared" si="26"/>
        <v>528</v>
      </c>
      <c r="B528">
        <f t="shared" ca="1" si="25"/>
        <v>9.1005403834342635E-2</v>
      </c>
      <c r="C528">
        <f t="shared" ca="1" si="24"/>
        <v>1654</v>
      </c>
    </row>
    <row r="529" spans="1:3" x14ac:dyDescent="0.25">
      <c r="A529">
        <f t="shared" si="26"/>
        <v>529</v>
      </c>
      <c r="B529">
        <f t="shared" ca="1" si="25"/>
        <v>0.5735253515356068</v>
      </c>
      <c r="C529">
        <f t="shared" ca="1" si="24"/>
        <v>794</v>
      </c>
    </row>
    <row r="530" spans="1:3" x14ac:dyDescent="0.25">
      <c r="A530">
        <f t="shared" si="26"/>
        <v>530</v>
      </c>
      <c r="B530">
        <f t="shared" ca="1" si="25"/>
        <v>0.65702933844824329</v>
      </c>
      <c r="C530">
        <f t="shared" ca="1" si="24"/>
        <v>663</v>
      </c>
    </row>
    <row r="531" spans="1:3" x14ac:dyDescent="0.25">
      <c r="A531">
        <f t="shared" si="26"/>
        <v>531</v>
      </c>
      <c r="B531">
        <f t="shared" ca="1" si="25"/>
        <v>0.42442549558032716</v>
      </c>
      <c r="C531">
        <f t="shared" ca="1" si="24"/>
        <v>1067</v>
      </c>
    </row>
    <row r="532" spans="1:3" x14ac:dyDescent="0.25">
      <c r="A532">
        <f t="shared" si="26"/>
        <v>532</v>
      </c>
      <c r="B532">
        <f t="shared" ca="1" si="25"/>
        <v>0.23121599504395618</v>
      </c>
      <c r="C532">
        <f t="shared" ca="1" si="24"/>
        <v>1414</v>
      </c>
    </row>
    <row r="533" spans="1:3" x14ac:dyDescent="0.25">
      <c r="A533">
        <f t="shared" si="26"/>
        <v>533</v>
      </c>
      <c r="B533">
        <f t="shared" ca="1" si="25"/>
        <v>0.11893345233708696</v>
      </c>
      <c r="C533">
        <f t="shared" ca="1" si="24"/>
        <v>1606</v>
      </c>
    </row>
    <row r="534" spans="1:3" x14ac:dyDescent="0.25">
      <c r="A534">
        <f t="shared" si="26"/>
        <v>534</v>
      </c>
      <c r="B534">
        <f t="shared" ca="1" si="25"/>
        <v>0.15361709898464337</v>
      </c>
      <c r="C534">
        <f t="shared" ca="1" si="24"/>
        <v>1546</v>
      </c>
    </row>
    <row r="535" spans="1:3" x14ac:dyDescent="0.25">
      <c r="A535">
        <f t="shared" si="26"/>
        <v>535</v>
      </c>
      <c r="B535">
        <f t="shared" ca="1" si="25"/>
        <v>0.89369118984224372</v>
      </c>
      <c r="C535">
        <f t="shared" ca="1" si="24"/>
        <v>205</v>
      </c>
    </row>
    <row r="536" spans="1:3" x14ac:dyDescent="0.25">
      <c r="A536">
        <f t="shared" si="26"/>
        <v>536</v>
      </c>
      <c r="B536">
        <f t="shared" ca="1" si="25"/>
        <v>0.66793970361999255</v>
      </c>
      <c r="C536">
        <f t="shared" ca="1" si="24"/>
        <v>641</v>
      </c>
    </row>
    <row r="537" spans="1:3" x14ac:dyDescent="0.25">
      <c r="A537">
        <f t="shared" si="26"/>
        <v>537</v>
      </c>
      <c r="B537">
        <f t="shared" ca="1" si="25"/>
        <v>0.85713827115516017</v>
      </c>
      <c r="C537">
        <f t="shared" ca="1" si="24"/>
        <v>271</v>
      </c>
    </row>
    <row r="538" spans="1:3" x14ac:dyDescent="0.25">
      <c r="A538">
        <f t="shared" si="26"/>
        <v>538</v>
      </c>
      <c r="B538">
        <f t="shared" ca="1" si="25"/>
        <v>0.73376251586567365</v>
      </c>
      <c r="C538">
        <f t="shared" ca="1" si="24"/>
        <v>502</v>
      </c>
    </row>
    <row r="539" spans="1:3" x14ac:dyDescent="0.25">
      <c r="A539">
        <f t="shared" si="26"/>
        <v>539</v>
      </c>
      <c r="B539">
        <f t="shared" ca="1" si="25"/>
        <v>0.72635201529205873</v>
      </c>
      <c r="C539">
        <f t="shared" ca="1" si="24"/>
        <v>522</v>
      </c>
    </row>
    <row r="540" spans="1:3" x14ac:dyDescent="0.25">
      <c r="A540">
        <f t="shared" si="26"/>
        <v>540</v>
      </c>
      <c r="B540">
        <f t="shared" ca="1" si="25"/>
        <v>0.11533806973581662</v>
      </c>
      <c r="C540">
        <f t="shared" ca="1" si="24"/>
        <v>1613</v>
      </c>
    </row>
    <row r="541" spans="1:3" x14ac:dyDescent="0.25">
      <c r="A541">
        <f t="shared" si="26"/>
        <v>541</v>
      </c>
      <c r="B541">
        <f t="shared" ca="1" si="25"/>
        <v>0.58325535306735299</v>
      </c>
      <c r="C541">
        <f t="shared" ca="1" si="24"/>
        <v>771</v>
      </c>
    </row>
    <row r="542" spans="1:3" x14ac:dyDescent="0.25">
      <c r="A542">
        <f t="shared" si="26"/>
        <v>542</v>
      </c>
      <c r="B542">
        <f t="shared" ca="1" si="25"/>
        <v>0.41278954532864931</v>
      </c>
      <c r="C542">
        <f t="shared" ca="1" si="24"/>
        <v>1090</v>
      </c>
    </row>
    <row r="543" spans="1:3" x14ac:dyDescent="0.25">
      <c r="A543">
        <f t="shared" si="26"/>
        <v>543</v>
      </c>
      <c r="B543">
        <f t="shared" ca="1" si="25"/>
        <v>0.76754156156244235</v>
      </c>
      <c r="C543">
        <f t="shared" ca="1" si="24"/>
        <v>426</v>
      </c>
    </row>
    <row r="544" spans="1:3" x14ac:dyDescent="0.25">
      <c r="A544">
        <f t="shared" si="26"/>
        <v>544</v>
      </c>
      <c r="B544">
        <f t="shared" ca="1" si="25"/>
        <v>0.86250564992752787</v>
      </c>
      <c r="C544">
        <f t="shared" ca="1" si="24"/>
        <v>265</v>
      </c>
    </row>
    <row r="545" spans="1:3" x14ac:dyDescent="0.25">
      <c r="A545">
        <f t="shared" si="26"/>
        <v>545</v>
      </c>
      <c r="B545">
        <f t="shared" ca="1" si="25"/>
        <v>0.90560054653055833</v>
      </c>
      <c r="C545">
        <f t="shared" ca="1" si="24"/>
        <v>189</v>
      </c>
    </row>
    <row r="546" spans="1:3" x14ac:dyDescent="0.25">
      <c r="A546">
        <f t="shared" si="26"/>
        <v>546</v>
      </c>
      <c r="B546">
        <f t="shared" ca="1" si="25"/>
        <v>0.42081784737578587</v>
      </c>
      <c r="C546">
        <f t="shared" ca="1" si="24"/>
        <v>1072</v>
      </c>
    </row>
    <row r="547" spans="1:3" x14ac:dyDescent="0.25">
      <c r="A547">
        <f t="shared" si="26"/>
        <v>547</v>
      </c>
      <c r="B547">
        <f t="shared" ca="1" si="25"/>
        <v>6.8069843268519281E-2</v>
      </c>
      <c r="C547">
        <f t="shared" ca="1" si="24"/>
        <v>1690</v>
      </c>
    </row>
    <row r="548" spans="1:3" x14ac:dyDescent="0.25">
      <c r="A548">
        <f t="shared" si="26"/>
        <v>548</v>
      </c>
      <c r="B548">
        <f t="shared" ca="1" si="25"/>
        <v>0.37796316873736224</v>
      </c>
      <c r="C548">
        <f t="shared" ca="1" si="24"/>
        <v>1159</v>
      </c>
    </row>
    <row r="549" spans="1:3" x14ac:dyDescent="0.25">
      <c r="A549">
        <f t="shared" si="26"/>
        <v>549</v>
      </c>
      <c r="B549">
        <f t="shared" ca="1" si="25"/>
        <v>0.77650762714311539</v>
      </c>
      <c r="C549">
        <f t="shared" ca="1" si="24"/>
        <v>411</v>
      </c>
    </row>
    <row r="550" spans="1:3" x14ac:dyDescent="0.25">
      <c r="A550">
        <f t="shared" si="26"/>
        <v>550</v>
      </c>
      <c r="B550">
        <f t="shared" ca="1" si="25"/>
        <v>8.8867237924097453E-2</v>
      </c>
      <c r="C550">
        <f t="shared" ca="1" si="24"/>
        <v>1658</v>
      </c>
    </row>
    <row r="551" spans="1:3" x14ac:dyDescent="0.25">
      <c r="A551">
        <f t="shared" si="26"/>
        <v>551</v>
      </c>
      <c r="B551">
        <f t="shared" ca="1" si="25"/>
        <v>0.3103578598796124</v>
      </c>
      <c r="C551">
        <f t="shared" ca="1" si="24"/>
        <v>1262</v>
      </c>
    </row>
    <row r="552" spans="1:3" x14ac:dyDescent="0.25">
      <c r="A552">
        <f t="shared" si="26"/>
        <v>552</v>
      </c>
      <c r="B552">
        <f t="shared" ca="1" si="25"/>
        <v>0.26501794002891665</v>
      </c>
      <c r="C552">
        <f t="shared" ca="1" si="24"/>
        <v>1348</v>
      </c>
    </row>
    <row r="553" spans="1:3" x14ac:dyDescent="0.25">
      <c r="A553">
        <f t="shared" si="26"/>
        <v>553</v>
      </c>
      <c r="B553">
        <f t="shared" ca="1" si="25"/>
        <v>0.17518820292002812</v>
      </c>
      <c r="C553">
        <f t="shared" ca="1" si="24"/>
        <v>1515</v>
      </c>
    </row>
    <row r="554" spans="1:3" x14ac:dyDescent="0.25">
      <c r="A554">
        <f t="shared" si="26"/>
        <v>554</v>
      </c>
      <c r="B554">
        <f t="shared" ca="1" si="25"/>
        <v>0.4298665984084058</v>
      </c>
      <c r="C554">
        <f t="shared" ca="1" si="24"/>
        <v>1058</v>
      </c>
    </row>
    <row r="555" spans="1:3" x14ac:dyDescent="0.25">
      <c r="A555">
        <f t="shared" si="26"/>
        <v>555</v>
      </c>
      <c r="B555">
        <f t="shared" ca="1" si="25"/>
        <v>0.56905602791492693</v>
      </c>
      <c r="C555">
        <f t="shared" ca="1" si="24"/>
        <v>807</v>
      </c>
    </row>
    <row r="556" spans="1:3" x14ac:dyDescent="0.25">
      <c r="A556">
        <f t="shared" si="26"/>
        <v>556</v>
      </c>
      <c r="B556">
        <f t="shared" ca="1" si="25"/>
        <v>0.64353462601471145</v>
      </c>
      <c r="C556">
        <f t="shared" ca="1" si="24"/>
        <v>678</v>
      </c>
    </row>
    <row r="557" spans="1:3" x14ac:dyDescent="0.25">
      <c r="A557">
        <f t="shared" si="26"/>
        <v>557</v>
      </c>
      <c r="B557">
        <f t="shared" ca="1" si="25"/>
        <v>2.9052386325353119E-2</v>
      </c>
      <c r="C557">
        <f t="shared" ca="1" si="24"/>
        <v>1767</v>
      </c>
    </row>
    <row r="558" spans="1:3" x14ac:dyDescent="0.25">
      <c r="A558">
        <f t="shared" si="26"/>
        <v>558</v>
      </c>
      <c r="B558">
        <f t="shared" ca="1" si="25"/>
        <v>0.95620232590303833</v>
      </c>
      <c r="C558">
        <f t="shared" ca="1" si="24"/>
        <v>84</v>
      </c>
    </row>
    <row r="559" spans="1:3" x14ac:dyDescent="0.25">
      <c r="A559">
        <f t="shared" si="26"/>
        <v>559</v>
      </c>
      <c r="B559">
        <f t="shared" ca="1" si="25"/>
        <v>0.16784129195191277</v>
      </c>
      <c r="C559">
        <f t="shared" ca="1" si="24"/>
        <v>1524</v>
      </c>
    </row>
    <row r="560" spans="1:3" x14ac:dyDescent="0.25">
      <c r="A560">
        <f t="shared" si="26"/>
        <v>560</v>
      </c>
      <c r="B560">
        <f t="shared" ca="1" si="25"/>
        <v>0.36225008232855993</v>
      </c>
      <c r="C560">
        <f t="shared" ca="1" si="24"/>
        <v>1187</v>
      </c>
    </row>
    <row r="561" spans="1:3" x14ac:dyDescent="0.25">
      <c r="A561">
        <f t="shared" si="26"/>
        <v>561</v>
      </c>
      <c r="B561">
        <f t="shared" ca="1" si="25"/>
        <v>0.89366199737838747</v>
      </c>
      <c r="C561">
        <f t="shared" ca="1" si="24"/>
        <v>206</v>
      </c>
    </row>
    <row r="562" spans="1:3" x14ac:dyDescent="0.25">
      <c r="A562">
        <f t="shared" si="26"/>
        <v>562</v>
      </c>
      <c r="B562">
        <f t="shared" ca="1" si="25"/>
        <v>0.87767848015585914</v>
      </c>
      <c r="C562">
        <f t="shared" ca="1" si="24"/>
        <v>234</v>
      </c>
    </row>
    <row r="563" spans="1:3" x14ac:dyDescent="0.25">
      <c r="A563">
        <f t="shared" si="26"/>
        <v>563</v>
      </c>
      <c r="B563">
        <f t="shared" ca="1" si="25"/>
        <v>0.69560656607978955</v>
      </c>
      <c r="C563">
        <f t="shared" ca="1" si="24"/>
        <v>588</v>
      </c>
    </row>
    <row r="564" spans="1:3" x14ac:dyDescent="0.25">
      <c r="A564">
        <f t="shared" si="26"/>
        <v>564</v>
      </c>
      <c r="B564">
        <f t="shared" ca="1" si="25"/>
        <v>0.11171111817887969</v>
      </c>
      <c r="C564">
        <f t="shared" ca="1" si="24"/>
        <v>1618</v>
      </c>
    </row>
    <row r="565" spans="1:3" x14ac:dyDescent="0.25">
      <c r="A565">
        <f t="shared" si="26"/>
        <v>565</v>
      </c>
      <c r="B565">
        <f t="shared" ca="1" si="25"/>
        <v>0.29662601934050215</v>
      </c>
      <c r="C565">
        <f t="shared" ca="1" si="24"/>
        <v>1290</v>
      </c>
    </row>
    <row r="566" spans="1:3" x14ac:dyDescent="0.25">
      <c r="A566">
        <f t="shared" si="26"/>
        <v>566</v>
      </c>
      <c r="B566">
        <f t="shared" ca="1" si="25"/>
        <v>5.7841044236013106E-2</v>
      </c>
      <c r="C566">
        <f t="shared" ca="1" si="24"/>
        <v>1712</v>
      </c>
    </row>
    <row r="567" spans="1:3" x14ac:dyDescent="0.25">
      <c r="A567">
        <f t="shared" si="26"/>
        <v>567</v>
      </c>
      <c r="B567">
        <f t="shared" ca="1" si="25"/>
        <v>0.33531035805311449</v>
      </c>
      <c r="C567">
        <f t="shared" ca="1" si="24"/>
        <v>1228</v>
      </c>
    </row>
    <row r="568" spans="1:3" x14ac:dyDescent="0.25">
      <c r="A568">
        <f t="shared" si="26"/>
        <v>568</v>
      </c>
      <c r="B568">
        <f t="shared" ca="1" si="25"/>
        <v>0.10942377150596549</v>
      </c>
      <c r="C568">
        <f t="shared" ca="1" si="24"/>
        <v>1623</v>
      </c>
    </row>
    <row r="569" spans="1:3" x14ac:dyDescent="0.25">
      <c r="A569">
        <f t="shared" si="26"/>
        <v>569</v>
      </c>
      <c r="B569">
        <f t="shared" ca="1" si="25"/>
        <v>3.6462139157083295E-2</v>
      </c>
      <c r="C569">
        <f t="shared" ca="1" si="24"/>
        <v>1746</v>
      </c>
    </row>
    <row r="570" spans="1:3" x14ac:dyDescent="0.25">
      <c r="A570">
        <f t="shared" si="26"/>
        <v>570</v>
      </c>
      <c r="B570">
        <f t="shared" ca="1" si="25"/>
        <v>0.50633881130364178</v>
      </c>
      <c r="C570">
        <f t="shared" ca="1" si="24"/>
        <v>914</v>
      </c>
    </row>
    <row r="571" spans="1:3" x14ac:dyDescent="0.25">
      <c r="A571">
        <f t="shared" si="26"/>
        <v>571</v>
      </c>
      <c r="B571">
        <f t="shared" ca="1" si="25"/>
        <v>0.26694262843441496</v>
      </c>
      <c r="C571">
        <f t="shared" ca="1" si="24"/>
        <v>1345</v>
      </c>
    </row>
    <row r="572" spans="1:3" x14ac:dyDescent="0.25">
      <c r="A572">
        <f t="shared" si="26"/>
        <v>572</v>
      </c>
      <c r="B572">
        <f t="shared" ca="1" si="25"/>
        <v>0.21202492086847469</v>
      </c>
      <c r="C572">
        <f t="shared" ca="1" si="24"/>
        <v>1436</v>
      </c>
    </row>
    <row r="573" spans="1:3" x14ac:dyDescent="0.25">
      <c r="A573">
        <f t="shared" si="26"/>
        <v>573</v>
      </c>
      <c r="B573">
        <f t="shared" ca="1" si="25"/>
        <v>0.89153861061769524</v>
      </c>
      <c r="C573">
        <f t="shared" ca="1" si="24"/>
        <v>209</v>
      </c>
    </row>
    <row r="574" spans="1:3" x14ac:dyDescent="0.25">
      <c r="A574">
        <f t="shared" si="26"/>
        <v>574</v>
      </c>
      <c r="B574">
        <f t="shared" ca="1" si="25"/>
        <v>0.53662952859993018</v>
      </c>
      <c r="C574">
        <f t="shared" ca="1" si="24"/>
        <v>872</v>
      </c>
    </row>
    <row r="575" spans="1:3" x14ac:dyDescent="0.25">
      <c r="A575">
        <f t="shared" si="26"/>
        <v>575</v>
      </c>
      <c r="B575">
        <f t="shared" ca="1" si="25"/>
        <v>0.22808400532714745</v>
      </c>
      <c r="C575">
        <f t="shared" ca="1" si="24"/>
        <v>1418</v>
      </c>
    </row>
    <row r="576" spans="1:3" x14ac:dyDescent="0.25">
      <c r="A576">
        <f t="shared" si="26"/>
        <v>576</v>
      </c>
      <c r="B576">
        <f t="shared" ca="1" si="25"/>
        <v>0.49278185385452711</v>
      </c>
      <c r="C576">
        <f t="shared" ca="1" si="24"/>
        <v>937</v>
      </c>
    </row>
    <row r="577" spans="1:3" x14ac:dyDescent="0.25">
      <c r="A577">
        <f t="shared" si="26"/>
        <v>577</v>
      </c>
      <c r="B577">
        <f t="shared" ca="1" si="25"/>
        <v>0.94318882452187114</v>
      </c>
      <c r="C577">
        <f t="shared" ref="C577:C640" ca="1" si="27">RANK(B577,$B$1:$B$1828,0)</f>
        <v>110</v>
      </c>
    </row>
    <row r="578" spans="1:3" x14ac:dyDescent="0.25">
      <c r="A578">
        <f t="shared" si="26"/>
        <v>578</v>
      </c>
      <c r="B578">
        <f t="shared" ref="B578:B641" ca="1" si="28">RAND()</f>
        <v>0.60097405284883088</v>
      </c>
      <c r="C578">
        <f t="shared" ca="1" si="27"/>
        <v>746</v>
      </c>
    </row>
    <row r="579" spans="1:3" x14ac:dyDescent="0.25">
      <c r="A579">
        <f t="shared" ref="A579:A642" si="29">+A578+1</f>
        <v>579</v>
      </c>
      <c r="B579">
        <f t="shared" ca="1" si="28"/>
        <v>0.13431516801965004</v>
      </c>
      <c r="C579">
        <f t="shared" ca="1" si="27"/>
        <v>1574</v>
      </c>
    </row>
    <row r="580" spans="1:3" x14ac:dyDescent="0.25">
      <c r="A580">
        <f t="shared" si="29"/>
        <v>580</v>
      </c>
      <c r="B580">
        <f t="shared" ca="1" si="28"/>
        <v>0.13323848947467154</v>
      </c>
      <c r="C580">
        <f t="shared" ca="1" si="27"/>
        <v>1578</v>
      </c>
    </row>
    <row r="581" spans="1:3" x14ac:dyDescent="0.25">
      <c r="A581">
        <f t="shared" si="29"/>
        <v>581</v>
      </c>
      <c r="B581">
        <f t="shared" ca="1" si="28"/>
        <v>0.92663421872671337</v>
      </c>
      <c r="C581">
        <f t="shared" ca="1" si="27"/>
        <v>141</v>
      </c>
    </row>
    <row r="582" spans="1:3" x14ac:dyDescent="0.25">
      <c r="A582">
        <f t="shared" si="29"/>
        <v>582</v>
      </c>
      <c r="B582">
        <f t="shared" ca="1" si="28"/>
        <v>0.37242204220067687</v>
      </c>
      <c r="C582">
        <f t="shared" ca="1" si="27"/>
        <v>1167</v>
      </c>
    </row>
    <row r="583" spans="1:3" x14ac:dyDescent="0.25">
      <c r="A583">
        <f t="shared" si="29"/>
        <v>583</v>
      </c>
      <c r="B583">
        <f t="shared" ca="1" si="28"/>
        <v>0.48169446656474213</v>
      </c>
      <c r="C583">
        <f t="shared" ca="1" si="27"/>
        <v>962</v>
      </c>
    </row>
    <row r="584" spans="1:3" x14ac:dyDescent="0.25">
      <c r="A584">
        <f t="shared" si="29"/>
        <v>584</v>
      </c>
      <c r="B584">
        <f t="shared" ca="1" si="28"/>
        <v>0.55556364691847537</v>
      </c>
      <c r="C584">
        <f t="shared" ca="1" si="27"/>
        <v>840</v>
      </c>
    </row>
    <row r="585" spans="1:3" x14ac:dyDescent="0.25">
      <c r="A585">
        <f t="shared" si="29"/>
        <v>585</v>
      </c>
      <c r="B585">
        <f t="shared" ca="1" si="28"/>
        <v>0.12173507515358639</v>
      </c>
      <c r="C585">
        <f t="shared" ca="1" si="27"/>
        <v>1603</v>
      </c>
    </row>
    <row r="586" spans="1:3" x14ac:dyDescent="0.25">
      <c r="A586">
        <f t="shared" si="29"/>
        <v>586</v>
      </c>
      <c r="B586">
        <f t="shared" ca="1" si="28"/>
        <v>0.87451530006075706</v>
      </c>
      <c r="C586">
        <f t="shared" ca="1" si="27"/>
        <v>238</v>
      </c>
    </row>
    <row r="587" spans="1:3" x14ac:dyDescent="0.25">
      <c r="A587">
        <f t="shared" si="29"/>
        <v>587</v>
      </c>
      <c r="B587">
        <f t="shared" ca="1" si="28"/>
        <v>0.19517810325903784</v>
      </c>
      <c r="C587">
        <f t="shared" ca="1" si="27"/>
        <v>1476</v>
      </c>
    </row>
    <row r="588" spans="1:3" x14ac:dyDescent="0.25">
      <c r="A588">
        <f t="shared" si="29"/>
        <v>588</v>
      </c>
      <c r="B588">
        <f t="shared" ca="1" si="28"/>
        <v>0.54188237004894535</v>
      </c>
      <c r="C588">
        <f t="shared" ca="1" si="27"/>
        <v>861</v>
      </c>
    </row>
    <row r="589" spans="1:3" x14ac:dyDescent="0.25">
      <c r="A589">
        <f t="shared" si="29"/>
        <v>589</v>
      </c>
      <c r="B589">
        <f t="shared" ca="1" si="28"/>
        <v>0.1050129724557074</v>
      </c>
      <c r="C589">
        <f t="shared" ca="1" si="27"/>
        <v>1628</v>
      </c>
    </row>
    <row r="590" spans="1:3" x14ac:dyDescent="0.25">
      <c r="A590">
        <f t="shared" si="29"/>
        <v>590</v>
      </c>
      <c r="B590">
        <f t="shared" ca="1" si="28"/>
        <v>0.89262509388265066</v>
      </c>
      <c r="C590">
        <f t="shared" ca="1" si="27"/>
        <v>207</v>
      </c>
    </row>
    <row r="591" spans="1:3" x14ac:dyDescent="0.25">
      <c r="A591">
        <f t="shared" si="29"/>
        <v>591</v>
      </c>
      <c r="B591">
        <f t="shared" ca="1" si="28"/>
        <v>0.7704713858556882</v>
      </c>
      <c r="C591">
        <f t="shared" ca="1" si="27"/>
        <v>421</v>
      </c>
    </row>
    <row r="592" spans="1:3" x14ac:dyDescent="0.25">
      <c r="A592">
        <f t="shared" si="29"/>
        <v>592</v>
      </c>
      <c r="B592">
        <f t="shared" ca="1" si="28"/>
        <v>1.4778852225899253E-2</v>
      </c>
      <c r="C592">
        <f t="shared" ca="1" si="27"/>
        <v>1800</v>
      </c>
    </row>
    <row r="593" spans="1:3" x14ac:dyDescent="0.25">
      <c r="A593">
        <f t="shared" si="29"/>
        <v>593</v>
      </c>
      <c r="B593">
        <f t="shared" ca="1" si="28"/>
        <v>0.75424848347230733</v>
      </c>
      <c r="C593">
        <f t="shared" ca="1" si="27"/>
        <v>457</v>
      </c>
    </row>
    <row r="594" spans="1:3" x14ac:dyDescent="0.25">
      <c r="A594">
        <f t="shared" si="29"/>
        <v>594</v>
      </c>
      <c r="B594">
        <f t="shared" ca="1" si="28"/>
        <v>0.2709721312703276</v>
      </c>
      <c r="C594">
        <f t="shared" ca="1" si="27"/>
        <v>1333</v>
      </c>
    </row>
    <row r="595" spans="1:3" x14ac:dyDescent="0.25">
      <c r="A595">
        <f t="shared" si="29"/>
        <v>595</v>
      </c>
      <c r="B595">
        <f t="shared" ca="1" si="28"/>
        <v>0.16052271554925945</v>
      </c>
      <c r="C595">
        <f t="shared" ca="1" si="27"/>
        <v>1536</v>
      </c>
    </row>
    <row r="596" spans="1:3" x14ac:dyDescent="0.25">
      <c r="A596">
        <f t="shared" si="29"/>
        <v>596</v>
      </c>
      <c r="B596">
        <f t="shared" ca="1" si="28"/>
        <v>2.1693760491295899E-3</v>
      </c>
      <c r="C596">
        <f t="shared" ca="1" si="27"/>
        <v>1826</v>
      </c>
    </row>
    <row r="597" spans="1:3" x14ac:dyDescent="0.25">
      <c r="A597">
        <f t="shared" si="29"/>
        <v>597</v>
      </c>
      <c r="B597">
        <f t="shared" ca="1" si="28"/>
        <v>0.46111056127825834</v>
      </c>
      <c r="C597">
        <f t="shared" ca="1" si="27"/>
        <v>997</v>
      </c>
    </row>
    <row r="598" spans="1:3" x14ac:dyDescent="0.25">
      <c r="A598">
        <f t="shared" si="29"/>
        <v>598</v>
      </c>
      <c r="B598">
        <f t="shared" ca="1" si="28"/>
        <v>0.33155167034819388</v>
      </c>
      <c r="C598">
        <f t="shared" ca="1" si="27"/>
        <v>1233</v>
      </c>
    </row>
    <row r="599" spans="1:3" x14ac:dyDescent="0.25">
      <c r="A599">
        <f t="shared" si="29"/>
        <v>599</v>
      </c>
      <c r="B599">
        <f t="shared" ca="1" si="28"/>
        <v>0.58180677667927394</v>
      </c>
      <c r="C599">
        <f t="shared" ca="1" si="27"/>
        <v>777</v>
      </c>
    </row>
    <row r="600" spans="1:3" x14ac:dyDescent="0.25">
      <c r="A600">
        <f t="shared" si="29"/>
        <v>600</v>
      </c>
      <c r="B600">
        <f t="shared" ca="1" si="28"/>
        <v>0.44843750945581839</v>
      </c>
      <c r="C600">
        <f t="shared" ca="1" si="27"/>
        <v>1027</v>
      </c>
    </row>
    <row r="601" spans="1:3" x14ac:dyDescent="0.25">
      <c r="A601">
        <f t="shared" si="29"/>
        <v>601</v>
      </c>
      <c r="B601">
        <f t="shared" ca="1" si="28"/>
        <v>0.87754199542356892</v>
      </c>
      <c r="C601">
        <f t="shared" ca="1" si="27"/>
        <v>235</v>
      </c>
    </row>
    <row r="602" spans="1:3" x14ac:dyDescent="0.25">
      <c r="A602">
        <f t="shared" si="29"/>
        <v>602</v>
      </c>
      <c r="B602">
        <f t="shared" ca="1" si="28"/>
        <v>0.53646801794956755</v>
      </c>
      <c r="C602">
        <f t="shared" ca="1" si="27"/>
        <v>873</v>
      </c>
    </row>
    <row r="603" spans="1:3" x14ac:dyDescent="0.25">
      <c r="A603">
        <f t="shared" si="29"/>
        <v>603</v>
      </c>
      <c r="B603">
        <f t="shared" ca="1" si="28"/>
        <v>0.39934477124625678</v>
      </c>
      <c r="C603">
        <f t="shared" ca="1" si="27"/>
        <v>1115</v>
      </c>
    </row>
    <row r="604" spans="1:3" x14ac:dyDescent="0.25">
      <c r="A604">
        <f t="shared" si="29"/>
        <v>604</v>
      </c>
      <c r="B604">
        <f t="shared" ca="1" si="28"/>
        <v>0.91420304773666672</v>
      </c>
      <c r="C604">
        <f t="shared" ca="1" si="27"/>
        <v>172</v>
      </c>
    </row>
    <row r="605" spans="1:3" x14ac:dyDescent="0.25">
      <c r="A605">
        <f t="shared" si="29"/>
        <v>605</v>
      </c>
      <c r="B605">
        <f t="shared" ca="1" si="28"/>
        <v>0.83337831187995426</v>
      </c>
      <c r="C605">
        <f t="shared" ca="1" si="27"/>
        <v>319</v>
      </c>
    </row>
    <row r="606" spans="1:3" x14ac:dyDescent="0.25">
      <c r="A606">
        <f t="shared" si="29"/>
        <v>606</v>
      </c>
      <c r="B606">
        <f t="shared" ca="1" si="28"/>
        <v>0.96138136820149278</v>
      </c>
      <c r="C606">
        <f t="shared" ca="1" si="27"/>
        <v>76</v>
      </c>
    </row>
    <row r="607" spans="1:3" x14ac:dyDescent="0.25">
      <c r="A607">
        <f t="shared" si="29"/>
        <v>607</v>
      </c>
      <c r="B607">
        <f t="shared" ca="1" si="28"/>
        <v>0.6683430685465892</v>
      </c>
      <c r="C607">
        <f t="shared" ca="1" si="27"/>
        <v>639</v>
      </c>
    </row>
    <row r="608" spans="1:3" x14ac:dyDescent="0.25">
      <c r="A608">
        <f t="shared" si="29"/>
        <v>608</v>
      </c>
      <c r="B608">
        <f t="shared" ca="1" si="28"/>
        <v>0.75144339256909776</v>
      </c>
      <c r="C608">
        <f t="shared" ca="1" si="27"/>
        <v>465</v>
      </c>
    </row>
    <row r="609" spans="1:3" x14ac:dyDescent="0.25">
      <c r="A609">
        <f t="shared" si="29"/>
        <v>609</v>
      </c>
      <c r="B609">
        <f t="shared" ca="1" si="28"/>
        <v>0.38315208216686525</v>
      </c>
      <c r="C609">
        <f t="shared" ca="1" si="27"/>
        <v>1151</v>
      </c>
    </row>
    <row r="610" spans="1:3" x14ac:dyDescent="0.25">
      <c r="A610">
        <f t="shared" si="29"/>
        <v>610</v>
      </c>
      <c r="B610">
        <f t="shared" ca="1" si="28"/>
        <v>0.48409747897573963</v>
      </c>
      <c r="C610">
        <f t="shared" ca="1" si="27"/>
        <v>952</v>
      </c>
    </row>
    <row r="611" spans="1:3" x14ac:dyDescent="0.25">
      <c r="A611">
        <f t="shared" si="29"/>
        <v>611</v>
      </c>
      <c r="B611">
        <f t="shared" ca="1" si="28"/>
        <v>0.41249804755839736</v>
      </c>
      <c r="C611">
        <f t="shared" ca="1" si="27"/>
        <v>1093</v>
      </c>
    </row>
    <row r="612" spans="1:3" x14ac:dyDescent="0.25">
      <c r="A612">
        <f t="shared" si="29"/>
        <v>612</v>
      </c>
      <c r="B612">
        <f t="shared" ca="1" si="28"/>
        <v>0.30327157998686083</v>
      </c>
      <c r="C612">
        <f t="shared" ca="1" si="27"/>
        <v>1277</v>
      </c>
    </row>
    <row r="613" spans="1:3" x14ac:dyDescent="0.25">
      <c r="A613">
        <f t="shared" si="29"/>
        <v>613</v>
      </c>
      <c r="B613">
        <f t="shared" ca="1" si="28"/>
        <v>0.9171472926219626</v>
      </c>
      <c r="C613">
        <f t="shared" ca="1" si="27"/>
        <v>167</v>
      </c>
    </row>
    <row r="614" spans="1:3" x14ac:dyDescent="0.25">
      <c r="A614">
        <f t="shared" si="29"/>
        <v>614</v>
      </c>
      <c r="B614">
        <f t="shared" ca="1" si="28"/>
        <v>0.21471441120324564</v>
      </c>
      <c r="C614">
        <f t="shared" ca="1" si="27"/>
        <v>1430</v>
      </c>
    </row>
    <row r="615" spans="1:3" x14ac:dyDescent="0.25">
      <c r="A615">
        <f t="shared" si="29"/>
        <v>615</v>
      </c>
      <c r="B615">
        <f t="shared" ca="1" si="28"/>
        <v>0.99740289244627889</v>
      </c>
      <c r="C615">
        <f t="shared" ca="1" si="27"/>
        <v>7</v>
      </c>
    </row>
    <row r="616" spans="1:3" x14ac:dyDescent="0.25">
      <c r="A616">
        <f t="shared" si="29"/>
        <v>616</v>
      </c>
      <c r="B616">
        <f t="shared" ca="1" si="28"/>
        <v>0.87009043701431699</v>
      </c>
      <c r="C616">
        <f t="shared" ca="1" si="27"/>
        <v>245</v>
      </c>
    </row>
    <row r="617" spans="1:3" x14ac:dyDescent="0.25">
      <c r="A617">
        <f t="shared" si="29"/>
        <v>617</v>
      </c>
      <c r="B617">
        <f t="shared" ca="1" si="28"/>
        <v>0.66477571885108067</v>
      </c>
      <c r="C617">
        <f t="shared" ca="1" si="27"/>
        <v>644</v>
      </c>
    </row>
    <row r="618" spans="1:3" x14ac:dyDescent="0.25">
      <c r="A618">
        <f t="shared" si="29"/>
        <v>618</v>
      </c>
      <c r="B618">
        <f t="shared" ca="1" si="28"/>
        <v>9.4693609051688665E-2</v>
      </c>
      <c r="C618">
        <f t="shared" ca="1" si="27"/>
        <v>1650</v>
      </c>
    </row>
    <row r="619" spans="1:3" x14ac:dyDescent="0.25">
      <c r="A619">
        <f t="shared" si="29"/>
        <v>619</v>
      </c>
      <c r="B619">
        <f t="shared" ca="1" si="28"/>
        <v>0.6961267297855489</v>
      </c>
      <c r="C619">
        <f t="shared" ca="1" si="27"/>
        <v>586</v>
      </c>
    </row>
    <row r="620" spans="1:3" x14ac:dyDescent="0.25">
      <c r="A620">
        <f t="shared" si="29"/>
        <v>620</v>
      </c>
      <c r="B620">
        <f t="shared" ca="1" si="28"/>
        <v>0.20167479490601159</v>
      </c>
      <c r="C620">
        <f t="shared" ca="1" si="27"/>
        <v>1457</v>
      </c>
    </row>
    <row r="621" spans="1:3" x14ac:dyDescent="0.25">
      <c r="A621">
        <f t="shared" si="29"/>
        <v>621</v>
      </c>
      <c r="B621">
        <f t="shared" ca="1" si="28"/>
        <v>0.70660877268438149</v>
      </c>
      <c r="C621">
        <f t="shared" ca="1" si="27"/>
        <v>554</v>
      </c>
    </row>
    <row r="622" spans="1:3" x14ac:dyDescent="0.25">
      <c r="A622">
        <f t="shared" si="29"/>
        <v>622</v>
      </c>
      <c r="B622">
        <f t="shared" ca="1" si="28"/>
        <v>0.21104504551409775</v>
      </c>
      <c r="C622">
        <f t="shared" ca="1" si="27"/>
        <v>1437</v>
      </c>
    </row>
    <row r="623" spans="1:3" x14ac:dyDescent="0.25">
      <c r="A623">
        <f t="shared" si="29"/>
        <v>623</v>
      </c>
      <c r="B623">
        <f t="shared" ca="1" si="28"/>
        <v>0.24372385109501749</v>
      </c>
      <c r="C623">
        <f t="shared" ca="1" si="27"/>
        <v>1395</v>
      </c>
    </row>
    <row r="624" spans="1:3" x14ac:dyDescent="0.25">
      <c r="A624">
        <f t="shared" si="29"/>
        <v>624</v>
      </c>
      <c r="B624">
        <f t="shared" ca="1" si="28"/>
        <v>0.33127019208659225</v>
      </c>
      <c r="C624">
        <f t="shared" ca="1" si="27"/>
        <v>1234</v>
      </c>
    </row>
    <row r="625" spans="1:3" x14ac:dyDescent="0.25">
      <c r="A625">
        <f t="shared" si="29"/>
        <v>625</v>
      </c>
      <c r="B625">
        <f t="shared" ca="1" si="28"/>
        <v>3.5304593186986422E-2</v>
      </c>
      <c r="C625">
        <f t="shared" ca="1" si="27"/>
        <v>1748</v>
      </c>
    </row>
    <row r="626" spans="1:3" x14ac:dyDescent="0.25">
      <c r="A626">
        <f t="shared" si="29"/>
        <v>626</v>
      </c>
      <c r="B626">
        <f t="shared" ca="1" si="28"/>
        <v>0.1926878913536284</v>
      </c>
      <c r="C626">
        <f t="shared" ca="1" si="27"/>
        <v>1482</v>
      </c>
    </row>
    <row r="627" spans="1:3" x14ac:dyDescent="0.25">
      <c r="A627">
        <f t="shared" si="29"/>
        <v>627</v>
      </c>
      <c r="B627">
        <f t="shared" ca="1" si="28"/>
        <v>0.21346439917980697</v>
      </c>
      <c r="C627">
        <f t="shared" ca="1" si="27"/>
        <v>1433</v>
      </c>
    </row>
    <row r="628" spans="1:3" x14ac:dyDescent="0.25">
      <c r="A628">
        <f t="shared" si="29"/>
        <v>628</v>
      </c>
      <c r="B628">
        <f t="shared" ca="1" si="28"/>
        <v>0.79733444924012364</v>
      </c>
      <c r="C628">
        <f t="shared" ca="1" si="27"/>
        <v>374</v>
      </c>
    </row>
    <row r="629" spans="1:3" x14ac:dyDescent="0.25">
      <c r="A629">
        <f t="shared" si="29"/>
        <v>629</v>
      </c>
      <c r="B629">
        <f t="shared" ca="1" si="28"/>
        <v>0.72527590873650694</v>
      </c>
      <c r="C629">
        <f t="shared" ca="1" si="27"/>
        <v>523</v>
      </c>
    </row>
    <row r="630" spans="1:3" x14ac:dyDescent="0.25">
      <c r="A630">
        <f t="shared" si="29"/>
        <v>630</v>
      </c>
      <c r="B630">
        <f t="shared" ca="1" si="28"/>
        <v>0.67035150145553568</v>
      </c>
      <c r="C630">
        <f t="shared" ca="1" si="27"/>
        <v>635</v>
      </c>
    </row>
    <row r="631" spans="1:3" x14ac:dyDescent="0.25">
      <c r="A631">
        <f t="shared" si="29"/>
        <v>631</v>
      </c>
      <c r="B631">
        <f t="shared" ca="1" si="28"/>
        <v>0.82049876030756186</v>
      </c>
      <c r="C631">
        <f t="shared" ca="1" si="27"/>
        <v>336</v>
      </c>
    </row>
    <row r="632" spans="1:3" x14ac:dyDescent="0.25">
      <c r="A632">
        <f t="shared" si="29"/>
        <v>632</v>
      </c>
      <c r="B632">
        <f t="shared" ca="1" si="28"/>
        <v>0.43215233683564203</v>
      </c>
      <c r="C632">
        <f t="shared" ca="1" si="27"/>
        <v>1056</v>
      </c>
    </row>
    <row r="633" spans="1:3" x14ac:dyDescent="0.25">
      <c r="A633">
        <f t="shared" si="29"/>
        <v>633</v>
      </c>
      <c r="B633">
        <f t="shared" ca="1" si="28"/>
        <v>0.77202986237479232</v>
      </c>
      <c r="C633">
        <f t="shared" ca="1" si="27"/>
        <v>418</v>
      </c>
    </row>
    <row r="634" spans="1:3" x14ac:dyDescent="0.25">
      <c r="A634">
        <f t="shared" si="29"/>
        <v>634</v>
      </c>
      <c r="B634">
        <f t="shared" ca="1" si="28"/>
        <v>0.92697149713213167</v>
      </c>
      <c r="C634">
        <f t="shared" ca="1" si="27"/>
        <v>139</v>
      </c>
    </row>
    <row r="635" spans="1:3" x14ac:dyDescent="0.25">
      <c r="A635">
        <f t="shared" si="29"/>
        <v>635</v>
      </c>
      <c r="B635">
        <f t="shared" ca="1" si="28"/>
        <v>0.11767558052517024</v>
      </c>
      <c r="C635">
        <f t="shared" ca="1" si="27"/>
        <v>1610</v>
      </c>
    </row>
    <row r="636" spans="1:3" x14ac:dyDescent="0.25">
      <c r="A636">
        <f t="shared" si="29"/>
        <v>636</v>
      </c>
      <c r="B636">
        <f t="shared" ca="1" si="28"/>
        <v>5.8443062840656368E-2</v>
      </c>
      <c r="C636">
        <f t="shared" ca="1" si="27"/>
        <v>1711</v>
      </c>
    </row>
    <row r="637" spans="1:3" x14ac:dyDescent="0.25">
      <c r="A637">
        <f t="shared" si="29"/>
        <v>637</v>
      </c>
      <c r="B637">
        <f t="shared" ca="1" si="28"/>
        <v>0.82145826969945979</v>
      </c>
      <c r="C637">
        <f t="shared" ca="1" si="27"/>
        <v>333</v>
      </c>
    </row>
    <row r="638" spans="1:3" x14ac:dyDescent="0.25">
      <c r="A638">
        <f t="shared" si="29"/>
        <v>638</v>
      </c>
      <c r="B638">
        <f t="shared" ca="1" si="28"/>
        <v>0.72242756067896663</v>
      </c>
      <c r="C638">
        <f t="shared" ca="1" si="27"/>
        <v>527</v>
      </c>
    </row>
    <row r="639" spans="1:3" x14ac:dyDescent="0.25">
      <c r="A639">
        <f t="shared" si="29"/>
        <v>639</v>
      </c>
      <c r="B639">
        <f t="shared" ca="1" si="28"/>
        <v>0.48260525572269741</v>
      </c>
      <c r="C639">
        <f t="shared" ca="1" si="27"/>
        <v>960</v>
      </c>
    </row>
    <row r="640" spans="1:3" x14ac:dyDescent="0.25">
      <c r="A640">
        <f t="shared" si="29"/>
        <v>640</v>
      </c>
      <c r="B640">
        <f t="shared" ca="1" si="28"/>
        <v>0.92927385348781955</v>
      </c>
      <c r="C640">
        <f t="shared" ca="1" si="27"/>
        <v>135</v>
      </c>
    </row>
    <row r="641" spans="1:3" x14ac:dyDescent="0.25">
      <c r="A641">
        <f t="shared" si="29"/>
        <v>641</v>
      </c>
      <c r="B641">
        <f t="shared" ca="1" si="28"/>
        <v>0.20402414267065105</v>
      </c>
      <c r="C641">
        <f t="shared" ref="C641:C704" ca="1" si="30">RANK(B641,$B$1:$B$1828,0)</f>
        <v>1450</v>
      </c>
    </row>
    <row r="642" spans="1:3" x14ac:dyDescent="0.25">
      <c r="A642">
        <f t="shared" si="29"/>
        <v>642</v>
      </c>
      <c r="B642">
        <f t="shared" ref="B642:B705" ca="1" si="31">RAND()</f>
        <v>0.17320597916716873</v>
      </c>
      <c r="C642">
        <f t="shared" ca="1" si="30"/>
        <v>1517</v>
      </c>
    </row>
    <row r="643" spans="1:3" x14ac:dyDescent="0.25">
      <c r="A643">
        <f t="shared" ref="A643:A706" si="32">+A642+1</f>
        <v>643</v>
      </c>
      <c r="B643">
        <f t="shared" ca="1" si="31"/>
        <v>0.11166083160245766</v>
      </c>
      <c r="C643">
        <f t="shared" ca="1" si="30"/>
        <v>1619</v>
      </c>
    </row>
    <row r="644" spans="1:3" x14ac:dyDescent="0.25">
      <c r="A644">
        <f t="shared" si="32"/>
        <v>644</v>
      </c>
      <c r="B644">
        <f t="shared" ca="1" si="31"/>
        <v>0.32628726671290731</v>
      </c>
      <c r="C644">
        <f t="shared" ca="1" si="30"/>
        <v>1240</v>
      </c>
    </row>
    <row r="645" spans="1:3" x14ac:dyDescent="0.25">
      <c r="A645">
        <f t="shared" si="32"/>
        <v>645</v>
      </c>
      <c r="B645">
        <f t="shared" ca="1" si="31"/>
        <v>0.6609454769470785</v>
      </c>
      <c r="C645">
        <f t="shared" ca="1" si="30"/>
        <v>651</v>
      </c>
    </row>
    <row r="646" spans="1:3" x14ac:dyDescent="0.25">
      <c r="A646">
        <f t="shared" si="32"/>
        <v>646</v>
      </c>
      <c r="B646">
        <f t="shared" ca="1" si="31"/>
        <v>0.45327058983903168</v>
      </c>
      <c r="C646">
        <f t="shared" ca="1" si="30"/>
        <v>1016</v>
      </c>
    </row>
    <row r="647" spans="1:3" x14ac:dyDescent="0.25">
      <c r="A647">
        <f t="shared" si="32"/>
        <v>647</v>
      </c>
      <c r="B647">
        <f t="shared" ca="1" si="31"/>
        <v>0.31649429695405229</v>
      </c>
      <c r="C647">
        <f t="shared" ca="1" si="30"/>
        <v>1255</v>
      </c>
    </row>
    <row r="648" spans="1:3" x14ac:dyDescent="0.25">
      <c r="A648">
        <f t="shared" si="32"/>
        <v>648</v>
      </c>
      <c r="B648">
        <f t="shared" ca="1" si="31"/>
        <v>9.8429507936730554E-2</v>
      </c>
      <c r="C648">
        <f t="shared" ca="1" si="30"/>
        <v>1642</v>
      </c>
    </row>
    <row r="649" spans="1:3" x14ac:dyDescent="0.25">
      <c r="A649">
        <f t="shared" si="32"/>
        <v>649</v>
      </c>
      <c r="B649">
        <f t="shared" ca="1" si="31"/>
        <v>0.28687454062635298</v>
      </c>
      <c r="C649">
        <f t="shared" ca="1" si="30"/>
        <v>1307</v>
      </c>
    </row>
    <row r="650" spans="1:3" x14ac:dyDescent="0.25">
      <c r="A650">
        <f t="shared" si="32"/>
        <v>650</v>
      </c>
      <c r="B650">
        <f t="shared" ca="1" si="31"/>
        <v>0.60098969117439549</v>
      </c>
      <c r="C650">
        <f t="shared" ca="1" si="30"/>
        <v>745</v>
      </c>
    </row>
    <row r="651" spans="1:3" x14ac:dyDescent="0.25">
      <c r="A651">
        <f t="shared" si="32"/>
        <v>651</v>
      </c>
      <c r="B651">
        <f t="shared" ca="1" si="31"/>
        <v>0.57780427227658104</v>
      </c>
      <c r="C651">
        <f t="shared" ca="1" si="30"/>
        <v>787</v>
      </c>
    </row>
    <row r="652" spans="1:3" x14ac:dyDescent="0.25">
      <c r="A652">
        <f t="shared" si="32"/>
        <v>652</v>
      </c>
      <c r="B652">
        <f t="shared" ca="1" si="31"/>
        <v>0.70571158383035582</v>
      </c>
      <c r="C652">
        <f t="shared" ca="1" si="30"/>
        <v>557</v>
      </c>
    </row>
    <row r="653" spans="1:3" x14ac:dyDescent="0.25">
      <c r="A653">
        <f t="shared" si="32"/>
        <v>653</v>
      </c>
      <c r="B653">
        <f t="shared" ca="1" si="31"/>
        <v>0.40267854989487151</v>
      </c>
      <c r="C653">
        <f t="shared" ca="1" si="30"/>
        <v>1107</v>
      </c>
    </row>
    <row r="654" spans="1:3" x14ac:dyDescent="0.25">
      <c r="A654">
        <f t="shared" si="32"/>
        <v>654</v>
      </c>
      <c r="B654">
        <f t="shared" ca="1" si="31"/>
        <v>0.94715985820929238</v>
      </c>
      <c r="C654">
        <f t="shared" ca="1" si="30"/>
        <v>101</v>
      </c>
    </row>
    <row r="655" spans="1:3" x14ac:dyDescent="0.25">
      <c r="A655">
        <f t="shared" si="32"/>
        <v>655</v>
      </c>
      <c r="B655">
        <f t="shared" ca="1" si="31"/>
        <v>0.2356275374908029</v>
      </c>
      <c r="C655">
        <f t="shared" ca="1" si="30"/>
        <v>1406</v>
      </c>
    </row>
    <row r="656" spans="1:3" x14ac:dyDescent="0.25">
      <c r="A656">
        <f t="shared" si="32"/>
        <v>656</v>
      </c>
      <c r="B656">
        <f t="shared" ca="1" si="31"/>
        <v>0.64399928490471581</v>
      </c>
      <c r="C656">
        <f t="shared" ca="1" si="30"/>
        <v>675</v>
      </c>
    </row>
    <row r="657" spans="1:3" x14ac:dyDescent="0.25">
      <c r="A657">
        <f t="shared" si="32"/>
        <v>657</v>
      </c>
      <c r="B657">
        <f t="shared" ca="1" si="31"/>
        <v>0.64308279282986658</v>
      </c>
      <c r="C657">
        <f t="shared" ca="1" si="30"/>
        <v>679</v>
      </c>
    </row>
    <row r="658" spans="1:3" x14ac:dyDescent="0.25">
      <c r="A658">
        <f t="shared" si="32"/>
        <v>658</v>
      </c>
      <c r="B658">
        <f t="shared" ca="1" si="31"/>
        <v>0.49398293541831817</v>
      </c>
      <c r="C658">
        <f t="shared" ca="1" si="30"/>
        <v>934</v>
      </c>
    </row>
    <row r="659" spans="1:3" x14ac:dyDescent="0.25">
      <c r="A659">
        <f t="shared" si="32"/>
        <v>659</v>
      </c>
      <c r="B659">
        <f t="shared" ca="1" si="31"/>
        <v>0.84082735522715324</v>
      </c>
      <c r="C659">
        <f t="shared" ca="1" si="30"/>
        <v>299</v>
      </c>
    </row>
    <row r="660" spans="1:3" x14ac:dyDescent="0.25">
      <c r="A660">
        <f t="shared" si="32"/>
        <v>660</v>
      </c>
      <c r="B660">
        <f t="shared" ca="1" si="31"/>
        <v>0.91965473526711317</v>
      </c>
      <c r="C660">
        <f t="shared" ca="1" si="30"/>
        <v>160</v>
      </c>
    </row>
    <row r="661" spans="1:3" x14ac:dyDescent="0.25">
      <c r="A661">
        <f t="shared" si="32"/>
        <v>661</v>
      </c>
      <c r="B661">
        <f t="shared" ca="1" si="31"/>
        <v>0.70573866024993048</v>
      </c>
      <c r="C661">
        <f t="shared" ca="1" si="30"/>
        <v>556</v>
      </c>
    </row>
    <row r="662" spans="1:3" x14ac:dyDescent="0.25">
      <c r="A662">
        <f t="shared" si="32"/>
        <v>662</v>
      </c>
      <c r="B662">
        <f t="shared" ca="1" si="31"/>
        <v>0.63394150403972704</v>
      </c>
      <c r="C662">
        <f t="shared" ca="1" si="30"/>
        <v>690</v>
      </c>
    </row>
    <row r="663" spans="1:3" x14ac:dyDescent="0.25">
      <c r="A663">
        <f t="shared" si="32"/>
        <v>663</v>
      </c>
      <c r="B663">
        <f t="shared" ca="1" si="31"/>
        <v>0.56090851055344237</v>
      </c>
      <c r="C663">
        <f t="shared" ca="1" si="30"/>
        <v>828</v>
      </c>
    </row>
    <row r="664" spans="1:3" x14ac:dyDescent="0.25">
      <c r="A664">
        <f t="shared" si="32"/>
        <v>664</v>
      </c>
      <c r="B664">
        <f t="shared" ca="1" si="31"/>
        <v>0.85120162684472134</v>
      </c>
      <c r="C664">
        <f t="shared" ca="1" si="30"/>
        <v>283</v>
      </c>
    </row>
    <row r="665" spans="1:3" x14ac:dyDescent="0.25">
      <c r="A665">
        <f t="shared" si="32"/>
        <v>665</v>
      </c>
      <c r="B665">
        <f t="shared" ca="1" si="31"/>
        <v>0.65782139763395708</v>
      </c>
      <c r="C665">
        <f t="shared" ca="1" si="30"/>
        <v>660</v>
      </c>
    </row>
    <row r="666" spans="1:3" x14ac:dyDescent="0.25">
      <c r="A666">
        <f t="shared" si="32"/>
        <v>666</v>
      </c>
      <c r="B666">
        <f t="shared" ca="1" si="31"/>
        <v>3.2174590284937188E-2</v>
      </c>
      <c r="C666">
        <f t="shared" ca="1" si="30"/>
        <v>1756</v>
      </c>
    </row>
    <row r="667" spans="1:3" x14ac:dyDescent="0.25">
      <c r="A667">
        <f t="shared" si="32"/>
        <v>667</v>
      </c>
      <c r="B667">
        <f t="shared" ca="1" si="31"/>
        <v>0.41584770931471648</v>
      </c>
      <c r="C667">
        <f t="shared" ca="1" si="30"/>
        <v>1085</v>
      </c>
    </row>
    <row r="668" spans="1:3" x14ac:dyDescent="0.25">
      <c r="A668">
        <f t="shared" si="32"/>
        <v>668</v>
      </c>
      <c r="B668">
        <f t="shared" ca="1" si="31"/>
        <v>0.86850046779454237</v>
      </c>
      <c r="C668">
        <f t="shared" ca="1" si="30"/>
        <v>248</v>
      </c>
    </row>
    <row r="669" spans="1:3" x14ac:dyDescent="0.25">
      <c r="A669">
        <f t="shared" si="32"/>
        <v>669</v>
      </c>
      <c r="B669">
        <f t="shared" ca="1" si="31"/>
        <v>0.12513085193172102</v>
      </c>
      <c r="C669">
        <f t="shared" ca="1" si="30"/>
        <v>1596</v>
      </c>
    </row>
    <row r="670" spans="1:3" x14ac:dyDescent="0.25">
      <c r="A670">
        <f t="shared" si="32"/>
        <v>670</v>
      </c>
      <c r="B670">
        <f t="shared" ca="1" si="31"/>
        <v>0.88653779423924439</v>
      </c>
      <c r="C670">
        <f t="shared" ca="1" si="30"/>
        <v>218</v>
      </c>
    </row>
    <row r="671" spans="1:3" x14ac:dyDescent="0.25">
      <c r="A671">
        <f t="shared" si="32"/>
        <v>671</v>
      </c>
      <c r="B671">
        <f t="shared" ca="1" si="31"/>
        <v>3.8349305022164382E-2</v>
      </c>
      <c r="C671">
        <f t="shared" ca="1" si="30"/>
        <v>1745</v>
      </c>
    </row>
    <row r="672" spans="1:3" x14ac:dyDescent="0.25">
      <c r="A672">
        <f t="shared" si="32"/>
        <v>672</v>
      </c>
      <c r="B672">
        <f t="shared" ca="1" si="31"/>
        <v>0.12159217560776192</v>
      </c>
      <c r="C672">
        <f t="shared" ca="1" si="30"/>
        <v>1604</v>
      </c>
    </row>
    <row r="673" spans="1:3" x14ac:dyDescent="0.25">
      <c r="A673">
        <f t="shared" si="32"/>
        <v>673</v>
      </c>
      <c r="B673">
        <f t="shared" ca="1" si="31"/>
        <v>0.44156951691655488</v>
      </c>
      <c r="C673">
        <f t="shared" ca="1" si="30"/>
        <v>1041</v>
      </c>
    </row>
    <row r="674" spans="1:3" x14ac:dyDescent="0.25">
      <c r="A674">
        <f t="shared" si="32"/>
        <v>674</v>
      </c>
      <c r="B674">
        <f t="shared" ca="1" si="31"/>
        <v>0.71261441963509209</v>
      </c>
      <c r="C674">
        <f t="shared" ca="1" si="30"/>
        <v>543</v>
      </c>
    </row>
    <row r="675" spans="1:3" x14ac:dyDescent="0.25">
      <c r="A675">
        <f t="shared" si="32"/>
        <v>675</v>
      </c>
      <c r="B675">
        <f t="shared" ca="1" si="31"/>
        <v>0.57151423905080934</v>
      </c>
      <c r="C675">
        <f t="shared" ca="1" si="30"/>
        <v>798</v>
      </c>
    </row>
    <row r="676" spans="1:3" x14ac:dyDescent="0.25">
      <c r="A676">
        <f t="shared" si="32"/>
        <v>676</v>
      </c>
      <c r="B676">
        <f t="shared" ca="1" si="31"/>
        <v>0.86640338058570476</v>
      </c>
      <c r="C676">
        <f t="shared" ca="1" si="30"/>
        <v>250</v>
      </c>
    </row>
    <row r="677" spans="1:3" x14ac:dyDescent="0.25">
      <c r="A677">
        <f t="shared" si="32"/>
        <v>677</v>
      </c>
      <c r="B677">
        <f t="shared" ca="1" si="31"/>
        <v>0.71237065630085106</v>
      </c>
      <c r="C677">
        <f t="shared" ca="1" si="30"/>
        <v>544</v>
      </c>
    </row>
    <row r="678" spans="1:3" x14ac:dyDescent="0.25">
      <c r="A678">
        <f t="shared" si="32"/>
        <v>678</v>
      </c>
      <c r="B678">
        <f t="shared" ca="1" si="31"/>
        <v>0.30596199811293612</v>
      </c>
      <c r="C678">
        <f t="shared" ca="1" si="30"/>
        <v>1269</v>
      </c>
    </row>
    <row r="679" spans="1:3" x14ac:dyDescent="0.25">
      <c r="A679">
        <f t="shared" si="32"/>
        <v>679</v>
      </c>
      <c r="B679">
        <f t="shared" ca="1" si="31"/>
        <v>0.97965922906837655</v>
      </c>
      <c r="C679">
        <f t="shared" ca="1" si="30"/>
        <v>43</v>
      </c>
    </row>
    <row r="680" spans="1:3" x14ac:dyDescent="0.25">
      <c r="A680">
        <f t="shared" si="32"/>
        <v>680</v>
      </c>
      <c r="B680">
        <f t="shared" ca="1" si="31"/>
        <v>0.40086600568927933</v>
      </c>
      <c r="C680">
        <f t="shared" ca="1" si="30"/>
        <v>1110</v>
      </c>
    </row>
    <row r="681" spans="1:3" x14ac:dyDescent="0.25">
      <c r="A681">
        <f t="shared" si="32"/>
        <v>681</v>
      </c>
      <c r="B681">
        <f t="shared" ca="1" si="31"/>
        <v>0.39937454741557477</v>
      </c>
      <c r="C681">
        <f t="shared" ca="1" si="30"/>
        <v>1114</v>
      </c>
    </row>
    <row r="682" spans="1:3" x14ac:dyDescent="0.25">
      <c r="A682">
        <f t="shared" si="32"/>
        <v>682</v>
      </c>
      <c r="B682">
        <f t="shared" ca="1" si="31"/>
        <v>0.10903634956417219</v>
      </c>
      <c r="C682">
        <f t="shared" ca="1" si="30"/>
        <v>1624</v>
      </c>
    </row>
    <row r="683" spans="1:3" x14ac:dyDescent="0.25">
      <c r="A683">
        <f t="shared" si="32"/>
        <v>683</v>
      </c>
      <c r="B683">
        <f t="shared" ca="1" si="31"/>
        <v>0.78705785244026683</v>
      </c>
      <c r="C683">
        <f t="shared" ca="1" si="30"/>
        <v>395</v>
      </c>
    </row>
    <row r="684" spans="1:3" x14ac:dyDescent="0.25">
      <c r="A684">
        <f t="shared" si="32"/>
        <v>684</v>
      </c>
      <c r="B684">
        <f t="shared" ca="1" si="31"/>
        <v>0.56442700551091107</v>
      </c>
      <c r="C684">
        <f t="shared" ca="1" si="30"/>
        <v>816</v>
      </c>
    </row>
    <row r="685" spans="1:3" x14ac:dyDescent="0.25">
      <c r="A685">
        <f t="shared" si="32"/>
        <v>685</v>
      </c>
      <c r="B685">
        <f t="shared" ca="1" si="31"/>
        <v>0.45336641951320034</v>
      </c>
      <c r="C685">
        <f t="shared" ca="1" si="30"/>
        <v>1015</v>
      </c>
    </row>
    <row r="686" spans="1:3" x14ac:dyDescent="0.25">
      <c r="A686">
        <f t="shared" si="32"/>
        <v>686</v>
      </c>
      <c r="B686">
        <f t="shared" ca="1" si="31"/>
        <v>0.7419080762289838</v>
      </c>
      <c r="C686">
        <f t="shared" ca="1" si="30"/>
        <v>486</v>
      </c>
    </row>
    <row r="687" spans="1:3" x14ac:dyDescent="0.25">
      <c r="A687">
        <f t="shared" si="32"/>
        <v>687</v>
      </c>
      <c r="B687">
        <f t="shared" ca="1" si="31"/>
        <v>0.6720886189966111</v>
      </c>
      <c r="C687">
        <f t="shared" ca="1" si="30"/>
        <v>631</v>
      </c>
    </row>
    <row r="688" spans="1:3" x14ac:dyDescent="0.25">
      <c r="A688">
        <f t="shared" si="32"/>
        <v>688</v>
      </c>
      <c r="B688">
        <f t="shared" ca="1" si="31"/>
        <v>0.41379450923736416</v>
      </c>
      <c r="C688">
        <f t="shared" ca="1" si="30"/>
        <v>1088</v>
      </c>
    </row>
    <row r="689" spans="1:3" x14ac:dyDescent="0.25">
      <c r="A689">
        <f t="shared" si="32"/>
        <v>689</v>
      </c>
      <c r="B689">
        <f t="shared" ca="1" si="31"/>
        <v>0.12427345533873924</v>
      </c>
      <c r="C689">
        <f t="shared" ca="1" si="30"/>
        <v>1599</v>
      </c>
    </row>
    <row r="690" spans="1:3" x14ac:dyDescent="0.25">
      <c r="A690">
        <f t="shared" si="32"/>
        <v>690</v>
      </c>
      <c r="B690">
        <f t="shared" ca="1" si="31"/>
        <v>0.4272430010730911</v>
      </c>
      <c r="C690">
        <f t="shared" ca="1" si="30"/>
        <v>1060</v>
      </c>
    </row>
    <row r="691" spans="1:3" x14ac:dyDescent="0.25">
      <c r="A691">
        <f t="shared" si="32"/>
        <v>691</v>
      </c>
      <c r="B691">
        <f t="shared" ca="1" si="31"/>
        <v>0.91858908035082409</v>
      </c>
      <c r="C691">
        <f t="shared" ca="1" si="30"/>
        <v>164</v>
      </c>
    </row>
    <row r="692" spans="1:3" x14ac:dyDescent="0.25">
      <c r="A692">
        <f t="shared" si="32"/>
        <v>692</v>
      </c>
      <c r="B692">
        <f t="shared" ca="1" si="31"/>
        <v>0.60774201368414804</v>
      </c>
      <c r="C692">
        <f t="shared" ca="1" si="30"/>
        <v>735</v>
      </c>
    </row>
    <row r="693" spans="1:3" x14ac:dyDescent="0.25">
      <c r="A693">
        <f t="shared" si="32"/>
        <v>693</v>
      </c>
      <c r="B693">
        <f t="shared" ca="1" si="31"/>
        <v>0.99248148496486976</v>
      </c>
      <c r="C693">
        <f t="shared" ca="1" si="30"/>
        <v>17</v>
      </c>
    </row>
    <row r="694" spans="1:3" x14ac:dyDescent="0.25">
      <c r="A694">
        <f t="shared" si="32"/>
        <v>694</v>
      </c>
      <c r="B694">
        <f t="shared" ca="1" si="31"/>
        <v>0.59848116982881427</v>
      </c>
      <c r="C694">
        <f t="shared" ca="1" si="30"/>
        <v>754</v>
      </c>
    </row>
    <row r="695" spans="1:3" x14ac:dyDescent="0.25">
      <c r="A695">
        <f t="shared" si="32"/>
        <v>695</v>
      </c>
      <c r="B695">
        <f t="shared" ca="1" si="31"/>
        <v>0.93576560175393919</v>
      </c>
      <c r="C695">
        <f t="shared" ca="1" si="30"/>
        <v>120</v>
      </c>
    </row>
    <row r="696" spans="1:3" x14ac:dyDescent="0.25">
      <c r="A696">
        <f t="shared" si="32"/>
        <v>696</v>
      </c>
      <c r="B696">
        <f t="shared" ca="1" si="31"/>
        <v>0.39516333444096563</v>
      </c>
      <c r="C696">
        <f t="shared" ca="1" si="30"/>
        <v>1125</v>
      </c>
    </row>
    <row r="697" spans="1:3" x14ac:dyDescent="0.25">
      <c r="A697">
        <f t="shared" si="32"/>
        <v>697</v>
      </c>
      <c r="B697">
        <f t="shared" ca="1" si="31"/>
        <v>0.89447647406265451</v>
      </c>
      <c r="C697">
        <f t="shared" ca="1" si="30"/>
        <v>202</v>
      </c>
    </row>
    <row r="698" spans="1:3" x14ac:dyDescent="0.25">
      <c r="A698">
        <f t="shared" si="32"/>
        <v>698</v>
      </c>
      <c r="B698">
        <f t="shared" ca="1" si="31"/>
        <v>0.70136420903122865</v>
      </c>
      <c r="C698">
        <f t="shared" ca="1" si="30"/>
        <v>572</v>
      </c>
    </row>
    <row r="699" spans="1:3" x14ac:dyDescent="0.25">
      <c r="A699">
        <f t="shared" si="32"/>
        <v>699</v>
      </c>
      <c r="B699">
        <f t="shared" ca="1" si="31"/>
        <v>9.4694369880114926E-2</v>
      </c>
      <c r="C699">
        <f t="shared" ca="1" si="30"/>
        <v>1649</v>
      </c>
    </row>
    <row r="700" spans="1:3" x14ac:dyDescent="0.25">
      <c r="A700">
        <f t="shared" si="32"/>
        <v>700</v>
      </c>
      <c r="B700">
        <f t="shared" ca="1" si="31"/>
        <v>0.17645256322849168</v>
      </c>
      <c r="C700">
        <f t="shared" ca="1" si="30"/>
        <v>1513</v>
      </c>
    </row>
    <row r="701" spans="1:3" x14ac:dyDescent="0.25">
      <c r="A701">
        <f t="shared" si="32"/>
        <v>701</v>
      </c>
      <c r="B701">
        <f t="shared" ca="1" si="31"/>
        <v>0.78318398769210429</v>
      </c>
      <c r="C701">
        <f t="shared" ca="1" si="30"/>
        <v>401</v>
      </c>
    </row>
    <row r="702" spans="1:3" x14ac:dyDescent="0.25">
      <c r="A702">
        <f t="shared" si="32"/>
        <v>702</v>
      </c>
      <c r="B702">
        <f t="shared" ca="1" si="31"/>
        <v>0.86598927572206852</v>
      </c>
      <c r="C702">
        <f t="shared" ca="1" si="30"/>
        <v>252</v>
      </c>
    </row>
    <row r="703" spans="1:3" x14ac:dyDescent="0.25">
      <c r="A703">
        <f t="shared" si="32"/>
        <v>703</v>
      </c>
      <c r="B703">
        <f t="shared" ca="1" si="31"/>
        <v>0.96916911722835741</v>
      </c>
      <c r="C703">
        <f t="shared" ca="1" si="30"/>
        <v>60</v>
      </c>
    </row>
    <row r="704" spans="1:3" x14ac:dyDescent="0.25">
      <c r="A704">
        <f t="shared" si="32"/>
        <v>704</v>
      </c>
      <c r="B704">
        <f t="shared" ca="1" si="31"/>
        <v>0.80928711185457947</v>
      </c>
      <c r="C704">
        <f t="shared" ca="1" si="30"/>
        <v>358</v>
      </c>
    </row>
    <row r="705" spans="1:3" x14ac:dyDescent="0.25">
      <c r="A705">
        <f t="shared" si="32"/>
        <v>705</v>
      </c>
      <c r="B705">
        <f t="shared" ca="1" si="31"/>
        <v>0.39589468979440257</v>
      </c>
      <c r="C705">
        <f t="shared" ref="C705:C768" ca="1" si="33">RANK(B705,$B$1:$B$1828,0)</f>
        <v>1120</v>
      </c>
    </row>
    <row r="706" spans="1:3" x14ac:dyDescent="0.25">
      <c r="A706">
        <f t="shared" si="32"/>
        <v>706</v>
      </c>
      <c r="B706">
        <f t="shared" ref="B706:B769" ca="1" si="34">RAND()</f>
        <v>0.80966862964924946</v>
      </c>
      <c r="C706">
        <f t="shared" ca="1" si="33"/>
        <v>356</v>
      </c>
    </row>
    <row r="707" spans="1:3" x14ac:dyDescent="0.25">
      <c r="A707">
        <f t="shared" ref="A707:A770" si="35">+A706+1</f>
        <v>707</v>
      </c>
      <c r="B707">
        <f t="shared" ca="1" si="34"/>
        <v>0.5404125636397501</v>
      </c>
      <c r="C707">
        <f t="shared" ca="1" si="33"/>
        <v>866</v>
      </c>
    </row>
    <row r="708" spans="1:3" x14ac:dyDescent="0.25">
      <c r="A708">
        <f t="shared" si="35"/>
        <v>708</v>
      </c>
      <c r="B708">
        <f t="shared" ca="1" si="34"/>
        <v>0.22173626375078537</v>
      </c>
      <c r="C708">
        <f t="shared" ca="1" si="33"/>
        <v>1425</v>
      </c>
    </row>
    <row r="709" spans="1:3" x14ac:dyDescent="0.25">
      <c r="A709">
        <f t="shared" si="35"/>
        <v>709</v>
      </c>
      <c r="B709">
        <f t="shared" ca="1" si="34"/>
        <v>0.21730439713461958</v>
      </c>
      <c r="C709">
        <f t="shared" ca="1" si="33"/>
        <v>1429</v>
      </c>
    </row>
    <row r="710" spans="1:3" x14ac:dyDescent="0.25">
      <c r="A710">
        <f t="shared" si="35"/>
        <v>710</v>
      </c>
      <c r="B710">
        <f t="shared" ca="1" si="34"/>
        <v>0.39983233450651723</v>
      </c>
      <c r="C710">
        <f t="shared" ca="1" si="33"/>
        <v>1112</v>
      </c>
    </row>
    <row r="711" spans="1:3" x14ac:dyDescent="0.25">
      <c r="A711">
        <f t="shared" si="35"/>
        <v>711</v>
      </c>
      <c r="B711">
        <f t="shared" ca="1" si="34"/>
        <v>0.24051469741557197</v>
      </c>
      <c r="C711">
        <f t="shared" ca="1" si="33"/>
        <v>1398</v>
      </c>
    </row>
    <row r="712" spans="1:3" x14ac:dyDescent="0.25">
      <c r="A712">
        <f t="shared" si="35"/>
        <v>712</v>
      </c>
      <c r="B712">
        <f t="shared" ca="1" si="34"/>
        <v>0.46253664075390721</v>
      </c>
      <c r="C712">
        <f t="shared" ca="1" si="33"/>
        <v>996</v>
      </c>
    </row>
    <row r="713" spans="1:3" x14ac:dyDescent="0.25">
      <c r="A713">
        <f t="shared" si="35"/>
        <v>713</v>
      </c>
      <c r="B713">
        <f t="shared" ca="1" si="34"/>
        <v>0.33564690129786023</v>
      </c>
      <c r="C713">
        <f t="shared" ca="1" si="33"/>
        <v>1227</v>
      </c>
    </row>
    <row r="714" spans="1:3" x14ac:dyDescent="0.25">
      <c r="A714">
        <f t="shared" si="35"/>
        <v>714</v>
      </c>
      <c r="B714">
        <f t="shared" ca="1" si="34"/>
        <v>0.72211037456133587</v>
      </c>
      <c r="C714">
        <f t="shared" ca="1" si="33"/>
        <v>529</v>
      </c>
    </row>
    <row r="715" spans="1:3" x14ac:dyDescent="0.25">
      <c r="A715">
        <f t="shared" si="35"/>
        <v>715</v>
      </c>
      <c r="B715">
        <f t="shared" ca="1" si="34"/>
        <v>0.97177205340519823</v>
      </c>
      <c r="C715">
        <f t="shared" ca="1" si="33"/>
        <v>53</v>
      </c>
    </row>
    <row r="716" spans="1:3" x14ac:dyDescent="0.25">
      <c r="A716">
        <f t="shared" si="35"/>
        <v>716</v>
      </c>
      <c r="B716">
        <f t="shared" ca="1" si="34"/>
        <v>0.90861416262263295</v>
      </c>
      <c r="C716">
        <f t="shared" ca="1" si="33"/>
        <v>184</v>
      </c>
    </row>
    <row r="717" spans="1:3" x14ac:dyDescent="0.25">
      <c r="A717">
        <f t="shared" si="35"/>
        <v>717</v>
      </c>
      <c r="B717">
        <f t="shared" ca="1" si="34"/>
        <v>0.13590151790118954</v>
      </c>
      <c r="C717">
        <f t="shared" ca="1" si="33"/>
        <v>1572</v>
      </c>
    </row>
    <row r="718" spans="1:3" x14ac:dyDescent="0.25">
      <c r="A718">
        <f t="shared" si="35"/>
        <v>718</v>
      </c>
      <c r="B718">
        <f t="shared" ca="1" si="34"/>
        <v>0.74818234965104535</v>
      </c>
      <c r="C718">
        <f t="shared" ca="1" si="33"/>
        <v>472</v>
      </c>
    </row>
    <row r="719" spans="1:3" x14ac:dyDescent="0.25">
      <c r="A719">
        <f t="shared" si="35"/>
        <v>719</v>
      </c>
      <c r="B719">
        <f t="shared" ca="1" si="34"/>
        <v>0.74513042445600719</v>
      </c>
      <c r="C719">
        <f t="shared" ca="1" si="33"/>
        <v>480</v>
      </c>
    </row>
    <row r="720" spans="1:3" x14ac:dyDescent="0.25">
      <c r="A720">
        <f t="shared" si="35"/>
        <v>720</v>
      </c>
      <c r="B720">
        <f t="shared" ca="1" si="34"/>
        <v>0.34538448352396645</v>
      </c>
      <c r="C720">
        <f t="shared" ca="1" si="33"/>
        <v>1218</v>
      </c>
    </row>
    <row r="721" spans="1:3" x14ac:dyDescent="0.25">
      <c r="A721">
        <f t="shared" si="35"/>
        <v>721</v>
      </c>
      <c r="B721">
        <f t="shared" ca="1" si="34"/>
        <v>0.78735192055752579</v>
      </c>
      <c r="C721">
        <f t="shared" ca="1" si="33"/>
        <v>393</v>
      </c>
    </row>
    <row r="722" spans="1:3" x14ac:dyDescent="0.25">
      <c r="A722">
        <f t="shared" si="35"/>
        <v>722</v>
      </c>
      <c r="B722">
        <f t="shared" ca="1" si="34"/>
        <v>0.92981222197811553</v>
      </c>
      <c r="C722">
        <f t="shared" ca="1" si="33"/>
        <v>134</v>
      </c>
    </row>
    <row r="723" spans="1:3" x14ac:dyDescent="0.25">
      <c r="A723">
        <f t="shared" si="35"/>
        <v>723</v>
      </c>
      <c r="B723">
        <f t="shared" ca="1" si="34"/>
        <v>0.14083818850013374</v>
      </c>
      <c r="C723">
        <f t="shared" ca="1" si="33"/>
        <v>1565</v>
      </c>
    </row>
    <row r="724" spans="1:3" x14ac:dyDescent="0.25">
      <c r="A724">
        <f t="shared" si="35"/>
        <v>724</v>
      </c>
      <c r="B724">
        <f t="shared" ca="1" si="34"/>
        <v>0.76286651463205379</v>
      </c>
      <c r="C724">
        <f t="shared" ca="1" si="33"/>
        <v>435</v>
      </c>
    </row>
    <row r="725" spans="1:3" x14ac:dyDescent="0.25">
      <c r="A725">
        <f t="shared" si="35"/>
        <v>725</v>
      </c>
      <c r="B725">
        <f t="shared" ca="1" si="34"/>
        <v>6.2356304516763439E-2</v>
      </c>
      <c r="C725">
        <f t="shared" ca="1" si="33"/>
        <v>1701</v>
      </c>
    </row>
    <row r="726" spans="1:3" x14ac:dyDescent="0.25">
      <c r="A726">
        <f t="shared" si="35"/>
        <v>726</v>
      </c>
      <c r="B726">
        <f t="shared" ca="1" si="34"/>
        <v>0.6504529622813271</v>
      </c>
      <c r="C726">
        <f t="shared" ca="1" si="33"/>
        <v>669</v>
      </c>
    </row>
    <row r="727" spans="1:3" x14ac:dyDescent="0.25">
      <c r="A727">
        <f t="shared" si="35"/>
        <v>727</v>
      </c>
      <c r="B727">
        <f t="shared" ca="1" si="34"/>
        <v>0.30431578014749572</v>
      </c>
      <c r="C727">
        <f t="shared" ca="1" si="33"/>
        <v>1275</v>
      </c>
    </row>
    <row r="728" spans="1:3" x14ac:dyDescent="0.25">
      <c r="A728">
        <f t="shared" si="35"/>
        <v>728</v>
      </c>
      <c r="B728">
        <f t="shared" ca="1" si="34"/>
        <v>0.86853139913873034</v>
      </c>
      <c r="C728">
        <f t="shared" ca="1" si="33"/>
        <v>247</v>
      </c>
    </row>
    <row r="729" spans="1:3" x14ac:dyDescent="0.25">
      <c r="A729">
        <f t="shared" si="35"/>
        <v>729</v>
      </c>
      <c r="B729">
        <f t="shared" ca="1" si="34"/>
        <v>0.39122371936116029</v>
      </c>
      <c r="C729">
        <f t="shared" ca="1" si="33"/>
        <v>1139</v>
      </c>
    </row>
    <row r="730" spans="1:3" x14ac:dyDescent="0.25">
      <c r="A730">
        <f t="shared" si="35"/>
        <v>730</v>
      </c>
      <c r="B730">
        <f t="shared" ca="1" si="34"/>
        <v>0.62516927532235167</v>
      </c>
      <c r="C730">
        <f t="shared" ca="1" si="33"/>
        <v>701</v>
      </c>
    </row>
    <row r="731" spans="1:3" x14ac:dyDescent="0.25">
      <c r="A731">
        <f t="shared" si="35"/>
        <v>731</v>
      </c>
      <c r="B731">
        <f t="shared" ca="1" si="34"/>
        <v>0.75281706549785232</v>
      </c>
      <c r="C731">
        <f t="shared" ca="1" si="33"/>
        <v>461</v>
      </c>
    </row>
    <row r="732" spans="1:3" x14ac:dyDescent="0.25">
      <c r="A732">
        <f t="shared" si="35"/>
        <v>732</v>
      </c>
      <c r="B732">
        <f t="shared" ca="1" si="34"/>
        <v>0.36409407230831436</v>
      </c>
      <c r="C732">
        <f t="shared" ca="1" si="33"/>
        <v>1182</v>
      </c>
    </row>
    <row r="733" spans="1:3" x14ac:dyDescent="0.25">
      <c r="A733">
        <f t="shared" si="35"/>
        <v>733</v>
      </c>
      <c r="B733">
        <f t="shared" ca="1" si="34"/>
        <v>0.44431300254977513</v>
      </c>
      <c r="C733">
        <f t="shared" ca="1" si="33"/>
        <v>1037</v>
      </c>
    </row>
    <row r="734" spans="1:3" x14ac:dyDescent="0.25">
      <c r="A734">
        <f t="shared" si="35"/>
        <v>734</v>
      </c>
      <c r="B734">
        <f t="shared" ca="1" si="34"/>
        <v>0.80097199313602085</v>
      </c>
      <c r="C734">
        <f t="shared" ca="1" si="33"/>
        <v>368</v>
      </c>
    </row>
    <row r="735" spans="1:3" x14ac:dyDescent="0.25">
      <c r="A735">
        <f t="shared" si="35"/>
        <v>735</v>
      </c>
      <c r="B735">
        <f t="shared" ca="1" si="34"/>
        <v>0.90401649045273946</v>
      </c>
      <c r="C735">
        <f t="shared" ca="1" si="33"/>
        <v>190</v>
      </c>
    </row>
    <row r="736" spans="1:3" x14ac:dyDescent="0.25">
      <c r="A736">
        <f t="shared" si="35"/>
        <v>736</v>
      </c>
      <c r="B736">
        <f t="shared" ca="1" si="34"/>
        <v>0.98885430976734778</v>
      </c>
      <c r="C736">
        <f t="shared" ca="1" si="33"/>
        <v>25</v>
      </c>
    </row>
    <row r="737" spans="1:3" x14ac:dyDescent="0.25">
      <c r="A737">
        <f t="shared" si="35"/>
        <v>737</v>
      </c>
      <c r="B737">
        <f t="shared" ca="1" si="34"/>
        <v>0.70610362376763181</v>
      </c>
      <c r="C737">
        <f t="shared" ca="1" si="33"/>
        <v>555</v>
      </c>
    </row>
    <row r="738" spans="1:3" x14ac:dyDescent="0.25">
      <c r="A738">
        <f t="shared" si="35"/>
        <v>738</v>
      </c>
      <c r="B738">
        <f t="shared" ca="1" si="34"/>
        <v>0.22295576974745446</v>
      </c>
      <c r="C738">
        <f t="shared" ca="1" si="33"/>
        <v>1422</v>
      </c>
    </row>
    <row r="739" spans="1:3" x14ac:dyDescent="0.25">
      <c r="A739">
        <f t="shared" si="35"/>
        <v>739</v>
      </c>
      <c r="B739">
        <f t="shared" ca="1" si="34"/>
        <v>4.5953916698273645E-2</v>
      </c>
      <c r="C739">
        <f t="shared" ca="1" si="33"/>
        <v>1732</v>
      </c>
    </row>
    <row r="740" spans="1:3" x14ac:dyDescent="0.25">
      <c r="A740">
        <f t="shared" si="35"/>
        <v>740</v>
      </c>
      <c r="B740">
        <f t="shared" ca="1" si="34"/>
        <v>1.1599468986341455E-2</v>
      </c>
      <c r="C740">
        <f t="shared" ca="1" si="33"/>
        <v>1805</v>
      </c>
    </row>
    <row r="741" spans="1:3" x14ac:dyDescent="0.25">
      <c r="A741">
        <f t="shared" si="35"/>
        <v>741</v>
      </c>
      <c r="B741">
        <f t="shared" ca="1" si="34"/>
        <v>0.93347180496387305</v>
      </c>
      <c r="C741">
        <f t="shared" ca="1" si="33"/>
        <v>127</v>
      </c>
    </row>
    <row r="742" spans="1:3" x14ac:dyDescent="0.25">
      <c r="A742">
        <f t="shared" si="35"/>
        <v>742</v>
      </c>
      <c r="B742">
        <f t="shared" ca="1" si="34"/>
        <v>0.59879677146606924</v>
      </c>
      <c r="C742">
        <f t="shared" ca="1" si="33"/>
        <v>752</v>
      </c>
    </row>
    <row r="743" spans="1:3" x14ac:dyDescent="0.25">
      <c r="A743">
        <f t="shared" si="35"/>
        <v>743</v>
      </c>
      <c r="B743">
        <f t="shared" ca="1" si="34"/>
        <v>0.49893048271079199</v>
      </c>
      <c r="C743">
        <f t="shared" ca="1" si="33"/>
        <v>922</v>
      </c>
    </row>
    <row r="744" spans="1:3" x14ac:dyDescent="0.25">
      <c r="A744">
        <f t="shared" si="35"/>
        <v>744</v>
      </c>
      <c r="B744">
        <f t="shared" ca="1" si="34"/>
        <v>0.68706686612095591</v>
      </c>
      <c r="C744">
        <f t="shared" ca="1" si="33"/>
        <v>605</v>
      </c>
    </row>
    <row r="745" spans="1:3" x14ac:dyDescent="0.25">
      <c r="A745">
        <f t="shared" si="35"/>
        <v>745</v>
      </c>
      <c r="B745">
        <f t="shared" ca="1" si="34"/>
        <v>0.39889692234206486</v>
      </c>
      <c r="C745">
        <f t="shared" ca="1" si="33"/>
        <v>1117</v>
      </c>
    </row>
    <row r="746" spans="1:3" x14ac:dyDescent="0.25">
      <c r="A746">
        <f t="shared" si="35"/>
        <v>746</v>
      </c>
      <c r="B746">
        <f t="shared" ca="1" si="34"/>
        <v>0.49614033235593236</v>
      </c>
      <c r="C746">
        <f t="shared" ca="1" si="33"/>
        <v>927</v>
      </c>
    </row>
    <row r="747" spans="1:3" x14ac:dyDescent="0.25">
      <c r="A747">
        <f t="shared" si="35"/>
        <v>747</v>
      </c>
      <c r="B747">
        <f t="shared" ca="1" si="34"/>
        <v>7.5491428011567052E-3</v>
      </c>
      <c r="C747">
        <f t="shared" ca="1" si="33"/>
        <v>1812</v>
      </c>
    </row>
    <row r="748" spans="1:3" x14ac:dyDescent="0.25">
      <c r="A748">
        <f t="shared" si="35"/>
        <v>748</v>
      </c>
      <c r="B748">
        <f t="shared" ca="1" si="34"/>
        <v>0.47551143656457062</v>
      </c>
      <c r="C748">
        <f t="shared" ca="1" si="33"/>
        <v>971</v>
      </c>
    </row>
    <row r="749" spans="1:3" x14ac:dyDescent="0.25">
      <c r="A749">
        <f t="shared" si="35"/>
        <v>749</v>
      </c>
      <c r="B749">
        <f t="shared" ca="1" si="34"/>
        <v>0.67670829147890998</v>
      </c>
      <c r="C749">
        <f t="shared" ca="1" si="33"/>
        <v>624</v>
      </c>
    </row>
    <row r="750" spans="1:3" x14ac:dyDescent="0.25">
      <c r="A750">
        <f t="shared" si="35"/>
        <v>750</v>
      </c>
      <c r="B750">
        <f t="shared" ca="1" si="34"/>
        <v>0.4163074605296968</v>
      </c>
      <c r="C750">
        <f t="shared" ca="1" si="33"/>
        <v>1083</v>
      </c>
    </row>
    <row r="751" spans="1:3" x14ac:dyDescent="0.25">
      <c r="A751">
        <f t="shared" si="35"/>
        <v>751</v>
      </c>
      <c r="B751">
        <f t="shared" ca="1" si="34"/>
        <v>0.79058913273992992</v>
      </c>
      <c r="C751">
        <f t="shared" ca="1" si="33"/>
        <v>386</v>
      </c>
    </row>
    <row r="752" spans="1:3" x14ac:dyDescent="0.25">
      <c r="A752">
        <f t="shared" si="35"/>
        <v>752</v>
      </c>
      <c r="B752">
        <f t="shared" ca="1" si="34"/>
        <v>0.17882725414036837</v>
      </c>
      <c r="C752">
        <f t="shared" ca="1" si="33"/>
        <v>1509</v>
      </c>
    </row>
    <row r="753" spans="1:3" x14ac:dyDescent="0.25">
      <c r="A753">
        <f t="shared" si="35"/>
        <v>753</v>
      </c>
      <c r="B753">
        <f t="shared" ca="1" si="34"/>
        <v>0.18505523241457322</v>
      </c>
      <c r="C753">
        <f t="shared" ca="1" si="33"/>
        <v>1499</v>
      </c>
    </row>
    <row r="754" spans="1:3" x14ac:dyDescent="0.25">
      <c r="A754">
        <f t="shared" si="35"/>
        <v>754</v>
      </c>
      <c r="B754">
        <f t="shared" ca="1" si="34"/>
        <v>0.92574861442304568</v>
      </c>
      <c r="C754">
        <f t="shared" ca="1" si="33"/>
        <v>144</v>
      </c>
    </row>
    <row r="755" spans="1:3" x14ac:dyDescent="0.25">
      <c r="A755">
        <f t="shared" si="35"/>
        <v>755</v>
      </c>
      <c r="B755">
        <f t="shared" ca="1" si="34"/>
        <v>0.6092883451172767</v>
      </c>
      <c r="C755">
        <f t="shared" ca="1" si="33"/>
        <v>731</v>
      </c>
    </row>
    <row r="756" spans="1:3" x14ac:dyDescent="0.25">
      <c r="A756">
        <f t="shared" si="35"/>
        <v>756</v>
      </c>
      <c r="B756">
        <f t="shared" ca="1" si="34"/>
        <v>0.91272851190030457</v>
      </c>
      <c r="C756">
        <f t="shared" ca="1" si="33"/>
        <v>175</v>
      </c>
    </row>
    <row r="757" spans="1:3" x14ac:dyDescent="0.25">
      <c r="A757">
        <f t="shared" si="35"/>
        <v>757</v>
      </c>
      <c r="B757">
        <f t="shared" ca="1" si="34"/>
        <v>0.14965147831034242</v>
      </c>
      <c r="C757">
        <f t="shared" ca="1" si="33"/>
        <v>1551</v>
      </c>
    </row>
    <row r="758" spans="1:3" x14ac:dyDescent="0.25">
      <c r="A758">
        <f t="shared" si="35"/>
        <v>758</v>
      </c>
      <c r="B758">
        <f t="shared" ca="1" si="34"/>
        <v>9.328498897262294E-2</v>
      </c>
      <c r="C758">
        <f t="shared" ca="1" si="33"/>
        <v>1651</v>
      </c>
    </row>
    <row r="759" spans="1:3" x14ac:dyDescent="0.25">
      <c r="A759">
        <f t="shared" si="35"/>
        <v>759</v>
      </c>
      <c r="B759">
        <f t="shared" ca="1" si="34"/>
        <v>0.8545458095993187</v>
      </c>
      <c r="C759">
        <f t="shared" ca="1" si="33"/>
        <v>276</v>
      </c>
    </row>
    <row r="760" spans="1:3" x14ac:dyDescent="0.25">
      <c r="A760">
        <f t="shared" si="35"/>
        <v>760</v>
      </c>
      <c r="B760">
        <f t="shared" ca="1" si="34"/>
        <v>0.49167024557376515</v>
      </c>
      <c r="C760">
        <f t="shared" ca="1" si="33"/>
        <v>941</v>
      </c>
    </row>
    <row r="761" spans="1:3" x14ac:dyDescent="0.25">
      <c r="A761">
        <f t="shared" si="35"/>
        <v>761</v>
      </c>
      <c r="B761">
        <f t="shared" ca="1" si="34"/>
        <v>0.78540489511709033</v>
      </c>
      <c r="C761">
        <f t="shared" ca="1" si="33"/>
        <v>398</v>
      </c>
    </row>
    <row r="762" spans="1:3" x14ac:dyDescent="0.25">
      <c r="A762">
        <f t="shared" si="35"/>
        <v>762</v>
      </c>
      <c r="B762">
        <f t="shared" ca="1" si="34"/>
        <v>0.4003122526081111</v>
      </c>
      <c r="C762">
        <f t="shared" ca="1" si="33"/>
        <v>1111</v>
      </c>
    </row>
    <row r="763" spans="1:3" x14ac:dyDescent="0.25">
      <c r="A763">
        <f t="shared" si="35"/>
        <v>763</v>
      </c>
      <c r="B763">
        <f t="shared" ca="1" si="34"/>
        <v>6.0690416182370366E-2</v>
      </c>
      <c r="C763">
        <f t="shared" ca="1" si="33"/>
        <v>1705</v>
      </c>
    </row>
    <row r="764" spans="1:3" x14ac:dyDescent="0.25">
      <c r="A764">
        <f t="shared" si="35"/>
        <v>764</v>
      </c>
      <c r="B764">
        <f t="shared" ca="1" si="34"/>
        <v>0.29078046095090027</v>
      </c>
      <c r="C764">
        <f t="shared" ca="1" si="33"/>
        <v>1297</v>
      </c>
    </row>
    <row r="765" spans="1:3" x14ac:dyDescent="0.25">
      <c r="A765">
        <f t="shared" si="35"/>
        <v>765</v>
      </c>
      <c r="B765">
        <f t="shared" ca="1" si="34"/>
        <v>0.98005710513529953</v>
      </c>
      <c r="C765">
        <f t="shared" ca="1" si="33"/>
        <v>41</v>
      </c>
    </row>
    <row r="766" spans="1:3" x14ac:dyDescent="0.25">
      <c r="A766">
        <f t="shared" si="35"/>
        <v>766</v>
      </c>
      <c r="B766">
        <f t="shared" ca="1" si="34"/>
        <v>0.13964373912113015</v>
      </c>
      <c r="C766">
        <f t="shared" ca="1" si="33"/>
        <v>1568</v>
      </c>
    </row>
    <row r="767" spans="1:3" x14ac:dyDescent="0.25">
      <c r="A767">
        <f t="shared" si="35"/>
        <v>767</v>
      </c>
      <c r="B767">
        <f t="shared" ca="1" si="34"/>
        <v>0.88335041108010681</v>
      </c>
      <c r="C767">
        <f t="shared" ca="1" si="33"/>
        <v>225</v>
      </c>
    </row>
    <row r="768" spans="1:3" x14ac:dyDescent="0.25">
      <c r="A768">
        <f t="shared" si="35"/>
        <v>768</v>
      </c>
      <c r="B768">
        <f t="shared" ca="1" si="34"/>
        <v>0.7373166373097052</v>
      </c>
      <c r="C768">
        <f t="shared" ca="1" si="33"/>
        <v>492</v>
      </c>
    </row>
    <row r="769" spans="1:3" x14ac:dyDescent="0.25">
      <c r="A769">
        <f t="shared" si="35"/>
        <v>769</v>
      </c>
      <c r="B769">
        <f t="shared" ca="1" si="34"/>
        <v>9.0940687098204465E-2</v>
      </c>
      <c r="C769">
        <f t="shared" ref="C769:C832" ca="1" si="36">RANK(B769,$B$1:$B$1828,0)</f>
        <v>1655</v>
      </c>
    </row>
    <row r="770" spans="1:3" x14ac:dyDescent="0.25">
      <c r="A770">
        <f t="shared" si="35"/>
        <v>770</v>
      </c>
      <c r="B770">
        <f t="shared" ref="B770:B833" ca="1" si="37">RAND()</f>
        <v>0.11769259094067797</v>
      </c>
      <c r="C770">
        <f t="shared" ca="1" si="36"/>
        <v>1609</v>
      </c>
    </row>
    <row r="771" spans="1:3" x14ac:dyDescent="0.25">
      <c r="A771">
        <f t="shared" ref="A771:A834" si="38">+A770+1</f>
        <v>771</v>
      </c>
      <c r="B771">
        <f t="shared" ca="1" si="37"/>
        <v>0.70377202189454224</v>
      </c>
      <c r="C771">
        <f t="shared" ca="1" si="36"/>
        <v>564</v>
      </c>
    </row>
    <row r="772" spans="1:3" x14ac:dyDescent="0.25">
      <c r="A772">
        <f t="shared" si="38"/>
        <v>772</v>
      </c>
      <c r="B772">
        <f t="shared" ca="1" si="37"/>
        <v>0.36653381143126873</v>
      </c>
      <c r="C772">
        <f t="shared" ca="1" si="36"/>
        <v>1178</v>
      </c>
    </row>
    <row r="773" spans="1:3" x14ac:dyDescent="0.25">
      <c r="A773">
        <f t="shared" si="38"/>
        <v>773</v>
      </c>
      <c r="B773">
        <f t="shared" ca="1" si="37"/>
        <v>8.7990134998300995E-2</v>
      </c>
      <c r="C773">
        <f t="shared" ca="1" si="36"/>
        <v>1660</v>
      </c>
    </row>
    <row r="774" spans="1:3" x14ac:dyDescent="0.25">
      <c r="A774">
        <f t="shared" si="38"/>
        <v>774</v>
      </c>
      <c r="B774">
        <f t="shared" ca="1" si="37"/>
        <v>0.88641801730715197</v>
      </c>
      <c r="C774">
        <f t="shared" ca="1" si="36"/>
        <v>219</v>
      </c>
    </row>
    <row r="775" spans="1:3" x14ac:dyDescent="0.25">
      <c r="A775">
        <f t="shared" si="38"/>
        <v>775</v>
      </c>
      <c r="B775">
        <f t="shared" ca="1" si="37"/>
        <v>0.4760059535025668</v>
      </c>
      <c r="C775">
        <f t="shared" ca="1" si="36"/>
        <v>970</v>
      </c>
    </row>
    <row r="776" spans="1:3" x14ac:dyDescent="0.25">
      <c r="A776">
        <f t="shared" si="38"/>
        <v>776</v>
      </c>
      <c r="B776">
        <f t="shared" ca="1" si="37"/>
        <v>0.96922693423913708</v>
      </c>
      <c r="C776">
        <f t="shared" ca="1" si="36"/>
        <v>59</v>
      </c>
    </row>
    <row r="777" spans="1:3" x14ac:dyDescent="0.25">
      <c r="A777">
        <f t="shared" si="38"/>
        <v>777</v>
      </c>
      <c r="B777">
        <f t="shared" ca="1" si="37"/>
        <v>0.95113395408903256</v>
      </c>
      <c r="C777">
        <f t="shared" ca="1" si="36"/>
        <v>93</v>
      </c>
    </row>
    <row r="778" spans="1:3" x14ac:dyDescent="0.25">
      <c r="A778">
        <f t="shared" si="38"/>
        <v>778</v>
      </c>
      <c r="B778">
        <f t="shared" ca="1" si="37"/>
        <v>0.89477804705717989</v>
      </c>
      <c r="C778">
        <f t="shared" ca="1" si="36"/>
        <v>201</v>
      </c>
    </row>
    <row r="779" spans="1:3" x14ac:dyDescent="0.25">
      <c r="A779">
        <f t="shared" si="38"/>
        <v>779</v>
      </c>
      <c r="B779">
        <f t="shared" ca="1" si="37"/>
        <v>0.74979089713951041</v>
      </c>
      <c r="C779">
        <f t="shared" ca="1" si="36"/>
        <v>470</v>
      </c>
    </row>
    <row r="780" spans="1:3" x14ac:dyDescent="0.25">
      <c r="A780">
        <f t="shared" si="38"/>
        <v>780</v>
      </c>
      <c r="B780">
        <f t="shared" ca="1" si="37"/>
        <v>9.985594400033837E-2</v>
      </c>
      <c r="C780">
        <f t="shared" ca="1" si="36"/>
        <v>1640</v>
      </c>
    </row>
    <row r="781" spans="1:3" x14ac:dyDescent="0.25">
      <c r="A781">
        <f t="shared" si="38"/>
        <v>781</v>
      </c>
      <c r="B781">
        <f t="shared" ca="1" si="37"/>
        <v>0.94766518972510616</v>
      </c>
      <c r="C781">
        <f t="shared" ca="1" si="36"/>
        <v>99</v>
      </c>
    </row>
    <row r="782" spans="1:3" x14ac:dyDescent="0.25">
      <c r="A782">
        <f t="shared" si="38"/>
        <v>782</v>
      </c>
      <c r="B782">
        <f t="shared" ca="1" si="37"/>
        <v>0.66311937597135906</v>
      </c>
      <c r="C782">
        <f t="shared" ca="1" si="36"/>
        <v>647</v>
      </c>
    </row>
    <row r="783" spans="1:3" x14ac:dyDescent="0.25">
      <c r="A783">
        <f t="shared" si="38"/>
        <v>783</v>
      </c>
      <c r="B783">
        <f t="shared" ca="1" si="37"/>
        <v>0.24202205731157655</v>
      </c>
      <c r="C783">
        <f t="shared" ca="1" si="36"/>
        <v>1397</v>
      </c>
    </row>
    <row r="784" spans="1:3" x14ac:dyDescent="0.25">
      <c r="A784">
        <f t="shared" si="38"/>
        <v>784</v>
      </c>
      <c r="B784">
        <f t="shared" ca="1" si="37"/>
        <v>7.8289402061077817E-2</v>
      </c>
      <c r="C784">
        <f t="shared" ca="1" si="36"/>
        <v>1675</v>
      </c>
    </row>
    <row r="785" spans="1:3" x14ac:dyDescent="0.25">
      <c r="A785">
        <f t="shared" si="38"/>
        <v>785</v>
      </c>
      <c r="B785">
        <f t="shared" ca="1" si="37"/>
        <v>0.57097906435772205</v>
      </c>
      <c r="C785">
        <f t="shared" ca="1" si="36"/>
        <v>799</v>
      </c>
    </row>
    <row r="786" spans="1:3" x14ac:dyDescent="0.25">
      <c r="A786">
        <f t="shared" si="38"/>
        <v>786</v>
      </c>
      <c r="B786">
        <f t="shared" ca="1" si="37"/>
        <v>0.26687895007264517</v>
      </c>
      <c r="C786">
        <f t="shared" ca="1" si="36"/>
        <v>1346</v>
      </c>
    </row>
    <row r="787" spans="1:3" x14ac:dyDescent="0.25">
      <c r="A787">
        <f t="shared" si="38"/>
        <v>787</v>
      </c>
      <c r="B787">
        <f t="shared" ca="1" si="37"/>
        <v>0.41649697364816651</v>
      </c>
      <c r="C787">
        <f t="shared" ca="1" si="36"/>
        <v>1082</v>
      </c>
    </row>
    <row r="788" spans="1:3" x14ac:dyDescent="0.25">
      <c r="A788">
        <f t="shared" si="38"/>
        <v>788</v>
      </c>
      <c r="B788">
        <f t="shared" ca="1" si="37"/>
        <v>0.91349767039409702</v>
      </c>
      <c r="C788">
        <f t="shared" ca="1" si="36"/>
        <v>173</v>
      </c>
    </row>
    <row r="789" spans="1:3" x14ac:dyDescent="0.25">
      <c r="A789">
        <f t="shared" si="38"/>
        <v>789</v>
      </c>
      <c r="B789">
        <f t="shared" ca="1" si="37"/>
        <v>0.59748413326264405</v>
      </c>
      <c r="C789">
        <f t="shared" ca="1" si="36"/>
        <v>756</v>
      </c>
    </row>
    <row r="790" spans="1:3" x14ac:dyDescent="0.25">
      <c r="A790">
        <f t="shared" si="38"/>
        <v>790</v>
      </c>
      <c r="B790">
        <f t="shared" ca="1" si="37"/>
        <v>0.76734913854489051</v>
      </c>
      <c r="C790">
        <f t="shared" ca="1" si="36"/>
        <v>427</v>
      </c>
    </row>
    <row r="791" spans="1:3" x14ac:dyDescent="0.25">
      <c r="A791">
        <f t="shared" si="38"/>
        <v>791</v>
      </c>
      <c r="B791">
        <f t="shared" ca="1" si="37"/>
        <v>0.51191674191919767</v>
      </c>
      <c r="C791">
        <f t="shared" ca="1" si="36"/>
        <v>907</v>
      </c>
    </row>
    <row r="792" spans="1:3" x14ac:dyDescent="0.25">
      <c r="A792">
        <f t="shared" si="38"/>
        <v>792</v>
      </c>
      <c r="B792">
        <f t="shared" ca="1" si="37"/>
        <v>3.3427686495354214E-3</v>
      </c>
      <c r="C792">
        <f t="shared" ca="1" si="36"/>
        <v>1825</v>
      </c>
    </row>
    <row r="793" spans="1:3" x14ac:dyDescent="0.25">
      <c r="A793">
        <f t="shared" si="38"/>
        <v>793</v>
      </c>
      <c r="B793">
        <f t="shared" ca="1" si="37"/>
        <v>0.53834614275854265</v>
      </c>
      <c r="C793">
        <f t="shared" ca="1" si="36"/>
        <v>871</v>
      </c>
    </row>
    <row r="794" spans="1:3" x14ac:dyDescent="0.25">
      <c r="A794">
        <f t="shared" si="38"/>
        <v>794</v>
      </c>
      <c r="B794">
        <f t="shared" ca="1" si="37"/>
        <v>0.9975385994065018</v>
      </c>
      <c r="C794">
        <f t="shared" ca="1" si="36"/>
        <v>5</v>
      </c>
    </row>
    <row r="795" spans="1:3" x14ac:dyDescent="0.25">
      <c r="A795">
        <f t="shared" si="38"/>
        <v>795</v>
      </c>
      <c r="B795">
        <f t="shared" ca="1" si="37"/>
        <v>0.63922103744282044</v>
      </c>
      <c r="C795">
        <f t="shared" ca="1" si="36"/>
        <v>683</v>
      </c>
    </row>
    <row r="796" spans="1:3" x14ac:dyDescent="0.25">
      <c r="A796">
        <f t="shared" si="38"/>
        <v>796</v>
      </c>
      <c r="B796">
        <f t="shared" ca="1" si="37"/>
        <v>0.81856868038989195</v>
      </c>
      <c r="C796">
        <f t="shared" ca="1" si="36"/>
        <v>339</v>
      </c>
    </row>
    <row r="797" spans="1:3" x14ac:dyDescent="0.25">
      <c r="A797">
        <f t="shared" si="38"/>
        <v>797</v>
      </c>
      <c r="B797">
        <f t="shared" ca="1" si="37"/>
        <v>4.4245255550497964E-3</v>
      </c>
      <c r="C797">
        <f t="shared" ca="1" si="36"/>
        <v>1823</v>
      </c>
    </row>
    <row r="798" spans="1:3" x14ac:dyDescent="0.25">
      <c r="A798">
        <f t="shared" si="38"/>
        <v>798</v>
      </c>
      <c r="B798">
        <f t="shared" ca="1" si="37"/>
        <v>0.6631080030554013</v>
      </c>
      <c r="C798">
        <f t="shared" ca="1" si="36"/>
        <v>648</v>
      </c>
    </row>
    <row r="799" spans="1:3" x14ac:dyDescent="0.25">
      <c r="A799">
        <f t="shared" si="38"/>
        <v>799</v>
      </c>
      <c r="B799">
        <f t="shared" ca="1" si="37"/>
        <v>0.23639097259213659</v>
      </c>
      <c r="C799">
        <f t="shared" ca="1" si="36"/>
        <v>1404</v>
      </c>
    </row>
    <row r="800" spans="1:3" x14ac:dyDescent="0.25">
      <c r="A800">
        <f t="shared" si="38"/>
        <v>800</v>
      </c>
      <c r="B800">
        <f t="shared" ca="1" si="37"/>
        <v>0.16548733467356236</v>
      </c>
      <c r="C800">
        <f t="shared" ca="1" si="36"/>
        <v>1530</v>
      </c>
    </row>
    <row r="801" spans="1:3" x14ac:dyDescent="0.25">
      <c r="A801">
        <f t="shared" si="38"/>
        <v>801</v>
      </c>
      <c r="B801">
        <f t="shared" ca="1" si="37"/>
        <v>0.54163163403599923</v>
      </c>
      <c r="C801">
        <f t="shared" ca="1" si="36"/>
        <v>862</v>
      </c>
    </row>
    <row r="802" spans="1:3" x14ac:dyDescent="0.25">
      <c r="A802">
        <f t="shared" si="38"/>
        <v>802</v>
      </c>
      <c r="B802">
        <f t="shared" ca="1" si="37"/>
        <v>0.93373581359773128</v>
      </c>
      <c r="C802">
        <f t="shared" ca="1" si="36"/>
        <v>125</v>
      </c>
    </row>
    <row r="803" spans="1:3" x14ac:dyDescent="0.25">
      <c r="A803">
        <f t="shared" si="38"/>
        <v>803</v>
      </c>
      <c r="B803">
        <f t="shared" ca="1" si="37"/>
        <v>0.56129362636179769</v>
      </c>
      <c r="C803">
        <f t="shared" ca="1" si="36"/>
        <v>827</v>
      </c>
    </row>
    <row r="804" spans="1:3" x14ac:dyDescent="0.25">
      <c r="A804">
        <f t="shared" si="38"/>
        <v>804</v>
      </c>
      <c r="B804">
        <f t="shared" ca="1" si="37"/>
        <v>0.71593426903010893</v>
      </c>
      <c r="C804">
        <f t="shared" ca="1" si="36"/>
        <v>537</v>
      </c>
    </row>
    <row r="805" spans="1:3" x14ac:dyDescent="0.25">
      <c r="A805">
        <f t="shared" si="38"/>
        <v>805</v>
      </c>
      <c r="B805">
        <f t="shared" ca="1" si="37"/>
        <v>0.73584410851812299</v>
      </c>
      <c r="C805">
        <f t="shared" ca="1" si="36"/>
        <v>498</v>
      </c>
    </row>
    <row r="806" spans="1:3" x14ac:dyDescent="0.25">
      <c r="A806">
        <f t="shared" si="38"/>
        <v>806</v>
      </c>
      <c r="B806">
        <f t="shared" ca="1" si="37"/>
        <v>0.73146009040613846</v>
      </c>
      <c r="C806">
        <f t="shared" ca="1" si="36"/>
        <v>512</v>
      </c>
    </row>
    <row r="807" spans="1:3" x14ac:dyDescent="0.25">
      <c r="A807">
        <f t="shared" si="38"/>
        <v>807</v>
      </c>
      <c r="B807">
        <f t="shared" ca="1" si="37"/>
        <v>0.54291162342964461</v>
      </c>
      <c r="C807">
        <f t="shared" ca="1" si="36"/>
        <v>860</v>
      </c>
    </row>
    <row r="808" spans="1:3" x14ac:dyDescent="0.25">
      <c r="A808">
        <f t="shared" si="38"/>
        <v>808</v>
      </c>
      <c r="B808">
        <f t="shared" ca="1" si="37"/>
        <v>0.19525416806097118</v>
      </c>
      <c r="C808">
        <f t="shared" ca="1" si="36"/>
        <v>1475</v>
      </c>
    </row>
    <row r="809" spans="1:3" x14ac:dyDescent="0.25">
      <c r="A809">
        <f t="shared" si="38"/>
        <v>809</v>
      </c>
      <c r="B809">
        <f t="shared" ca="1" si="37"/>
        <v>0.69507665744317249</v>
      </c>
      <c r="C809">
        <f t="shared" ca="1" si="36"/>
        <v>590</v>
      </c>
    </row>
    <row r="810" spans="1:3" x14ac:dyDescent="0.25">
      <c r="A810">
        <f t="shared" si="38"/>
        <v>810</v>
      </c>
      <c r="B810">
        <f t="shared" ca="1" si="37"/>
        <v>0.16133647204591117</v>
      </c>
      <c r="C810">
        <f t="shared" ca="1" si="36"/>
        <v>1535</v>
      </c>
    </row>
    <row r="811" spans="1:3" x14ac:dyDescent="0.25">
      <c r="A811">
        <f t="shared" si="38"/>
        <v>811</v>
      </c>
      <c r="B811">
        <f t="shared" ca="1" si="37"/>
        <v>0.6061995774169453</v>
      </c>
      <c r="C811">
        <f t="shared" ca="1" si="36"/>
        <v>740</v>
      </c>
    </row>
    <row r="812" spans="1:3" x14ac:dyDescent="0.25">
      <c r="A812">
        <f t="shared" si="38"/>
        <v>812</v>
      </c>
      <c r="B812">
        <f t="shared" ca="1" si="37"/>
        <v>0.83783650214113359</v>
      </c>
      <c r="C812">
        <f t="shared" ca="1" si="36"/>
        <v>303</v>
      </c>
    </row>
    <row r="813" spans="1:3" x14ac:dyDescent="0.25">
      <c r="A813">
        <f t="shared" si="38"/>
        <v>813</v>
      </c>
      <c r="B813">
        <f t="shared" ca="1" si="37"/>
        <v>0.83752005135511498</v>
      </c>
      <c r="C813">
        <f t="shared" ca="1" si="36"/>
        <v>304</v>
      </c>
    </row>
    <row r="814" spans="1:3" x14ac:dyDescent="0.25">
      <c r="A814">
        <f t="shared" si="38"/>
        <v>814</v>
      </c>
      <c r="B814">
        <f t="shared" ca="1" si="37"/>
        <v>0.3922778773862069</v>
      </c>
      <c r="C814">
        <f t="shared" ca="1" si="36"/>
        <v>1135</v>
      </c>
    </row>
    <row r="815" spans="1:3" x14ac:dyDescent="0.25">
      <c r="A815">
        <f t="shared" si="38"/>
        <v>815</v>
      </c>
      <c r="B815">
        <f t="shared" ca="1" si="37"/>
        <v>0.70293329032984264</v>
      </c>
      <c r="C815">
        <f t="shared" ca="1" si="36"/>
        <v>566</v>
      </c>
    </row>
    <row r="816" spans="1:3" x14ac:dyDescent="0.25">
      <c r="A816">
        <f t="shared" si="38"/>
        <v>816</v>
      </c>
      <c r="B816">
        <f t="shared" ca="1" si="37"/>
        <v>4.7365792642385829E-2</v>
      </c>
      <c r="C816">
        <f t="shared" ca="1" si="36"/>
        <v>1730</v>
      </c>
    </row>
    <row r="817" spans="1:3" x14ac:dyDescent="0.25">
      <c r="A817">
        <f t="shared" si="38"/>
        <v>817</v>
      </c>
      <c r="B817">
        <f t="shared" ca="1" si="37"/>
        <v>9.4926354752327802E-2</v>
      </c>
      <c r="C817">
        <f t="shared" ca="1" si="36"/>
        <v>1648</v>
      </c>
    </row>
    <row r="818" spans="1:3" x14ac:dyDescent="0.25">
      <c r="A818">
        <f t="shared" si="38"/>
        <v>818</v>
      </c>
      <c r="B818">
        <f t="shared" ca="1" si="37"/>
        <v>0.93484708701672714</v>
      </c>
      <c r="C818">
        <f t="shared" ca="1" si="36"/>
        <v>122</v>
      </c>
    </row>
    <row r="819" spans="1:3" x14ac:dyDescent="0.25">
      <c r="A819">
        <f t="shared" si="38"/>
        <v>819</v>
      </c>
      <c r="B819">
        <f t="shared" ca="1" si="37"/>
        <v>7.6118728487292286E-2</v>
      </c>
      <c r="C819">
        <f t="shared" ca="1" si="36"/>
        <v>1680</v>
      </c>
    </row>
    <row r="820" spans="1:3" x14ac:dyDescent="0.25">
      <c r="A820">
        <f t="shared" si="38"/>
        <v>820</v>
      </c>
      <c r="B820">
        <f t="shared" ca="1" si="37"/>
        <v>0.15434649434769687</v>
      </c>
      <c r="C820">
        <f t="shared" ca="1" si="36"/>
        <v>1544</v>
      </c>
    </row>
    <row r="821" spans="1:3" x14ac:dyDescent="0.25">
      <c r="A821">
        <f t="shared" si="38"/>
        <v>821</v>
      </c>
      <c r="B821">
        <f t="shared" ca="1" si="37"/>
        <v>0.50744492653940054</v>
      </c>
      <c r="C821">
        <f t="shared" ca="1" si="36"/>
        <v>913</v>
      </c>
    </row>
    <row r="822" spans="1:3" x14ac:dyDescent="0.25">
      <c r="A822">
        <f t="shared" si="38"/>
        <v>822</v>
      </c>
      <c r="B822">
        <f t="shared" ca="1" si="37"/>
        <v>0.19166914946922609</v>
      </c>
      <c r="C822">
        <f t="shared" ca="1" si="36"/>
        <v>1484</v>
      </c>
    </row>
    <row r="823" spans="1:3" x14ac:dyDescent="0.25">
      <c r="A823">
        <f t="shared" si="38"/>
        <v>823</v>
      </c>
      <c r="B823">
        <f t="shared" ca="1" si="37"/>
        <v>9.8310502840692648E-2</v>
      </c>
      <c r="C823">
        <f t="shared" ca="1" si="36"/>
        <v>1643</v>
      </c>
    </row>
    <row r="824" spans="1:3" x14ac:dyDescent="0.25">
      <c r="A824">
        <f t="shared" si="38"/>
        <v>824</v>
      </c>
      <c r="B824">
        <f t="shared" ca="1" si="37"/>
        <v>0.28625419577531241</v>
      </c>
      <c r="C824">
        <f t="shared" ca="1" si="36"/>
        <v>1311</v>
      </c>
    </row>
    <row r="825" spans="1:3" x14ac:dyDescent="0.25">
      <c r="A825">
        <f t="shared" si="38"/>
        <v>825</v>
      </c>
      <c r="B825">
        <f t="shared" ca="1" si="37"/>
        <v>0.73699724650815068</v>
      </c>
      <c r="C825">
        <f t="shared" ca="1" si="36"/>
        <v>496</v>
      </c>
    </row>
    <row r="826" spans="1:3" x14ac:dyDescent="0.25">
      <c r="A826">
        <f t="shared" si="38"/>
        <v>826</v>
      </c>
      <c r="B826">
        <f t="shared" ca="1" si="37"/>
        <v>0.64782420221517656</v>
      </c>
      <c r="C826">
        <f t="shared" ca="1" si="36"/>
        <v>671</v>
      </c>
    </row>
    <row r="827" spans="1:3" x14ac:dyDescent="0.25">
      <c r="A827">
        <f t="shared" si="38"/>
        <v>827</v>
      </c>
      <c r="B827">
        <f t="shared" ca="1" si="37"/>
        <v>0.4630388526082011</v>
      </c>
      <c r="C827">
        <f t="shared" ca="1" si="36"/>
        <v>995</v>
      </c>
    </row>
    <row r="828" spans="1:3" x14ac:dyDescent="0.25">
      <c r="A828">
        <f t="shared" si="38"/>
        <v>828</v>
      </c>
      <c r="B828">
        <f t="shared" ca="1" si="37"/>
        <v>0.63206541012494843</v>
      </c>
      <c r="C828">
        <f t="shared" ca="1" si="36"/>
        <v>693</v>
      </c>
    </row>
    <row r="829" spans="1:3" x14ac:dyDescent="0.25">
      <c r="A829">
        <f t="shared" si="38"/>
        <v>829</v>
      </c>
      <c r="B829">
        <f t="shared" ca="1" si="37"/>
        <v>0.2878086760052232</v>
      </c>
      <c r="C829">
        <f t="shared" ca="1" si="36"/>
        <v>1305</v>
      </c>
    </row>
    <row r="830" spans="1:3" x14ac:dyDescent="0.25">
      <c r="A830">
        <f t="shared" si="38"/>
        <v>830</v>
      </c>
      <c r="B830">
        <f t="shared" ca="1" si="37"/>
        <v>1.2021863880109951E-2</v>
      </c>
      <c r="C830">
        <f t="shared" ca="1" si="36"/>
        <v>1804</v>
      </c>
    </row>
    <row r="831" spans="1:3" x14ac:dyDescent="0.25">
      <c r="A831">
        <f t="shared" si="38"/>
        <v>831</v>
      </c>
      <c r="B831">
        <f t="shared" ca="1" si="37"/>
        <v>9.8224124798664825E-2</v>
      </c>
      <c r="C831">
        <f t="shared" ca="1" si="36"/>
        <v>1645</v>
      </c>
    </row>
    <row r="832" spans="1:3" x14ac:dyDescent="0.25">
      <c r="A832">
        <f t="shared" si="38"/>
        <v>832</v>
      </c>
      <c r="B832">
        <f t="shared" ca="1" si="37"/>
        <v>0.14447940855328512</v>
      </c>
      <c r="C832">
        <f t="shared" ca="1" si="36"/>
        <v>1558</v>
      </c>
    </row>
    <row r="833" spans="1:3" x14ac:dyDescent="0.25">
      <c r="A833">
        <f t="shared" si="38"/>
        <v>833</v>
      </c>
      <c r="B833">
        <f t="shared" ca="1" si="37"/>
        <v>0.71386398493268544</v>
      </c>
      <c r="C833">
        <f t="shared" ref="C833:C896" ca="1" si="39">RANK(B833,$B$1:$B$1828,0)</f>
        <v>541</v>
      </c>
    </row>
    <row r="834" spans="1:3" x14ac:dyDescent="0.25">
      <c r="A834">
        <f t="shared" si="38"/>
        <v>834</v>
      </c>
      <c r="B834">
        <f t="shared" ref="B834:B897" ca="1" si="40">RAND()</f>
        <v>0.39386008183532195</v>
      </c>
      <c r="C834">
        <f t="shared" ca="1" si="39"/>
        <v>1129</v>
      </c>
    </row>
    <row r="835" spans="1:3" x14ac:dyDescent="0.25">
      <c r="A835">
        <f t="shared" ref="A835:A898" si="41">+A834+1</f>
        <v>835</v>
      </c>
      <c r="B835">
        <f t="shared" ca="1" si="40"/>
        <v>0.52113191040549578</v>
      </c>
      <c r="C835">
        <f t="shared" ca="1" si="39"/>
        <v>896</v>
      </c>
    </row>
    <row r="836" spans="1:3" x14ac:dyDescent="0.25">
      <c r="A836">
        <f t="shared" si="41"/>
        <v>836</v>
      </c>
      <c r="B836">
        <f t="shared" ca="1" si="40"/>
        <v>0.55113086994794791</v>
      </c>
      <c r="C836">
        <f t="shared" ca="1" si="39"/>
        <v>847</v>
      </c>
    </row>
    <row r="837" spans="1:3" x14ac:dyDescent="0.25">
      <c r="A837">
        <f t="shared" si="41"/>
        <v>837</v>
      </c>
      <c r="B837">
        <f t="shared" ca="1" si="40"/>
        <v>0.61700955622639464</v>
      </c>
      <c r="C837">
        <f t="shared" ca="1" si="39"/>
        <v>718</v>
      </c>
    </row>
    <row r="838" spans="1:3" x14ac:dyDescent="0.25">
      <c r="A838">
        <f t="shared" si="41"/>
        <v>838</v>
      </c>
      <c r="B838">
        <f t="shared" ca="1" si="40"/>
        <v>0.2004159322435034</v>
      </c>
      <c r="C838">
        <f t="shared" ca="1" si="39"/>
        <v>1459</v>
      </c>
    </row>
    <row r="839" spans="1:3" x14ac:dyDescent="0.25">
      <c r="A839">
        <f t="shared" si="41"/>
        <v>839</v>
      </c>
      <c r="B839">
        <f t="shared" ca="1" si="40"/>
        <v>0.56569464138767944</v>
      </c>
      <c r="C839">
        <f t="shared" ca="1" si="39"/>
        <v>814</v>
      </c>
    </row>
    <row r="840" spans="1:3" x14ac:dyDescent="0.25">
      <c r="A840">
        <f t="shared" si="41"/>
        <v>840</v>
      </c>
      <c r="B840">
        <f t="shared" ca="1" si="40"/>
        <v>0.68833470630912541</v>
      </c>
      <c r="C840">
        <f t="shared" ca="1" si="39"/>
        <v>603</v>
      </c>
    </row>
    <row r="841" spans="1:3" x14ac:dyDescent="0.25">
      <c r="A841">
        <f t="shared" si="41"/>
        <v>841</v>
      </c>
      <c r="B841">
        <f t="shared" ca="1" si="40"/>
        <v>0.43495641944346441</v>
      </c>
      <c r="C841">
        <f t="shared" ca="1" si="39"/>
        <v>1053</v>
      </c>
    </row>
    <row r="842" spans="1:3" x14ac:dyDescent="0.25">
      <c r="A842">
        <f t="shared" si="41"/>
        <v>842</v>
      </c>
      <c r="B842">
        <f t="shared" ca="1" si="40"/>
        <v>0.84417174382366422</v>
      </c>
      <c r="C842">
        <f t="shared" ca="1" si="39"/>
        <v>295</v>
      </c>
    </row>
    <row r="843" spans="1:3" x14ac:dyDescent="0.25">
      <c r="A843">
        <f t="shared" si="41"/>
        <v>843</v>
      </c>
      <c r="B843">
        <f t="shared" ca="1" si="40"/>
        <v>0.71186406417890968</v>
      </c>
      <c r="C843">
        <f t="shared" ca="1" si="39"/>
        <v>546</v>
      </c>
    </row>
    <row r="844" spans="1:3" x14ac:dyDescent="0.25">
      <c r="A844">
        <f t="shared" si="41"/>
        <v>844</v>
      </c>
      <c r="B844">
        <f t="shared" ca="1" si="40"/>
        <v>0.7026262506298997</v>
      </c>
      <c r="C844">
        <f t="shared" ca="1" si="39"/>
        <v>567</v>
      </c>
    </row>
    <row r="845" spans="1:3" x14ac:dyDescent="0.25">
      <c r="A845">
        <f t="shared" si="41"/>
        <v>845</v>
      </c>
      <c r="B845">
        <f t="shared" ca="1" si="40"/>
        <v>0.93128376315853556</v>
      </c>
      <c r="C845">
        <f t="shared" ca="1" si="39"/>
        <v>131</v>
      </c>
    </row>
    <row r="846" spans="1:3" x14ac:dyDescent="0.25">
      <c r="A846">
        <f t="shared" si="41"/>
        <v>846</v>
      </c>
      <c r="B846">
        <f t="shared" ca="1" si="40"/>
        <v>0.27005390626012138</v>
      </c>
      <c r="C846">
        <f t="shared" ca="1" si="39"/>
        <v>1335</v>
      </c>
    </row>
    <row r="847" spans="1:3" x14ac:dyDescent="0.25">
      <c r="A847">
        <f t="shared" si="41"/>
        <v>847</v>
      </c>
      <c r="B847">
        <f t="shared" ca="1" si="40"/>
        <v>0.83667031327212038</v>
      </c>
      <c r="C847">
        <f t="shared" ca="1" si="39"/>
        <v>308</v>
      </c>
    </row>
    <row r="848" spans="1:3" x14ac:dyDescent="0.25">
      <c r="A848">
        <f t="shared" si="41"/>
        <v>848</v>
      </c>
      <c r="B848">
        <f t="shared" ca="1" si="40"/>
        <v>0.9666567874365668</v>
      </c>
      <c r="C848">
        <f t="shared" ca="1" si="39"/>
        <v>68</v>
      </c>
    </row>
    <row r="849" spans="1:3" x14ac:dyDescent="0.25">
      <c r="A849">
        <f t="shared" si="41"/>
        <v>849</v>
      </c>
      <c r="B849">
        <f t="shared" ca="1" si="40"/>
        <v>0.28876504072488129</v>
      </c>
      <c r="C849">
        <f t="shared" ca="1" si="39"/>
        <v>1302</v>
      </c>
    </row>
    <row r="850" spans="1:3" x14ac:dyDescent="0.25">
      <c r="A850">
        <f t="shared" si="41"/>
        <v>850</v>
      </c>
      <c r="B850">
        <f t="shared" ca="1" si="40"/>
        <v>9.7916231093673867E-2</v>
      </c>
      <c r="C850">
        <f t="shared" ca="1" si="39"/>
        <v>1646</v>
      </c>
    </row>
    <row r="851" spans="1:3" x14ac:dyDescent="0.25">
      <c r="A851">
        <f t="shared" si="41"/>
        <v>851</v>
      </c>
      <c r="B851">
        <f t="shared" ca="1" si="40"/>
        <v>0.78035371303838486</v>
      </c>
      <c r="C851">
        <f t="shared" ca="1" si="39"/>
        <v>403</v>
      </c>
    </row>
    <row r="852" spans="1:3" x14ac:dyDescent="0.25">
      <c r="A852">
        <f t="shared" si="41"/>
        <v>852</v>
      </c>
      <c r="B852">
        <f t="shared" ca="1" si="40"/>
        <v>0.79726310621275609</v>
      </c>
      <c r="C852">
        <f t="shared" ca="1" si="39"/>
        <v>376</v>
      </c>
    </row>
    <row r="853" spans="1:3" x14ac:dyDescent="0.25">
      <c r="A853">
        <f t="shared" si="41"/>
        <v>853</v>
      </c>
      <c r="B853">
        <f t="shared" ca="1" si="40"/>
        <v>0.97431660598638004</v>
      </c>
      <c r="C853">
        <f t="shared" ca="1" si="39"/>
        <v>49</v>
      </c>
    </row>
    <row r="854" spans="1:3" x14ac:dyDescent="0.25">
      <c r="A854">
        <f t="shared" si="41"/>
        <v>854</v>
      </c>
      <c r="B854">
        <f t="shared" ca="1" si="40"/>
        <v>0.12713387990092906</v>
      </c>
      <c r="C854">
        <f t="shared" ca="1" si="39"/>
        <v>1588</v>
      </c>
    </row>
    <row r="855" spans="1:3" x14ac:dyDescent="0.25">
      <c r="A855">
        <f t="shared" si="41"/>
        <v>855</v>
      </c>
      <c r="B855">
        <f t="shared" ca="1" si="40"/>
        <v>0.72815729851938826</v>
      </c>
      <c r="C855">
        <f t="shared" ca="1" si="39"/>
        <v>521</v>
      </c>
    </row>
    <row r="856" spans="1:3" x14ac:dyDescent="0.25">
      <c r="A856">
        <f t="shared" si="41"/>
        <v>856</v>
      </c>
      <c r="B856">
        <f t="shared" ca="1" si="40"/>
        <v>0.96123408093356622</v>
      </c>
      <c r="C856">
        <f t="shared" ca="1" si="39"/>
        <v>77</v>
      </c>
    </row>
    <row r="857" spans="1:3" x14ac:dyDescent="0.25">
      <c r="A857">
        <f t="shared" si="41"/>
        <v>857</v>
      </c>
      <c r="B857">
        <f t="shared" ca="1" si="40"/>
        <v>0.65029837354156661</v>
      </c>
      <c r="C857">
        <f t="shared" ca="1" si="39"/>
        <v>670</v>
      </c>
    </row>
    <row r="858" spans="1:3" x14ac:dyDescent="0.25">
      <c r="A858">
        <f t="shared" si="41"/>
        <v>858</v>
      </c>
      <c r="B858">
        <f t="shared" ca="1" si="40"/>
        <v>0.84602331944705189</v>
      </c>
      <c r="C858">
        <f t="shared" ca="1" si="39"/>
        <v>292</v>
      </c>
    </row>
    <row r="859" spans="1:3" x14ac:dyDescent="0.25">
      <c r="A859">
        <f t="shared" si="41"/>
        <v>859</v>
      </c>
      <c r="B859">
        <f t="shared" ca="1" si="40"/>
        <v>0.50299905232667064</v>
      </c>
      <c r="C859">
        <f t="shared" ca="1" si="39"/>
        <v>916</v>
      </c>
    </row>
    <row r="860" spans="1:3" x14ac:dyDescent="0.25">
      <c r="A860">
        <f t="shared" si="41"/>
        <v>860</v>
      </c>
      <c r="B860">
        <f t="shared" ca="1" si="40"/>
        <v>0.49998965138116636</v>
      </c>
      <c r="C860">
        <f t="shared" ca="1" si="39"/>
        <v>920</v>
      </c>
    </row>
    <row r="861" spans="1:3" x14ac:dyDescent="0.25">
      <c r="A861">
        <f t="shared" si="41"/>
        <v>861</v>
      </c>
      <c r="B861">
        <f t="shared" ca="1" si="40"/>
        <v>0.52175612755143286</v>
      </c>
      <c r="C861">
        <f t="shared" ca="1" si="39"/>
        <v>895</v>
      </c>
    </row>
    <row r="862" spans="1:3" x14ac:dyDescent="0.25">
      <c r="A862">
        <f t="shared" si="41"/>
        <v>862</v>
      </c>
      <c r="B862">
        <f t="shared" ca="1" si="40"/>
        <v>0.16501969074038669</v>
      </c>
      <c r="C862">
        <f t="shared" ca="1" si="39"/>
        <v>1531</v>
      </c>
    </row>
    <row r="863" spans="1:3" x14ac:dyDescent="0.25">
      <c r="A863">
        <f t="shared" si="41"/>
        <v>863</v>
      </c>
      <c r="B863">
        <f t="shared" ca="1" si="40"/>
        <v>0.49738341195275504</v>
      </c>
      <c r="C863">
        <f t="shared" ca="1" si="39"/>
        <v>926</v>
      </c>
    </row>
    <row r="864" spans="1:3" x14ac:dyDescent="0.25">
      <c r="A864">
        <f t="shared" si="41"/>
        <v>864</v>
      </c>
      <c r="B864">
        <f t="shared" ca="1" si="40"/>
        <v>0.25051522463892528</v>
      </c>
      <c r="C864">
        <f t="shared" ca="1" si="39"/>
        <v>1377</v>
      </c>
    </row>
    <row r="865" spans="1:3" x14ac:dyDescent="0.25">
      <c r="A865">
        <f t="shared" si="41"/>
        <v>865</v>
      </c>
      <c r="B865">
        <f t="shared" ca="1" si="40"/>
        <v>0.65835041702109054</v>
      </c>
      <c r="C865">
        <f t="shared" ca="1" si="39"/>
        <v>659</v>
      </c>
    </row>
    <row r="866" spans="1:3" x14ac:dyDescent="0.25">
      <c r="A866">
        <f t="shared" si="41"/>
        <v>866</v>
      </c>
      <c r="B866">
        <f t="shared" ca="1" si="40"/>
        <v>3.6297427332409815E-2</v>
      </c>
      <c r="C866">
        <f t="shared" ca="1" si="39"/>
        <v>1747</v>
      </c>
    </row>
    <row r="867" spans="1:3" x14ac:dyDescent="0.25">
      <c r="A867">
        <f t="shared" si="41"/>
        <v>867</v>
      </c>
      <c r="B867">
        <f t="shared" ca="1" si="40"/>
        <v>0.33417923973307917</v>
      </c>
      <c r="C867">
        <f t="shared" ca="1" si="39"/>
        <v>1229</v>
      </c>
    </row>
    <row r="868" spans="1:3" x14ac:dyDescent="0.25">
      <c r="A868">
        <f t="shared" si="41"/>
        <v>868</v>
      </c>
      <c r="B868">
        <f t="shared" ca="1" si="40"/>
        <v>0.99942827690120928</v>
      </c>
      <c r="C868">
        <f t="shared" ca="1" si="39"/>
        <v>2</v>
      </c>
    </row>
    <row r="869" spans="1:3" x14ac:dyDescent="0.25">
      <c r="A869">
        <f t="shared" si="41"/>
        <v>869</v>
      </c>
      <c r="B869">
        <f t="shared" ca="1" si="40"/>
        <v>0.79738658679207042</v>
      </c>
      <c r="C869">
        <f t="shared" ca="1" si="39"/>
        <v>373</v>
      </c>
    </row>
    <row r="870" spans="1:3" x14ac:dyDescent="0.25">
      <c r="A870">
        <f t="shared" si="41"/>
        <v>870</v>
      </c>
      <c r="B870">
        <f t="shared" ca="1" si="40"/>
        <v>0.17303792032165699</v>
      </c>
      <c r="C870">
        <f t="shared" ca="1" si="39"/>
        <v>1518</v>
      </c>
    </row>
    <row r="871" spans="1:3" x14ac:dyDescent="0.25">
      <c r="A871">
        <f t="shared" si="41"/>
        <v>871</v>
      </c>
      <c r="B871">
        <f t="shared" ca="1" si="40"/>
        <v>0.72886632173639221</v>
      </c>
      <c r="C871">
        <f t="shared" ca="1" si="39"/>
        <v>520</v>
      </c>
    </row>
    <row r="872" spans="1:3" x14ac:dyDescent="0.25">
      <c r="A872">
        <f t="shared" si="41"/>
        <v>872</v>
      </c>
      <c r="B872">
        <f t="shared" ca="1" si="40"/>
        <v>3.1374222542252861E-2</v>
      </c>
      <c r="C872">
        <f t="shared" ca="1" si="39"/>
        <v>1758</v>
      </c>
    </row>
    <row r="873" spans="1:3" x14ac:dyDescent="0.25">
      <c r="A873">
        <f t="shared" si="41"/>
        <v>873</v>
      </c>
      <c r="B873">
        <f t="shared" ca="1" si="40"/>
        <v>0.92820505726576985</v>
      </c>
      <c r="C873">
        <f t="shared" ca="1" si="39"/>
        <v>137</v>
      </c>
    </row>
    <row r="874" spans="1:3" x14ac:dyDescent="0.25">
      <c r="A874">
        <f t="shared" si="41"/>
        <v>874</v>
      </c>
      <c r="B874">
        <f t="shared" ca="1" si="40"/>
        <v>0.76049819638532401</v>
      </c>
      <c r="C874">
        <f t="shared" ca="1" si="39"/>
        <v>437</v>
      </c>
    </row>
    <row r="875" spans="1:3" x14ac:dyDescent="0.25">
      <c r="A875">
        <f t="shared" si="41"/>
        <v>875</v>
      </c>
      <c r="B875">
        <f t="shared" ca="1" si="40"/>
        <v>0.83350976147848688</v>
      </c>
      <c r="C875">
        <f t="shared" ca="1" si="39"/>
        <v>318</v>
      </c>
    </row>
    <row r="876" spans="1:3" x14ac:dyDescent="0.25">
      <c r="A876">
        <f t="shared" si="41"/>
        <v>876</v>
      </c>
      <c r="B876">
        <f t="shared" ca="1" si="40"/>
        <v>0.19582776182538542</v>
      </c>
      <c r="C876">
        <f t="shared" ca="1" si="39"/>
        <v>1473</v>
      </c>
    </row>
    <row r="877" spans="1:3" x14ac:dyDescent="0.25">
      <c r="A877">
        <f t="shared" si="41"/>
        <v>877</v>
      </c>
      <c r="B877">
        <f t="shared" ca="1" si="40"/>
        <v>0.45353590335464289</v>
      </c>
      <c r="C877">
        <f t="shared" ca="1" si="39"/>
        <v>1014</v>
      </c>
    </row>
    <row r="878" spans="1:3" x14ac:dyDescent="0.25">
      <c r="A878">
        <f t="shared" si="41"/>
        <v>878</v>
      </c>
      <c r="B878">
        <f t="shared" ca="1" si="40"/>
        <v>0.92458477760363622</v>
      </c>
      <c r="C878">
        <f t="shared" ca="1" si="39"/>
        <v>149</v>
      </c>
    </row>
    <row r="879" spans="1:3" x14ac:dyDescent="0.25">
      <c r="A879">
        <f t="shared" si="41"/>
        <v>879</v>
      </c>
      <c r="B879">
        <f t="shared" ca="1" si="40"/>
        <v>0.80895349668313055</v>
      </c>
      <c r="C879">
        <f t="shared" ca="1" si="39"/>
        <v>359</v>
      </c>
    </row>
    <row r="880" spans="1:3" x14ac:dyDescent="0.25">
      <c r="A880">
        <f t="shared" si="41"/>
        <v>880</v>
      </c>
      <c r="B880">
        <f t="shared" ca="1" si="40"/>
        <v>0.26861245459485861</v>
      </c>
      <c r="C880">
        <f t="shared" ca="1" si="39"/>
        <v>1340</v>
      </c>
    </row>
    <row r="881" spans="1:3" x14ac:dyDescent="0.25">
      <c r="A881">
        <f t="shared" si="41"/>
        <v>881</v>
      </c>
      <c r="B881">
        <f t="shared" ca="1" si="40"/>
        <v>0.2043829557591843</v>
      </c>
      <c r="C881">
        <f t="shared" ca="1" si="39"/>
        <v>1447</v>
      </c>
    </row>
    <row r="882" spans="1:3" x14ac:dyDescent="0.25">
      <c r="A882">
        <f t="shared" si="41"/>
        <v>882</v>
      </c>
      <c r="B882">
        <f t="shared" ca="1" si="40"/>
        <v>0.54397869832511403</v>
      </c>
      <c r="C882">
        <f t="shared" ca="1" si="39"/>
        <v>857</v>
      </c>
    </row>
    <row r="883" spans="1:3" x14ac:dyDescent="0.25">
      <c r="A883">
        <f t="shared" si="41"/>
        <v>883</v>
      </c>
      <c r="B883">
        <f t="shared" ca="1" si="40"/>
        <v>0.55942697251121065</v>
      </c>
      <c r="C883">
        <f t="shared" ca="1" si="39"/>
        <v>833</v>
      </c>
    </row>
    <row r="884" spans="1:3" x14ac:dyDescent="0.25">
      <c r="A884">
        <f t="shared" si="41"/>
        <v>884</v>
      </c>
      <c r="B884">
        <f t="shared" ca="1" si="40"/>
        <v>0.86103349738636437</v>
      </c>
      <c r="C884">
        <f t="shared" ca="1" si="39"/>
        <v>267</v>
      </c>
    </row>
    <row r="885" spans="1:3" x14ac:dyDescent="0.25">
      <c r="A885">
        <f t="shared" si="41"/>
        <v>885</v>
      </c>
      <c r="B885">
        <f t="shared" ca="1" si="40"/>
        <v>0.28132116026981702</v>
      </c>
      <c r="C885">
        <f t="shared" ca="1" si="39"/>
        <v>1320</v>
      </c>
    </row>
    <row r="886" spans="1:3" x14ac:dyDescent="0.25">
      <c r="A886">
        <f t="shared" si="41"/>
        <v>886</v>
      </c>
      <c r="B886">
        <f t="shared" ca="1" si="40"/>
        <v>0.35293802444809597</v>
      </c>
      <c r="C886">
        <f t="shared" ca="1" si="39"/>
        <v>1206</v>
      </c>
    </row>
    <row r="887" spans="1:3" x14ac:dyDescent="0.25">
      <c r="A887">
        <f t="shared" si="41"/>
        <v>887</v>
      </c>
      <c r="B887">
        <f t="shared" ca="1" si="40"/>
        <v>0.48434807968222149</v>
      </c>
      <c r="C887">
        <f t="shared" ca="1" si="39"/>
        <v>951</v>
      </c>
    </row>
    <row r="888" spans="1:3" x14ac:dyDescent="0.25">
      <c r="A888">
        <f t="shared" si="41"/>
        <v>888</v>
      </c>
      <c r="B888">
        <f t="shared" ca="1" si="40"/>
        <v>0.4672286320778033</v>
      </c>
      <c r="C888">
        <f t="shared" ca="1" si="39"/>
        <v>990</v>
      </c>
    </row>
    <row r="889" spans="1:3" x14ac:dyDescent="0.25">
      <c r="A889">
        <f t="shared" si="41"/>
        <v>889</v>
      </c>
      <c r="B889">
        <f t="shared" ca="1" si="40"/>
        <v>0.36043971099305938</v>
      </c>
      <c r="C889">
        <f t="shared" ca="1" si="39"/>
        <v>1190</v>
      </c>
    </row>
    <row r="890" spans="1:3" x14ac:dyDescent="0.25">
      <c r="A890">
        <f t="shared" si="41"/>
        <v>890</v>
      </c>
      <c r="B890">
        <f t="shared" ca="1" si="40"/>
        <v>0.69918627481939288</v>
      </c>
      <c r="C890">
        <f t="shared" ca="1" si="39"/>
        <v>577</v>
      </c>
    </row>
    <row r="891" spans="1:3" x14ac:dyDescent="0.25">
      <c r="A891">
        <f t="shared" si="41"/>
        <v>891</v>
      </c>
      <c r="B891">
        <f t="shared" ca="1" si="40"/>
        <v>0.69271727459661125</v>
      </c>
      <c r="C891">
        <f t="shared" ca="1" si="39"/>
        <v>597</v>
      </c>
    </row>
    <row r="892" spans="1:3" x14ac:dyDescent="0.25">
      <c r="A892">
        <f t="shared" si="41"/>
        <v>892</v>
      </c>
      <c r="B892">
        <f t="shared" ca="1" si="40"/>
        <v>0.5363267905110658</v>
      </c>
      <c r="C892">
        <f t="shared" ca="1" si="39"/>
        <v>874</v>
      </c>
    </row>
    <row r="893" spans="1:3" x14ac:dyDescent="0.25">
      <c r="A893">
        <f t="shared" si="41"/>
        <v>893</v>
      </c>
      <c r="B893">
        <f t="shared" ca="1" si="40"/>
        <v>0.357220950336675</v>
      </c>
      <c r="C893">
        <f t="shared" ca="1" si="39"/>
        <v>1196</v>
      </c>
    </row>
    <row r="894" spans="1:3" x14ac:dyDescent="0.25">
      <c r="A894">
        <f t="shared" si="41"/>
        <v>894</v>
      </c>
      <c r="B894">
        <f t="shared" ca="1" si="40"/>
        <v>0.35729080704748495</v>
      </c>
      <c r="C894">
        <f t="shared" ca="1" si="39"/>
        <v>1194</v>
      </c>
    </row>
    <row r="895" spans="1:3" x14ac:dyDescent="0.25">
      <c r="A895">
        <f t="shared" si="41"/>
        <v>895</v>
      </c>
      <c r="B895">
        <f t="shared" ca="1" si="40"/>
        <v>0.66586332467434062</v>
      </c>
      <c r="C895">
        <f t="shared" ca="1" si="39"/>
        <v>643</v>
      </c>
    </row>
    <row r="896" spans="1:3" x14ac:dyDescent="0.25">
      <c r="A896">
        <f t="shared" si="41"/>
        <v>896</v>
      </c>
      <c r="B896">
        <f t="shared" ca="1" si="40"/>
        <v>0.28401548877308858</v>
      </c>
      <c r="C896">
        <f t="shared" ca="1" si="39"/>
        <v>1316</v>
      </c>
    </row>
    <row r="897" spans="1:3" x14ac:dyDescent="0.25">
      <c r="A897">
        <f t="shared" si="41"/>
        <v>897</v>
      </c>
      <c r="B897">
        <f t="shared" ca="1" si="40"/>
        <v>0.30746513074928605</v>
      </c>
      <c r="C897">
        <f t="shared" ref="C897:C960" ca="1" si="42">RANK(B897,$B$1:$B$1828,0)</f>
        <v>1264</v>
      </c>
    </row>
    <row r="898" spans="1:3" x14ac:dyDescent="0.25">
      <c r="A898">
        <f t="shared" si="41"/>
        <v>898</v>
      </c>
      <c r="B898">
        <f t="shared" ref="B898:B961" ca="1" si="43">RAND()</f>
        <v>0.10085155976224802</v>
      </c>
      <c r="C898">
        <f t="shared" ca="1" si="42"/>
        <v>1638</v>
      </c>
    </row>
    <row r="899" spans="1:3" x14ac:dyDescent="0.25">
      <c r="A899">
        <f t="shared" ref="A899:A962" si="44">+A898+1</f>
        <v>899</v>
      </c>
      <c r="B899">
        <f t="shared" ca="1" si="43"/>
        <v>9.8234715600363898E-2</v>
      </c>
      <c r="C899">
        <f t="shared" ca="1" si="42"/>
        <v>1644</v>
      </c>
    </row>
    <row r="900" spans="1:3" x14ac:dyDescent="0.25">
      <c r="A900">
        <f t="shared" si="44"/>
        <v>900</v>
      </c>
      <c r="B900">
        <f t="shared" ca="1" si="43"/>
        <v>0.15888689300372716</v>
      </c>
      <c r="C900">
        <f t="shared" ca="1" si="42"/>
        <v>1538</v>
      </c>
    </row>
    <row r="901" spans="1:3" x14ac:dyDescent="0.25">
      <c r="A901">
        <f t="shared" si="44"/>
        <v>901</v>
      </c>
      <c r="B901">
        <f t="shared" ca="1" si="43"/>
        <v>0.55669016892262235</v>
      </c>
      <c r="C901">
        <f t="shared" ca="1" si="42"/>
        <v>839</v>
      </c>
    </row>
    <row r="902" spans="1:3" x14ac:dyDescent="0.25">
      <c r="A902">
        <f t="shared" si="44"/>
        <v>902</v>
      </c>
      <c r="B902">
        <f t="shared" ca="1" si="43"/>
        <v>0.54075509773241492</v>
      </c>
      <c r="C902">
        <f t="shared" ca="1" si="42"/>
        <v>864</v>
      </c>
    </row>
    <row r="903" spans="1:3" x14ac:dyDescent="0.25">
      <c r="A903">
        <f t="shared" si="44"/>
        <v>903</v>
      </c>
      <c r="B903">
        <f t="shared" ca="1" si="43"/>
        <v>0.28537159896189646</v>
      </c>
      <c r="C903">
        <f t="shared" ca="1" si="42"/>
        <v>1315</v>
      </c>
    </row>
    <row r="904" spans="1:3" x14ac:dyDescent="0.25">
      <c r="A904">
        <f t="shared" si="44"/>
        <v>904</v>
      </c>
      <c r="B904">
        <f t="shared" ca="1" si="43"/>
        <v>0.96681098177862101</v>
      </c>
      <c r="C904">
        <f t="shared" ca="1" si="42"/>
        <v>67</v>
      </c>
    </row>
    <row r="905" spans="1:3" x14ac:dyDescent="0.25">
      <c r="A905">
        <f t="shared" si="44"/>
        <v>905</v>
      </c>
      <c r="B905">
        <f t="shared" ca="1" si="43"/>
        <v>0.25893536495813785</v>
      </c>
      <c r="C905">
        <f t="shared" ca="1" si="42"/>
        <v>1359</v>
      </c>
    </row>
    <row r="906" spans="1:3" x14ac:dyDescent="0.25">
      <c r="A906">
        <f t="shared" si="44"/>
        <v>906</v>
      </c>
      <c r="B906">
        <f t="shared" ca="1" si="43"/>
        <v>0.61242810534877357</v>
      </c>
      <c r="C906">
        <f t="shared" ca="1" si="42"/>
        <v>726</v>
      </c>
    </row>
    <row r="907" spans="1:3" x14ac:dyDescent="0.25">
      <c r="A907">
        <f t="shared" si="44"/>
        <v>907</v>
      </c>
      <c r="B907">
        <f t="shared" ca="1" si="43"/>
        <v>0.30129315701175596</v>
      </c>
      <c r="C907">
        <f t="shared" ca="1" si="42"/>
        <v>1282</v>
      </c>
    </row>
    <row r="908" spans="1:3" x14ac:dyDescent="0.25">
      <c r="A908">
        <f t="shared" si="44"/>
        <v>908</v>
      </c>
      <c r="B908">
        <f t="shared" ca="1" si="43"/>
        <v>0.76450410208257302</v>
      </c>
      <c r="C908">
        <f t="shared" ca="1" si="42"/>
        <v>432</v>
      </c>
    </row>
    <row r="909" spans="1:3" x14ac:dyDescent="0.25">
      <c r="A909">
        <f t="shared" si="44"/>
        <v>909</v>
      </c>
      <c r="B909">
        <f t="shared" ca="1" si="43"/>
        <v>0.69346520770757547</v>
      </c>
      <c r="C909">
        <f t="shared" ca="1" si="42"/>
        <v>595</v>
      </c>
    </row>
    <row r="910" spans="1:3" x14ac:dyDescent="0.25">
      <c r="A910">
        <f t="shared" si="44"/>
        <v>910</v>
      </c>
      <c r="B910">
        <f t="shared" ca="1" si="43"/>
        <v>0.46762996238162535</v>
      </c>
      <c r="C910">
        <f t="shared" ca="1" si="42"/>
        <v>988</v>
      </c>
    </row>
    <row r="911" spans="1:3" x14ac:dyDescent="0.25">
      <c r="A911">
        <f t="shared" si="44"/>
        <v>911</v>
      </c>
      <c r="B911">
        <f t="shared" ca="1" si="43"/>
        <v>0.51508969559218465</v>
      </c>
      <c r="C911">
        <f t="shared" ca="1" si="42"/>
        <v>901</v>
      </c>
    </row>
    <row r="912" spans="1:3" x14ac:dyDescent="0.25">
      <c r="A912">
        <f t="shared" si="44"/>
        <v>912</v>
      </c>
      <c r="B912">
        <f t="shared" ca="1" si="43"/>
        <v>0.69076376300071707</v>
      </c>
      <c r="C912">
        <f t="shared" ca="1" si="42"/>
        <v>600</v>
      </c>
    </row>
    <row r="913" spans="1:3" x14ac:dyDescent="0.25">
      <c r="A913">
        <f t="shared" si="44"/>
        <v>913</v>
      </c>
      <c r="B913">
        <f t="shared" ca="1" si="43"/>
        <v>0.7056146011085247</v>
      </c>
      <c r="C913">
        <f t="shared" ca="1" si="42"/>
        <v>558</v>
      </c>
    </row>
    <row r="914" spans="1:3" x14ac:dyDescent="0.25">
      <c r="A914">
        <f t="shared" si="44"/>
        <v>914</v>
      </c>
      <c r="B914">
        <f t="shared" ca="1" si="43"/>
        <v>0.15773260574295034</v>
      </c>
      <c r="C914">
        <f t="shared" ca="1" si="42"/>
        <v>1540</v>
      </c>
    </row>
    <row r="915" spans="1:3" x14ac:dyDescent="0.25">
      <c r="A915">
        <f t="shared" si="44"/>
        <v>915</v>
      </c>
      <c r="B915">
        <f t="shared" ca="1" si="43"/>
        <v>0.14348511146065202</v>
      </c>
      <c r="C915">
        <f t="shared" ca="1" si="42"/>
        <v>1559</v>
      </c>
    </row>
    <row r="916" spans="1:3" x14ac:dyDescent="0.25">
      <c r="A916">
        <f t="shared" si="44"/>
        <v>916</v>
      </c>
      <c r="B916">
        <f t="shared" ca="1" si="43"/>
        <v>0.73162882605456858</v>
      </c>
      <c r="C916">
        <f t="shared" ca="1" si="42"/>
        <v>511</v>
      </c>
    </row>
    <row r="917" spans="1:3" x14ac:dyDescent="0.25">
      <c r="A917">
        <f t="shared" si="44"/>
        <v>917</v>
      </c>
      <c r="B917">
        <f t="shared" ca="1" si="43"/>
        <v>0.9313639654145297</v>
      </c>
      <c r="C917">
        <f t="shared" ca="1" si="42"/>
        <v>130</v>
      </c>
    </row>
    <row r="918" spans="1:3" x14ac:dyDescent="0.25">
      <c r="A918">
        <f t="shared" si="44"/>
        <v>918</v>
      </c>
      <c r="B918">
        <f t="shared" ca="1" si="43"/>
        <v>0.55216631560208662</v>
      </c>
      <c r="C918">
        <f t="shared" ca="1" si="42"/>
        <v>844</v>
      </c>
    </row>
    <row r="919" spans="1:3" x14ac:dyDescent="0.25">
      <c r="A919">
        <f t="shared" si="44"/>
        <v>919</v>
      </c>
      <c r="B919">
        <f t="shared" ca="1" si="43"/>
        <v>0.24620890900664383</v>
      </c>
      <c r="C919">
        <f t="shared" ca="1" si="42"/>
        <v>1389</v>
      </c>
    </row>
    <row r="920" spans="1:3" x14ac:dyDescent="0.25">
      <c r="A920">
        <f t="shared" si="44"/>
        <v>920</v>
      </c>
      <c r="B920">
        <f t="shared" ca="1" si="43"/>
        <v>0.12435336455964663</v>
      </c>
      <c r="C920">
        <f t="shared" ca="1" si="42"/>
        <v>1598</v>
      </c>
    </row>
    <row r="921" spans="1:3" x14ac:dyDescent="0.25">
      <c r="A921">
        <f t="shared" si="44"/>
        <v>921</v>
      </c>
      <c r="B921">
        <f t="shared" ca="1" si="43"/>
        <v>0.11200679859345941</v>
      </c>
      <c r="C921">
        <f t="shared" ca="1" si="42"/>
        <v>1617</v>
      </c>
    </row>
    <row r="922" spans="1:3" x14ac:dyDescent="0.25">
      <c r="A922">
        <f t="shared" si="44"/>
        <v>922</v>
      </c>
      <c r="B922">
        <f t="shared" ca="1" si="43"/>
        <v>0.38580914871048355</v>
      </c>
      <c r="C922">
        <f t="shared" ca="1" si="42"/>
        <v>1145</v>
      </c>
    </row>
    <row r="923" spans="1:3" x14ac:dyDescent="0.25">
      <c r="A923">
        <f t="shared" si="44"/>
        <v>923</v>
      </c>
      <c r="B923">
        <f t="shared" ca="1" si="43"/>
        <v>0.55798072160078893</v>
      </c>
      <c r="C923">
        <f t="shared" ca="1" si="42"/>
        <v>837</v>
      </c>
    </row>
    <row r="924" spans="1:3" x14ac:dyDescent="0.25">
      <c r="A924">
        <f t="shared" si="44"/>
        <v>924</v>
      </c>
      <c r="B924">
        <f t="shared" ca="1" si="43"/>
        <v>5.9705285930986562E-3</v>
      </c>
      <c r="C924">
        <f t="shared" ca="1" si="42"/>
        <v>1817</v>
      </c>
    </row>
    <row r="925" spans="1:3" x14ac:dyDescent="0.25">
      <c r="A925">
        <f t="shared" si="44"/>
        <v>925</v>
      </c>
      <c r="B925">
        <f t="shared" ca="1" si="43"/>
        <v>0.38837428423406739</v>
      </c>
      <c r="C925">
        <f t="shared" ca="1" si="42"/>
        <v>1142</v>
      </c>
    </row>
    <row r="926" spans="1:3" x14ac:dyDescent="0.25">
      <c r="A926">
        <f t="shared" si="44"/>
        <v>926</v>
      </c>
      <c r="B926">
        <f t="shared" ca="1" si="43"/>
        <v>0.3226704235011375</v>
      </c>
      <c r="C926">
        <f t="shared" ca="1" si="42"/>
        <v>1249</v>
      </c>
    </row>
    <row r="927" spans="1:3" x14ac:dyDescent="0.25">
      <c r="A927">
        <f t="shared" si="44"/>
        <v>927</v>
      </c>
      <c r="B927">
        <f t="shared" ca="1" si="43"/>
        <v>0.48166715378216407</v>
      </c>
      <c r="C927">
        <f t="shared" ca="1" si="42"/>
        <v>963</v>
      </c>
    </row>
    <row r="928" spans="1:3" x14ac:dyDescent="0.25">
      <c r="A928">
        <f t="shared" si="44"/>
        <v>928</v>
      </c>
      <c r="B928">
        <f t="shared" ca="1" si="43"/>
        <v>0.75350963717386221</v>
      </c>
      <c r="C928">
        <f t="shared" ca="1" si="42"/>
        <v>458</v>
      </c>
    </row>
    <row r="929" spans="1:3" x14ac:dyDescent="0.25">
      <c r="A929">
        <f t="shared" si="44"/>
        <v>929</v>
      </c>
      <c r="B929">
        <f t="shared" ca="1" si="43"/>
        <v>0.79288389965303074</v>
      </c>
      <c r="C929">
        <f t="shared" ca="1" si="42"/>
        <v>381</v>
      </c>
    </row>
    <row r="930" spans="1:3" x14ac:dyDescent="0.25">
      <c r="A930">
        <f t="shared" si="44"/>
        <v>930</v>
      </c>
      <c r="B930">
        <f t="shared" ca="1" si="43"/>
        <v>0.95487062653174926</v>
      </c>
      <c r="C930">
        <f t="shared" ca="1" si="42"/>
        <v>87</v>
      </c>
    </row>
    <row r="931" spans="1:3" x14ac:dyDescent="0.25">
      <c r="A931">
        <f t="shared" si="44"/>
        <v>931</v>
      </c>
      <c r="B931">
        <f t="shared" ca="1" si="43"/>
        <v>0.44137739442477553</v>
      </c>
      <c r="C931">
        <f t="shared" ca="1" si="42"/>
        <v>1042</v>
      </c>
    </row>
    <row r="932" spans="1:3" x14ac:dyDescent="0.25">
      <c r="A932">
        <f t="shared" si="44"/>
        <v>932</v>
      </c>
      <c r="B932">
        <f t="shared" ca="1" si="43"/>
        <v>0.98243221079725884</v>
      </c>
      <c r="C932">
        <f t="shared" ca="1" si="42"/>
        <v>36</v>
      </c>
    </row>
    <row r="933" spans="1:3" x14ac:dyDescent="0.25">
      <c r="A933">
        <f t="shared" si="44"/>
        <v>933</v>
      </c>
      <c r="B933">
        <f t="shared" ca="1" si="43"/>
        <v>0.66666778799894622</v>
      </c>
      <c r="C933">
        <f t="shared" ca="1" si="42"/>
        <v>642</v>
      </c>
    </row>
    <row r="934" spans="1:3" x14ac:dyDescent="0.25">
      <c r="A934">
        <f t="shared" si="44"/>
        <v>934</v>
      </c>
      <c r="B934">
        <f t="shared" ca="1" si="43"/>
        <v>0.19109641773923014</v>
      </c>
      <c r="C934">
        <f t="shared" ca="1" si="42"/>
        <v>1486</v>
      </c>
    </row>
    <row r="935" spans="1:3" x14ac:dyDescent="0.25">
      <c r="A935">
        <f t="shared" si="44"/>
        <v>935</v>
      </c>
      <c r="B935">
        <f t="shared" ca="1" si="43"/>
        <v>0.49452607660843328</v>
      </c>
      <c r="C935">
        <f t="shared" ca="1" si="42"/>
        <v>931</v>
      </c>
    </row>
    <row r="936" spans="1:3" x14ac:dyDescent="0.25">
      <c r="A936">
        <f t="shared" si="44"/>
        <v>936</v>
      </c>
      <c r="B936">
        <f t="shared" ca="1" si="43"/>
        <v>0.20021168346434359</v>
      </c>
      <c r="C936">
        <f t="shared" ca="1" si="42"/>
        <v>1460</v>
      </c>
    </row>
    <row r="937" spans="1:3" x14ac:dyDescent="0.25">
      <c r="A937">
        <f t="shared" si="44"/>
        <v>937</v>
      </c>
      <c r="B937">
        <f t="shared" ca="1" si="43"/>
        <v>0.84792848472322824</v>
      </c>
      <c r="C937">
        <f t="shared" ca="1" si="42"/>
        <v>287</v>
      </c>
    </row>
    <row r="938" spans="1:3" x14ac:dyDescent="0.25">
      <c r="A938">
        <f t="shared" si="44"/>
        <v>938</v>
      </c>
      <c r="B938">
        <f t="shared" ca="1" si="43"/>
        <v>0.44443794711804308</v>
      </c>
      <c r="C938">
        <f t="shared" ca="1" si="42"/>
        <v>1036</v>
      </c>
    </row>
    <row r="939" spans="1:3" x14ac:dyDescent="0.25">
      <c r="A939">
        <f t="shared" si="44"/>
        <v>939</v>
      </c>
      <c r="B939">
        <f t="shared" ca="1" si="43"/>
        <v>0.64361915631480582</v>
      </c>
      <c r="C939">
        <f t="shared" ca="1" si="42"/>
        <v>677</v>
      </c>
    </row>
    <row r="940" spans="1:3" x14ac:dyDescent="0.25">
      <c r="A940">
        <f t="shared" si="44"/>
        <v>940</v>
      </c>
      <c r="B940">
        <f t="shared" ca="1" si="43"/>
        <v>0.82338471200141139</v>
      </c>
      <c r="C940">
        <f t="shared" ca="1" si="42"/>
        <v>330</v>
      </c>
    </row>
    <row r="941" spans="1:3" x14ac:dyDescent="0.25">
      <c r="A941">
        <f t="shared" si="44"/>
        <v>941</v>
      </c>
      <c r="B941">
        <f t="shared" ca="1" si="43"/>
        <v>0.30026231284660632</v>
      </c>
      <c r="C941">
        <f t="shared" ca="1" si="42"/>
        <v>1285</v>
      </c>
    </row>
    <row r="942" spans="1:3" x14ac:dyDescent="0.25">
      <c r="A942">
        <f t="shared" si="44"/>
        <v>942</v>
      </c>
      <c r="B942">
        <f t="shared" ca="1" si="43"/>
        <v>0.24952706200002028</v>
      </c>
      <c r="C942">
        <f t="shared" ca="1" si="42"/>
        <v>1380</v>
      </c>
    </row>
    <row r="943" spans="1:3" x14ac:dyDescent="0.25">
      <c r="A943">
        <f t="shared" si="44"/>
        <v>943</v>
      </c>
      <c r="B943">
        <f t="shared" ca="1" si="43"/>
        <v>0.36406057581969242</v>
      </c>
      <c r="C943">
        <f t="shared" ca="1" si="42"/>
        <v>1184</v>
      </c>
    </row>
    <row r="944" spans="1:3" x14ac:dyDescent="0.25">
      <c r="A944">
        <f t="shared" si="44"/>
        <v>944</v>
      </c>
      <c r="B944">
        <f t="shared" ca="1" si="43"/>
        <v>0.8495372808704339</v>
      </c>
      <c r="C944">
        <f t="shared" ca="1" si="42"/>
        <v>285</v>
      </c>
    </row>
    <row r="945" spans="1:3" x14ac:dyDescent="0.25">
      <c r="A945">
        <f t="shared" si="44"/>
        <v>945</v>
      </c>
      <c r="B945">
        <f t="shared" ca="1" si="43"/>
        <v>0.99490208784940593</v>
      </c>
      <c r="C945">
        <f t="shared" ca="1" si="42"/>
        <v>13</v>
      </c>
    </row>
    <row r="946" spans="1:3" x14ac:dyDescent="0.25">
      <c r="A946">
        <f t="shared" si="44"/>
        <v>946</v>
      </c>
      <c r="B946">
        <f t="shared" ca="1" si="43"/>
        <v>0.90590053821860017</v>
      </c>
      <c r="C946">
        <f t="shared" ca="1" si="42"/>
        <v>187</v>
      </c>
    </row>
    <row r="947" spans="1:3" x14ac:dyDescent="0.25">
      <c r="A947">
        <f t="shared" si="44"/>
        <v>947</v>
      </c>
      <c r="B947">
        <f t="shared" ca="1" si="43"/>
        <v>0.2482615018763491</v>
      </c>
      <c r="C947">
        <f t="shared" ca="1" si="42"/>
        <v>1383</v>
      </c>
    </row>
    <row r="948" spans="1:3" x14ac:dyDescent="0.25">
      <c r="A948">
        <f t="shared" si="44"/>
        <v>948</v>
      </c>
      <c r="B948">
        <f t="shared" ca="1" si="43"/>
        <v>0.96250081377801822</v>
      </c>
      <c r="C948">
        <f t="shared" ca="1" si="42"/>
        <v>74</v>
      </c>
    </row>
    <row r="949" spans="1:3" x14ac:dyDescent="0.25">
      <c r="A949">
        <f t="shared" si="44"/>
        <v>949</v>
      </c>
      <c r="B949">
        <f t="shared" ca="1" si="43"/>
        <v>0.13822941907675235</v>
      </c>
      <c r="C949">
        <f t="shared" ca="1" si="42"/>
        <v>1569</v>
      </c>
    </row>
    <row r="950" spans="1:3" x14ac:dyDescent="0.25">
      <c r="A950">
        <f t="shared" si="44"/>
        <v>950</v>
      </c>
      <c r="B950">
        <f t="shared" ca="1" si="43"/>
        <v>0.29706627090697257</v>
      </c>
      <c r="C950">
        <f t="shared" ca="1" si="42"/>
        <v>1289</v>
      </c>
    </row>
    <row r="951" spans="1:3" x14ac:dyDescent="0.25">
      <c r="A951">
        <f t="shared" si="44"/>
        <v>951</v>
      </c>
      <c r="B951">
        <f t="shared" ca="1" si="43"/>
        <v>0.44860983705883206</v>
      </c>
      <c r="C951">
        <f t="shared" ca="1" si="42"/>
        <v>1026</v>
      </c>
    </row>
    <row r="952" spans="1:3" x14ac:dyDescent="0.25">
      <c r="A952">
        <f t="shared" si="44"/>
        <v>952</v>
      </c>
      <c r="B952">
        <f t="shared" ca="1" si="43"/>
        <v>0.34697678121609909</v>
      </c>
      <c r="C952">
        <f t="shared" ca="1" si="42"/>
        <v>1214</v>
      </c>
    </row>
    <row r="953" spans="1:3" x14ac:dyDescent="0.25">
      <c r="A953">
        <f t="shared" si="44"/>
        <v>953</v>
      </c>
      <c r="B953">
        <f t="shared" ca="1" si="43"/>
        <v>0.26151937648540058</v>
      </c>
      <c r="C953">
        <f t="shared" ca="1" si="42"/>
        <v>1355</v>
      </c>
    </row>
    <row r="954" spans="1:3" x14ac:dyDescent="0.25">
      <c r="A954">
        <f t="shared" si="44"/>
        <v>954</v>
      </c>
      <c r="B954">
        <f t="shared" ca="1" si="43"/>
        <v>0.96009392041993358</v>
      </c>
      <c r="C954">
        <f t="shared" ca="1" si="42"/>
        <v>79</v>
      </c>
    </row>
    <row r="955" spans="1:3" x14ac:dyDescent="0.25">
      <c r="A955">
        <f t="shared" si="44"/>
        <v>955</v>
      </c>
      <c r="B955">
        <f t="shared" ca="1" si="43"/>
        <v>7.6220509832122696E-2</v>
      </c>
      <c r="C955">
        <f t="shared" ca="1" si="42"/>
        <v>1679</v>
      </c>
    </row>
    <row r="956" spans="1:3" x14ac:dyDescent="0.25">
      <c r="A956">
        <f t="shared" si="44"/>
        <v>956</v>
      </c>
      <c r="B956">
        <f t="shared" ca="1" si="43"/>
        <v>0.44577393954005129</v>
      </c>
      <c r="C956">
        <f t="shared" ca="1" si="42"/>
        <v>1033</v>
      </c>
    </row>
    <row r="957" spans="1:3" x14ac:dyDescent="0.25">
      <c r="A957">
        <f t="shared" si="44"/>
        <v>957</v>
      </c>
      <c r="B957">
        <f t="shared" ca="1" si="43"/>
        <v>0.67738698684805487</v>
      </c>
      <c r="C957">
        <f t="shared" ca="1" si="42"/>
        <v>623</v>
      </c>
    </row>
    <row r="958" spans="1:3" x14ac:dyDescent="0.25">
      <c r="A958">
        <f t="shared" si="44"/>
        <v>958</v>
      </c>
      <c r="B958">
        <f t="shared" ca="1" si="43"/>
        <v>0.97858907839423426</v>
      </c>
      <c r="C958">
        <f t="shared" ca="1" si="42"/>
        <v>44</v>
      </c>
    </row>
    <row r="959" spans="1:3" x14ac:dyDescent="0.25">
      <c r="A959">
        <f t="shared" si="44"/>
        <v>959</v>
      </c>
      <c r="B959">
        <f t="shared" ca="1" si="43"/>
        <v>0.93847990232602185</v>
      </c>
      <c r="C959">
        <f t="shared" ca="1" si="42"/>
        <v>116</v>
      </c>
    </row>
    <row r="960" spans="1:3" x14ac:dyDescent="0.25">
      <c r="A960">
        <f t="shared" si="44"/>
        <v>960</v>
      </c>
      <c r="B960">
        <f t="shared" ca="1" si="43"/>
        <v>0.82709085973114072</v>
      </c>
      <c r="C960">
        <f t="shared" ca="1" si="42"/>
        <v>326</v>
      </c>
    </row>
    <row r="961" spans="1:3" x14ac:dyDescent="0.25">
      <c r="A961">
        <f t="shared" si="44"/>
        <v>961</v>
      </c>
      <c r="B961">
        <f t="shared" ca="1" si="43"/>
        <v>0.83376166372999239</v>
      </c>
      <c r="C961">
        <f t="shared" ref="C961:C1024" ca="1" si="45">RANK(B961,$B$1:$B$1828,0)</f>
        <v>316</v>
      </c>
    </row>
    <row r="962" spans="1:3" x14ac:dyDescent="0.25">
      <c r="A962">
        <f t="shared" si="44"/>
        <v>962</v>
      </c>
      <c r="B962">
        <f t="shared" ref="B962:B1025" ca="1" si="46">RAND()</f>
        <v>3.2736794872566755E-2</v>
      </c>
      <c r="C962">
        <f t="shared" ca="1" si="45"/>
        <v>1755</v>
      </c>
    </row>
    <row r="963" spans="1:3" x14ac:dyDescent="0.25">
      <c r="A963">
        <f t="shared" ref="A963:A1026" si="47">+A962+1</f>
        <v>963</v>
      </c>
      <c r="B963">
        <f t="shared" ca="1" si="46"/>
        <v>0.75272064940462657</v>
      </c>
      <c r="C963">
        <f t="shared" ca="1" si="45"/>
        <v>462</v>
      </c>
    </row>
    <row r="964" spans="1:3" x14ac:dyDescent="0.25">
      <c r="A964">
        <f t="shared" si="47"/>
        <v>964</v>
      </c>
      <c r="B964">
        <f t="shared" ca="1" si="46"/>
        <v>0.26755018687165766</v>
      </c>
      <c r="C964">
        <f t="shared" ca="1" si="45"/>
        <v>1343</v>
      </c>
    </row>
    <row r="965" spans="1:3" x14ac:dyDescent="0.25">
      <c r="A965">
        <f t="shared" si="47"/>
        <v>965</v>
      </c>
      <c r="B965">
        <f t="shared" ca="1" si="46"/>
        <v>7.9435947870053369E-2</v>
      </c>
      <c r="C965">
        <f t="shared" ca="1" si="45"/>
        <v>1674</v>
      </c>
    </row>
    <row r="966" spans="1:3" x14ac:dyDescent="0.25">
      <c r="A966">
        <f t="shared" si="47"/>
        <v>966</v>
      </c>
      <c r="B966">
        <f t="shared" ca="1" si="46"/>
        <v>4.4861972824498664E-2</v>
      </c>
      <c r="C966">
        <f t="shared" ca="1" si="45"/>
        <v>1733</v>
      </c>
    </row>
    <row r="967" spans="1:3" x14ac:dyDescent="0.25">
      <c r="A967">
        <f t="shared" si="47"/>
        <v>967</v>
      </c>
      <c r="B967">
        <f t="shared" ca="1" si="46"/>
        <v>0.59539191283110737</v>
      </c>
      <c r="C967">
        <f t="shared" ca="1" si="45"/>
        <v>758</v>
      </c>
    </row>
    <row r="968" spans="1:3" x14ac:dyDescent="0.25">
      <c r="A968">
        <f t="shared" si="47"/>
        <v>968</v>
      </c>
      <c r="B968">
        <f t="shared" ca="1" si="46"/>
        <v>0.9443099863141301</v>
      </c>
      <c r="C968">
        <f t="shared" ca="1" si="45"/>
        <v>107</v>
      </c>
    </row>
    <row r="969" spans="1:3" x14ac:dyDescent="0.25">
      <c r="A969">
        <f t="shared" si="47"/>
        <v>969</v>
      </c>
      <c r="B969">
        <f t="shared" ca="1" si="46"/>
        <v>0.73097370272403084</v>
      </c>
      <c r="C969">
        <f t="shared" ca="1" si="45"/>
        <v>513</v>
      </c>
    </row>
    <row r="970" spans="1:3" x14ac:dyDescent="0.25">
      <c r="A970">
        <f t="shared" si="47"/>
        <v>970</v>
      </c>
      <c r="B970">
        <f t="shared" ca="1" si="46"/>
        <v>0.92560012285873883</v>
      </c>
      <c r="C970">
        <f t="shared" ca="1" si="45"/>
        <v>145</v>
      </c>
    </row>
    <row r="971" spans="1:3" x14ac:dyDescent="0.25">
      <c r="A971">
        <f t="shared" si="47"/>
        <v>971</v>
      </c>
      <c r="B971">
        <f t="shared" ca="1" si="46"/>
        <v>0.11012531131756864</v>
      </c>
      <c r="C971">
        <f t="shared" ca="1" si="45"/>
        <v>1622</v>
      </c>
    </row>
    <row r="972" spans="1:3" x14ac:dyDescent="0.25">
      <c r="A972">
        <f t="shared" si="47"/>
        <v>972</v>
      </c>
      <c r="B972">
        <f t="shared" ca="1" si="46"/>
        <v>0.96098154944011438</v>
      </c>
      <c r="C972">
        <f t="shared" ca="1" si="45"/>
        <v>78</v>
      </c>
    </row>
    <row r="973" spans="1:3" x14ac:dyDescent="0.25">
      <c r="A973">
        <f t="shared" si="47"/>
        <v>973</v>
      </c>
      <c r="B973">
        <f t="shared" ca="1" si="46"/>
        <v>0.12416683736785672</v>
      </c>
      <c r="C973">
        <f t="shared" ca="1" si="45"/>
        <v>1600</v>
      </c>
    </row>
    <row r="974" spans="1:3" x14ac:dyDescent="0.25">
      <c r="A974">
        <f t="shared" si="47"/>
        <v>974</v>
      </c>
      <c r="B974">
        <f t="shared" ca="1" si="46"/>
        <v>0.55181531831191966</v>
      </c>
      <c r="C974">
        <f t="shared" ca="1" si="45"/>
        <v>845</v>
      </c>
    </row>
    <row r="975" spans="1:3" x14ac:dyDescent="0.25">
      <c r="A975">
        <f t="shared" si="47"/>
        <v>975</v>
      </c>
      <c r="B975">
        <f t="shared" ca="1" si="46"/>
        <v>0.54784816783080059</v>
      </c>
      <c r="C975">
        <f t="shared" ca="1" si="45"/>
        <v>852</v>
      </c>
    </row>
    <row r="976" spans="1:3" x14ac:dyDescent="0.25">
      <c r="A976">
        <f t="shared" si="47"/>
        <v>976</v>
      </c>
      <c r="B976">
        <f t="shared" ca="1" si="46"/>
        <v>0.59927312410035405</v>
      </c>
      <c r="C976">
        <f t="shared" ca="1" si="45"/>
        <v>750</v>
      </c>
    </row>
    <row r="977" spans="1:3" x14ac:dyDescent="0.25">
      <c r="A977">
        <f t="shared" si="47"/>
        <v>977</v>
      </c>
      <c r="B977">
        <f t="shared" ca="1" si="46"/>
        <v>0.96825272788535288</v>
      </c>
      <c r="C977">
        <f t="shared" ca="1" si="45"/>
        <v>61</v>
      </c>
    </row>
    <row r="978" spans="1:3" x14ac:dyDescent="0.25">
      <c r="A978">
        <f t="shared" si="47"/>
        <v>978</v>
      </c>
      <c r="B978">
        <f t="shared" ca="1" si="46"/>
        <v>0.91444927642229035</v>
      </c>
      <c r="C978">
        <f t="shared" ca="1" si="45"/>
        <v>171</v>
      </c>
    </row>
    <row r="979" spans="1:3" x14ac:dyDescent="0.25">
      <c r="A979">
        <f t="shared" si="47"/>
        <v>979</v>
      </c>
      <c r="B979">
        <f t="shared" ca="1" si="46"/>
        <v>0.99223358866019007</v>
      </c>
      <c r="C979">
        <f t="shared" ca="1" si="45"/>
        <v>19</v>
      </c>
    </row>
    <row r="980" spans="1:3" x14ac:dyDescent="0.25">
      <c r="A980">
        <f t="shared" si="47"/>
        <v>980</v>
      </c>
      <c r="B980">
        <f t="shared" ca="1" si="46"/>
        <v>1.711791268079399E-2</v>
      </c>
      <c r="C980">
        <f t="shared" ca="1" si="45"/>
        <v>1788</v>
      </c>
    </row>
    <row r="981" spans="1:3" x14ac:dyDescent="0.25">
      <c r="A981">
        <f t="shared" si="47"/>
        <v>981</v>
      </c>
      <c r="B981">
        <f t="shared" ca="1" si="46"/>
        <v>0.96686344118680001</v>
      </c>
      <c r="C981">
        <f t="shared" ca="1" si="45"/>
        <v>66</v>
      </c>
    </row>
    <row r="982" spans="1:3" x14ac:dyDescent="0.25">
      <c r="A982">
        <f t="shared" si="47"/>
        <v>982</v>
      </c>
      <c r="B982">
        <f t="shared" ca="1" si="46"/>
        <v>0.59302133799279844</v>
      </c>
      <c r="C982">
        <f t="shared" ca="1" si="45"/>
        <v>761</v>
      </c>
    </row>
    <row r="983" spans="1:3" x14ac:dyDescent="0.25">
      <c r="A983">
        <f t="shared" si="47"/>
        <v>983</v>
      </c>
      <c r="B983">
        <f t="shared" ca="1" si="46"/>
        <v>8.9722904927767022E-3</v>
      </c>
      <c r="C983">
        <f t="shared" ca="1" si="45"/>
        <v>1808</v>
      </c>
    </row>
    <row r="984" spans="1:3" x14ac:dyDescent="0.25">
      <c r="A984">
        <f t="shared" si="47"/>
        <v>984</v>
      </c>
      <c r="B984">
        <f t="shared" ca="1" si="46"/>
        <v>0.1266991061301419</v>
      </c>
      <c r="C984">
        <f t="shared" ca="1" si="45"/>
        <v>1591</v>
      </c>
    </row>
    <row r="985" spans="1:3" x14ac:dyDescent="0.25">
      <c r="A985">
        <f t="shared" si="47"/>
        <v>985</v>
      </c>
      <c r="B985">
        <f t="shared" ca="1" si="46"/>
        <v>0.89920486852691117</v>
      </c>
      <c r="C985">
        <f t="shared" ca="1" si="45"/>
        <v>194</v>
      </c>
    </row>
    <row r="986" spans="1:3" x14ac:dyDescent="0.25">
      <c r="A986">
        <f t="shared" si="47"/>
        <v>986</v>
      </c>
      <c r="B986">
        <f t="shared" ca="1" si="46"/>
        <v>0.38347660426755892</v>
      </c>
      <c r="C986">
        <f t="shared" ca="1" si="45"/>
        <v>1150</v>
      </c>
    </row>
    <row r="987" spans="1:3" x14ac:dyDescent="0.25">
      <c r="A987">
        <f t="shared" si="47"/>
        <v>987</v>
      </c>
      <c r="B987">
        <f t="shared" ca="1" si="46"/>
        <v>0.28123717307398644</v>
      </c>
      <c r="C987">
        <f t="shared" ca="1" si="45"/>
        <v>1321</v>
      </c>
    </row>
    <row r="988" spans="1:3" x14ac:dyDescent="0.25">
      <c r="A988">
        <f t="shared" si="47"/>
        <v>988</v>
      </c>
      <c r="B988">
        <f t="shared" ca="1" si="46"/>
        <v>0.30098416664393235</v>
      </c>
      <c r="C988">
        <f t="shared" ca="1" si="45"/>
        <v>1283</v>
      </c>
    </row>
    <row r="989" spans="1:3" x14ac:dyDescent="0.25">
      <c r="A989">
        <f t="shared" si="47"/>
        <v>989</v>
      </c>
      <c r="B989">
        <f t="shared" ca="1" si="46"/>
        <v>0.87632390196004339</v>
      </c>
      <c r="C989">
        <f t="shared" ca="1" si="45"/>
        <v>236</v>
      </c>
    </row>
    <row r="990" spans="1:3" x14ac:dyDescent="0.25">
      <c r="A990">
        <f t="shared" si="47"/>
        <v>990</v>
      </c>
      <c r="B990">
        <f t="shared" ca="1" si="46"/>
        <v>1.547160081195853E-2</v>
      </c>
      <c r="C990">
        <f t="shared" ca="1" si="45"/>
        <v>1798</v>
      </c>
    </row>
    <row r="991" spans="1:3" x14ac:dyDescent="0.25">
      <c r="A991">
        <f t="shared" si="47"/>
        <v>991</v>
      </c>
      <c r="B991">
        <f t="shared" ca="1" si="46"/>
        <v>0.62083952698068101</v>
      </c>
      <c r="C991">
        <f t="shared" ca="1" si="45"/>
        <v>708</v>
      </c>
    </row>
    <row r="992" spans="1:3" x14ac:dyDescent="0.25">
      <c r="A992">
        <f t="shared" si="47"/>
        <v>992</v>
      </c>
      <c r="B992">
        <f t="shared" ca="1" si="46"/>
        <v>0.36165083381819441</v>
      </c>
      <c r="C992">
        <f t="shared" ca="1" si="45"/>
        <v>1188</v>
      </c>
    </row>
    <row r="993" spans="1:3" x14ac:dyDescent="0.25">
      <c r="A993">
        <f t="shared" si="47"/>
        <v>993</v>
      </c>
      <c r="B993">
        <f t="shared" ca="1" si="46"/>
        <v>0.83408196568077075</v>
      </c>
      <c r="C993">
        <f t="shared" ca="1" si="45"/>
        <v>314</v>
      </c>
    </row>
    <row r="994" spans="1:3" x14ac:dyDescent="0.25">
      <c r="A994">
        <f t="shared" si="47"/>
        <v>994</v>
      </c>
      <c r="B994">
        <f t="shared" ca="1" si="46"/>
        <v>0.5688523835942938</v>
      </c>
      <c r="C994">
        <f t="shared" ca="1" si="45"/>
        <v>809</v>
      </c>
    </row>
    <row r="995" spans="1:3" x14ac:dyDescent="0.25">
      <c r="A995">
        <f t="shared" si="47"/>
        <v>995</v>
      </c>
      <c r="B995">
        <f t="shared" ca="1" si="46"/>
        <v>0.33713966511461801</v>
      </c>
      <c r="C995">
        <f t="shared" ca="1" si="45"/>
        <v>1226</v>
      </c>
    </row>
    <row r="996" spans="1:3" x14ac:dyDescent="0.25">
      <c r="A996">
        <f t="shared" si="47"/>
        <v>996</v>
      </c>
      <c r="B996">
        <f t="shared" ca="1" si="46"/>
        <v>0.82982884192095197</v>
      </c>
      <c r="C996">
        <f t="shared" ca="1" si="45"/>
        <v>323</v>
      </c>
    </row>
    <row r="997" spans="1:3" x14ac:dyDescent="0.25">
      <c r="A997">
        <f t="shared" si="47"/>
        <v>997</v>
      </c>
      <c r="B997">
        <f t="shared" ca="1" si="46"/>
        <v>0.17415358399788827</v>
      </c>
      <c r="C997">
        <f t="shared" ca="1" si="45"/>
        <v>1516</v>
      </c>
    </row>
    <row r="998" spans="1:3" x14ac:dyDescent="0.25">
      <c r="A998">
        <f t="shared" si="47"/>
        <v>998</v>
      </c>
      <c r="B998">
        <f t="shared" ca="1" si="46"/>
        <v>0.25445967043151763</v>
      </c>
      <c r="C998">
        <f t="shared" ca="1" si="45"/>
        <v>1370</v>
      </c>
    </row>
    <row r="999" spans="1:3" x14ac:dyDescent="0.25">
      <c r="A999">
        <f t="shared" si="47"/>
        <v>999</v>
      </c>
      <c r="B999">
        <f t="shared" ca="1" si="46"/>
        <v>0.73446154184302259</v>
      </c>
      <c r="C999">
        <f t="shared" ca="1" si="45"/>
        <v>500</v>
      </c>
    </row>
    <row r="1000" spans="1:3" x14ac:dyDescent="0.25">
      <c r="A1000">
        <f t="shared" si="47"/>
        <v>1000</v>
      </c>
      <c r="B1000">
        <f t="shared" ca="1" si="46"/>
        <v>1.1019563779138042E-2</v>
      </c>
      <c r="C1000">
        <f t="shared" ca="1" si="45"/>
        <v>1807</v>
      </c>
    </row>
    <row r="1001" spans="1:3" x14ac:dyDescent="0.25">
      <c r="A1001">
        <f t="shared" si="47"/>
        <v>1001</v>
      </c>
      <c r="B1001">
        <f t="shared" ca="1" si="46"/>
        <v>0.82871021368515818</v>
      </c>
      <c r="C1001">
        <f t="shared" ca="1" si="45"/>
        <v>324</v>
      </c>
    </row>
    <row r="1002" spans="1:3" x14ac:dyDescent="0.25">
      <c r="A1002">
        <f t="shared" si="47"/>
        <v>1002</v>
      </c>
      <c r="B1002">
        <f t="shared" ca="1" si="46"/>
        <v>1.7941969870864938E-2</v>
      </c>
      <c r="C1002">
        <f t="shared" ca="1" si="45"/>
        <v>1786</v>
      </c>
    </row>
    <row r="1003" spans="1:3" x14ac:dyDescent="0.25">
      <c r="A1003">
        <f t="shared" si="47"/>
        <v>1003</v>
      </c>
      <c r="B1003">
        <f t="shared" ca="1" si="46"/>
        <v>0.18218164806303194</v>
      </c>
      <c r="C1003">
        <f t="shared" ca="1" si="45"/>
        <v>1503</v>
      </c>
    </row>
    <row r="1004" spans="1:3" x14ac:dyDescent="0.25">
      <c r="A1004">
        <f t="shared" si="47"/>
        <v>1004</v>
      </c>
      <c r="B1004">
        <f t="shared" ca="1" si="46"/>
        <v>4.1838502816394896E-2</v>
      </c>
      <c r="C1004">
        <f t="shared" ca="1" si="45"/>
        <v>1740</v>
      </c>
    </row>
    <row r="1005" spans="1:3" x14ac:dyDescent="0.25">
      <c r="A1005">
        <f t="shared" si="47"/>
        <v>1005</v>
      </c>
      <c r="B1005">
        <f t="shared" ca="1" si="46"/>
        <v>0.87098681531650046</v>
      </c>
      <c r="C1005">
        <f t="shared" ca="1" si="45"/>
        <v>240</v>
      </c>
    </row>
    <row r="1006" spans="1:3" x14ac:dyDescent="0.25">
      <c r="A1006">
        <f t="shared" si="47"/>
        <v>1006</v>
      </c>
      <c r="B1006">
        <f t="shared" ca="1" si="46"/>
        <v>0.49193135637312713</v>
      </c>
      <c r="C1006">
        <f t="shared" ca="1" si="45"/>
        <v>940</v>
      </c>
    </row>
    <row r="1007" spans="1:3" x14ac:dyDescent="0.25">
      <c r="A1007">
        <f t="shared" si="47"/>
        <v>1007</v>
      </c>
      <c r="B1007">
        <f t="shared" ca="1" si="46"/>
        <v>0.28269608260701617</v>
      </c>
      <c r="C1007">
        <f t="shared" ca="1" si="45"/>
        <v>1319</v>
      </c>
    </row>
    <row r="1008" spans="1:3" x14ac:dyDescent="0.25">
      <c r="A1008">
        <f t="shared" si="47"/>
        <v>1008</v>
      </c>
      <c r="B1008">
        <f t="shared" ca="1" si="46"/>
        <v>0.64445110329797584</v>
      </c>
      <c r="C1008">
        <f t="shared" ca="1" si="45"/>
        <v>673</v>
      </c>
    </row>
    <row r="1009" spans="1:3" x14ac:dyDescent="0.25">
      <c r="A1009">
        <f t="shared" si="47"/>
        <v>1009</v>
      </c>
      <c r="B1009">
        <f t="shared" ca="1" si="46"/>
        <v>0.45654643193025624</v>
      </c>
      <c r="C1009">
        <f t="shared" ca="1" si="45"/>
        <v>1006</v>
      </c>
    </row>
    <row r="1010" spans="1:3" x14ac:dyDescent="0.25">
      <c r="A1010">
        <f t="shared" si="47"/>
        <v>1010</v>
      </c>
      <c r="B1010">
        <f t="shared" ca="1" si="46"/>
        <v>0.38512734374825852</v>
      </c>
      <c r="C1010">
        <f t="shared" ca="1" si="45"/>
        <v>1149</v>
      </c>
    </row>
    <row r="1011" spans="1:3" x14ac:dyDescent="0.25">
      <c r="A1011">
        <f t="shared" si="47"/>
        <v>1011</v>
      </c>
      <c r="B1011">
        <f t="shared" ca="1" si="46"/>
        <v>0.61784038632000704</v>
      </c>
      <c r="C1011">
        <f t="shared" ca="1" si="45"/>
        <v>715</v>
      </c>
    </row>
    <row r="1012" spans="1:3" x14ac:dyDescent="0.25">
      <c r="A1012">
        <f t="shared" si="47"/>
        <v>1012</v>
      </c>
      <c r="B1012">
        <f t="shared" ca="1" si="46"/>
        <v>0.44460988516861411</v>
      </c>
      <c r="C1012">
        <f t="shared" ca="1" si="45"/>
        <v>1035</v>
      </c>
    </row>
    <row r="1013" spans="1:3" x14ac:dyDescent="0.25">
      <c r="A1013">
        <f t="shared" si="47"/>
        <v>1013</v>
      </c>
      <c r="B1013">
        <f t="shared" ca="1" si="46"/>
        <v>0.98927087559565474</v>
      </c>
      <c r="C1013">
        <f t="shared" ca="1" si="45"/>
        <v>24</v>
      </c>
    </row>
    <row r="1014" spans="1:3" x14ac:dyDescent="0.25">
      <c r="A1014">
        <f t="shared" si="47"/>
        <v>1014</v>
      </c>
      <c r="B1014">
        <f t="shared" ca="1" si="46"/>
        <v>0.98634644388678627</v>
      </c>
      <c r="C1014">
        <f t="shared" ca="1" si="45"/>
        <v>30</v>
      </c>
    </row>
    <row r="1015" spans="1:3" x14ac:dyDescent="0.25">
      <c r="A1015">
        <f t="shared" si="47"/>
        <v>1015</v>
      </c>
      <c r="B1015">
        <f t="shared" ca="1" si="46"/>
        <v>0.9810280664260459</v>
      </c>
      <c r="C1015">
        <f t="shared" ca="1" si="45"/>
        <v>38</v>
      </c>
    </row>
    <row r="1016" spans="1:3" x14ac:dyDescent="0.25">
      <c r="A1016">
        <f t="shared" si="47"/>
        <v>1016</v>
      </c>
      <c r="B1016">
        <f t="shared" ca="1" si="46"/>
        <v>0.36470165890512385</v>
      </c>
      <c r="C1016">
        <f t="shared" ca="1" si="45"/>
        <v>1181</v>
      </c>
    </row>
    <row r="1017" spans="1:3" x14ac:dyDescent="0.25">
      <c r="A1017">
        <f t="shared" si="47"/>
        <v>1017</v>
      </c>
      <c r="B1017">
        <f t="shared" ca="1" si="46"/>
        <v>0.10450585456478378</v>
      </c>
      <c r="C1017">
        <f t="shared" ca="1" si="45"/>
        <v>1630</v>
      </c>
    </row>
    <row r="1018" spans="1:3" x14ac:dyDescent="0.25">
      <c r="A1018">
        <f t="shared" si="47"/>
        <v>1018</v>
      </c>
      <c r="B1018">
        <f t="shared" ca="1" si="46"/>
        <v>0.555359176230661</v>
      </c>
      <c r="C1018">
        <f t="shared" ca="1" si="45"/>
        <v>842</v>
      </c>
    </row>
    <row r="1019" spans="1:3" x14ac:dyDescent="0.25">
      <c r="A1019">
        <f t="shared" si="47"/>
        <v>1019</v>
      </c>
      <c r="B1019">
        <f t="shared" ca="1" si="46"/>
        <v>7.8106010392050229E-2</v>
      </c>
      <c r="C1019">
        <f t="shared" ca="1" si="45"/>
        <v>1676</v>
      </c>
    </row>
    <row r="1020" spans="1:3" x14ac:dyDescent="0.25">
      <c r="A1020">
        <f t="shared" si="47"/>
        <v>1020</v>
      </c>
      <c r="B1020">
        <f t="shared" ca="1" si="46"/>
        <v>0.36730264050911865</v>
      </c>
      <c r="C1020">
        <f t="shared" ca="1" si="45"/>
        <v>1177</v>
      </c>
    </row>
    <row r="1021" spans="1:3" x14ac:dyDescent="0.25">
      <c r="A1021">
        <f t="shared" si="47"/>
        <v>1021</v>
      </c>
      <c r="B1021">
        <f t="shared" ca="1" si="46"/>
        <v>0.25971106139219702</v>
      </c>
      <c r="C1021">
        <f t="shared" ca="1" si="45"/>
        <v>1358</v>
      </c>
    </row>
    <row r="1022" spans="1:3" x14ac:dyDescent="0.25">
      <c r="A1022">
        <f t="shared" si="47"/>
        <v>1022</v>
      </c>
      <c r="B1022">
        <f t="shared" ca="1" si="46"/>
        <v>0.83483802234917959</v>
      </c>
      <c r="C1022">
        <f t="shared" ca="1" si="45"/>
        <v>313</v>
      </c>
    </row>
    <row r="1023" spans="1:3" x14ac:dyDescent="0.25">
      <c r="A1023">
        <f t="shared" si="47"/>
        <v>1023</v>
      </c>
      <c r="B1023">
        <f t="shared" ca="1" si="46"/>
        <v>0.60247344317459028</v>
      </c>
      <c r="C1023">
        <f t="shared" ca="1" si="45"/>
        <v>743</v>
      </c>
    </row>
    <row r="1024" spans="1:3" x14ac:dyDescent="0.25">
      <c r="A1024">
        <f t="shared" si="47"/>
        <v>1024</v>
      </c>
      <c r="B1024">
        <f t="shared" ca="1" si="46"/>
        <v>0.671860910367854</v>
      </c>
      <c r="C1024">
        <f t="shared" ca="1" si="45"/>
        <v>632</v>
      </c>
    </row>
    <row r="1025" spans="1:3" x14ac:dyDescent="0.25">
      <c r="A1025">
        <f t="shared" si="47"/>
        <v>1025</v>
      </c>
      <c r="B1025">
        <f t="shared" ca="1" si="46"/>
        <v>6.3784826258460048E-2</v>
      </c>
      <c r="C1025">
        <f t="shared" ref="C1025:C1088" ca="1" si="48">RANK(B1025,$B$1:$B$1828,0)</f>
        <v>1698</v>
      </c>
    </row>
    <row r="1026" spans="1:3" x14ac:dyDescent="0.25">
      <c r="A1026">
        <f t="shared" si="47"/>
        <v>1026</v>
      </c>
      <c r="B1026">
        <f t="shared" ref="B1026:B1089" ca="1" si="49">RAND()</f>
        <v>0.4246574744911088</v>
      </c>
      <c r="C1026">
        <f t="shared" ca="1" si="48"/>
        <v>1066</v>
      </c>
    </row>
    <row r="1027" spans="1:3" x14ac:dyDescent="0.25">
      <c r="A1027">
        <f t="shared" ref="A1027:A1090" si="50">+A1026+1</f>
        <v>1027</v>
      </c>
      <c r="B1027">
        <f t="shared" ca="1" si="49"/>
        <v>0.26431328102014429</v>
      </c>
      <c r="C1027">
        <f t="shared" ca="1" si="48"/>
        <v>1350</v>
      </c>
    </row>
    <row r="1028" spans="1:3" x14ac:dyDescent="0.25">
      <c r="A1028">
        <f t="shared" si="50"/>
        <v>1028</v>
      </c>
      <c r="B1028">
        <f t="shared" ca="1" si="49"/>
        <v>0.12501534796417912</v>
      </c>
      <c r="C1028">
        <f t="shared" ca="1" si="48"/>
        <v>1597</v>
      </c>
    </row>
    <row r="1029" spans="1:3" x14ac:dyDescent="0.25">
      <c r="A1029">
        <f t="shared" si="50"/>
        <v>1029</v>
      </c>
      <c r="B1029">
        <f t="shared" ca="1" si="49"/>
        <v>0.88433590926557581</v>
      </c>
      <c r="C1029">
        <f t="shared" ca="1" si="48"/>
        <v>223</v>
      </c>
    </row>
    <row r="1030" spans="1:3" x14ac:dyDescent="0.25">
      <c r="A1030">
        <f t="shared" si="50"/>
        <v>1030</v>
      </c>
      <c r="B1030">
        <f t="shared" ca="1" si="49"/>
        <v>3.9481401168306784E-2</v>
      </c>
      <c r="C1030">
        <f t="shared" ca="1" si="48"/>
        <v>1744</v>
      </c>
    </row>
    <row r="1031" spans="1:3" x14ac:dyDescent="0.25">
      <c r="A1031">
        <f t="shared" si="50"/>
        <v>1031</v>
      </c>
      <c r="B1031">
        <f t="shared" ca="1" si="49"/>
        <v>6.3217177582337136E-2</v>
      </c>
      <c r="C1031">
        <f t="shared" ca="1" si="48"/>
        <v>1700</v>
      </c>
    </row>
    <row r="1032" spans="1:3" x14ac:dyDescent="0.25">
      <c r="A1032">
        <f t="shared" si="50"/>
        <v>1032</v>
      </c>
      <c r="B1032">
        <f t="shared" ca="1" si="49"/>
        <v>0.44884401559765585</v>
      </c>
      <c r="C1032">
        <f t="shared" ca="1" si="48"/>
        <v>1023</v>
      </c>
    </row>
    <row r="1033" spans="1:3" x14ac:dyDescent="0.25">
      <c r="A1033">
        <f t="shared" si="50"/>
        <v>1033</v>
      </c>
      <c r="B1033">
        <f t="shared" ca="1" si="49"/>
        <v>3.4908015217445687E-2</v>
      </c>
      <c r="C1033">
        <f t="shared" ca="1" si="48"/>
        <v>1749</v>
      </c>
    </row>
    <row r="1034" spans="1:3" x14ac:dyDescent="0.25">
      <c r="A1034">
        <f t="shared" si="50"/>
        <v>1034</v>
      </c>
      <c r="B1034">
        <f t="shared" ca="1" si="49"/>
        <v>0.49437343381802445</v>
      </c>
      <c r="C1034">
        <f t="shared" ca="1" si="48"/>
        <v>932</v>
      </c>
    </row>
    <row r="1035" spans="1:3" x14ac:dyDescent="0.25">
      <c r="A1035">
        <f t="shared" si="50"/>
        <v>1035</v>
      </c>
      <c r="B1035">
        <f t="shared" ca="1" si="49"/>
        <v>4.7909286182429733E-2</v>
      </c>
      <c r="C1035">
        <f t="shared" ca="1" si="48"/>
        <v>1726</v>
      </c>
    </row>
    <row r="1036" spans="1:3" x14ac:dyDescent="0.25">
      <c r="A1036">
        <f t="shared" si="50"/>
        <v>1036</v>
      </c>
      <c r="B1036">
        <f t="shared" ca="1" si="49"/>
        <v>0.79966242508665164</v>
      </c>
      <c r="C1036">
        <f t="shared" ca="1" si="48"/>
        <v>370</v>
      </c>
    </row>
    <row r="1037" spans="1:3" x14ac:dyDescent="0.25">
      <c r="A1037">
        <f t="shared" si="50"/>
        <v>1037</v>
      </c>
      <c r="B1037">
        <f t="shared" ca="1" si="49"/>
        <v>0.18394058471831676</v>
      </c>
      <c r="C1037">
        <f t="shared" ca="1" si="48"/>
        <v>1500</v>
      </c>
    </row>
    <row r="1038" spans="1:3" x14ac:dyDescent="0.25">
      <c r="A1038">
        <f t="shared" si="50"/>
        <v>1038</v>
      </c>
      <c r="B1038">
        <f t="shared" ca="1" si="49"/>
        <v>0.53921168842788059</v>
      </c>
      <c r="C1038">
        <f t="shared" ca="1" si="48"/>
        <v>868</v>
      </c>
    </row>
    <row r="1039" spans="1:3" x14ac:dyDescent="0.25">
      <c r="A1039">
        <f t="shared" si="50"/>
        <v>1039</v>
      </c>
      <c r="B1039">
        <f t="shared" ca="1" si="49"/>
        <v>0.40450559439282407</v>
      </c>
      <c r="C1039">
        <f t="shared" ca="1" si="48"/>
        <v>1105</v>
      </c>
    </row>
    <row r="1040" spans="1:3" x14ac:dyDescent="0.25">
      <c r="A1040">
        <f t="shared" si="50"/>
        <v>1040</v>
      </c>
      <c r="B1040">
        <f t="shared" ca="1" si="49"/>
        <v>0.70391937887078693</v>
      </c>
      <c r="C1040">
        <f t="shared" ca="1" si="48"/>
        <v>563</v>
      </c>
    </row>
    <row r="1041" spans="1:3" x14ac:dyDescent="0.25">
      <c r="A1041">
        <f t="shared" si="50"/>
        <v>1041</v>
      </c>
      <c r="B1041">
        <f t="shared" ca="1" si="49"/>
        <v>0.94522921103699664</v>
      </c>
      <c r="C1041">
        <f t="shared" ca="1" si="48"/>
        <v>105</v>
      </c>
    </row>
    <row r="1042" spans="1:3" x14ac:dyDescent="0.25">
      <c r="A1042">
        <f t="shared" si="50"/>
        <v>1042</v>
      </c>
      <c r="B1042">
        <f t="shared" ca="1" si="49"/>
        <v>0.46631309920079012</v>
      </c>
      <c r="C1042">
        <f t="shared" ca="1" si="48"/>
        <v>991</v>
      </c>
    </row>
    <row r="1043" spans="1:3" x14ac:dyDescent="0.25">
      <c r="A1043">
        <f t="shared" si="50"/>
        <v>1043</v>
      </c>
      <c r="B1043">
        <f t="shared" ca="1" si="49"/>
        <v>0.68100227152877291</v>
      </c>
      <c r="C1043">
        <f t="shared" ca="1" si="48"/>
        <v>618</v>
      </c>
    </row>
    <row r="1044" spans="1:3" x14ac:dyDescent="0.25">
      <c r="A1044">
        <f t="shared" si="50"/>
        <v>1044</v>
      </c>
      <c r="B1044">
        <f t="shared" ca="1" si="49"/>
        <v>0.39166623592057037</v>
      </c>
      <c r="C1044">
        <f t="shared" ca="1" si="48"/>
        <v>1137</v>
      </c>
    </row>
    <row r="1045" spans="1:3" x14ac:dyDescent="0.25">
      <c r="A1045">
        <f t="shared" si="50"/>
        <v>1045</v>
      </c>
      <c r="B1045">
        <f t="shared" ca="1" si="49"/>
        <v>0.27694208241967466</v>
      </c>
      <c r="C1045">
        <f t="shared" ca="1" si="48"/>
        <v>1329</v>
      </c>
    </row>
    <row r="1046" spans="1:3" x14ac:dyDescent="0.25">
      <c r="A1046">
        <f t="shared" si="50"/>
        <v>1046</v>
      </c>
      <c r="B1046">
        <f t="shared" ca="1" si="49"/>
        <v>0.93948537163539203</v>
      </c>
      <c r="C1046">
        <f t="shared" ca="1" si="48"/>
        <v>115</v>
      </c>
    </row>
    <row r="1047" spans="1:3" x14ac:dyDescent="0.25">
      <c r="A1047">
        <f t="shared" si="50"/>
        <v>1047</v>
      </c>
      <c r="B1047">
        <f t="shared" ca="1" si="49"/>
        <v>0.67134416192060264</v>
      </c>
      <c r="C1047">
        <f t="shared" ca="1" si="48"/>
        <v>634</v>
      </c>
    </row>
    <row r="1048" spans="1:3" x14ac:dyDescent="0.25">
      <c r="A1048">
        <f t="shared" si="50"/>
        <v>1048</v>
      </c>
      <c r="B1048">
        <f t="shared" ca="1" si="49"/>
        <v>0.4253275165345124</v>
      </c>
      <c r="C1048">
        <f t="shared" ca="1" si="48"/>
        <v>1063</v>
      </c>
    </row>
    <row r="1049" spans="1:3" x14ac:dyDescent="0.25">
      <c r="A1049">
        <f t="shared" si="50"/>
        <v>1049</v>
      </c>
      <c r="B1049">
        <f t="shared" ca="1" si="49"/>
        <v>0.5707388413929626</v>
      </c>
      <c r="C1049">
        <f t="shared" ca="1" si="48"/>
        <v>801</v>
      </c>
    </row>
    <row r="1050" spans="1:3" x14ac:dyDescent="0.25">
      <c r="A1050">
        <f t="shared" si="50"/>
        <v>1050</v>
      </c>
      <c r="B1050">
        <f t="shared" ca="1" si="49"/>
        <v>0.9768457032183846</v>
      </c>
      <c r="C1050">
        <f t="shared" ca="1" si="48"/>
        <v>46</v>
      </c>
    </row>
    <row r="1051" spans="1:3" x14ac:dyDescent="0.25">
      <c r="A1051">
        <f t="shared" si="50"/>
        <v>1051</v>
      </c>
      <c r="B1051">
        <f t="shared" ca="1" si="49"/>
        <v>0.8860514206334168</v>
      </c>
      <c r="C1051">
        <f t="shared" ca="1" si="48"/>
        <v>220</v>
      </c>
    </row>
    <row r="1052" spans="1:3" x14ac:dyDescent="0.25">
      <c r="A1052">
        <f t="shared" si="50"/>
        <v>1052</v>
      </c>
      <c r="B1052">
        <f t="shared" ca="1" si="49"/>
        <v>0.68170504595017412</v>
      </c>
      <c r="C1052">
        <f t="shared" ca="1" si="48"/>
        <v>615</v>
      </c>
    </row>
    <row r="1053" spans="1:3" x14ac:dyDescent="0.25">
      <c r="A1053">
        <f t="shared" si="50"/>
        <v>1053</v>
      </c>
      <c r="B1053">
        <f t="shared" ca="1" si="49"/>
        <v>0.47140096648802698</v>
      </c>
      <c r="C1053">
        <f t="shared" ca="1" si="48"/>
        <v>977</v>
      </c>
    </row>
    <row r="1054" spans="1:3" x14ac:dyDescent="0.25">
      <c r="A1054">
        <f t="shared" si="50"/>
        <v>1054</v>
      </c>
      <c r="B1054">
        <f t="shared" ca="1" si="49"/>
        <v>0.27445908319409584</v>
      </c>
      <c r="C1054">
        <f t="shared" ca="1" si="48"/>
        <v>1331</v>
      </c>
    </row>
    <row r="1055" spans="1:3" x14ac:dyDescent="0.25">
      <c r="A1055">
        <f t="shared" si="50"/>
        <v>1055</v>
      </c>
      <c r="B1055">
        <f t="shared" ca="1" si="49"/>
        <v>0.48600146858938298</v>
      </c>
      <c r="C1055">
        <f t="shared" ca="1" si="48"/>
        <v>948</v>
      </c>
    </row>
    <row r="1056" spans="1:3" x14ac:dyDescent="0.25">
      <c r="A1056">
        <f t="shared" si="50"/>
        <v>1056</v>
      </c>
      <c r="B1056">
        <f t="shared" ca="1" si="49"/>
        <v>0.32277495063719985</v>
      </c>
      <c r="C1056">
        <f t="shared" ca="1" si="48"/>
        <v>1248</v>
      </c>
    </row>
    <row r="1057" spans="1:3" x14ac:dyDescent="0.25">
      <c r="A1057">
        <f t="shared" si="50"/>
        <v>1057</v>
      </c>
      <c r="B1057">
        <f t="shared" ca="1" si="49"/>
        <v>3.022596077255113E-2</v>
      </c>
      <c r="C1057">
        <f t="shared" ca="1" si="48"/>
        <v>1763</v>
      </c>
    </row>
    <row r="1058" spans="1:3" x14ac:dyDescent="0.25">
      <c r="A1058">
        <f t="shared" si="50"/>
        <v>1058</v>
      </c>
      <c r="B1058">
        <f t="shared" ca="1" si="49"/>
        <v>0.95145484075698861</v>
      </c>
      <c r="C1058">
        <f t="shared" ca="1" si="48"/>
        <v>92</v>
      </c>
    </row>
    <row r="1059" spans="1:3" x14ac:dyDescent="0.25">
      <c r="A1059">
        <f t="shared" si="50"/>
        <v>1059</v>
      </c>
      <c r="B1059">
        <f t="shared" ca="1" si="49"/>
        <v>0.73257530789928227</v>
      </c>
      <c r="C1059">
        <f t="shared" ca="1" si="48"/>
        <v>508</v>
      </c>
    </row>
    <row r="1060" spans="1:3" x14ac:dyDescent="0.25">
      <c r="A1060">
        <f t="shared" si="50"/>
        <v>1060</v>
      </c>
      <c r="B1060">
        <f t="shared" ca="1" si="49"/>
        <v>2.5886304663581328E-2</v>
      </c>
      <c r="C1060">
        <f t="shared" ca="1" si="48"/>
        <v>1771</v>
      </c>
    </row>
    <row r="1061" spans="1:3" x14ac:dyDescent="0.25">
      <c r="A1061">
        <f t="shared" si="50"/>
        <v>1061</v>
      </c>
      <c r="B1061">
        <f t="shared" ca="1" si="49"/>
        <v>0.77602871113654248</v>
      </c>
      <c r="C1061">
        <f t="shared" ca="1" si="48"/>
        <v>412</v>
      </c>
    </row>
    <row r="1062" spans="1:3" x14ac:dyDescent="0.25">
      <c r="A1062">
        <f t="shared" si="50"/>
        <v>1062</v>
      </c>
      <c r="B1062">
        <f t="shared" ca="1" si="49"/>
        <v>0.34486311391013691</v>
      </c>
      <c r="C1062">
        <f t="shared" ca="1" si="48"/>
        <v>1219</v>
      </c>
    </row>
    <row r="1063" spans="1:3" x14ac:dyDescent="0.25">
      <c r="A1063">
        <f t="shared" si="50"/>
        <v>1063</v>
      </c>
      <c r="B1063">
        <f t="shared" ca="1" si="49"/>
        <v>0.48345508688163341</v>
      </c>
      <c r="C1063">
        <f t="shared" ca="1" si="48"/>
        <v>957</v>
      </c>
    </row>
    <row r="1064" spans="1:3" x14ac:dyDescent="0.25">
      <c r="A1064">
        <f t="shared" si="50"/>
        <v>1064</v>
      </c>
      <c r="B1064">
        <f t="shared" ca="1" si="49"/>
        <v>0.82679803810782171</v>
      </c>
      <c r="C1064">
        <f t="shared" ca="1" si="48"/>
        <v>327</v>
      </c>
    </row>
    <row r="1065" spans="1:3" x14ac:dyDescent="0.25">
      <c r="A1065">
        <f t="shared" si="50"/>
        <v>1065</v>
      </c>
      <c r="B1065">
        <f t="shared" ca="1" si="49"/>
        <v>1.4993401062094125E-2</v>
      </c>
      <c r="C1065">
        <f t="shared" ca="1" si="48"/>
        <v>1799</v>
      </c>
    </row>
    <row r="1066" spans="1:3" x14ac:dyDescent="0.25">
      <c r="A1066">
        <f t="shared" si="50"/>
        <v>1066</v>
      </c>
      <c r="B1066">
        <f t="shared" ca="1" si="49"/>
        <v>0.76984588349155025</v>
      </c>
      <c r="C1066">
        <f t="shared" ca="1" si="48"/>
        <v>423</v>
      </c>
    </row>
    <row r="1067" spans="1:3" x14ac:dyDescent="0.25">
      <c r="A1067">
        <f t="shared" si="50"/>
        <v>1067</v>
      </c>
      <c r="B1067">
        <f t="shared" ca="1" si="49"/>
        <v>0.51387491605818847</v>
      </c>
      <c r="C1067">
        <f t="shared" ca="1" si="48"/>
        <v>904</v>
      </c>
    </row>
    <row r="1068" spans="1:3" x14ac:dyDescent="0.25">
      <c r="A1068">
        <f t="shared" si="50"/>
        <v>1068</v>
      </c>
      <c r="B1068">
        <f t="shared" ca="1" si="49"/>
        <v>0.10056758883485839</v>
      </c>
      <c r="C1068">
        <f t="shared" ca="1" si="48"/>
        <v>1639</v>
      </c>
    </row>
    <row r="1069" spans="1:3" x14ac:dyDescent="0.25">
      <c r="A1069">
        <f t="shared" si="50"/>
        <v>1069</v>
      </c>
      <c r="B1069">
        <f t="shared" ca="1" si="49"/>
        <v>0.59050769625160571</v>
      </c>
      <c r="C1069">
        <f t="shared" ca="1" si="48"/>
        <v>764</v>
      </c>
    </row>
    <row r="1070" spans="1:3" x14ac:dyDescent="0.25">
      <c r="A1070">
        <f t="shared" si="50"/>
        <v>1070</v>
      </c>
      <c r="B1070">
        <f t="shared" ca="1" si="49"/>
        <v>2.9729649295110461E-2</v>
      </c>
      <c r="C1070">
        <f t="shared" ca="1" si="48"/>
        <v>1764</v>
      </c>
    </row>
    <row r="1071" spans="1:3" x14ac:dyDescent="0.25">
      <c r="A1071">
        <f t="shared" si="50"/>
        <v>1071</v>
      </c>
      <c r="B1071">
        <f t="shared" ca="1" si="49"/>
        <v>0.18391737347529713</v>
      </c>
      <c r="C1071">
        <f t="shared" ca="1" si="48"/>
        <v>1501</v>
      </c>
    </row>
    <row r="1072" spans="1:3" x14ac:dyDescent="0.25">
      <c r="A1072">
        <f t="shared" si="50"/>
        <v>1072</v>
      </c>
      <c r="B1072">
        <f t="shared" ca="1" si="49"/>
        <v>0.75459459809649221</v>
      </c>
      <c r="C1072">
        <f t="shared" ca="1" si="48"/>
        <v>454</v>
      </c>
    </row>
    <row r="1073" spans="1:3" x14ac:dyDescent="0.25">
      <c r="A1073">
        <f t="shared" si="50"/>
        <v>1073</v>
      </c>
      <c r="B1073">
        <f t="shared" ca="1" si="49"/>
        <v>0.73259214399565831</v>
      </c>
      <c r="C1073">
        <f t="shared" ca="1" si="48"/>
        <v>507</v>
      </c>
    </row>
    <row r="1074" spans="1:3" x14ac:dyDescent="0.25">
      <c r="A1074">
        <f t="shared" si="50"/>
        <v>1074</v>
      </c>
      <c r="B1074">
        <f t="shared" ca="1" si="49"/>
        <v>0.97651469439982386</v>
      </c>
      <c r="C1074">
        <f t="shared" ca="1" si="48"/>
        <v>47</v>
      </c>
    </row>
    <row r="1075" spans="1:3" x14ac:dyDescent="0.25">
      <c r="A1075">
        <f t="shared" si="50"/>
        <v>1075</v>
      </c>
      <c r="B1075">
        <f t="shared" ca="1" si="49"/>
        <v>3.4086494428206882E-2</v>
      </c>
      <c r="C1075">
        <f t="shared" ca="1" si="48"/>
        <v>1750</v>
      </c>
    </row>
    <row r="1076" spans="1:3" x14ac:dyDescent="0.25">
      <c r="A1076">
        <f t="shared" si="50"/>
        <v>1076</v>
      </c>
      <c r="B1076">
        <f t="shared" ca="1" si="49"/>
        <v>0.58178681327240245</v>
      </c>
      <c r="C1076">
        <f t="shared" ca="1" si="48"/>
        <v>778</v>
      </c>
    </row>
    <row r="1077" spans="1:3" x14ac:dyDescent="0.25">
      <c r="A1077">
        <f t="shared" si="50"/>
        <v>1077</v>
      </c>
      <c r="B1077">
        <f t="shared" ca="1" si="49"/>
        <v>0.70985406480525037</v>
      </c>
      <c r="C1077">
        <f t="shared" ca="1" si="48"/>
        <v>551</v>
      </c>
    </row>
    <row r="1078" spans="1:3" x14ac:dyDescent="0.25">
      <c r="A1078">
        <f t="shared" si="50"/>
        <v>1078</v>
      </c>
      <c r="B1078">
        <f t="shared" ca="1" si="49"/>
        <v>0.39452348655479652</v>
      </c>
      <c r="C1078">
        <f t="shared" ca="1" si="48"/>
        <v>1127</v>
      </c>
    </row>
    <row r="1079" spans="1:3" x14ac:dyDescent="0.25">
      <c r="A1079">
        <f t="shared" si="50"/>
        <v>1079</v>
      </c>
      <c r="B1079">
        <f t="shared" ca="1" si="49"/>
        <v>0.83667308126953777</v>
      </c>
      <c r="C1079">
        <f t="shared" ca="1" si="48"/>
        <v>307</v>
      </c>
    </row>
    <row r="1080" spans="1:3" x14ac:dyDescent="0.25">
      <c r="A1080">
        <f t="shared" si="50"/>
        <v>1080</v>
      </c>
      <c r="B1080">
        <f t="shared" ca="1" si="49"/>
        <v>0.7931084021513839</v>
      </c>
      <c r="C1080">
        <f t="shared" ca="1" si="48"/>
        <v>380</v>
      </c>
    </row>
    <row r="1081" spans="1:3" x14ac:dyDescent="0.25">
      <c r="A1081">
        <f t="shared" si="50"/>
        <v>1081</v>
      </c>
      <c r="B1081">
        <f t="shared" ca="1" si="49"/>
        <v>6.9889995989222076E-2</v>
      </c>
      <c r="C1081">
        <f t="shared" ca="1" si="48"/>
        <v>1687</v>
      </c>
    </row>
    <row r="1082" spans="1:3" x14ac:dyDescent="0.25">
      <c r="A1082">
        <f t="shared" si="50"/>
        <v>1082</v>
      </c>
      <c r="B1082">
        <f t="shared" ca="1" si="49"/>
        <v>0.52702111277819397</v>
      </c>
      <c r="C1082">
        <f t="shared" ca="1" si="48"/>
        <v>889</v>
      </c>
    </row>
    <row r="1083" spans="1:3" x14ac:dyDescent="0.25">
      <c r="A1083">
        <f t="shared" si="50"/>
        <v>1083</v>
      </c>
      <c r="B1083">
        <f t="shared" ca="1" si="49"/>
        <v>0.14659395652690965</v>
      </c>
      <c r="C1083">
        <f t="shared" ca="1" si="48"/>
        <v>1555</v>
      </c>
    </row>
    <row r="1084" spans="1:3" x14ac:dyDescent="0.25">
      <c r="A1084">
        <f t="shared" si="50"/>
        <v>1084</v>
      </c>
      <c r="B1084">
        <f t="shared" ca="1" si="49"/>
        <v>0.52402883848773518</v>
      </c>
      <c r="C1084">
        <f t="shared" ca="1" si="48"/>
        <v>892</v>
      </c>
    </row>
    <row r="1085" spans="1:3" x14ac:dyDescent="0.25">
      <c r="A1085">
        <f t="shared" si="50"/>
        <v>1085</v>
      </c>
      <c r="B1085">
        <f t="shared" ca="1" si="49"/>
        <v>0.99149986105546806</v>
      </c>
      <c r="C1085">
        <f t="shared" ca="1" si="48"/>
        <v>20</v>
      </c>
    </row>
    <row r="1086" spans="1:3" x14ac:dyDescent="0.25">
      <c r="A1086">
        <f t="shared" si="50"/>
        <v>1086</v>
      </c>
      <c r="B1086">
        <f t="shared" ca="1" si="49"/>
        <v>0.25984221370942651</v>
      </c>
      <c r="C1086">
        <f t="shared" ca="1" si="48"/>
        <v>1357</v>
      </c>
    </row>
    <row r="1087" spans="1:3" x14ac:dyDescent="0.25">
      <c r="A1087">
        <f t="shared" si="50"/>
        <v>1087</v>
      </c>
      <c r="B1087">
        <f t="shared" ca="1" si="49"/>
        <v>0.70203567654802923</v>
      </c>
      <c r="C1087">
        <f t="shared" ca="1" si="48"/>
        <v>569</v>
      </c>
    </row>
    <row r="1088" spans="1:3" x14ac:dyDescent="0.25">
      <c r="A1088">
        <f t="shared" si="50"/>
        <v>1088</v>
      </c>
      <c r="B1088">
        <f t="shared" ca="1" si="49"/>
        <v>0.33998225829992079</v>
      </c>
      <c r="C1088">
        <f t="shared" ca="1" si="48"/>
        <v>1225</v>
      </c>
    </row>
    <row r="1089" spans="1:3" x14ac:dyDescent="0.25">
      <c r="A1089">
        <f t="shared" si="50"/>
        <v>1089</v>
      </c>
      <c r="B1089">
        <f t="shared" ca="1" si="49"/>
        <v>0.12333564783219908</v>
      </c>
      <c r="C1089">
        <f t="shared" ref="C1089:C1152" ca="1" si="51">RANK(B1089,$B$1:$B$1828,0)</f>
        <v>1602</v>
      </c>
    </row>
    <row r="1090" spans="1:3" x14ac:dyDescent="0.25">
      <c r="A1090">
        <f t="shared" si="50"/>
        <v>1090</v>
      </c>
      <c r="B1090">
        <f t="shared" ref="B1090:B1153" ca="1" si="52">RAND()</f>
        <v>0.42326514191868736</v>
      </c>
      <c r="C1090">
        <f t="shared" ca="1" si="51"/>
        <v>1069</v>
      </c>
    </row>
    <row r="1091" spans="1:3" x14ac:dyDescent="0.25">
      <c r="A1091">
        <f t="shared" ref="A1091:A1154" si="53">+A1090+1</f>
        <v>1091</v>
      </c>
      <c r="B1091">
        <f t="shared" ca="1" si="52"/>
        <v>0.22648886278564728</v>
      </c>
      <c r="C1091">
        <f t="shared" ca="1" si="51"/>
        <v>1420</v>
      </c>
    </row>
    <row r="1092" spans="1:3" x14ac:dyDescent="0.25">
      <c r="A1092">
        <f t="shared" si="53"/>
        <v>1092</v>
      </c>
      <c r="B1092">
        <f t="shared" ca="1" si="52"/>
        <v>0.79657860043174389</v>
      </c>
      <c r="C1092">
        <f t="shared" ca="1" si="51"/>
        <v>377</v>
      </c>
    </row>
    <row r="1093" spans="1:3" x14ac:dyDescent="0.25">
      <c r="A1093">
        <f t="shared" si="53"/>
        <v>1093</v>
      </c>
      <c r="B1093">
        <f t="shared" ca="1" si="52"/>
        <v>0.70531287746614002</v>
      </c>
      <c r="C1093">
        <f t="shared" ca="1" si="51"/>
        <v>559</v>
      </c>
    </row>
    <row r="1094" spans="1:3" x14ac:dyDescent="0.25">
      <c r="A1094">
        <f t="shared" si="53"/>
        <v>1094</v>
      </c>
      <c r="B1094">
        <f t="shared" ca="1" si="52"/>
        <v>0.28767470753675073</v>
      </c>
      <c r="C1094">
        <f t="shared" ca="1" si="51"/>
        <v>1306</v>
      </c>
    </row>
    <row r="1095" spans="1:3" x14ac:dyDescent="0.25">
      <c r="A1095">
        <f t="shared" si="53"/>
        <v>1095</v>
      </c>
      <c r="B1095">
        <f t="shared" ca="1" si="52"/>
        <v>0.23188302404248895</v>
      </c>
      <c r="C1095">
        <f t="shared" ca="1" si="51"/>
        <v>1411</v>
      </c>
    </row>
    <row r="1096" spans="1:3" x14ac:dyDescent="0.25">
      <c r="A1096">
        <f t="shared" si="53"/>
        <v>1096</v>
      </c>
      <c r="B1096">
        <f t="shared" ca="1" si="52"/>
        <v>0.57957082654544656</v>
      </c>
      <c r="C1096">
        <f t="shared" ca="1" si="51"/>
        <v>784</v>
      </c>
    </row>
    <row r="1097" spans="1:3" x14ac:dyDescent="0.25">
      <c r="A1097">
        <f t="shared" si="53"/>
        <v>1097</v>
      </c>
      <c r="B1097">
        <f t="shared" ca="1" si="52"/>
        <v>0.83557144036512265</v>
      </c>
      <c r="C1097">
        <f t="shared" ca="1" si="51"/>
        <v>312</v>
      </c>
    </row>
    <row r="1098" spans="1:3" x14ac:dyDescent="0.25">
      <c r="A1098">
        <f t="shared" si="53"/>
        <v>1098</v>
      </c>
      <c r="B1098">
        <f t="shared" ca="1" si="52"/>
        <v>0.57303488140319392</v>
      </c>
      <c r="C1098">
        <f t="shared" ca="1" si="51"/>
        <v>796</v>
      </c>
    </row>
    <row r="1099" spans="1:3" x14ac:dyDescent="0.25">
      <c r="A1099">
        <f t="shared" si="53"/>
        <v>1099</v>
      </c>
      <c r="B1099">
        <f t="shared" ca="1" si="52"/>
        <v>0.95178112625568412</v>
      </c>
      <c r="C1099">
        <f t="shared" ca="1" si="51"/>
        <v>90</v>
      </c>
    </row>
    <row r="1100" spans="1:3" x14ac:dyDescent="0.25">
      <c r="A1100">
        <f t="shared" si="53"/>
        <v>1100</v>
      </c>
      <c r="B1100">
        <f t="shared" ca="1" si="52"/>
        <v>0.69134293793550161</v>
      </c>
      <c r="C1100">
        <f t="shared" ca="1" si="51"/>
        <v>598</v>
      </c>
    </row>
    <row r="1101" spans="1:3" x14ac:dyDescent="0.25">
      <c r="A1101">
        <f t="shared" si="53"/>
        <v>1101</v>
      </c>
      <c r="B1101">
        <f t="shared" ca="1" si="52"/>
        <v>0.30670419350135225</v>
      </c>
      <c r="C1101">
        <f t="shared" ca="1" si="51"/>
        <v>1266</v>
      </c>
    </row>
    <row r="1102" spans="1:3" x14ac:dyDescent="0.25">
      <c r="A1102">
        <f t="shared" si="53"/>
        <v>1102</v>
      </c>
      <c r="B1102">
        <f t="shared" ca="1" si="52"/>
        <v>0.59638245264384726</v>
      </c>
      <c r="C1102">
        <f t="shared" ca="1" si="51"/>
        <v>757</v>
      </c>
    </row>
    <row r="1103" spans="1:3" x14ac:dyDescent="0.25">
      <c r="A1103">
        <f t="shared" si="53"/>
        <v>1103</v>
      </c>
      <c r="B1103">
        <f t="shared" ca="1" si="52"/>
        <v>0.42561446875390874</v>
      </c>
      <c r="C1103">
        <f t="shared" ca="1" si="51"/>
        <v>1062</v>
      </c>
    </row>
    <row r="1104" spans="1:3" x14ac:dyDescent="0.25">
      <c r="A1104">
        <f t="shared" si="53"/>
        <v>1104</v>
      </c>
      <c r="B1104">
        <f t="shared" ca="1" si="52"/>
        <v>0.19918967454822012</v>
      </c>
      <c r="C1104">
        <f t="shared" ca="1" si="51"/>
        <v>1463</v>
      </c>
    </row>
    <row r="1105" spans="1:3" x14ac:dyDescent="0.25">
      <c r="A1105">
        <f t="shared" si="53"/>
        <v>1105</v>
      </c>
      <c r="B1105">
        <f t="shared" ca="1" si="52"/>
        <v>0.86160237269181894</v>
      </c>
      <c r="C1105">
        <f t="shared" ca="1" si="51"/>
        <v>266</v>
      </c>
    </row>
    <row r="1106" spans="1:3" x14ac:dyDescent="0.25">
      <c r="A1106">
        <f t="shared" si="53"/>
        <v>1106</v>
      </c>
      <c r="B1106">
        <f t="shared" ca="1" si="52"/>
        <v>0.19901412162654697</v>
      </c>
      <c r="C1106">
        <f t="shared" ca="1" si="51"/>
        <v>1466</v>
      </c>
    </row>
    <row r="1107" spans="1:3" x14ac:dyDescent="0.25">
      <c r="A1107">
        <f t="shared" si="53"/>
        <v>1107</v>
      </c>
      <c r="B1107">
        <f t="shared" ca="1" si="52"/>
        <v>0.32753045493074184</v>
      </c>
      <c r="C1107">
        <f t="shared" ca="1" si="51"/>
        <v>1237</v>
      </c>
    </row>
    <row r="1108" spans="1:3" x14ac:dyDescent="0.25">
      <c r="A1108">
        <f t="shared" si="53"/>
        <v>1108</v>
      </c>
      <c r="B1108">
        <f t="shared" ca="1" si="52"/>
        <v>0.77053653103554143</v>
      </c>
      <c r="C1108">
        <f t="shared" ca="1" si="51"/>
        <v>420</v>
      </c>
    </row>
    <row r="1109" spans="1:3" x14ac:dyDescent="0.25">
      <c r="A1109">
        <f t="shared" si="53"/>
        <v>1109</v>
      </c>
      <c r="B1109">
        <f t="shared" ca="1" si="52"/>
        <v>0.24020187652568581</v>
      </c>
      <c r="C1109">
        <f t="shared" ca="1" si="51"/>
        <v>1399</v>
      </c>
    </row>
    <row r="1110" spans="1:3" x14ac:dyDescent="0.25">
      <c r="A1110">
        <f t="shared" si="53"/>
        <v>1110</v>
      </c>
      <c r="B1110">
        <f t="shared" ca="1" si="52"/>
        <v>0.84290136499300583</v>
      </c>
      <c r="C1110">
        <f t="shared" ca="1" si="51"/>
        <v>297</v>
      </c>
    </row>
    <row r="1111" spans="1:3" x14ac:dyDescent="0.25">
      <c r="A1111">
        <f t="shared" si="53"/>
        <v>1111</v>
      </c>
      <c r="B1111">
        <f t="shared" ca="1" si="52"/>
        <v>0.35110525356806754</v>
      </c>
      <c r="C1111">
        <f t="shared" ca="1" si="51"/>
        <v>1209</v>
      </c>
    </row>
    <row r="1112" spans="1:3" x14ac:dyDescent="0.25">
      <c r="A1112">
        <f t="shared" si="53"/>
        <v>1112</v>
      </c>
      <c r="B1112">
        <f t="shared" ca="1" si="52"/>
        <v>0.26383177765710264</v>
      </c>
      <c r="C1112">
        <f t="shared" ca="1" si="51"/>
        <v>1352</v>
      </c>
    </row>
    <row r="1113" spans="1:3" x14ac:dyDescent="0.25">
      <c r="A1113">
        <f t="shared" si="53"/>
        <v>1113</v>
      </c>
      <c r="B1113">
        <f t="shared" ca="1" si="52"/>
        <v>0.14482703027666011</v>
      </c>
      <c r="C1113">
        <f t="shared" ca="1" si="51"/>
        <v>1557</v>
      </c>
    </row>
    <row r="1114" spans="1:3" x14ac:dyDescent="0.25">
      <c r="A1114">
        <f t="shared" si="53"/>
        <v>1114</v>
      </c>
      <c r="B1114">
        <f t="shared" ca="1" si="52"/>
        <v>0.353547565710425</v>
      </c>
      <c r="C1114">
        <f t="shared" ca="1" si="51"/>
        <v>1205</v>
      </c>
    </row>
    <row r="1115" spans="1:3" x14ac:dyDescent="0.25">
      <c r="A1115">
        <f t="shared" si="53"/>
        <v>1115</v>
      </c>
      <c r="B1115">
        <f t="shared" ca="1" si="52"/>
        <v>0.79166996844059789</v>
      </c>
      <c r="C1115">
        <f t="shared" ca="1" si="51"/>
        <v>383</v>
      </c>
    </row>
    <row r="1116" spans="1:3" x14ac:dyDescent="0.25">
      <c r="A1116">
        <f t="shared" si="53"/>
        <v>1116</v>
      </c>
      <c r="B1116">
        <f t="shared" ca="1" si="52"/>
        <v>0.64460415684234318</v>
      </c>
      <c r="C1116">
        <f t="shared" ca="1" si="51"/>
        <v>672</v>
      </c>
    </row>
    <row r="1117" spans="1:3" x14ac:dyDescent="0.25">
      <c r="A1117">
        <f t="shared" si="53"/>
        <v>1117</v>
      </c>
      <c r="B1117">
        <f t="shared" ca="1" si="52"/>
        <v>0.13718290133554334</v>
      </c>
      <c r="C1117">
        <f t="shared" ca="1" si="51"/>
        <v>1571</v>
      </c>
    </row>
    <row r="1118" spans="1:3" x14ac:dyDescent="0.25">
      <c r="A1118">
        <f t="shared" si="53"/>
        <v>1118</v>
      </c>
      <c r="B1118">
        <f t="shared" ca="1" si="52"/>
        <v>0.29533951265240155</v>
      </c>
      <c r="C1118">
        <f t="shared" ca="1" si="51"/>
        <v>1293</v>
      </c>
    </row>
    <row r="1119" spans="1:3" x14ac:dyDescent="0.25">
      <c r="A1119">
        <f t="shared" si="53"/>
        <v>1119</v>
      </c>
      <c r="B1119">
        <f t="shared" ca="1" si="52"/>
        <v>0.58199354060085895</v>
      </c>
      <c r="C1119">
        <f t="shared" ca="1" si="51"/>
        <v>776</v>
      </c>
    </row>
    <row r="1120" spans="1:3" x14ac:dyDescent="0.25">
      <c r="A1120">
        <f t="shared" si="53"/>
        <v>1120</v>
      </c>
      <c r="B1120">
        <f t="shared" ca="1" si="52"/>
        <v>8.060881571785572E-2</v>
      </c>
      <c r="C1120">
        <f t="shared" ca="1" si="51"/>
        <v>1670</v>
      </c>
    </row>
    <row r="1121" spans="1:3" x14ac:dyDescent="0.25">
      <c r="A1121">
        <f t="shared" si="53"/>
        <v>1121</v>
      </c>
      <c r="B1121">
        <f t="shared" ca="1" si="52"/>
        <v>0.66397015717166119</v>
      </c>
      <c r="C1121">
        <f t="shared" ca="1" si="51"/>
        <v>646</v>
      </c>
    </row>
    <row r="1122" spans="1:3" x14ac:dyDescent="0.25">
      <c r="A1122">
        <f t="shared" si="53"/>
        <v>1122</v>
      </c>
      <c r="B1122">
        <f t="shared" ca="1" si="52"/>
        <v>0.72039160199325736</v>
      </c>
      <c r="C1122">
        <f t="shared" ca="1" si="51"/>
        <v>534</v>
      </c>
    </row>
    <row r="1123" spans="1:3" x14ac:dyDescent="0.25">
      <c r="A1123">
        <f t="shared" si="53"/>
        <v>1123</v>
      </c>
      <c r="B1123">
        <f t="shared" ca="1" si="52"/>
        <v>0.73589891497208315</v>
      </c>
      <c r="C1123">
        <f t="shared" ca="1" si="51"/>
        <v>497</v>
      </c>
    </row>
    <row r="1124" spans="1:3" x14ac:dyDescent="0.25">
      <c r="A1124">
        <f t="shared" si="53"/>
        <v>1124</v>
      </c>
      <c r="B1124">
        <f t="shared" ca="1" si="52"/>
        <v>0.26977442584830724</v>
      </c>
      <c r="C1124">
        <f t="shared" ca="1" si="51"/>
        <v>1337</v>
      </c>
    </row>
    <row r="1125" spans="1:3" x14ac:dyDescent="0.25">
      <c r="A1125">
        <f t="shared" si="53"/>
        <v>1125</v>
      </c>
      <c r="B1125">
        <f t="shared" ca="1" si="52"/>
        <v>0.82080792449094431</v>
      </c>
      <c r="C1125">
        <f t="shared" ca="1" si="51"/>
        <v>335</v>
      </c>
    </row>
    <row r="1126" spans="1:3" x14ac:dyDescent="0.25">
      <c r="A1126">
        <f t="shared" si="53"/>
        <v>1126</v>
      </c>
      <c r="B1126">
        <f t="shared" ca="1" si="52"/>
        <v>7.0078936018186599E-2</v>
      </c>
      <c r="C1126">
        <f t="shared" ca="1" si="51"/>
        <v>1686</v>
      </c>
    </row>
    <row r="1127" spans="1:3" x14ac:dyDescent="0.25">
      <c r="A1127">
        <f t="shared" si="53"/>
        <v>1127</v>
      </c>
      <c r="B1127">
        <f t="shared" ca="1" si="52"/>
        <v>0.77796225204359226</v>
      </c>
      <c r="C1127">
        <f t="shared" ca="1" si="51"/>
        <v>408</v>
      </c>
    </row>
    <row r="1128" spans="1:3" x14ac:dyDescent="0.25">
      <c r="A1128">
        <f t="shared" si="53"/>
        <v>1128</v>
      </c>
      <c r="B1128">
        <f t="shared" ca="1" si="52"/>
        <v>0.53049848883917716</v>
      </c>
      <c r="C1128">
        <f t="shared" ca="1" si="51"/>
        <v>881</v>
      </c>
    </row>
    <row r="1129" spans="1:3" x14ac:dyDescent="0.25">
      <c r="A1129">
        <f t="shared" si="53"/>
        <v>1129</v>
      </c>
      <c r="B1129">
        <f t="shared" ca="1" si="52"/>
        <v>0.25100054335009303</v>
      </c>
      <c r="C1129">
        <f t="shared" ca="1" si="51"/>
        <v>1375</v>
      </c>
    </row>
    <row r="1130" spans="1:3" x14ac:dyDescent="0.25">
      <c r="A1130">
        <f t="shared" si="53"/>
        <v>1130</v>
      </c>
      <c r="B1130">
        <f t="shared" ca="1" si="52"/>
        <v>0.72103789367366622</v>
      </c>
      <c r="C1130">
        <f t="shared" ca="1" si="51"/>
        <v>533</v>
      </c>
    </row>
    <row r="1131" spans="1:3" x14ac:dyDescent="0.25">
      <c r="A1131">
        <f t="shared" si="53"/>
        <v>1131</v>
      </c>
      <c r="B1131">
        <f t="shared" ca="1" si="52"/>
        <v>0.48303314161268007</v>
      </c>
      <c r="C1131">
        <f t="shared" ca="1" si="51"/>
        <v>958</v>
      </c>
    </row>
    <row r="1132" spans="1:3" x14ac:dyDescent="0.25">
      <c r="A1132">
        <f t="shared" si="53"/>
        <v>1132</v>
      </c>
      <c r="B1132">
        <f t="shared" ca="1" si="52"/>
        <v>0.61913370985077709</v>
      </c>
      <c r="C1132">
        <f t="shared" ca="1" si="51"/>
        <v>713</v>
      </c>
    </row>
    <row r="1133" spans="1:3" x14ac:dyDescent="0.25">
      <c r="A1133">
        <f t="shared" si="53"/>
        <v>1133</v>
      </c>
      <c r="B1133">
        <f t="shared" ca="1" si="52"/>
        <v>0.92095412488075123</v>
      </c>
      <c r="C1133">
        <f t="shared" ca="1" si="51"/>
        <v>158</v>
      </c>
    </row>
    <row r="1134" spans="1:3" x14ac:dyDescent="0.25">
      <c r="A1134">
        <f t="shared" si="53"/>
        <v>1134</v>
      </c>
      <c r="B1134">
        <f t="shared" ca="1" si="52"/>
        <v>0.94526108654565633</v>
      </c>
      <c r="C1134">
        <f t="shared" ca="1" si="51"/>
        <v>104</v>
      </c>
    </row>
    <row r="1135" spans="1:3" x14ac:dyDescent="0.25">
      <c r="A1135">
        <f t="shared" si="53"/>
        <v>1135</v>
      </c>
      <c r="B1135">
        <f t="shared" ca="1" si="52"/>
        <v>0.4101236613472089</v>
      </c>
      <c r="C1135">
        <f t="shared" ca="1" si="51"/>
        <v>1097</v>
      </c>
    </row>
    <row r="1136" spans="1:3" x14ac:dyDescent="0.25">
      <c r="A1136">
        <f t="shared" si="53"/>
        <v>1136</v>
      </c>
      <c r="B1136">
        <f t="shared" ca="1" si="52"/>
        <v>0.16641691906429723</v>
      </c>
      <c r="C1136">
        <f t="shared" ca="1" si="51"/>
        <v>1527</v>
      </c>
    </row>
    <row r="1137" spans="1:3" x14ac:dyDescent="0.25">
      <c r="A1137">
        <f t="shared" si="53"/>
        <v>1137</v>
      </c>
      <c r="B1137">
        <f t="shared" ca="1" si="52"/>
        <v>0.36398135799390863</v>
      </c>
      <c r="C1137">
        <f t="shared" ca="1" si="51"/>
        <v>1185</v>
      </c>
    </row>
    <row r="1138" spans="1:3" x14ac:dyDescent="0.25">
      <c r="A1138">
        <f t="shared" si="53"/>
        <v>1138</v>
      </c>
      <c r="B1138">
        <f t="shared" ca="1" si="52"/>
        <v>0.94208039598765814</v>
      </c>
      <c r="C1138">
        <f t="shared" ca="1" si="51"/>
        <v>111</v>
      </c>
    </row>
    <row r="1139" spans="1:3" x14ac:dyDescent="0.25">
      <c r="A1139">
        <f t="shared" si="53"/>
        <v>1139</v>
      </c>
      <c r="B1139">
        <f t="shared" ca="1" si="52"/>
        <v>0.35666762463381263</v>
      </c>
      <c r="C1139">
        <f t="shared" ca="1" si="51"/>
        <v>1199</v>
      </c>
    </row>
    <row r="1140" spans="1:3" x14ac:dyDescent="0.25">
      <c r="A1140">
        <f t="shared" si="53"/>
        <v>1140</v>
      </c>
      <c r="B1140">
        <f t="shared" ca="1" si="52"/>
        <v>0.68105054146540556</v>
      </c>
      <c r="C1140">
        <f t="shared" ca="1" si="51"/>
        <v>617</v>
      </c>
    </row>
    <row r="1141" spans="1:3" x14ac:dyDescent="0.25">
      <c r="A1141">
        <f t="shared" si="53"/>
        <v>1141</v>
      </c>
      <c r="B1141">
        <f t="shared" ca="1" si="52"/>
        <v>0.98994178092564755</v>
      </c>
      <c r="C1141">
        <f t="shared" ca="1" si="51"/>
        <v>23</v>
      </c>
    </row>
    <row r="1142" spans="1:3" x14ac:dyDescent="0.25">
      <c r="A1142">
        <f t="shared" si="53"/>
        <v>1142</v>
      </c>
      <c r="B1142">
        <f t="shared" ca="1" si="52"/>
        <v>2.1249466651251048E-2</v>
      </c>
      <c r="C1142">
        <f t="shared" ca="1" si="51"/>
        <v>1780</v>
      </c>
    </row>
    <row r="1143" spans="1:3" x14ac:dyDescent="0.25">
      <c r="A1143">
        <f t="shared" si="53"/>
        <v>1143</v>
      </c>
      <c r="B1143">
        <f t="shared" ca="1" si="52"/>
        <v>4.2416420247937126E-5</v>
      </c>
      <c r="C1143">
        <f t="shared" ca="1" si="51"/>
        <v>1828</v>
      </c>
    </row>
    <row r="1144" spans="1:3" x14ac:dyDescent="0.25">
      <c r="A1144">
        <f t="shared" si="53"/>
        <v>1144</v>
      </c>
      <c r="B1144">
        <f t="shared" ca="1" si="52"/>
        <v>0.93280023675510759</v>
      </c>
      <c r="C1144">
        <f t="shared" ca="1" si="51"/>
        <v>128</v>
      </c>
    </row>
    <row r="1145" spans="1:3" x14ac:dyDescent="0.25">
      <c r="A1145">
        <f t="shared" si="53"/>
        <v>1145</v>
      </c>
      <c r="B1145">
        <f t="shared" ca="1" si="52"/>
        <v>0.76955132518093361</v>
      </c>
      <c r="C1145">
        <f t="shared" ca="1" si="51"/>
        <v>424</v>
      </c>
    </row>
    <row r="1146" spans="1:3" x14ac:dyDescent="0.25">
      <c r="A1146">
        <f t="shared" si="53"/>
        <v>1146</v>
      </c>
      <c r="B1146">
        <f t="shared" ca="1" si="52"/>
        <v>0.19909270119649147</v>
      </c>
      <c r="C1146">
        <f t="shared" ca="1" si="51"/>
        <v>1465</v>
      </c>
    </row>
    <row r="1147" spans="1:3" x14ac:dyDescent="0.25">
      <c r="A1147">
        <f t="shared" si="53"/>
        <v>1147</v>
      </c>
      <c r="B1147">
        <f t="shared" ca="1" si="52"/>
        <v>0.68882586627699116</v>
      </c>
      <c r="C1147">
        <f t="shared" ca="1" si="51"/>
        <v>601</v>
      </c>
    </row>
    <row r="1148" spans="1:3" x14ac:dyDescent="0.25">
      <c r="A1148">
        <f t="shared" si="53"/>
        <v>1148</v>
      </c>
      <c r="B1148">
        <f t="shared" ca="1" si="52"/>
        <v>4.3928050314156031E-2</v>
      </c>
      <c r="C1148">
        <f t="shared" ca="1" si="51"/>
        <v>1736</v>
      </c>
    </row>
    <row r="1149" spans="1:3" x14ac:dyDescent="0.25">
      <c r="A1149">
        <f t="shared" si="53"/>
        <v>1149</v>
      </c>
      <c r="B1149">
        <f t="shared" ca="1" si="52"/>
        <v>0.54039815411893222</v>
      </c>
      <c r="C1149">
        <f t="shared" ca="1" si="51"/>
        <v>867</v>
      </c>
    </row>
    <row r="1150" spans="1:3" x14ac:dyDescent="0.25">
      <c r="A1150">
        <f t="shared" si="53"/>
        <v>1150</v>
      </c>
      <c r="B1150">
        <f t="shared" ca="1" si="52"/>
        <v>0.75650304650004829</v>
      </c>
      <c r="C1150">
        <f t="shared" ca="1" si="51"/>
        <v>446</v>
      </c>
    </row>
    <row r="1151" spans="1:3" x14ac:dyDescent="0.25">
      <c r="A1151">
        <f t="shared" si="53"/>
        <v>1151</v>
      </c>
      <c r="B1151">
        <f t="shared" ca="1" si="52"/>
        <v>0.2136298403980067</v>
      </c>
      <c r="C1151">
        <f t="shared" ca="1" si="51"/>
        <v>1431</v>
      </c>
    </row>
    <row r="1152" spans="1:3" x14ac:dyDescent="0.25">
      <c r="A1152">
        <f t="shared" si="53"/>
        <v>1152</v>
      </c>
      <c r="B1152">
        <f t="shared" ca="1" si="52"/>
        <v>0.12548848437352733</v>
      </c>
      <c r="C1152">
        <f t="shared" ca="1" si="51"/>
        <v>1594</v>
      </c>
    </row>
    <row r="1153" spans="1:3" x14ac:dyDescent="0.25">
      <c r="A1153">
        <f t="shared" si="53"/>
        <v>1153</v>
      </c>
      <c r="B1153">
        <f t="shared" ca="1" si="52"/>
        <v>0.10353243318015359</v>
      </c>
      <c r="C1153">
        <f t="shared" ref="C1153:C1216" ca="1" si="54">RANK(B1153,$B$1:$B$1828,0)</f>
        <v>1634</v>
      </c>
    </row>
    <row r="1154" spans="1:3" x14ac:dyDescent="0.25">
      <c r="A1154">
        <f t="shared" si="53"/>
        <v>1154</v>
      </c>
      <c r="B1154">
        <f t="shared" ref="B1154:B1217" ca="1" si="55">RAND()</f>
        <v>0.8627431574802169</v>
      </c>
      <c r="C1154">
        <f t="shared" ca="1" si="54"/>
        <v>264</v>
      </c>
    </row>
    <row r="1155" spans="1:3" x14ac:dyDescent="0.25">
      <c r="A1155">
        <f t="shared" ref="A1155:A1218" si="56">+A1154+1</f>
        <v>1155</v>
      </c>
      <c r="B1155">
        <f t="shared" ca="1" si="55"/>
        <v>0.77288023181581877</v>
      </c>
      <c r="C1155">
        <f t="shared" ca="1" si="54"/>
        <v>416</v>
      </c>
    </row>
    <row r="1156" spans="1:3" x14ac:dyDescent="0.25">
      <c r="A1156">
        <f t="shared" si="56"/>
        <v>1156</v>
      </c>
      <c r="B1156">
        <f t="shared" ca="1" si="55"/>
        <v>0.29595238153579129</v>
      </c>
      <c r="C1156">
        <f t="shared" ca="1" si="54"/>
        <v>1292</v>
      </c>
    </row>
    <row r="1157" spans="1:3" x14ac:dyDescent="0.25">
      <c r="A1157">
        <f t="shared" si="56"/>
        <v>1157</v>
      </c>
      <c r="B1157">
        <f t="shared" ca="1" si="55"/>
        <v>0.5404316328580383</v>
      </c>
      <c r="C1157">
        <f t="shared" ca="1" si="54"/>
        <v>865</v>
      </c>
    </row>
    <row r="1158" spans="1:3" x14ac:dyDescent="0.25">
      <c r="A1158">
        <f t="shared" si="56"/>
        <v>1158</v>
      </c>
      <c r="B1158">
        <f t="shared" ca="1" si="55"/>
        <v>0.43147889216177826</v>
      </c>
      <c r="C1158">
        <f t="shared" ca="1" si="54"/>
        <v>1057</v>
      </c>
    </row>
    <row r="1159" spans="1:3" x14ac:dyDescent="0.25">
      <c r="A1159">
        <f t="shared" si="56"/>
        <v>1159</v>
      </c>
      <c r="B1159">
        <f t="shared" ca="1" si="55"/>
        <v>0.99305873866172401</v>
      </c>
      <c r="C1159">
        <f t="shared" ca="1" si="54"/>
        <v>15</v>
      </c>
    </row>
    <row r="1160" spans="1:3" x14ac:dyDescent="0.25">
      <c r="A1160">
        <f t="shared" si="56"/>
        <v>1160</v>
      </c>
      <c r="B1160">
        <f t="shared" ca="1" si="55"/>
        <v>0.24545435949096295</v>
      </c>
      <c r="C1160">
        <f t="shared" ca="1" si="54"/>
        <v>1392</v>
      </c>
    </row>
    <row r="1161" spans="1:3" x14ac:dyDescent="0.25">
      <c r="A1161">
        <f t="shared" si="56"/>
        <v>1161</v>
      </c>
      <c r="B1161">
        <f t="shared" ca="1" si="55"/>
        <v>0.43674217749240862</v>
      </c>
      <c r="C1161">
        <f t="shared" ca="1" si="54"/>
        <v>1047</v>
      </c>
    </row>
    <row r="1162" spans="1:3" x14ac:dyDescent="0.25">
      <c r="A1162">
        <f t="shared" si="56"/>
        <v>1162</v>
      </c>
      <c r="B1162">
        <f t="shared" ca="1" si="55"/>
        <v>0.59160371756782071</v>
      </c>
      <c r="C1162">
        <f t="shared" ca="1" si="54"/>
        <v>763</v>
      </c>
    </row>
    <row r="1163" spans="1:3" x14ac:dyDescent="0.25">
      <c r="A1163">
        <f t="shared" si="56"/>
        <v>1163</v>
      </c>
      <c r="B1163">
        <f t="shared" ca="1" si="55"/>
        <v>0.19870384473826863</v>
      </c>
      <c r="C1163">
        <f t="shared" ca="1" si="54"/>
        <v>1467</v>
      </c>
    </row>
    <row r="1164" spans="1:3" x14ac:dyDescent="0.25">
      <c r="A1164">
        <f t="shared" si="56"/>
        <v>1164</v>
      </c>
      <c r="B1164">
        <f t="shared" ca="1" si="55"/>
        <v>4.764773807272582E-2</v>
      </c>
      <c r="C1164">
        <f t="shared" ca="1" si="54"/>
        <v>1728</v>
      </c>
    </row>
    <row r="1165" spans="1:3" x14ac:dyDescent="0.25">
      <c r="A1165">
        <f t="shared" si="56"/>
        <v>1165</v>
      </c>
      <c r="B1165">
        <f t="shared" ca="1" si="55"/>
        <v>0.23982347896854195</v>
      </c>
      <c r="C1165">
        <f t="shared" ca="1" si="54"/>
        <v>1401</v>
      </c>
    </row>
    <row r="1166" spans="1:3" x14ac:dyDescent="0.25">
      <c r="A1166">
        <f t="shared" si="56"/>
        <v>1166</v>
      </c>
      <c r="B1166">
        <f t="shared" ca="1" si="55"/>
        <v>0.75451855145166891</v>
      </c>
      <c r="C1166">
        <f t="shared" ca="1" si="54"/>
        <v>455</v>
      </c>
    </row>
    <row r="1167" spans="1:3" x14ac:dyDescent="0.25">
      <c r="A1167">
        <f t="shared" si="56"/>
        <v>1167</v>
      </c>
      <c r="B1167">
        <f t="shared" ca="1" si="55"/>
        <v>0.84751120106980193</v>
      </c>
      <c r="C1167">
        <f t="shared" ca="1" si="54"/>
        <v>290</v>
      </c>
    </row>
    <row r="1168" spans="1:3" x14ac:dyDescent="0.25">
      <c r="A1168">
        <f t="shared" si="56"/>
        <v>1168</v>
      </c>
      <c r="B1168">
        <f t="shared" ca="1" si="55"/>
        <v>0.18720829835354613</v>
      </c>
      <c r="C1168">
        <f t="shared" ca="1" si="54"/>
        <v>1497</v>
      </c>
    </row>
    <row r="1169" spans="1:3" x14ac:dyDescent="0.25">
      <c r="A1169">
        <f t="shared" si="56"/>
        <v>1169</v>
      </c>
      <c r="B1169">
        <f t="shared" ca="1" si="55"/>
        <v>1.2981207897145852E-2</v>
      </c>
      <c r="C1169">
        <f t="shared" ca="1" si="54"/>
        <v>1802</v>
      </c>
    </row>
    <row r="1170" spans="1:3" x14ac:dyDescent="0.25">
      <c r="A1170">
        <f t="shared" si="56"/>
        <v>1170</v>
      </c>
      <c r="B1170">
        <f t="shared" ca="1" si="55"/>
        <v>0.63871081037230848</v>
      </c>
      <c r="C1170">
        <f t="shared" ca="1" si="54"/>
        <v>685</v>
      </c>
    </row>
    <row r="1171" spans="1:3" x14ac:dyDescent="0.25">
      <c r="A1171">
        <f t="shared" si="56"/>
        <v>1171</v>
      </c>
      <c r="B1171">
        <f t="shared" ca="1" si="55"/>
        <v>0.30576614288769233</v>
      </c>
      <c r="C1171">
        <f t="shared" ca="1" si="54"/>
        <v>1270</v>
      </c>
    </row>
    <row r="1172" spans="1:3" x14ac:dyDescent="0.25">
      <c r="A1172">
        <f t="shared" si="56"/>
        <v>1172</v>
      </c>
      <c r="B1172">
        <f t="shared" ca="1" si="55"/>
        <v>0.43297576143030503</v>
      </c>
      <c r="C1172">
        <f t="shared" ca="1" si="54"/>
        <v>1054</v>
      </c>
    </row>
    <row r="1173" spans="1:3" x14ac:dyDescent="0.25">
      <c r="A1173">
        <f t="shared" si="56"/>
        <v>1173</v>
      </c>
      <c r="B1173">
        <f t="shared" ca="1" si="55"/>
        <v>0.6197983670837609</v>
      </c>
      <c r="C1173">
        <f t="shared" ca="1" si="54"/>
        <v>711</v>
      </c>
    </row>
    <row r="1174" spans="1:3" x14ac:dyDescent="0.25">
      <c r="A1174">
        <f t="shared" si="56"/>
        <v>1174</v>
      </c>
      <c r="B1174">
        <f t="shared" ca="1" si="55"/>
        <v>0.73833628204348145</v>
      </c>
      <c r="C1174">
        <f t="shared" ca="1" si="54"/>
        <v>490</v>
      </c>
    </row>
    <row r="1175" spans="1:3" x14ac:dyDescent="0.25">
      <c r="A1175">
        <f t="shared" si="56"/>
        <v>1175</v>
      </c>
      <c r="B1175">
        <f t="shared" ca="1" si="55"/>
        <v>0.18905635220344297</v>
      </c>
      <c r="C1175">
        <f t="shared" ca="1" si="54"/>
        <v>1491</v>
      </c>
    </row>
    <row r="1176" spans="1:3" x14ac:dyDescent="0.25">
      <c r="A1176">
        <f t="shared" si="56"/>
        <v>1176</v>
      </c>
      <c r="B1176">
        <f t="shared" ca="1" si="55"/>
        <v>0.62147757794352421</v>
      </c>
      <c r="C1176">
        <f t="shared" ca="1" si="54"/>
        <v>706</v>
      </c>
    </row>
    <row r="1177" spans="1:3" x14ac:dyDescent="0.25">
      <c r="A1177">
        <f t="shared" si="56"/>
        <v>1177</v>
      </c>
      <c r="B1177">
        <f t="shared" ca="1" si="55"/>
        <v>0.39530083996071819</v>
      </c>
      <c r="C1177">
        <f t="shared" ca="1" si="54"/>
        <v>1123</v>
      </c>
    </row>
    <row r="1178" spans="1:3" x14ac:dyDescent="0.25">
      <c r="A1178">
        <f t="shared" si="56"/>
        <v>1178</v>
      </c>
      <c r="B1178">
        <f t="shared" ca="1" si="55"/>
        <v>0.83362138103713845</v>
      </c>
      <c r="C1178">
        <f t="shared" ca="1" si="54"/>
        <v>317</v>
      </c>
    </row>
    <row r="1179" spans="1:3" x14ac:dyDescent="0.25">
      <c r="A1179">
        <f t="shared" si="56"/>
        <v>1179</v>
      </c>
      <c r="B1179">
        <f t="shared" ca="1" si="55"/>
        <v>0.7220547088842092</v>
      </c>
      <c r="C1179">
        <f t="shared" ca="1" si="54"/>
        <v>531</v>
      </c>
    </row>
    <row r="1180" spans="1:3" x14ac:dyDescent="0.25">
      <c r="A1180">
        <f t="shared" si="56"/>
        <v>1180</v>
      </c>
      <c r="B1180">
        <f t="shared" ca="1" si="55"/>
        <v>0.996902445451741</v>
      </c>
      <c r="C1180">
        <f t="shared" ca="1" si="54"/>
        <v>8</v>
      </c>
    </row>
    <row r="1181" spans="1:3" x14ac:dyDescent="0.25">
      <c r="A1181">
        <f t="shared" si="56"/>
        <v>1181</v>
      </c>
      <c r="B1181">
        <f t="shared" ca="1" si="55"/>
        <v>0.15138577893176564</v>
      </c>
      <c r="C1181">
        <f t="shared" ca="1" si="54"/>
        <v>1550</v>
      </c>
    </row>
    <row r="1182" spans="1:3" x14ac:dyDescent="0.25">
      <c r="A1182">
        <f t="shared" si="56"/>
        <v>1182</v>
      </c>
      <c r="B1182">
        <f t="shared" ca="1" si="55"/>
        <v>7.9850401277850813E-2</v>
      </c>
      <c r="C1182">
        <f t="shared" ca="1" si="54"/>
        <v>1673</v>
      </c>
    </row>
    <row r="1183" spans="1:3" x14ac:dyDescent="0.25">
      <c r="A1183">
        <f t="shared" si="56"/>
        <v>1183</v>
      </c>
      <c r="B1183">
        <f t="shared" ca="1" si="55"/>
        <v>0.34121450929369357</v>
      </c>
      <c r="C1183">
        <f t="shared" ca="1" si="54"/>
        <v>1223</v>
      </c>
    </row>
    <row r="1184" spans="1:3" x14ac:dyDescent="0.25">
      <c r="A1184">
        <f t="shared" si="56"/>
        <v>1184</v>
      </c>
      <c r="B1184">
        <f t="shared" ca="1" si="55"/>
        <v>0.52972700595217292</v>
      </c>
      <c r="C1184">
        <f t="shared" ca="1" si="54"/>
        <v>884</v>
      </c>
    </row>
    <row r="1185" spans="1:3" x14ac:dyDescent="0.25">
      <c r="A1185">
        <f t="shared" si="56"/>
        <v>1185</v>
      </c>
      <c r="B1185">
        <f t="shared" ca="1" si="55"/>
        <v>0.1434845969439279</v>
      </c>
      <c r="C1185">
        <f t="shared" ca="1" si="54"/>
        <v>1560</v>
      </c>
    </row>
    <row r="1186" spans="1:3" x14ac:dyDescent="0.25">
      <c r="A1186">
        <f t="shared" si="56"/>
        <v>1186</v>
      </c>
      <c r="B1186">
        <f t="shared" ca="1" si="55"/>
        <v>5.5818332879207011E-2</v>
      </c>
      <c r="C1186">
        <f t="shared" ca="1" si="54"/>
        <v>1715</v>
      </c>
    </row>
    <row r="1187" spans="1:3" x14ac:dyDescent="0.25">
      <c r="A1187">
        <f t="shared" si="56"/>
        <v>1187</v>
      </c>
      <c r="B1187">
        <f t="shared" ca="1" si="55"/>
        <v>0.32693818094819238</v>
      </c>
      <c r="C1187">
        <f t="shared" ca="1" si="54"/>
        <v>1238</v>
      </c>
    </row>
    <row r="1188" spans="1:3" x14ac:dyDescent="0.25">
      <c r="A1188">
        <f t="shared" si="56"/>
        <v>1188</v>
      </c>
      <c r="B1188">
        <f t="shared" ca="1" si="55"/>
        <v>0.52781443454249399</v>
      </c>
      <c r="C1188">
        <f t="shared" ca="1" si="54"/>
        <v>887</v>
      </c>
    </row>
    <row r="1189" spans="1:3" x14ac:dyDescent="0.25">
      <c r="A1189">
        <f t="shared" si="56"/>
        <v>1189</v>
      </c>
      <c r="B1189">
        <f t="shared" ca="1" si="55"/>
        <v>0.4288103129456291</v>
      </c>
      <c r="C1189">
        <f t="shared" ca="1" si="54"/>
        <v>1059</v>
      </c>
    </row>
    <row r="1190" spans="1:3" x14ac:dyDescent="0.25">
      <c r="A1190">
        <f t="shared" si="56"/>
        <v>1190</v>
      </c>
      <c r="B1190">
        <f t="shared" ca="1" si="55"/>
        <v>0.75959299055472485</v>
      </c>
      <c r="C1190">
        <f t="shared" ca="1" si="54"/>
        <v>440</v>
      </c>
    </row>
    <row r="1191" spans="1:3" x14ac:dyDescent="0.25">
      <c r="A1191">
        <f t="shared" si="56"/>
        <v>1191</v>
      </c>
      <c r="B1191">
        <f t="shared" ca="1" si="55"/>
        <v>0.52807631093307195</v>
      </c>
      <c r="C1191">
        <f t="shared" ca="1" si="54"/>
        <v>886</v>
      </c>
    </row>
    <row r="1192" spans="1:3" x14ac:dyDescent="0.25">
      <c r="A1192">
        <f t="shared" si="56"/>
        <v>1192</v>
      </c>
      <c r="B1192">
        <f t="shared" ca="1" si="55"/>
        <v>0.91954367638665491</v>
      </c>
      <c r="C1192">
        <f t="shared" ca="1" si="54"/>
        <v>162</v>
      </c>
    </row>
    <row r="1193" spans="1:3" x14ac:dyDescent="0.25">
      <c r="A1193">
        <f t="shared" si="56"/>
        <v>1193</v>
      </c>
      <c r="B1193">
        <f t="shared" ca="1" si="55"/>
        <v>0.20567637837901731</v>
      </c>
      <c r="C1193">
        <f t="shared" ca="1" si="54"/>
        <v>1445</v>
      </c>
    </row>
    <row r="1194" spans="1:3" x14ac:dyDescent="0.25">
      <c r="A1194">
        <f t="shared" si="56"/>
        <v>1194</v>
      </c>
      <c r="B1194">
        <f t="shared" ca="1" si="55"/>
        <v>0.41585432525675126</v>
      </c>
      <c r="C1194">
        <f t="shared" ca="1" si="54"/>
        <v>1084</v>
      </c>
    </row>
    <row r="1195" spans="1:3" x14ac:dyDescent="0.25">
      <c r="A1195">
        <f t="shared" si="56"/>
        <v>1195</v>
      </c>
      <c r="B1195">
        <f t="shared" ca="1" si="55"/>
        <v>0.56181237423993524</v>
      </c>
      <c r="C1195">
        <f t="shared" ca="1" si="54"/>
        <v>826</v>
      </c>
    </row>
    <row r="1196" spans="1:3" x14ac:dyDescent="0.25">
      <c r="A1196">
        <f t="shared" si="56"/>
        <v>1196</v>
      </c>
      <c r="B1196">
        <f t="shared" ca="1" si="55"/>
        <v>7.6944492097971162E-2</v>
      </c>
      <c r="C1196">
        <f t="shared" ca="1" si="54"/>
        <v>1678</v>
      </c>
    </row>
    <row r="1197" spans="1:3" x14ac:dyDescent="0.25">
      <c r="A1197">
        <f t="shared" si="56"/>
        <v>1197</v>
      </c>
      <c r="B1197">
        <f t="shared" ca="1" si="55"/>
        <v>0.96695613460561192</v>
      </c>
      <c r="C1197">
        <f t="shared" ca="1" si="54"/>
        <v>64</v>
      </c>
    </row>
    <row r="1198" spans="1:3" x14ac:dyDescent="0.25">
      <c r="A1198">
        <f t="shared" si="56"/>
        <v>1198</v>
      </c>
      <c r="B1198">
        <f t="shared" ca="1" si="55"/>
        <v>0.97164691360010802</v>
      </c>
      <c r="C1198">
        <f t="shared" ca="1" si="54"/>
        <v>55</v>
      </c>
    </row>
    <row r="1199" spans="1:3" x14ac:dyDescent="0.25">
      <c r="A1199">
        <f t="shared" si="56"/>
        <v>1199</v>
      </c>
      <c r="B1199">
        <f t="shared" ca="1" si="55"/>
        <v>0.7551746275027047</v>
      </c>
      <c r="C1199">
        <f t="shared" ca="1" si="54"/>
        <v>451</v>
      </c>
    </row>
    <row r="1200" spans="1:3" x14ac:dyDescent="0.25">
      <c r="A1200">
        <f t="shared" si="56"/>
        <v>1200</v>
      </c>
      <c r="B1200">
        <f t="shared" ca="1" si="55"/>
        <v>0.38751586623949863</v>
      </c>
      <c r="C1200">
        <f t="shared" ca="1" si="54"/>
        <v>1144</v>
      </c>
    </row>
    <row r="1201" spans="1:3" x14ac:dyDescent="0.25">
      <c r="A1201">
        <f t="shared" si="56"/>
        <v>1201</v>
      </c>
      <c r="B1201">
        <f t="shared" ca="1" si="55"/>
        <v>0.73727923784862881</v>
      </c>
      <c r="C1201">
        <f t="shared" ca="1" si="54"/>
        <v>493</v>
      </c>
    </row>
    <row r="1202" spans="1:3" x14ac:dyDescent="0.25">
      <c r="A1202">
        <f t="shared" si="56"/>
        <v>1202</v>
      </c>
      <c r="B1202">
        <f t="shared" ca="1" si="55"/>
        <v>0.6860617641514779</v>
      </c>
      <c r="C1202">
        <f t="shared" ca="1" si="54"/>
        <v>608</v>
      </c>
    </row>
    <row r="1203" spans="1:3" x14ac:dyDescent="0.25">
      <c r="A1203">
        <f t="shared" si="56"/>
        <v>1203</v>
      </c>
      <c r="B1203">
        <f t="shared" ca="1" si="55"/>
        <v>0.97996596601107033</v>
      </c>
      <c r="C1203">
        <f t="shared" ca="1" si="54"/>
        <v>42</v>
      </c>
    </row>
    <row r="1204" spans="1:3" x14ac:dyDescent="0.25">
      <c r="A1204">
        <f t="shared" si="56"/>
        <v>1204</v>
      </c>
      <c r="B1204">
        <f t="shared" ca="1" si="55"/>
        <v>0.1042832651408151</v>
      </c>
      <c r="C1204">
        <f t="shared" ca="1" si="54"/>
        <v>1632</v>
      </c>
    </row>
    <row r="1205" spans="1:3" x14ac:dyDescent="0.25">
      <c r="A1205">
        <f t="shared" si="56"/>
        <v>1205</v>
      </c>
      <c r="B1205">
        <f t="shared" ca="1" si="55"/>
        <v>0.4127146600166488</v>
      </c>
      <c r="C1205">
        <f t="shared" ca="1" si="54"/>
        <v>1092</v>
      </c>
    </row>
    <row r="1206" spans="1:3" x14ac:dyDescent="0.25">
      <c r="A1206">
        <f t="shared" si="56"/>
        <v>1206</v>
      </c>
      <c r="B1206">
        <f t="shared" ca="1" si="55"/>
        <v>0.20188124386968231</v>
      </c>
      <c r="C1206">
        <f t="shared" ca="1" si="54"/>
        <v>1456</v>
      </c>
    </row>
    <row r="1207" spans="1:3" x14ac:dyDescent="0.25">
      <c r="A1207">
        <f t="shared" si="56"/>
        <v>1207</v>
      </c>
      <c r="B1207">
        <f t="shared" ca="1" si="55"/>
        <v>0.24478109423445871</v>
      </c>
      <c r="C1207">
        <f t="shared" ca="1" si="54"/>
        <v>1393</v>
      </c>
    </row>
    <row r="1208" spans="1:3" x14ac:dyDescent="0.25">
      <c r="A1208">
        <f t="shared" si="56"/>
        <v>1208</v>
      </c>
      <c r="B1208">
        <f t="shared" ca="1" si="55"/>
        <v>0.25745230595560009</v>
      </c>
      <c r="C1208">
        <f t="shared" ca="1" si="54"/>
        <v>1363</v>
      </c>
    </row>
    <row r="1209" spans="1:3" x14ac:dyDescent="0.25">
      <c r="A1209">
        <f t="shared" si="56"/>
        <v>1209</v>
      </c>
      <c r="B1209">
        <f t="shared" ca="1" si="55"/>
        <v>0.7795672752177496</v>
      </c>
      <c r="C1209">
        <f t="shared" ca="1" si="54"/>
        <v>404</v>
      </c>
    </row>
    <row r="1210" spans="1:3" x14ac:dyDescent="0.25">
      <c r="A1210">
        <f t="shared" si="56"/>
        <v>1210</v>
      </c>
      <c r="B1210">
        <f t="shared" ca="1" si="55"/>
        <v>6.5902576736707297E-2</v>
      </c>
      <c r="C1210">
        <f t="shared" ca="1" si="54"/>
        <v>1695</v>
      </c>
    </row>
    <row r="1211" spans="1:3" x14ac:dyDescent="0.25">
      <c r="A1211">
        <f t="shared" si="56"/>
        <v>1211</v>
      </c>
      <c r="B1211">
        <f t="shared" ca="1" si="55"/>
        <v>0.60046687618266514</v>
      </c>
      <c r="C1211">
        <f t="shared" ca="1" si="54"/>
        <v>747</v>
      </c>
    </row>
    <row r="1212" spans="1:3" x14ac:dyDescent="0.25">
      <c r="A1212">
        <f t="shared" si="56"/>
        <v>1212</v>
      </c>
      <c r="B1212">
        <f t="shared" ca="1" si="55"/>
        <v>0.93610302257156253</v>
      </c>
      <c r="C1212">
        <f t="shared" ca="1" si="54"/>
        <v>119</v>
      </c>
    </row>
    <row r="1213" spans="1:3" x14ac:dyDescent="0.25">
      <c r="A1213">
        <f t="shared" si="56"/>
        <v>1213</v>
      </c>
      <c r="B1213">
        <f t="shared" ca="1" si="55"/>
        <v>0.29144190287057148</v>
      </c>
      <c r="C1213">
        <f t="shared" ca="1" si="54"/>
        <v>1295</v>
      </c>
    </row>
    <row r="1214" spans="1:3" x14ac:dyDescent="0.25">
      <c r="A1214">
        <f t="shared" si="56"/>
        <v>1214</v>
      </c>
      <c r="B1214">
        <f t="shared" ca="1" si="55"/>
        <v>0.13820518037321372</v>
      </c>
      <c r="C1214">
        <f t="shared" ca="1" si="54"/>
        <v>1570</v>
      </c>
    </row>
    <row r="1215" spans="1:3" x14ac:dyDescent="0.25">
      <c r="A1215">
        <f t="shared" si="56"/>
        <v>1215</v>
      </c>
      <c r="B1215">
        <f t="shared" ca="1" si="55"/>
        <v>0.34743653388134399</v>
      </c>
      <c r="C1215">
        <f t="shared" ca="1" si="54"/>
        <v>1213</v>
      </c>
    </row>
    <row r="1216" spans="1:3" x14ac:dyDescent="0.25">
      <c r="A1216">
        <f t="shared" si="56"/>
        <v>1216</v>
      </c>
      <c r="B1216">
        <f t="shared" ca="1" si="55"/>
        <v>0.37220971429089644</v>
      </c>
      <c r="C1216">
        <f t="shared" ca="1" si="54"/>
        <v>1168</v>
      </c>
    </row>
    <row r="1217" spans="1:3" x14ac:dyDescent="0.25">
      <c r="A1217">
        <f t="shared" si="56"/>
        <v>1217</v>
      </c>
      <c r="B1217">
        <f t="shared" ca="1" si="55"/>
        <v>0.63925555078690621</v>
      </c>
      <c r="C1217">
        <f t="shared" ref="C1217:C1280" ca="1" si="57">RANK(B1217,$B$1:$B$1828,0)</f>
        <v>682</v>
      </c>
    </row>
    <row r="1218" spans="1:3" x14ac:dyDescent="0.25">
      <c r="A1218">
        <f t="shared" si="56"/>
        <v>1218</v>
      </c>
      <c r="B1218">
        <f t="shared" ref="B1218:B1281" ca="1" si="58">RAND()</f>
        <v>0.52979966851246729</v>
      </c>
      <c r="C1218">
        <f t="shared" ca="1" si="57"/>
        <v>883</v>
      </c>
    </row>
    <row r="1219" spans="1:3" x14ac:dyDescent="0.25">
      <c r="A1219">
        <f t="shared" ref="A1219:A1282" si="59">+A1218+1</f>
        <v>1219</v>
      </c>
      <c r="B1219">
        <f t="shared" ca="1" si="58"/>
        <v>0.28921111726090043</v>
      </c>
      <c r="C1219">
        <f t="shared" ca="1" si="57"/>
        <v>1301</v>
      </c>
    </row>
    <row r="1220" spans="1:3" x14ac:dyDescent="0.25">
      <c r="A1220">
        <f t="shared" si="59"/>
        <v>1220</v>
      </c>
      <c r="B1220">
        <f t="shared" ca="1" si="58"/>
        <v>1.6659460945126825E-2</v>
      </c>
      <c r="C1220">
        <f t="shared" ca="1" si="57"/>
        <v>1792</v>
      </c>
    </row>
    <row r="1221" spans="1:3" x14ac:dyDescent="0.25">
      <c r="A1221">
        <f t="shared" si="59"/>
        <v>1221</v>
      </c>
      <c r="B1221">
        <f t="shared" ca="1" si="58"/>
        <v>0.44865254718346326</v>
      </c>
      <c r="C1221">
        <f t="shared" ca="1" si="57"/>
        <v>1024</v>
      </c>
    </row>
    <row r="1222" spans="1:3" x14ac:dyDescent="0.25">
      <c r="A1222">
        <f t="shared" si="59"/>
        <v>1222</v>
      </c>
      <c r="B1222">
        <f t="shared" ca="1" si="58"/>
        <v>0.51368534142667188</v>
      </c>
      <c r="C1222">
        <f t="shared" ca="1" si="57"/>
        <v>906</v>
      </c>
    </row>
    <row r="1223" spans="1:3" x14ac:dyDescent="0.25">
      <c r="A1223">
        <f t="shared" si="59"/>
        <v>1223</v>
      </c>
      <c r="B1223">
        <f t="shared" ca="1" si="58"/>
        <v>0.5321801730204565</v>
      </c>
      <c r="C1223">
        <f t="shared" ca="1" si="57"/>
        <v>879</v>
      </c>
    </row>
    <row r="1224" spans="1:3" x14ac:dyDescent="0.25">
      <c r="A1224">
        <f t="shared" si="59"/>
        <v>1224</v>
      </c>
      <c r="B1224">
        <f t="shared" ca="1" si="58"/>
        <v>0.12711090400720826</v>
      </c>
      <c r="C1224">
        <f t="shared" ca="1" si="57"/>
        <v>1589</v>
      </c>
    </row>
    <row r="1225" spans="1:3" x14ac:dyDescent="0.25">
      <c r="A1225">
        <f t="shared" si="59"/>
        <v>1225</v>
      </c>
      <c r="B1225">
        <f t="shared" ca="1" si="58"/>
        <v>0.63367810881244524</v>
      </c>
      <c r="C1225">
        <f t="shared" ca="1" si="57"/>
        <v>691</v>
      </c>
    </row>
    <row r="1226" spans="1:3" x14ac:dyDescent="0.25">
      <c r="A1226">
        <f t="shared" si="59"/>
        <v>1226</v>
      </c>
      <c r="B1226">
        <f t="shared" ca="1" si="58"/>
        <v>0.53049855506711951</v>
      </c>
      <c r="C1226">
        <f t="shared" ca="1" si="57"/>
        <v>880</v>
      </c>
    </row>
    <row r="1227" spans="1:3" x14ac:dyDescent="0.25">
      <c r="A1227">
        <f t="shared" si="59"/>
        <v>1227</v>
      </c>
      <c r="B1227">
        <f t="shared" ca="1" si="58"/>
        <v>0.10230835693457085</v>
      </c>
      <c r="C1227">
        <f t="shared" ca="1" si="57"/>
        <v>1636</v>
      </c>
    </row>
    <row r="1228" spans="1:3" x14ac:dyDescent="0.25">
      <c r="A1228">
        <f t="shared" si="59"/>
        <v>1228</v>
      </c>
      <c r="B1228">
        <f t="shared" ca="1" si="58"/>
        <v>0.10479623229498114</v>
      </c>
      <c r="C1228">
        <f t="shared" ca="1" si="57"/>
        <v>1629</v>
      </c>
    </row>
    <row r="1229" spans="1:3" x14ac:dyDescent="0.25">
      <c r="A1229">
        <f t="shared" si="59"/>
        <v>1229</v>
      </c>
      <c r="B1229">
        <f t="shared" ca="1" si="58"/>
        <v>0.88656461489645633</v>
      </c>
      <c r="C1229">
        <f t="shared" ca="1" si="57"/>
        <v>217</v>
      </c>
    </row>
    <row r="1230" spans="1:3" x14ac:dyDescent="0.25">
      <c r="A1230">
        <f t="shared" si="59"/>
        <v>1230</v>
      </c>
      <c r="B1230">
        <f t="shared" ca="1" si="58"/>
        <v>0.36935300295929541</v>
      </c>
      <c r="C1230">
        <f t="shared" ca="1" si="57"/>
        <v>1173</v>
      </c>
    </row>
    <row r="1231" spans="1:3" x14ac:dyDescent="0.25">
      <c r="A1231">
        <f t="shared" si="59"/>
        <v>1231</v>
      </c>
      <c r="B1231">
        <f t="shared" ca="1" si="58"/>
        <v>0.77302056603449543</v>
      </c>
      <c r="C1231">
        <f t="shared" ca="1" si="57"/>
        <v>415</v>
      </c>
    </row>
    <row r="1232" spans="1:3" x14ac:dyDescent="0.25">
      <c r="A1232">
        <f t="shared" si="59"/>
        <v>1232</v>
      </c>
      <c r="B1232">
        <f t="shared" ca="1" si="58"/>
        <v>0.60788829818869561</v>
      </c>
      <c r="C1232">
        <f t="shared" ca="1" si="57"/>
        <v>733</v>
      </c>
    </row>
    <row r="1233" spans="1:3" x14ac:dyDescent="0.25">
      <c r="A1233">
        <f t="shared" si="59"/>
        <v>1233</v>
      </c>
      <c r="B1233">
        <f t="shared" ca="1" si="58"/>
        <v>4.7563195280369008E-3</v>
      </c>
      <c r="C1233">
        <f t="shared" ca="1" si="57"/>
        <v>1821</v>
      </c>
    </row>
    <row r="1234" spans="1:3" x14ac:dyDescent="0.25">
      <c r="A1234">
        <f t="shared" si="59"/>
        <v>1234</v>
      </c>
      <c r="B1234">
        <f t="shared" ca="1" si="58"/>
        <v>0.1927944741317239</v>
      </c>
      <c r="C1234">
        <f t="shared" ca="1" si="57"/>
        <v>1481</v>
      </c>
    </row>
    <row r="1235" spans="1:3" x14ac:dyDescent="0.25">
      <c r="A1235">
        <f t="shared" si="59"/>
        <v>1235</v>
      </c>
      <c r="B1235">
        <f t="shared" ca="1" si="58"/>
        <v>0.73776193963054149</v>
      </c>
      <c r="C1235">
        <f t="shared" ca="1" si="57"/>
        <v>491</v>
      </c>
    </row>
    <row r="1236" spans="1:3" x14ac:dyDescent="0.25">
      <c r="A1236">
        <f t="shared" si="59"/>
        <v>1236</v>
      </c>
      <c r="B1236">
        <f t="shared" ca="1" si="58"/>
        <v>0.99110321934410794</v>
      </c>
      <c r="C1236">
        <f t="shared" ca="1" si="57"/>
        <v>21</v>
      </c>
    </row>
    <row r="1237" spans="1:3" x14ac:dyDescent="0.25">
      <c r="A1237">
        <f t="shared" si="59"/>
        <v>1237</v>
      </c>
      <c r="B1237">
        <f t="shared" ca="1" si="58"/>
        <v>0.4501573294341884</v>
      </c>
      <c r="C1237">
        <f t="shared" ca="1" si="57"/>
        <v>1021</v>
      </c>
    </row>
    <row r="1238" spans="1:3" x14ac:dyDescent="0.25">
      <c r="A1238">
        <f t="shared" si="59"/>
        <v>1238</v>
      </c>
      <c r="B1238">
        <f t="shared" ca="1" si="58"/>
        <v>0.16564320482204598</v>
      </c>
      <c r="C1238">
        <f t="shared" ca="1" si="57"/>
        <v>1528</v>
      </c>
    </row>
    <row r="1239" spans="1:3" x14ac:dyDescent="0.25">
      <c r="A1239">
        <f t="shared" si="59"/>
        <v>1239</v>
      </c>
      <c r="B1239">
        <f t="shared" ca="1" si="58"/>
        <v>0.24387622052498403</v>
      </c>
      <c r="C1239">
        <f t="shared" ca="1" si="57"/>
        <v>1394</v>
      </c>
    </row>
    <row r="1240" spans="1:3" x14ac:dyDescent="0.25">
      <c r="A1240">
        <f t="shared" si="59"/>
        <v>1240</v>
      </c>
      <c r="B1240">
        <f t="shared" ca="1" si="58"/>
        <v>0.85586405008692035</v>
      </c>
      <c r="C1240">
        <f t="shared" ca="1" si="57"/>
        <v>274</v>
      </c>
    </row>
    <row r="1241" spans="1:3" x14ac:dyDescent="0.25">
      <c r="A1241">
        <f t="shared" si="59"/>
        <v>1241</v>
      </c>
      <c r="B1241">
        <f t="shared" ca="1" si="58"/>
        <v>2.7312465328772961E-2</v>
      </c>
      <c r="C1241">
        <f t="shared" ca="1" si="57"/>
        <v>1768</v>
      </c>
    </row>
    <row r="1242" spans="1:3" x14ac:dyDescent="0.25">
      <c r="A1242">
        <f t="shared" si="59"/>
        <v>1242</v>
      </c>
      <c r="B1242">
        <f t="shared" ca="1" si="58"/>
        <v>0.88498802477993599</v>
      </c>
      <c r="C1242">
        <f t="shared" ca="1" si="57"/>
        <v>222</v>
      </c>
    </row>
    <row r="1243" spans="1:3" x14ac:dyDescent="0.25">
      <c r="A1243">
        <f t="shared" si="59"/>
        <v>1243</v>
      </c>
      <c r="B1243">
        <f t="shared" ca="1" si="58"/>
        <v>0.95385519003941655</v>
      </c>
      <c r="C1243">
        <f t="shared" ca="1" si="57"/>
        <v>88</v>
      </c>
    </row>
    <row r="1244" spans="1:3" x14ac:dyDescent="0.25">
      <c r="A1244">
        <f t="shared" si="59"/>
        <v>1244</v>
      </c>
      <c r="B1244">
        <f t="shared" ca="1" si="58"/>
        <v>0.22146451591482297</v>
      </c>
      <c r="C1244">
        <f t="shared" ca="1" si="57"/>
        <v>1427</v>
      </c>
    </row>
    <row r="1245" spans="1:3" x14ac:dyDescent="0.25">
      <c r="A1245">
        <f t="shared" si="59"/>
        <v>1245</v>
      </c>
      <c r="B1245">
        <f t="shared" ca="1" si="58"/>
        <v>0.72900836686195025</v>
      </c>
      <c r="C1245">
        <f t="shared" ca="1" si="57"/>
        <v>518</v>
      </c>
    </row>
    <row r="1246" spans="1:3" x14ac:dyDescent="0.25">
      <c r="A1246">
        <f t="shared" si="59"/>
        <v>1246</v>
      </c>
      <c r="B1246">
        <f t="shared" ca="1" si="58"/>
        <v>0.86487632875834974</v>
      </c>
      <c r="C1246">
        <f t="shared" ca="1" si="57"/>
        <v>255</v>
      </c>
    </row>
    <row r="1247" spans="1:3" x14ac:dyDescent="0.25">
      <c r="A1247">
        <f t="shared" si="59"/>
        <v>1247</v>
      </c>
      <c r="B1247">
        <f t="shared" ca="1" si="58"/>
        <v>0.44098263420087036</v>
      </c>
      <c r="C1247">
        <f t="shared" ca="1" si="57"/>
        <v>1044</v>
      </c>
    </row>
    <row r="1248" spans="1:3" x14ac:dyDescent="0.25">
      <c r="A1248">
        <f t="shared" si="59"/>
        <v>1248</v>
      </c>
      <c r="B1248">
        <f t="shared" ca="1" si="58"/>
        <v>0.14030810495557455</v>
      </c>
      <c r="C1248">
        <f t="shared" ca="1" si="57"/>
        <v>1566</v>
      </c>
    </row>
    <row r="1249" spans="1:3" x14ac:dyDescent="0.25">
      <c r="A1249">
        <f t="shared" si="59"/>
        <v>1249</v>
      </c>
      <c r="B1249">
        <f t="shared" ca="1" si="58"/>
        <v>0.54556216891168041</v>
      </c>
      <c r="C1249">
        <f t="shared" ca="1" si="57"/>
        <v>855</v>
      </c>
    </row>
    <row r="1250" spans="1:3" x14ac:dyDescent="0.25">
      <c r="A1250">
        <f t="shared" si="59"/>
        <v>1250</v>
      </c>
      <c r="B1250">
        <f t="shared" ca="1" si="58"/>
        <v>3.0330207884428417E-2</v>
      </c>
      <c r="C1250">
        <f t="shared" ca="1" si="57"/>
        <v>1762</v>
      </c>
    </row>
    <row r="1251" spans="1:3" x14ac:dyDescent="0.25">
      <c r="A1251">
        <f t="shared" si="59"/>
        <v>1251</v>
      </c>
      <c r="B1251">
        <f t="shared" ca="1" si="58"/>
        <v>0.32917592598875478</v>
      </c>
      <c r="C1251">
        <f t="shared" ca="1" si="57"/>
        <v>1236</v>
      </c>
    </row>
    <row r="1252" spans="1:3" x14ac:dyDescent="0.25">
      <c r="A1252">
        <f t="shared" si="59"/>
        <v>1252</v>
      </c>
      <c r="B1252">
        <f t="shared" ca="1" si="58"/>
        <v>0.58123542709106846</v>
      </c>
      <c r="C1252">
        <f t="shared" ca="1" si="57"/>
        <v>780</v>
      </c>
    </row>
    <row r="1253" spans="1:3" x14ac:dyDescent="0.25">
      <c r="A1253">
        <f t="shared" si="59"/>
        <v>1253</v>
      </c>
      <c r="B1253">
        <f t="shared" ca="1" si="58"/>
        <v>0.69341642011168814</v>
      </c>
      <c r="C1253">
        <f t="shared" ca="1" si="57"/>
        <v>596</v>
      </c>
    </row>
    <row r="1254" spans="1:3" x14ac:dyDescent="0.25">
      <c r="A1254">
        <f t="shared" si="59"/>
        <v>1254</v>
      </c>
      <c r="B1254">
        <f t="shared" ca="1" si="58"/>
        <v>5.5683258847183392E-2</v>
      </c>
      <c r="C1254">
        <f t="shared" ca="1" si="57"/>
        <v>1716</v>
      </c>
    </row>
    <row r="1255" spans="1:3" x14ac:dyDescent="0.25">
      <c r="A1255">
        <f t="shared" si="59"/>
        <v>1255</v>
      </c>
      <c r="B1255">
        <f t="shared" ca="1" si="58"/>
        <v>0.49357252483641512</v>
      </c>
      <c r="C1255">
        <f t="shared" ca="1" si="57"/>
        <v>935</v>
      </c>
    </row>
    <row r="1256" spans="1:3" x14ac:dyDescent="0.25">
      <c r="A1256">
        <f t="shared" si="59"/>
        <v>1256</v>
      </c>
      <c r="B1256">
        <f t="shared" ca="1" si="58"/>
        <v>0.69878852146078463</v>
      </c>
      <c r="C1256">
        <f t="shared" ca="1" si="57"/>
        <v>579</v>
      </c>
    </row>
    <row r="1257" spans="1:3" x14ac:dyDescent="0.25">
      <c r="A1257">
        <f t="shared" si="59"/>
        <v>1257</v>
      </c>
      <c r="B1257">
        <f t="shared" ca="1" si="58"/>
        <v>0.5264694697543556</v>
      </c>
      <c r="C1257">
        <f t="shared" ca="1" si="57"/>
        <v>890</v>
      </c>
    </row>
    <row r="1258" spans="1:3" x14ac:dyDescent="0.25">
      <c r="A1258">
        <f t="shared" si="59"/>
        <v>1258</v>
      </c>
      <c r="B1258">
        <f t="shared" ca="1" si="58"/>
        <v>0.8916811310080961</v>
      </c>
      <c r="C1258">
        <f t="shared" ca="1" si="57"/>
        <v>208</v>
      </c>
    </row>
    <row r="1259" spans="1:3" x14ac:dyDescent="0.25">
      <c r="A1259">
        <f t="shared" si="59"/>
        <v>1259</v>
      </c>
      <c r="B1259">
        <f t="shared" ca="1" si="58"/>
        <v>0.53904777275093285</v>
      </c>
      <c r="C1259">
        <f t="shared" ca="1" si="57"/>
        <v>869</v>
      </c>
    </row>
    <row r="1260" spans="1:3" x14ac:dyDescent="0.25">
      <c r="A1260">
        <f t="shared" si="59"/>
        <v>1260</v>
      </c>
      <c r="B1260">
        <f t="shared" ca="1" si="58"/>
        <v>0.28057664585462694</v>
      </c>
      <c r="C1260">
        <f t="shared" ca="1" si="57"/>
        <v>1322</v>
      </c>
    </row>
    <row r="1261" spans="1:3" x14ac:dyDescent="0.25">
      <c r="A1261">
        <f t="shared" si="59"/>
        <v>1261</v>
      </c>
      <c r="B1261">
        <f t="shared" ca="1" si="58"/>
        <v>0.49421568587880116</v>
      </c>
      <c r="C1261">
        <f t="shared" ca="1" si="57"/>
        <v>933</v>
      </c>
    </row>
    <row r="1262" spans="1:3" x14ac:dyDescent="0.25">
      <c r="A1262">
        <f t="shared" si="59"/>
        <v>1262</v>
      </c>
      <c r="B1262">
        <f t="shared" ca="1" si="58"/>
        <v>0.85664389241866012</v>
      </c>
      <c r="C1262">
        <f t="shared" ca="1" si="57"/>
        <v>272</v>
      </c>
    </row>
    <row r="1263" spans="1:3" x14ac:dyDescent="0.25">
      <c r="A1263">
        <f t="shared" si="59"/>
        <v>1263</v>
      </c>
      <c r="B1263">
        <f t="shared" ca="1" si="58"/>
        <v>0.96543034716851128</v>
      </c>
      <c r="C1263">
        <f t="shared" ca="1" si="57"/>
        <v>72</v>
      </c>
    </row>
    <row r="1264" spans="1:3" x14ac:dyDescent="0.25">
      <c r="A1264">
        <f t="shared" si="59"/>
        <v>1264</v>
      </c>
      <c r="B1264">
        <f t="shared" ca="1" si="58"/>
        <v>0.78840568569447156</v>
      </c>
      <c r="C1264">
        <f t="shared" ca="1" si="57"/>
        <v>390</v>
      </c>
    </row>
    <row r="1265" spans="1:3" x14ac:dyDescent="0.25">
      <c r="A1265">
        <f t="shared" si="59"/>
        <v>1265</v>
      </c>
      <c r="B1265">
        <f t="shared" ca="1" si="58"/>
        <v>0.39691721599385177</v>
      </c>
      <c r="C1265">
        <f t="shared" ca="1" si="57"/>
        <v>1118</v>
      </c>
    </row>
    <row r="1266" spans="1:3" x14ac:dyDescent="0.25">
      <c r="A1266">
        <f t="shared" si="59"/>
        <v>1266</v>
      </c>
      <c r="B1266">
        <f t="shared" ca="1" si="58"/>
        <v>0.5978244477043102</v>
      </c>
      <c r="C1266">
        <f t="shared" ca="1" si="57"/>
        <v>755</v>
      </c>
    </row>
    <row r="1267" spans="1:3" x14ac:dyDescent="0.25">
      <c r="A1267">
        <f t="shared" si="59"/>
        <v>1267</v>
      </c>
      <c r="B1267">
        <f t="shared" ca="1" si="58"/>
        <v>0.68306211888923862</v>
      </c>
      <c r="C1267">
        <f t="shared" ca="1" si="57"/>
        <v>614</v>
      </c>
    </row>
    <row r="1268" spans="1:3" x14ac:dyDescent="0.25">
      <c r="A1268">
        <f t="shared" si="59"/>
        <v>1268</v>
      </c>
      <c r="B1268">
        <f t="shared" ca="1" si="58"/>
        <v>0.73198311297714802</v>
      </c>
      <c r="C1268">
        <f t="shared" ca="1" si="57"/>
        <v>509</v>
      </c>
    </row>
    <row r="1269" spans="1:3" x14ac:dyDescent="0.25">
      <c r="A1269">
        <f t="shared" si="59"/>
        <v>1269</v>
      </c>
      <c r="B1269">
        <f t="shared" ca="1" si="58"/>
        <v>0.70135946905272817</v>
      </c>
      <c r="C1269">
        <f t="shared" ca="1" si="57"/>
        <v>573</v>
      </c>
    </row>
    <row r="1270" spans="1:3" x14ac:dyDescent="0.25">
      <c r="A1270">
        <f t="shared" si="59"/>
        <v>1270</v>
      </c>
      <c r="B1270">
        <f t="shared" ca="1" si="58"/>
        <v>0.20456680412619588</v>
      </c>
      <c r="C1270">
        <f t="shared" ca="1" si="57"/>
        <v>1446</v>
      </c>
    </row>
    <row r="1271" spans="1:3" x14ac:dyDescent="0.25">
      <c r="A1271">
        <f t="shared" si="59"/>
        <v>1271</v>
      </c>
      <c r="B1271">
        <f t="shared" ca="1" si="58"/>
        <v>0.72215450509928725</v>
      </c>
      <c r="C1271">
        <f t="shared" ca="1" si="57"/>
        <v>528</v>
      </c>
    </row>
    <row r="1272" spans="1:3" x14ac:dyDescent="0.25">
      <c r="A1272">
        <f t="shared" si="59"/>
        <v>1272</v>
      </c>
      <c r="B1272">
        <f t="shared" ca="1" si="58"/>
        <v>0.72205787755414641</v>
      </c>
      <c r="C1272">
        <f t="shared" ca="1" si="57"/>
        <v>530</v>
      </c>
    </row>
    <row r="1273" spans="1:3" x14ac:dyDescent="0.25">
      <c r="A1273">
        <f t="shared" si="59"/>
        <v>1273</v>
      </c>
      <c r="B1273">
        <f t="shared" ca="1" si="58"/>
        <v>1.625295402265603E-2</v>
      </c>
      <c r="C1273">
        <f t="shared" ca="1" si="57"/>
        <v>1795</v>
      </c>
    </row>
    <row r="1274" spans="1:3" x14ac:dyDescent="0.25">
      <c r="A1274">
        <f t="shared" si="59"/>
        <v>1274</v>
      </c>
      <c r="B1274">
        <f t="shared" ca="1" si="58"/>
        <v>0.55782900296581239</v>
      </c>
      <c r="C1274">
        <f t="shared" ca="1" si="57"/>
        <v>838</v>
      </c>
    </row>
    <row r="1275" spans="1:3" x14ac:dyDescent="0.25">
      <c r="A1275">
        <f t="shared" si="59"/>
        <v>1275</v>
      </c>
      <c r="B1275">
        <f t="shared" ca="1" si="58"/>
        <v>6.8010887209630666E-2</v>
      </c>
      <c r="C1275">
        <f t="shared" ca="1" si="57"/>
        <v>1691</v>
      </c>
    </row>
    <row r="1276" spans="1:3" x14ac:dyDescent="0.25">
      <c r="A1276">
        <f t="shared" si="59"/>
        <v>1276</v>
      </c>
      <c r="B1276">
        <f t="shared" ca="1" si="58"/>
        <v>0.35210708370086363</v>
      </c>
      <c r="C1276">
        <f t="shared" ca="1" si="57"/>
        <v>1207</v>
      </c>
    </row>
    <row r="1277" spans="1:3" x14ac:dyDescent="0.25">
      <c r="A1277">
        <f t="shared" si="59"/>
        <v>1277</v>
      </c>
      <c r="B1277">
        <f t="shared" ca="1" si="58"/>
        <v>0.79084406917797467</v>
      </c>
      <c r="C1277">
        <f t="shared" ca="1" si="57"/>
        <v>385</v>
      </c>
    </row>
    <row r="1278" spans="1:3" x14ac:dyDescent="0.25">
      <c r="A1278">
        <f t="shared" si="59"/>
        <v>1278</v>
      </c>
      <c r="B1278">
        <f t="shared" ca="1" si="58"/>
        <v>0.37586932178126398</v>
      </c>
      <c r="C1278">
        <f t="shared" ca="1" si="57"/>
        <v>1163</v>
      </c>
    </row>
    <row r="1279" spans="1:3" x14ac:dyDescent="0.25">
      <c r="A1279">
        <f t="shared" si="59"/>
        <v>1279</v>
      </c>
      <c r="B1279">
        <f t="shared" ca="1" si="58"/>
        <v>0.73292250546055149</v>
      </c>
      <c r="C1279">
        <f t="shared" ca="1" si="57"/>
        <v>505</v>
      </c>
    </row>
    <row r="1280" spans="1:3" x14ac:dyDescent="0.25">
      <c r="A1280">
        <f t="shared" si="59"/>
        <v>1280</v>
      </c>
      <c r="B1280">
        <f t="shared" ca="1" si="58"/>
        <v>0.29833243303958479</v>
      </c>
      <c r="C1280">
        <f t="shared" ca="1" si="57"/>
        <v>1288</v>
      </c>
    </row>
    <row r="1281" spans="1:3" x14ac:dyDescent="0.25">
      <c r="A1281">
        <f t="shared" si="59"/>
        <v>1281</v>
      </c>
      <c r="B1281">
        <f t="shared" ca="1" si="58"/>
        <v>0.93051349241973857</v>
      </c>
      <c r="C1281">
        <f t="shared" ref="C1281:C1344" ca="1" si="60">RANK(B1281,$B$1:$B$1828,0)</f>
        <v>133</v>
      </c>
    </row>
    <row r="1282" spans="1:3" x14ac:dyDescent="0.25">
      <c r="A1282">
        <f t="shared" si="59"/>
        <v>1282</v>
      </c>
      <c r="B1282">
        <f t="shared" ref="B1282:B1345" ca="1" si="61">RAND()</f>
        <v>0.65420092405716668</v>
      </c>
      <c r="C1282">
        <f t="shared" ca="1" si="60"/>
        <v>667</v>
      </c>
    </row>
    <row r="1283" spans="1:3" x14ac:dyDescent="0.25">
      <c r="A1283">
        <f t="shared" ref="A1283:A1346" si="62">+A1282+1</f>
        <v>1283</v>
      </c>
      <c r="B1283">
        <f t="shared" ca="1" si="61"/>
        <v>0.34605488852868971</v>
      </c>
      <c r="C1283">
        <f t="shared" ca="1" si="60"/>
        <v>1215</v>
      </c>
    </row>
    <row r="1284" spans="1:3" x14ac:dyDescent="0.25">
      <c r="A1284">
        <f t="shared" si="62"/>
        <v>1284</v>
      </c>
      <c r="B1284">
        <f t="shared" ca="1" si="61"/>
        <v>0.9356495021020671</v>
      </c>
      <c r="C1284">
        <f t="shared" ca="1" si="60"/>
        <v>121</v>
      </c>
    </row>
    <row r="1285" spans="1:3" x14ac:dyDescent="0.25">
      <c r="A1285">
        <f t="shared" si="62"/>
        <v>1285</v>
      </c>
      <c r="B1285">
        <f t="shared" ca="1" si="61"/>
        <v>5.3172716522658869E-2</v>
      </c>
      <c r="C1285">
        <f t="shared" ca="1" si="60"/>
        <v>1721</v>
      </c>
    </row>
    <row r="1286" spans="1:3" x14ac:dyDescent="0.25">
      <c r="A1286">
        <f t="shared" si="62"/>
        <v>1286</v>
      </c>
      <c r="B1286">
        <f t="shared" ca="1" si="61"/>
        <v>0.78402422651071701</v>
      </c>
      <c r="C1286">
        <f t="shared" ca="1" si="60"/>
        <v>399</v>
      </c>
    </row>
    <row r="1287" spans="1:3" x14ac:dyDescent="0.25">
      <c r="A1287">
        <f t="shared" si="62"/>
        <v>1287</v>
      </c>
      <c r="B1287">
        <f t="shared" ca="1" si="61"/>
        <v>0.81530014811135632</v>
      </c>
      <c r="C1287">
        <f t="shared" ca="1" si="60"/>
        <v>345</v>
      </c>
    </row>
    <row r="1288" spans="1:3" x14ac:dyDescent="0.25">
      <c r="A1288">
        <f t="shared" si="62"/>
        <v>1288</v>
      </c>
      <c r="B1288">
        <f t="shared" ca="1" si="61"/>
        <v>0.16027239894509471</v>
      </c>
      <c r="C1288">
        <f t="shared" ca="1" si="60"/>
        <v>1537</v>
      </c>
    </row>
    <row r="1289" spans="1:3" x14ac:dyDescent="0.25">
      <c r="A1289">
        <f t="shared" si="62"/>
        <v>1289</v>
      </c>
      <c r="B1289">
        <f t="shared" ca="1" si="61"/>
        <v>0.35548551064416556</v>
      </c>
      <c r="C1289">
        <f t="shared" ca="1" si="60"/>
        <v>1201</v>
      </c>
    </row>
    <row r="1290" spans="1:3" x14ac:dyDescent="0.25">
      <c r="A1290">
        <f t="shared" si="62"/>
        <v>1290</v>
      </c>
      <c r="B1290">
        <f t="shared" ca="1" si="61"/>
        <v>0.38766959682337754</v>
      </c>
      <c r="C1290">
        <f t="shared" ca="1" si="60"/>
        <v>1143</v>
      </c>
    </row>
    <row r="1291" spans="1:3" x14ac:dyDescent="0.25">
      <c r="A1291">
        <f t="shared" si="62"/>
        <v>1291</v>
      </c>
      <c r="B1291">
        <f t="shared" ca="1" si="61"/>
        <v>0.21304988482845333</v>
      </c>
      <c r="C1291">
        <f t="shared" ca="1" si="60"/>
        <v>1434</v>
      </c>
    </row>
    <row r="1292" spans="1:3" x14ac:dyDescent="0.25">
      <c r="A1292">
        <f t="shared" si="62"/>
        <v>1292</v>
      </c>
      <c r="B1292">
        <f t="shared" ca="1" si="61"/>
        <v>0.44571505142526724</v>
      </c>
      <c r="C1292">
        <f t="shared" ca="1" si="60"/>
        <v>1034</v>
      </c>
    </row>
    <row r="1293" spans="1:3" x14ac:dyDescent="0.25">
      <c r="A1293">
        <f t="shared" si="62"/>
        <v>1293</v>
      </c>
      <c r="B1293">
        <f t="shared" ca="1" si="61"/>
        <v>0.41651993553657041</v>
      </c>
      <c r="C1293">
        <f t="shared" ca="1" si="60"/>
        <v>1081</v>
      </c>
    </row>
    <row r="1294" spans="1:3" x14ac:dyDescent="0.25">
      <c r="A1294">
        <f t="shared" si="62"/>
        <v>1294</v>
      </c>
      <c r="B1294">
        <f t="shared" ca="1" si="61"/>
        <v>0.62989862672684049</v>
      </c>
      <c r="C1294">
        <f t="shared" ca="1" si="60"/>
        <v>694</v>
      </c>
    </row>
    <row r="1295" spans="1:3" x14ac:dyDescent="0.25">
      <c r="A1295">
        <f t="shared" si="62"/>
        <v>1295</v>
      </c>
      <c r="B1295">
        <f t="shared" ca="1" si="61"/>
        <v>0.61030383559178913</v>
      </c>
      <c r="C1295">
        <f t="shared" ca="1" si="60"/>
        <v>728</v>
      </c>
    </row>
    <row r="1296" spans="1:3" x14ac:dyDescent="0.25">
      <c r="A1296">
        <f t="shared" si="62"/>
        <v>1296</v>
      </c>
      <c r="B1296">
        <f t="shared" ca="1" si="61"/>
        <v>0.24847268880063789</v>
      </c>
      <c r="C1296">
        <f t="shared" ca="1" si="60"/>
        <v>1382</v>
      </c>
    </row>
    <row r="1297" spans="1:3" x14ac:dyDescent="0.25">
      <c r="A1297">
        <f t="shared" si="62"/>
        <v>1297</v>
      </c>
      <c r="B1297">
        <f t="shared" ca="1" si="61"/>
        <v>0.4169848560301298</v>
      </c>
      <c r="C1297">
        <f t="shared" ca="1" si="60"/>
        <v>1080</v>
      </c>
    </row>
    <row r="1298" spans="1:3" x14ac:dyDescent="0.25">
      <c r="A1298">
        <f t="shared" si="62"/>
        <v>1298</v>
      </c>
      <c r="B1298">
        <f t="shared" ca="1" si="61"/>
        <v>0.18906995681026539</v>
      </c>
      <c r="C1298">
        <f t="shared" ca="1" si="60"/>
        <v>1490</v>
      </c>
    </row>
    <row r="1299" spans="1:3" x14ac:dyDescent="0.25">
      <c r="A1299">
        <f t="shared" si="62"/>
        <v>1299</v>
      </c>
      <c r="B1299">
        <f t="shared" ca="1" si="61"/>
        <v>0.30250224144488269</v>
      </c>
      <c r="C1299">
        <f t="shared" ca="1" si="60"/>
        <v>1278</v>
      </c>
    </row>
    <row r="1300" spans="1:3" x14ac:dyDescent="0.25">
      <c r="A1300">
        <f t="shared" si="62"/>
        <v>1300</v>
      </c>
      <c r="B1300">
        <f t="shared" ca="1" si="61"/>
        <v>0.24683161656373942</v>
      </c>
      <c r="C1300">
        <f t="shared" ca="1" si="60"/>
        <v>1387</v>
      </c>
    </row>
    <row r="1301" spans="1:3" x14ac:dyDescent="0.25">
      <c r="A1301">
        <f t="shared" si="62"/>
        <v>1301</v>
      </c>
      <c r="B1301">
        <f t="shared" ca="1" si="61"/>
        <v>0.39907144224849811</v>
      </c>
      <c r="C1301">
        <f t="shared" ca="1" si="60"/>
        <v>1116</v>
      </c>
    </row>
    <row r="1302" spans="1:3" x14ac:dyDescent="0.25">
      <c r="A1302">
        <f t="shared" si="62"/>
        <v>1302</v>
      </c>
      <c r="B1302">
        <f t="shared" ca="1" si="61"/>
        <v>2.0583283120528817E-2</v>
      </c>
      <c r="C1302">
        <f t="shared" ca="1" si="60"/>
        <v>1782</v>
      </c>
    </row>
    <row r="1303" spans="1:3" x14ac:dyDescent="0.25">
      <c r="A1303">
        <f t="shared" si="62"/>
        <v>1303</v>
      </c>
      <c r="B1303">
        <f t="shared" ca="1" si="61"/>
        <v>0.91223631514848247</v>
      </c>
      <c r="C1303">
        <f t="shared" ca="1" si="60"/>
        <v>176</v>
      </c>
    </row>
    <row r="1304" spans="1:3" x14ac:dyDescent="0.25">
      <c r="A1304">
        <f t="shared" si="62"/>
        <v>1304</v>
      </c>
      <c r="B1304">
        <f t="shared" ca="1" si="61"/>
        <v>0.96555643709860062</v>
      </c>
      <c r="C1304">
        <f t="shared" ca="1" si="60"/>
        <v>71</v>
      </c>
    </row>
    <row r="1305" spans="1:3" x14ac:dyDescent="0.25">
      <c r="A1305">
        <f t="shared" si="62"/>
        <v>1305</v>
      </c>
      <c r="B1305">
        <f t="shared" ca="1" si="61"/>
        <v>0.34289220465327219</v>
      </c>
      <c r="C1305">
        <f t="shared" ca="1" si="60"/>
        <v>1220</v>
      </c>
    </row>
    <row r="1306" spans="1:3" x14ac:dyDescent="0.25">
      <c r="A1306">
        <f t="shared" si="62"/>
        <v>1306</v>
      </c>
      <c r="B1306">
        <f t="shared" ca="1" si="61"/>
        <v>0.32600361895995422</v>
      </c>
      <c r="C1306">
        <f t="shared" ca="1" si="60"/>
        <v>1241</v>
      </c>
    </row>
    <row r="1307" spans="1:3" x14ac:dyDescent="0.25">
      <c r="A1307">
        <f t="shared" si="62"/>
        <v>1307</v>
      </c>
      <c r="B1307">
        <f t="shared" ca="1" si="61"/>
        <v>0.41847631620895098</v>
      </c>
      <c r="C1307">
        <f t="shared" ca="1" si="60"/>
        <v>1078</v>
      </c>
    </row>
    <row r="1308" spans="1:3" x14ac:dyDescent="0.25">
      <c r="A1308">
        <f t="shared" si="62"/>
        <v>1308</v>
      </c>
      <c r="B1308">
        <f t="shared" ca="1" si="61"/>
        <v>0.65893364312792602</v>
      </c>
      <c r="C1308">
        <f t="shared" ca="1" si="60"/>
        <v>657</v>
      </c>
    </row>
    <row r="1309" spans="1:3" x14ac:dyDescent="0.25">
      <c r="A1309">
        <f t="shared" si="62"/>
        <v>1309</v>
      </c>
      <c r="B1309">
        <f t="shared" ca="1" si="61"/>
        <v>0.75906369070046498</v>
      </c>
      <c r="C1309">
        <f t="shared" ca="1" si="60"/>
        <v>441</v>
      </c>
    </row>
    <row r="1310" spans="1:3" x14ac:dyDescent="0.25">
      <c r="A1310">
        <f t="shared" si="62"/>
        <v>1310</v>
      </c>
      <c r="B1310">
        <f t="shared" ca="1" si="61"/>
        <v>0.7590265690956195</v>
      </c>
      <c r="C1310">
        <f t="shared" ca="1" si="60"/>
        <v>442</v>
      </c>
    </row>
    <row r="1311" spans="1:3" x14ac:dyDescent="0.25">
      <c r="A1311">
        <f t="shared" si="62"/>
        <v>1311</v>
      </c>
      <c r="B1311">
        <f t="shared" ca="1" si="61"/>
        <v>0.49042895199236369</v>
      </c>
      <c r="C1311">
        <f t="shared" ca="1" si="60"/>
        <v>944</v>
      </c>
    </row>
    <row r="1312" spans="1:3" x14ac:dyDescent="0.25">
      <c r="A1312">
        <f t="shared" si="62"/>
        <v>1312</v>
      </c>
      <c r="B1312">
        <f t="shared" ca="1" si="61"/>
        <v>0.5146298028700188</v>
      </c>
      <c r="C1312">
        <f t="shared" ca="1" si="60"/>
        <v>903</v>
      </c>
    </row>
    <row r="1313" spans="1:3" x14ac:dyDescent="0.25">
      <c r="A1313">
        <f t="shared" si="62"/>
        <v>1313</v>
      </c>
      <c r="B1313">
        <f t="shared" ca="1" si="61"/>
        <v>0.24935411674324537</v>
      </c>
      <c r="C1313">
        <f t="shared" ca="1" si="60"/>
        <v>1381</v>
      </c>
    </row>
    <row r="1314" spans="1:3" x14ac:dyDescent="0.25">
      <c r="A1314">
        <f t="shared" si="62"/>
        <v>1314</v>
      </c>
      <c r="B1314">
        <f t="shared" ca="1" si="61"/>
        <v>0.92463239611220793</v>
      </c>
      <c r="C1314">
        <f t="shared" ca="1" si="60"/>
        <v>148</v>
      </c>
    </row>
    <row r="1315" spans="1:3" x14ac:dyDescent="0.25">
      <c r="A1315">
        <f t="shared" si="62"/>
        <v>1315</v>
      </c>
      <c r="B1315">
        <f t="shared" ca="1" si="61"/>
        <v>0.75977960275011147</v>
      </c>
      <c r="C1315">
        <f t="shared" ca="1" si="60"/>
        <v>439</v>
      </c>
    </row>
    <row r="1316" spans="1:3" x14ac:dyDescent="0.25">
      <c r="A1316">
        <f t="shared" si="62"/>
        <v>1316</v>
      </c>
      <c r="B1316">
        <f t="shared" ca="1" si="61"/>
        <v>0.14186022603847603</v>
      </c>
      <c r="C1316">
        <f t="shared" ca="1" si="60"/>
        <v>1562</v>
      </c>
    </row>
    <row r="1317" spans="1:3" x14ac:dyDescent="0.25">
      <c r="A1317">
        <f t="shared" si="62"/>
        <v>1317</v>
      </c>
      <c r="B1317">
        <f t="shared" ca="1" si="61"/>
        <v>0.86602683603603448</v>
      </c>
      <c r="C1317">
        <f t="shared" ca="1" si="60"/>
        <v>251</v>
      </c>
    </row>
    <row r="1318" spans="1:3" x14ac:dyDescent="0.25">
      <c r="A1318">
        <f t="shared" si="62"/>
        <v>1318</v>
      </c>
      <c r="B1318">
        <f t="shared" ca="1" si="61"/>
        <v>0.85164154106295931</v>
      </c>
      <c r="C1318">
        <f t="shared" ca="1" si="60"/>
        <v>282</v>
      </c>
    </row>
    <row r="1319" spans="1:3" x14ac:dyDescent="0.25">
      <c r="A1319">
        <f t="shared" si="62"/>
        <v>1319</v>
      </c>
      <c r="B1319">
        <f t="shared" ca="1" si="61"/>
        <v>0.59428996340591123</v>
      </c>
      <c r="C1319">
        <f t="shared" ca="1" si="60"/>
        <v>759</v>
      </c>
    </row>
    <row r="1320" spans="1:3" x14ac:dyDescent="0.25">
      <c r="A1320">
        <f t="shared" si="62"/>
        <v>1320</v>
      </c>
      <c r="B1320">
        <f t="shared" ca="1" si="61"/>
        <v>0.58827691264093163</v>
      </c>
      <c r="C1320">
        <f t="shared" ca="1" si="60"/>
        <v>765</v>
      </c>
    </row>
    <row r="1321" spans="1:3" x14ac:dyDescent="0.25">
      <c r="A1321">
        <f t="shared" si="62"/>
        <v>1321</v>
      </c>
      <c r="B1321">
        <f t="shared" ca="1" si="61"/>
        <v>0.95622032683504465</v>
      </c>
      <c r="C1321">
        <f t="shared" ca="1" si="60"/>
        <v>83</v>
      </c>
    </row>
    <row r="1322" spans="1:3" x14ac:dyDescent="0.25">
      <c r="A1322">
        <f t="shared" si="62"/>
        <v>1322</v>
      </c>
      <c r="B1322">
        <f t="shared" ca="1" si="61"/>
        <v>3.119444882696476E-2</v>
      </c>
      <c r="C1322">
        <f t="shared" ca="1" si="60"/>
        <v>1759</v>
      </c>
    </row>
    <row r="1323" spans="1:3" x14ac:dyDescent="0.25">
      <c r="A1323">
        <f t="shared" si="62"/>
        <v>1323</v>
      </c>
      <c r="B1323">
        <f t="shared" ca="1" si="61"/>
        <v>0.30358156725818386</v>
      </c>
      <c r="C1323">
        <f t="shared" ca="1" si="60"/>
        <v>1276</v>
      </c>
    </row>
    <row r="1324" spans="1:3" x14ac:dyDescent="0.25">
      <c r="A1324">
        <f t="shared" si="62"/>
        <v>1324</v>
      </c>
      <c r="B1324">
        <f t="shared" ca="1" si="61"/>
        <v>0.19478692384872531</v>
      </c>
      <c r="C1324">
        <f t="shared" ca="1" si="60"/>
        <v>1478</v>
      </c>
    </row>
    <row r="1325" spans="1:3" x14ac:dyDescent="0.25">
      <c r="A1325">
        <f t="shared" si="62"/>
        <v>1325</v>
      </c>
      <c r="B1325">
        <f t="shared" ca="1" si="61"/>
        <v>0.60729378111026311</v>
      </c>
      <c r="C1325">
        <f t="shared" ca="1" si="60"/>
        <v>737</v>
      </c>
    </row>
    <row r="1326" spans="1:3" x14ac:dyDescent="0.25">
      <c r="A1326">
        <f t="shared" si="62"/>
        <v>1326</v>
      </c>
      <c r="B1326">
        <f t="shared" ca="1" si="61"/>
        <v>0.607602854092403</v>
      </c>
      <c r="C1326">
        <f t="shared" ca="1" si="60"/>
        <v>736</v>
      </c>
    </row>
    <row r="1327" spans="1:3" x14ac:dyDescent="0.25">
      <c r="A1327">
        <f t="shared" si="62"/>
        <v>1327</v>
      </c>
      <c r="B1327">
        <f t="shared" ca="1" si="61"/>
        <v>0.63487535700660025</v>
      </c>
      <c r="C1327">
        <f t="shared" ca="1" si="60"/>
        <v>688</v>
      </c>
    </row>
    <row r="1328" spans="1:3" x14ac:dyDescent="0.25">
      <c r="A1328">
        <f t="shared" si="62"/>
        <v>1328</v>
      </c>
      <c r="B1328">
        <f t="shared" ca="1" si="61"/>
        <v>0.34098620380991584</v>
      </c>
      <c r="C1328">
        <f t="shared" ca="1" si="60"/>
        <v>1224</v>
      </c>
    </row>
    <row r="1329" spans="1:3" x14ac:dyDescent="0.25">
      <c r="A1329">
        <f t="shared" si="62"/>
        <v>1329</v>
      </c>
      <c r="B1329">
        <f t="shared" ca="1" si="61"/>
        <v>0.94567464638878351</v>
      </c>
      <c r="C1329">
        <f t="shared" ca="1" si="60"/>
        <v>102</v>
      </c>
    </row>
    <row r="1330" spans="1:3" x14ac:dyDescent="0.25">
      <c r="A1330">
        <f t="shared" si="62"/>
        <v>1330</v>
      </c>
      <c r="B1330">
        <f t="shared" ca="1" si="61"/>
        <v>0.83660519077896878</v>
      </c>
      <c r="C1330">
        <f t="shared" ca="1" si="60"/>
        <v>309</v>
      </c>
    </row>
    <row r="1331" spans="1:3" x14ac:dyDescent="0.25">
      <c r="A1331">
        <f t="shared" si="62"/>
        <v>1331</v>
      </c>
      <c r="B1331">
        <f t="shared" ca="1" si="61"/>
        <v>4.9573180497972213E-2</v>
      </c>
      <c r="C1331">
        <f t="shared" ca="1" si="60"/>
        <v>1723</v>
      </c>
    </row>
    <row r="1332" spans="1:3" x14ac:dyDescent="0.25">
      <c r="A1332">
        <f t="shared" si="62"/>
        <v>1332</v>
      </c>
      <c r="B1332">
        <f t="shared" ca="1" si="61"/>
        <v>0.75765026080510722</v>
      </c>
      <c r="C1332">
        <f t="shared" ca="1" si="60"/>
        <v>445</v>
      </c>
    </row>
    <row r="1333" spans="1:3" x14ac:dyDescent="0.25">
      <c r="A1333">
        <f t="shared" si="62"/>
        <v>1333</v>
      </c>
      <c r="B1333">
        <f t="shared" ca="1" si="61"/>
        <v>0.64388030514577299</v>
      </c>
      <c r="C1333">
        <f t="shared" ca="1" si="60"/>
        <v>676</v>
      </c>
    </row>
    <row r="1334" spans="1:3" x14ac:dyDescent="0.25">
      <c r="A1334">
        <f t="shared" si="62"/>
        <v>1334</v>
      </c>
      <c r="B1334">
        <f t="shared" ca="1" si="61"/>
        <v>0.54852844159880076</v>
      </c>
      <c r="C1334">
        <f t="shared" ca="1" si="60"/>
        <v>851</v>
      </c>
    </row>
    <row r="1335" spans="1:3" x14ac:dyDescent="0.25">
      <c r="A1335">
        <f t="shared" si="62"/>
        <v>1335</v>
      </c>
      <c r="B1335">
        <f t="shared" ca="1" si="61"/>
        <v>0.23639899305804313</v>
      </c>
      <c r="C1335">
        <f t="shared" ca="1" si="60"/>
        <v>1403</v>
      </c>
    </row>
    <row r="1336" spans="1:3" x14ac:dyDescent="0.25">
      <c r="A1336">
        <f t="shared" si="62"/>
        <v>1336</v>
      </c>
      <c r="B1336">
        <f t="shared" ca="1" si="61"/>
        <v>0.56199999543488954</v>
      </c>
      <c r="C1336">
        <f t="shared" ca="1" si="60"/>
        <v>825</v>
      </c>
    </row>
    <row r="1337" spans="1:3" x14ac:dyDescent="0.25">
      <c r="A1337">
        <f t="shared" si="62"/>
        <v>1337</v>
      </c>
      <c r="B1337">
        <f t="shared" ca="1" si="61"/>
        <v>0.47877565522008791</v>
      </c>
      <c r="C1337">
        <f t="shared" ca="1" si="60"/>
        <v>965</v>
      </c>
    </row>
    <row r="1338" spans="1:3" x14ac:dyDescent="0.25">
      <c r="A1338">
        <f t="shared" si="62"/>
        <v>1338</v>
      </c>
      <c r="B1338">
        <f t="shared" ca="1" si="61"/>
        <v>0.84613008421484193</v>
      </c>
      <c r="C1338">
        <f t="shared" ca="1" si="60"/>
        <v>291</v>
      </c>
    </row>
    <row r="1339" spans="1:3" x14ac:dyDescent="0.25">
      <c r="A1339">
        <f t="shared" si="62"/>
        <v>1339</v>
      </c>
      <c r="B1339">
        <f t="shared" ca="1" si="61"/>
        <v>0.60022440908232111</v>
      </c>
      <c r="C1339">
        <f t="shared" ca="1" si="60"/>
        <v>748</v>
      </c>
    </row>
    <row r="1340" spans="1:3" x14ac:dyDescent="0.25">
      <c r="A1340">
        <f t="shared" si="62"/>
        <v>1340</v>
      </c>
      <c r="B1340">
        <f t="shared" ca="1" si="61"/>
        <v>0.8082599893149427</v>
      </c>
      <c r="C1340">
        <f t="shared" ca="1" si="60"/>
        <v>360</v>
      </c>
    </row>
    <row r="1341" spans="1:3" x14ac:dyDescent="0.25">
      <c r="A1341">
        <f t="shared" si="62"/>
        <v>1341</v>
      </c>
      <c r="B1341">
        <f t="shared" ca="1" si="61"/>
        <v>0.6807850342019075</v>
      </c>
      <c r="C1341">
        <f t="shared" ca="1" si="60"/>
        <v>620</v>
      </c>
    </row>
    <row r="1342" spans="1:3" x14ac:dyDescent="0.25">
      <c r="A1342">
        <f t="shared" si="62"/>
        <v>1342</v>
      </c>
      <c r="B1342">
        <f t="shared" ca="1" si="61"/>
        <v>0.17824431962117282</v>
      </c>
      <c r="C1342">
        <f t="shared" ca="1" si="60"/>
        <v>1510</v>
      </c>
    </row>
    <row r="1343" spans="1:3" x14ac:dyDescent="0.25">
      <c r="A1343">
        <f t="shared" si="62"/>
        <v>1343</v>
      </c>
      <c r="B1343">
        <f t="shared" ca="1" si="61"/>
        <v>0.69548083706265496</v>
      </c>
      <c r="C1343">
        <f t="shared" ca="1" si="60"/>
        <v>589</v>
      </c>
    </row>
    <row r="1344" spans="1:3" x14ac:dyDescent="0.25">
      <c r="A1344">
        <f t="shared" si="62"/>
        <v>1344</v>
      </c>
      <c r="B1344">
        <f t="shared" ca="1" si="61"/>
        <v>7.5691300594861954E-2</v>
      </c>
      <c r="C1344">
        <f t="shared" ca="1" si="60"/>
        <v>1681</v>
      </c>
    </row>
    <row r="1345" spans="1:3" x14ac:dyDescent="0.25">
      <c r="A1345">
        <f t="shared" si="62"/>
        <v>1345</v>
      </c>
      <c r="B1345">
        <f t="shared" ca="1" si="61"/>
        <v>0.86563922117140524</v>
      </c>
      <c r="C1345">
        <f t="shared" ref="C1345:C1408" ca="1" si="63">RANK(B1345,$B$1:$B$1828,0)</f>
        <v>253</v>
      </c>
    </row>
    <row r="1346" spans="1:3" x14ac:dyDescent="0.25">
      <c r="A1346">
        <f t="shared" si="62"/>
        <v>1346</v>
      </c>
      <c r="B1346">
        <f t="shared" ref="B1346:B1409" ca="1" si="64">RAND()</f>
        <v>0.28633160340659147</v>
      </c>
      <c r="C1346">
        <f t="shared" ca="1" si="63"/>
        <v>1308</v>
      </c>
    </row>
    <row r="1347" spans="1:3" x14ac:dyDescent="0.25">
      <c r="A1347">
        <f t="shared" ref="A1347:A1410" si="65">+A1346+1</f>
        <v>1347</v>
      </c>
      <c r="B1347">
        <f t="shared" ca="1" si="64"/>
        <v>0.35442217631977468</v>
      </c>
      <c r="C1347">
        <f t="shared" ca="1" si="63"/>
        <v>1203</v>
      </c>
    </row>
    <row r="1348" spans="1:3" x14ac:dyDescent="0.25">
      <c r="A1348">
        <f t="shared" si="65"/>
        <v>1348</v>
      </c>
      <c r="B1348">
        <f t="shared" ca="1" si="64"/>
        <v>0.3828259861780744</v>
      </c>
      <c r="C1348">
        <f t="shared" ca="1" si="63"/>
        <v>1152</v>
      </c>
    </row>
    <row r="1349" spans="1:3" x14ac:dyDescent="0.25">
      <c r="A1349">
        <f t="shared" si="65"/>
        <v>1349</v>
      </c>
      <c r="B1349">
        <f t="shared" ca="1" si="64"/>
        <v>0.43652029810309489</v>
      </c>
      <c r="C1349">
        <f t="shared" ca="1" si="63"/>
        <v>1048</v>
      </c>
    </row>
    <row r="1350" spans="1:3" x14ac:dyDescent="0.25">
      <c r="A1350">
        <f t="shared" si="65"/>
        <v>1350</v>
      </c>
      <c r="B1350">
        <f t="shared" ca="1" si="64"/>
        <v>0.43508558625368488</v>
      </c>
      <c r="C1350">
        <f t="shared" ca="1" si="63"/>
        <v>1052</v>
      </c>
    </row>
    <row r="1351" spans="1:3" x14ac:dyDescent="0.25">
      <c r="A1351">
        <f t="shared" si="65"/>
        <v>1351</v>
      </c>
      <c r="B1351">
        <f t="shared" ca="1" si="64"/>
        <v>0.65956727634269052</v>
      </c>
      <c r="C1351">
        <f t="shared" ca="1" si="63"/>
        <v>653</v>
      </c>
    </row>
    <row r="1352" spans="1:3" x14ac:dyDescent="0.25">
      <c r="A1352">
        <f t="shared" si="65"/>
        <v>1352</v>
      </c>
      <c r="B1352">
        <f t="shared" ca="1" si="64"/>
        <v>0.34259977386294316</v>
      </c>
      <c r="C1352">
        <f t="shared" ca="1" si="63"/>
        <v>1221</v>
      </c>
    </row>
    <row r="1353" spans="1:3" x14ac:dyDescent="0.25">
      <c r="A1353">
        <f t="shared" si="65"/>
        <v>1353</v>
      </c>
      <c r="B1353">
        <f t="shared" ca="1" si="64"/>
        <v>0.75427195565164018</v>
      </c>
      <c r="C1353">
        <f t="shared" ca="1" si="63"/>
        <v>456</v>
      </c>
    </row>
    <row r="1354" spans="1:3" x14ac:dyDescent="0.25">
      <c r="A1354">
        <f t="shared" si="65"/>
        <v>1354</v>
      </c>
      <c r="B1354">
        <f t="shared" ca="1" si="64"/>
        <v>0.68538040123132304</v>
      </c>
      <c r="C1354">
        <f t="shared" ca="1" si="63"/>
        <v>609</v>
      </c>
    </row>
    <row r="1355" spans="1:3" x14ac:dyDescent="0.25">
      <c r="A1355">
        <f t="shared" si="65"/>
        <v>1355</v>
      </c>
      <c r="B1355">
        <f t="shared" ca="1" si="64"/>
        <v>2.9294904445247516E-2</v>
      </c>
      <c r="C1355">
        <f t="shared" ca="1" si="63"/>
        <v>1766</v>
      </c>
    </row>
    <row r="1356" spans="1:3" x14ac:dyDescent="0.25">
      <c r="A1356">
        <f t="shared" si="65"/>
        <v>1356</v>
      </c>
      <c r="B1356">
        <f t="shared" ca="1" si="64"/>
        <v>0.7444980477199874</v>
      </c>
      <c r="C1356">
        <f t="shared" ca="1" si="63"/>
        <v>483</v>
      </c>
    </row>
    <row r="1357" spans="1:3" x14ac:dyDescent="0.25">
      <c r="A1357">
        <f t="shared" si="65"/>
        <v>1357</v>
      </c>
      <c r="B1357">
        <f t="shared" ca="1" si="64"/>
        <v>0.70255825242606518</v>
      </c>
      <c r="C1357">
        <f t="shared" ca="1" si="63"/>
        <v>568</v>
      </c>
    </row>
    <row r="1358" spans="1:3" x14ac:dyDescent="0.25">
      <c r="A1358">
        <f t="shared" si="65"/>
        <v>1358</v>
      </c>
      <c r="B1358">
        <f t="shared" ca="1" si="64"/>
        <v>0.77893675134690432</v>
      </c>
      <c r="C1358">
        <f t="shared" ca="1" si="63"/>
        <v>406</v>
      </c>
    </row>
    <row r="1359" spans="1:3" x14ac:dyDescent="0.25">
      <c r="A1359">
        <f t="shared" si="65"/>
        <v>1359</v>
      </c>
      <c r="B1359">
        <f t="shared" ca="1" si="64"/>
        <v>0.62204908549194859</v>
      </c>
      <c r="C1359">
        <f t="shared" ca="1" si="63"/>
        <v>704</v>
      </c>
    </row>
    <row r="1360" spans="1:3" x14ac:dyDescent="0.25">
      <c r="A1360">
        <f t="shared" si="65"/>
        <v>1360</v>
      </c>
      <c r="B1360">
        <f t="shared" ca="1" si="64"/>
        <v>0.3338905865601437</v>
      </c>
      <c r="C1360">
        <f t="shared" ca="1" si="63"/>
        <v>1230</v>
      </c>
    </row>
    <row r="1361" spans="1:3" x14ac:dyDescent="0.25">
      <c r="A1361">
        <f t="shared" si="65"/>
        <v>1361</v>
      </c>
      <c r="B1361">
        <f t="shared" ca="1" si="64"/>
        <v>0.54703140383692128</v>
      </c>
      <c r="C1361">
        <f t="shared" ca="1" si="63"/>
        <v>853</v>
      </c>
    </row>
    <row r="1362" spans="1:3" x14ac:dyDescent="0.25">
      <c r="A1362">
        <f t="shared" si="65"/>
        <v>1362</v>
      </c>
      <c r="B1362">
        <f t="shared" ca="1" si="64"/>
        <v>0.68522933092269522</v>
      </c>
      <c r="C1362">
        <f t="shared" ca="1" si="63"/>
        <v>611</v>
      </c>
    </row>
    <row r="1363" spans="1:3" x14ac:dyDescent="0.25">
      <c r="A1363">
        <f t="shared" si="65"/>
        <v>1363</v>
      </c>
      <c r="B1363">
        <f t="shared" ca="1" si="64"/>
        <v>0.23887201508803546</v>
      </c>
      <c r="C1363">
        <f t="shared" ca="1" si="63"/>
        <v>1402</v>
      </c>
    </row>
    <row r="1364" spans="1:3" x14ac:dyDescent="0.25">
      <c r="A1364">
        <f t="shared" si="65"/>
        <v>1364</v>
      </c>
      <c r="B1364">
        <f t="shared" ca="1" si="64"/>
        <v>0.14684695577328022</v>
      </c>
      <c r="C1364">
        <f t="shared" ca="1" si="63"/>
        <v>1554</v>
      </c>
    </row>
    <row r="1365" spans="1:3" x14ac:dyDescent="0.25">
      <c r="A1365">
        <f t="shared" si="65"/>
        <v>1365</v>
      </c>
      <c r="B1365">
        <f t="shared" ca="1" si="64"/>
        <v>0.28014396024631627</v>
      </c>
      <c r="C1365">
        <f t="shared" ca="1" si="63"/>
        <v>1323</v>
      </c>
    </row>
    <row r="1366" spans="1:3" x14ac:dyDescent="0.25">
      <c r="A1366">
        <f t="shared" si="65"/>
        <v>1366</v>
      </c>
      <c r="B1366">
        <f t="shared" ca="1" si="64"/>
        <v>0.18915195364818593</v>
      </c>
      <c r="C1366">
        <f t="shared" ca="1" si="63"/>
        <v>1489</v>
      </c>
    </row>
    <row r="1367" spans="1:3" x14ac:dyDescent="0.25">
      <c r="A1367">
        <f t="shared" si="65"/>
        <v>1367</v>
      </c>
      <c r="B1367">
        <f t="shared" ca="1" si="64"/>
        <v>0.38221699710704837</v>
      </c>
      <c r="C1367">
        <f t="shared" ca="1" si="63"/>
        <v>1155</v>
      </c>
    </row>
    <row r="1368" spans="1:3" x14ac:dyDescent="0.25">
      <c r="A1368">
        <f t="shared" si="65"/>
        <v>1368</v>
      </c>
      <c r="B1368">
        <f t="shared" ca="1" si="64"/>
        <v>0.94363558107638867</v>
      </c>
      <c r="C1368">
        <f t="shared" ca="1" si="63"/>
        <v>109</v>
      </c>
    </row>
    <row r="1369" spans="1:3" x14ac:dyDescent="0.25">
      <c r="A1369">
        <f t="shared" si="65"/>
        <v>1369</v>
      </c>
      <c r="B1369">
        <f t="shared" ca="1" si="64"/>
        <v>0.30145378875779949</v>
      </c>
      <c r="C1369">
        <f t="shared" ca="1" si="63"/>
        <v>1280</v>
      </c>
    </row>
    <row r="1370" spans="1:3" x14ac:dyDescent="0.25">
      <c r="A1370">
        <f t="shared" si="65"/>
        <v>1370</v>
      </c>
      <c r="B1370">
        <f t="shared" ca="1" si="64"/>
        <v>0.56953026614590629</v>
      </c>
      <c r="C1370">
        <f t="shared" ca="1" si="63"/>
        <v>806</v>
      </c>
    </row>
    <row r="1371" spans="1:3" x14ac:dyDescent="0.25">
      <c r="A1371">
        <f t="shared" si="65"/>
        <v>1371</v>
      </c>
      <c r="B1371">
        <f t="shared" ca="1" si="64"/>
        <v>0.19704027857042006</v>
      </c>
      <c r="C1371">
        <f t="shared" ca="1" si="63"/>
        <v>1470</v>
      </c>
    </row>
    <row r="1372" spans="1:3" x14ac:dyDescent="0.25">
      <c r="A1372">
        <f t="shared" si="65"/>
        <v>1372</v>
      </c>
      <c r="B1372">
        <f t="shared" ca="1" si="64"/>
        <v>0.10252425087900574</v>
      </c>
      <c r="C1372">
        <f t="shared" ca="1" si="63"/>
        <v>1635</v>
      </c>
    </row>
    <row r="1373" spans="1:3" x14ac:dyDescent="0.25">
      <c r="A1373">
        <f t="shared" si="65"/>
        <v>1373</v>
      </c>
      <c r="B1373">
        <f t="shared" ca="1" si="64"/>
        <v>0.69876008755333885</v>
      </c>
      <c r="C1373">
        <f t="shared" ca="1" si="63"/>
        <v>580</v>
      </c>
    </row>
    <row r="1374" spans="1:3" x14ac:dyDescent="0.25">
      <c r="A1374">
        <f t="shared" si="65"/>
        <v>1374</v>
      </c>
      <c r="B1374">
        <f t="shared" ca="1" si="64"/>
        <v>0.72490049608147666</v>
      </c>
      <c r="C1374">
        <f t="shared" ca="1" si="63"/>
        <v>524</v>
      </c>
    </row>
    <row r="1375" spans="1:3" x14ac:dyDescent="0.25">
      <c r="A1375">
        <f t="shared" si="65"/>
        <v>1375</v>
      </c>
      <c r="B1375">
        <f t="shared" ca="1" si="64"/>
        <v>0.20690367701530599</v>
      </c>
      <c r="C1375">
        <f t="shared" ca="1" si="63"/>
        <v>1443</v>
      </c>
    </row>
    <row r="1376" spans="1:3" x14ac:dyDescent="0.25">
      <c r="A1376">
        <f t="shared" si="65"/>
        <v>1376</v>
      </c>
      <c r="B1376">
        <f t="shared" ca="1" si="64"/>
        <v>0.39224687554939874</v>
      </c>
      <c r="C1376">
        <f t="shared" ca="1" si="63"/>
        <v>1136</v>
      </c>
    </row>
    <row r="1377" spans="1:3" x14ac:dyDescent="0.25">
      <c r="A1377">
        <f t="shared" si="65"/>
        <v>1377</v>
      </c>
      <c r="B1377">
        <f t="shared" ca="1" si="64"/>
        <v>5.3448100918168762E-2</v>
      </c>
      <c r="C1377">
        <f t="shared" ca="1" si="63"/>
        <v>1720</v>
      </c>
    </row>
    <row r="1378" spans="1:3" x14ac:dyDescent="0.25">
      <c r="A1378">
        <f t="shared" si="65"/>
        <v>1378</v>
      </c>
      <c r="B1378">
        <f t="shared" ca="1" si="64"/>
        <v>0.56390057589704079</v>
      </c>
      <c r="C1378">
        <f t="shared" ca="1" si="63"/>
        <v>818</v>
      </c>
    </row>
    <row r="1379" spans="1:3" x14ac:dyDescent="0.25">
      <c r="A1379">
        <f t="shared" si="65"/>
        <v>1379</v>
      </c>
      <c r="B1379">
        <f t="shared" ca="1" si="64"/>
        <v>0.20656689935584138</v>
      </c>
      <c r="C1379">
        <f t="shared" ca="1" si="63"/>
        <v>1444</v>
      </c>
    </row>
    <row r="1380" spans="1:3" x14ac:dyDescent="0.25">
      <c r="A1380">
        <f t="shared" si="65"/>
        <v>1380</v>
      </c>
      <c r="B1380">
        <f t="shared" ca="1" si="64"/>
        <v>0.21240779467343895</v>
      </c>
      <c r="C1380">
        <f t="shared" ca="1" si="63"/>
        <v>1435</v>
      </c>
    </row>
    <row r="1381" spans="1:3" x14ac:dyDescent="0.25">
      <c r="A1381">
        <f t="shared" si="65"/>
        <v>1381</v>
      </c>
      <c r="B1381">
        <f t="shared" ca="1" si="64"/>
        <v>0.72412557556048873</v>
      </c>
      <c r="C1381">
        <f t="shared" ca="1" si="63"/>
        <v>525</v>
      </c>
    </row>
    <row r="1382" spans="1:3" x14ac:dyDescent="0.25">
      <c r="A1382">
        <f t="shared" si="65"/>
        <v>1382</v>
      </c>
      <c r="B1382">
        <f t="shared" ca="1" si="64"/>
        <v>0.54928138884467381</v>
      </c>
      <c r="C1382">
        <f t="shared" ca="1" si="63"/>
        <v>848</v>
      </c>
    </row>
    <row r="1383" spans="1:3" x14ac:dyDescent="0.25">
      <c r="A1383">
        <f t="shared" si="65"/>
        <v>1383</v>
      </c>
      <c r="B1383">
        <f t="shared" ca="1" si="64"/>
        <v>0.66051016981240596</v>
      </c>
      <c r="C1383">
        <f t="shared" ca="1" si="63"/>
        <v>652</v>
      </c>
    </row>
    <row r="1384" spans="1:3" x14ac:dyDescent="0.25">
      <c r="A1384">
        <f t="shared" si="65"/>
        <v>1384</v>
      </c>
      <c r="B1384">
        <f t="shared" ca="1" si="64"/>
        <v>0.46595424250725959</v>
      </c>
      <c r="C1384">
        <f t="shared" ca="1" si="63"/>
        <v>992</v>
      </c>
    </row>
    <row r="1385" spans="1:3" x14ac:dyDescent="0.25">
      <c r="A1385">
        <f t="shared" si="65"/>
        <v>1385</v>
      </c>
      <c r="B1385">
        <f t="shared" ca="1" si="64"/>
        <v>0.3414375574516072</v>
      </c>
      <c r="C1385">
        <f t="shared" ca="1" si="63"/>
        <v>1222</v>
      </c>
    </row>
    <row r="1386" spans="1:3" x14ac:dyDescent="0.25">
      <c r="A1386">
        <f t="shared" si="65"/>
        <v>1386</v>
      </c>
      <c r="B1386">
        <f t="shared" ca="1" si="64"/>
        <v>0.58294320858924664</v>
      </c>
      <c r="C1386">
        <f t="shared" ca="1" si="63"/>
        <v>772</v>
      </c>
    </row>
    <row r="1387" spans="1:3" x14ac:dyDescent="0.25">
      <c r="A1387">
        <f t="shared" si="65"/>
        <v>1387</v>
      </c>
      <c r="B1387">
        <f t="shared" ca="1" si="64"/>
        <v>0.2308318939306262</v>
      </c>
      <c r="C1387">
        <f t="shared" ca="1" si="63"/>
        <v>1415</v>
      </c>
    </row>
    <row r="1388" spans="1:3" x14ac:dyDescent="0.25">
      <c r="A1388">
        <f t="shared" si="65"/>
        <v>1388</v>
      </c>
      <c r="B1388">
        <f t="shared" ca="1" si="64"/>
        <v>0.62616807490857318</v>
      </c>
      <c r="C1388">
        <f t="shared" ca="1" si="63"/>
        <v>698</v>
      </c>
    </row>
    <row r="1389" spans="1:3" x14ac:dyDescent="0.25">
      <c r="A1389">
        <f t="shared" si="65"/>
        <v>1389</v>
      </c>
      <c r="B1389">
        <f t="shared" ca="1" si="64"/>
        <v>5.5532981414088245E-2</v>
      </c>
      <c r="C1389">
        <f t="shared" ca="1" si="63"/>
        <v>1717</v>
      </c>
    </row>
    <row r="1390" spans="1:3" x14ac:dyDescent="0.25">
      <c r="A1390">
        <f t="shared" si="65"/>
        <v>1390</v>
      </c>
      <c r="B1390">
        <f t="shared" ca="1" si="64"/>
        <v>3.0641029078038784E-2</v>
      </c>
      <c r="C1390">
        <f t="shared" ca="1" si="63"/>
        <v>1761</v>
      </c>
    </row>
    <row r="1391" spans="1:3" x14ac:dyDescent="0.25">
      <c r="A1391">
        <f t="shared" si="65"/>
        <v>1391</v>
      </c>
      <c r="B1391">
        <f t="shared" ca="1" si="64"/>
        <v>0.28863827415828802</v>
      </c>
      <c r="C1391">
        <f t="shared" ca="1" si="63"/>
        <v>1303</v>
      </c>
    </row>
    <row r="1392" spans="1:3" x14ac:dyDescent="0.25">
      <c r="A1392">
        <f t="shared" si="65"/>
        <v>1392</v>
      </c>
      <c r="B1392">
        <f t="shared" ca="1" si="64"/>
        <v>0.77907698005206716</v>
      </c>
      <c r="C1392">
        <f t="shared" ca="1" si="63"/>
        <v>405</v>
      </c>
    </row>
    <row r="1393" spans="1:3" x14ac:dyDescent="0.25">
      <c r="A1393">
        <f t="shared" si="65"/>
        <v>1393</v>
      </c>
      <c r="B1393">
        <f t="shared" ca="1" si="64"/>
        <v>0.69969134733996685</v>
      </c>
      <c r="C1393">
        <f t="shared" ca="1" si="63"/>
        <v>575</v>
      </c>
    </row>
    <row r="1394" spans="1:3" x14ac:dyDescent="0.25">
      <c r="A1394">
        <f t="shared" si="65"/>
        <v>1394</v>
      </c>
      <c r="B1394">
        <f t="shared" ca="1" si="64"/>
        <v>0.56355421034637132</v>
      </c>
      <c r="C1394">
        <f t="shared" ca="1" si="63"/>
        <v>820</v>
      </c>
    </row>
    <row r="1395" spans="1:3" x14ac:dyDescent="0.25">
      <c r="A1395">
        <f t="shared" si="65"/>
        <v>1395</v>
      </c>
      <c r="B1395">
        <f t="shared" ca="1" si="64"/>
        <v>2.7215974382628016E-2</v>
      </c>
      <c r="C1395">
        <f t="shared" ca="1" si="63"/>
        <v>1769</v>
      </c>
    </row>
    <row r="1396" spans="1:3" x14ac:dyDescent="0.25">
      <c r="A1396">
        <f t="shared" si="65"/>
        <v>1396</v>
      </c>
      <c r="B1396">
        <f t="shared" ca="1" si="64"/>
        <v>0.19794443616847102</v>
      </c>
      <c r="C1396">
        <f t="shared" ca="1" si="63"/>
        <v>1469</v>
      </c>
    </row>
    <row r="1397" spans="1:3" x14ac:dyDescent="0.25">
      <c r="A1397">
        <f t="shared" si="65"/>
        <v>1397</v>
      </c>
      <c r="B1397">
        <f t="shared" ca="1" si="64"/>
        <v>0.52388196012096822</v>
      </c>
      <c r="C1397">
        <f t="shared" ca="1" si="63"/>
        <v>893</v>
      </c>
    </row>
    <row r="1398" spans="1:3" x14ac:dyDescent="0.25">
      <c r="A1398">
        <f t="shared" si="65"/>
        <v>1398</v>
      </c>
      <c r="B1398">
        <f t="shared" ca="1" si="64"/>
        <v>0.47087606179157193</v>
      </c>
      <c r="C1398">
        <f t="shared" ca="1" si="63"/>
        <v>979</v>
      </c>
    </row>
    <row r="1399" spans="1:3" x14ac:dyDescent="0.25">
      <c r="A1399">
        <f t="shared" si="65"/>
        <v>1399</v>
      </c>
      <c r="B1399">
        <f t="shared" ca="1" si="64"/>
        <v>4.2796041018188014E-2</v>
      </c>
      <c r="C1399">
        <f t="shared" ca="1" si="63"/>
        <v>1739</v>
      </c>
    </row>
    <row r="1400" spans="1:3" x14ac:dyDescent="0.25">
      <c r="A1400">
        <f t="shared" si="65"/>
        <v>1400</v>
      </c>
      <c r="B1400">
        <f t="shared" ca="1" si="64"/>
        <v>0.39071212171803282</v>
      </c>
      <c r="C1400">
        <f t="shared" ca="1" si="63"/>
        <v>1140</v>
      </c>
    </row>
    <row r="1401" spans="1:3" x14ac:dyDescent="0.25">
      <c r="A1401">
        <f t="shared" si="65"/>
        <v>1401</v>
      </c>
      <c r="B1401">
        <f t="shared" ca="1" si="64"/>
        <v>8.8289963629299639E-2</v>
      </c>
      <c r="C1401">
        <f t="shared" ca="1" si="63"/>
        <v>1659</v>
      </c>
    </row>
    <row r="1402" spans="1:3" x14ac:dyDescent="0.25">
      <c r="A1402">
        <f t="shared" si="65"/>
        <v>1402</v>
      </c>
      <c r="B1402">
        <f t="shared" ca="1" si="64"/>
        <v>0.37697692131078864</v>
      </c>
      <c r="C1402">
        <f t="shared" ca="1" si="63"/>
        <v>1161</v>
      </c>
    </row>
    <row r="1403" spans="1:3" x14ac:dyDescent="0.25">
      <c r="A1403">
        <f t="shared" si="65"/>
        <v>1403</v>
      </c>
      <c r="B1403">
        <f t="shared" ca="1" si="64"/>
        <v>0.89482203986696218</v>
      </c>
      <c r="C1403">
        <f t="shared" ca="1" si="63"/>
        <v>200</v>
      </c>
    </row>
    <row r="1404" spans="1:3" x14ac:dyDescent="0.25">
      <c r="A1404">
        <f t="shared" si="65"/>
        <v>1404</v>
      </c>
      <c r="B1404">
        <f t="shared" ca="1" si="64"/>
        <v>0.10675412112767824</v>
      </c>
      <c r="C1404">
        <f t="shared" ca="1" si="63"/>
        <v>1626</v>
      </c>
    </row>
    <row r="1405" spans="1:3" x14ac:dyDescent="0.25">
      <c r="A1405">
        <f t="shared" si="65"/>
        <v>1405</v>
      </c>
      <c r="B1405">
        <f t="shared" ca="1" si="64"/>
        <v>0.66959294100179934</v>
      </c>
      <c r="C1405">
        <f t="shared" ca="1" si="63"/>
        <v>638</v>
      </c>
    </row>
    <row r="1406" spans="1:3" x14ac:dyDescent="0.25">
      <c r="A1406">
        <f t="shared" si="65"/>
        <v>1406</v>
      </c>
      <c r="B1406">
        <f t="shared" ca="1" si="64"/>
        <v>0.39522434539634366</v>
      </c>
      <c r="C1406">
        <f t="shared" ca="1" si="63"/>
        <v>1124</v>
      </c>
    </row>
    <row r="1407" spans="1:3" x14ac:dyDescent="0.25">
      <c r="A1407">
        <f t="shared" si="65"/>
        <v>1407</v>
      </c>
      <c r="B1407">
        <f t="shared" ca="1" si="64"/>
        <v>0.63959037499913962</v>
      </c>
      <c r="C1407">
        <f t="shared" ca="1" si="63"/>
        <v>681</v>
      </c>
    </row>
    <row r="1408" spans="1:3" x14ac:dyDescent="0.25">
      <c r="A1408">
        <f t="shared" si="65"/>
        <v>1408</v>
      </c>
      <c r="B1408">
        <f t="shared" ca="1" si="64"/>
        <v>0.8374209985385126</v>
      </c>
      <c r="C1408">
        <f t="shared" ca="1" si="63"/>
        <v>305</v>
      </c>
    </row>
    <row r="1409" spans="1:3" x14ac:dyDescent="0.25">
      <c r="A1409">
        <f t="shared" si="65"/>
        <v>1409</v>
      </c>
      <c r="B1409">
        <f t="shared" ca="1" si="64"/>
        <v>6.1445685725386001E-2</v>
      </c>
      <c r="C1409">
        <f t="shared" ref="C1409:C1472" ca="1" si="66">RANK(B1409,$B$1:$B$1828,0)</f>
        <v>1703</v>
      </c>
    </row>
    <row r="1410" spans="1:3" x14ac:dyDescent="0.25">
      <c r="A1410">
        <f t="shared" si="65"/>
        <v>1410</v>
      </c>
      <c r="B1410">
        <f t="shared" ref="B1410:B1473" ca="1" si="67">RAND()</f>
        <v>0.95682458611843513</v>
      </c>
      <c r="C1410">
        <f t="shared" ca="1" si="66"/>
        <v>82</v>
      </c>
    </row>
    <row r="1411" spans="1:3" x14ac:dyDescent="0.25">
      <c r="A1411">
        <f t="shared" ref="A1411:A1474" si="68">+A1410+1</f>
        <v>1411</v>
      </c>
      <c r="B1411">
        <f t="shared" ca="1" si="67"/>
        <v>0.98083468205696778</v>
      </c>
      <c r="C1411">
        <f t="shared" ca="1" si="66"/>
        <v>40</v>
      </c>
    </row>
    <row r="1412" spans="1:3" x14ac:dyDescent="0.25">
      <c r="A1412">
        <f t="shared" si="68"/>
        <v>1412</v>
      </c>
      <c r="B1412">
        <f t="shared" ca="1" si="67"/>
        <v>0.90815999553132587</v>
      </c>
      <c r="C1412">
        <f t="shared" ca="1" si="66"/>
        <v>185</v>
      </c>
    </row>
    <row r="1413" spans="1:3" x14ac:dyDescent="0.25">
      <c r="A1413">
        <f t="shared" si="68"/>
        <v>1413</v>
      </c>
      <c r="B1413">
        <f t="shared" ca="1" si="67"/>
        <v>0.40858361805753396</v>
      </c>
      <c r="C1413">
        <f t="shared" ca="1" si="66"/>
        <v>1099</v>
      </c>
    </row>
    <row r="1414" spans="1:3" x14ac:dyDescent="0.25">
      <c r="A1414">
        <f t="shared" si="68"/>
        <v>1414</v>
      </c>
      <c r="B1414">
        <f t="shared" ca="1" si="67"/>
        <v>0.308944076161207</v>
      </c>
      <c r="C1414">
        <f t="shared" ca="1" si="66"/>
        <v>1263</v>
      </c>
    </row>
    <row r="1415" spans="1:3" x14ac:dyDescent="0.25">
      <c r="A1415">
        <f t="shared" si="68"/>
        <v>1415</v>
      </c>
      <c r="B1415">
        <f t="shared" ca="1" si="67"/>
        <v>0.45729462347658567</v>
      </c>
      <c r="C1415">
        <f t="shared" ca="1" si="66"/>
        <v>1004</v>
      </c>
    </row>
    <row r="1416" spans="1:3" x14ac:dyDescent="0.25">
      <c r="A1416">
        <f t="shared" si="68"/>
        <v>1416</v>
      </c>
      <c r="B1416">
        <f t="shared" ca="1" si="67"/>
        <v>0.66249475778470368</v>
      </c>
      <c r="C1416">
        <f t="shared" ca="1" si="66"/>
        <v>650</v>
      </c>
    </row>
    <row r="1417" spans="1:3" x14ac:dyDescent="0.25">
      <c r="A1417">
        <f t="shared" si="68"/>
        <v>1417</v>
      </c>
      <c r="B1417">
        <f t="shared" ca="1" si="67"/>
        <v>0.78676674403217828</v>
      </c>
      <c r="C1417">
        <f t="shared" ca="1" si="66"/>
        <v>396</v>
      </c>
    </row>
    <row r="1418" spans="1:3" x14ac:dyDescent="0.25">
      <c r="A1418">
        <f t="shared" si="68"/>
        <v>1418</v>
      </c>
      <c r="B1418">
        <f t="shared" ca="1" si="67"/>
        <v>0.54861511087240189</v>
      </c>
      <c r="C1418">
        <f t="shared" ca="1" si="66"/>
        <v>850</v>
      </c>
    </row>
    <row r="1419" spans="1:3" x14ac:dyDescent="0.25">
      <c r="A1419">
        <f t="shared" si="68"/>
        <v>1419</v>
      </c>
      <c r="B1419">
        <f t="shared" ca="1" si="67"/>
        <v>4.0170724504009492E-2</v>
      </c>
      <c r="C1419">
        <f t="shared" ca="1" si="66"/>
        <v>1743</v>
      </c>
    </row>
    <row r="1420" spans="1:3" x14ac:dyDescent="0.25">
      <c r="A1420">
        <f t="shared" si="68"/>
        <v>1420</v>
      </c>
      <c r="B1420">
        <f t="shared" ca="1" si="67"/>
        <v>0.56060682627128544</v>
      </c>
      <c r="C1420">
        <f t="shared" ca="1" si="66"/>
        <v>831</v>
      </c>
    </row>
    <row r="1421" spans="1:3" x14ac:dyDescent="0.25">
      <c r="A1421">
        <f t="shared" si="68"/>
        <v>1421</v>
      </c>
      <c r="B1421">
        <f t="shared" ca="1" si="67"/>
        <v>0.3505469040176763</v>
      </c>
      <c r="C1421">
        <f t="shared" ca="1" si="66"/>
        <v>1210</v>
      </c>
    </row>
    <row r="1422" spans="1:3" x14ac:dyDescent="0.25">
      <c r="A1422">
        <f t="shared" si="68"/>
        <v>1422</v>
      </c>
      <c r="B1422">
        <f t="shared" ca="1" si="67"/>
        <v>0.83171645151671036</v>
      </c>
      <c r="C1422">
        <f t="shared" ca="1" si="66"/>
        <v>320</v>
      </c>
    </row>
    <row r="1423" spans="1:3" x14ac:dyDescent="0.25">
      <c r="A1423">
        <f t="shared" si="68"/>
        <v>1423</v>
      </c>
      <c r="B1423">
        <f t="shared" ca="1" si="67"/>
        <v>6.3718200612029374E-2</v>
      </c>
      <c r="C1423">
        <f t="shared" ca="1" si="66"/>
        <v>1699</v>
      </c>
    </row>
    <row r="1424" spans="1:3" x14ac:dyDescent="0.25">
      <c r="A1424">
        <f t="shared" si="68"/>
        <v>1424</v>
      </c>
      <c r="B1424">
        <f t="shared" ca="1" si="67"/>
        <v>0.93102828183237329</v>
      </c>
      <c r="C1424">
        <f t="shared" ca="1" si="66"/>
        <v>132</v>
      </c>
    </row>
    <row r="1425" spans="1:3" x14ac:dyDescent="0.25">
      <c r="A1425">
        <f t="shared" si="68"/>
        <v>1425</v>
      </c>
      <c r="B1425">
        <f t="shared" ca="1" si="67"/>
        <v>8.5787893697646389E-3</v>
      </c>
      <c r="C1425">
        <f t="shared" ca="1" si="66"/>
        <v>1809</v>
      </c>
    </row>
    <row r="1426" spans="1:3" x14ac:dyDescent="0.25">
      <c r="A1426">
        <f t="shared" si="68"/>
        <v>1426</v>
      </c>
      <c r="B1426">
        <f t="shared" ca="1" si="67"/>
        <v>0.92263274999339639</v>
      </c>
      <c r="C1426">
        <f t="shared" ca="1" si="66"/>
        <v>154</v>
      </c>
    </row>
    <row r="1427" spans="1:3" x14ac:dyDescent="0.25">
      <c r="A1427">
        <f t="shared" si="68"/>
        <v>1427</v>
      </c>
      <c r="B1427">
        <f t="shared" ca="1" si="67"/>
        <v>2.1884814580743428E-2</v>
      </c>
      <c r="C1427">
        <f t="shared" ca="1" si="66"/>
        <v>1778</v>
      </c>
    </row>
    <row r="1428" spans="1:3" x14ac:dyDescent="0.25">
      <c r="A1428">
        <f t="shared" si="68"/>
        <v>1428</v>
      </c>
      <c r="B1428">
        <f t="shared" ca="1" si="67"/>
        <v>0.39352177530217392</v>
      </c>
      <c r="C1428">
        <f t="shared" ca="1" si="66"/>
        <v>1131</v>
      </c>
    </row>
    <row r="1429" spans="1:3" x14ac:dyDescent="0.25">
      <c r="A1429">
        <f t="shared" si="68"/>
        <v>1429</v>
      </c>
      <c r="B1429">
        <f t="shared" ca="1" si="67"/>
        <v>0.25558358730726005</v>
      </c>
      <c r="C1429">
        <f t="shared" ca="1" si="66"/>
        <v>1366</v>
      </c>
    </row>
    <row r="1430" spans="1:3" x14ac:dyDescent="0.25">
      <c r="A1430">
        <f t="shared" si="68"/>
        <v>1430</v>
      </c>
      <c r="B1430">
        <f t="shared" ca="1" si="67"/>
        <v>0.86274457329716747</v>
      </c>
      <c r="C1430">
        <f t="shared" ca="1" si="66"/>
        <v>263</v>
      </c>
    </row>
    <row r="1431" spans="1:3" x14ac:dyDescent="0.25">
      <c r="A1431">
        <f t="shared" si="68"/>
        <v>1431</v>
      </c>
      <c r="B1431">
        <f t="shared" ca="1" si="67"/>
        <v>0.83718269331655237</v>
      </c>
      <c r="C1431">
        <f t="shared" ca="1" si="66"/>
        <v>306</v>
      </c>
    </row>
    <row r="1432" spans="1:3" x14ac:dyDescent="0.25">
      <c r="A1432">
        <f t="shared" si="68"/>
        <v>1432</v>
      </c>
      <c r="B1432">
        <f t="shared" ca="1" si="67"/>
        <v>7.7609937310895161E-3</v>
      </c>
      <c r="C1432">
        <f t="shared" ca="1" si="66"/>
        <v>1811</v>
      </c>
    </row>
    <row r="1433" spans="1:3" x14ac:dyDescent="0.25">
      <c r="A1433">
        <f t="shared" si="68"/>
        <v>1433</v>
      </c>
      <c r="B1433">
        <f t="shared" ca="1" si="67"/>
        <v>0.78951105350169748</v>
      </c>
      <c r="C1433">
        <f t="shared" ca="1" si="66"/>
        <v>388</v>
      </c>
    </row>
    <row r="1434" spans="1:3" x14ac:dyDescent="0.25">
      <c r="A1434">
        <f t="shared" si="68"/>
        <v>1434</v>
      </c>
      <c r="B1434">
        <f t="shared" ca="1" si="67"/>
        <v>0.37456233274207107</v>
      </c>
      <c r="C1434">
        <f t="shared" ca="1" si="66"/>
        <v>1166</v>
      </c>
    </row>
    <row r="1435" spans="1:3" x14ac:dyDescent="0.25">
      <c r="A1435">
        <f t="shared" si="68"/>
        <v>1435</v>
      </c>
      <c r="B1435">
        <f t="shared" ca="1" si="67"/>
        <v>0.22180572014209732</v>
      </c>
      <c r="C1435">
        <f t="shared" ca="1" si="66"/>
        <v>1424</v>
      </c>
    </row>
    <row r="1436" spans="1:3" x14ac:dyDescent="0.25">
      <c r="A1436">
        <f t="shared" si="68"/>
        <v>1436</v>
      </c>
      <c r="B1436">
        <f t="shared" ca="1" si="67"/>
        <v>8.6690545194508584E-2</v>
      </c>
      <c r="C1436">
        <f t="shared" ca="1" si="66"/>
        <v>1661</v>
      </c>
    </row>
    <row r="1437" spans="1:3" x14ac:dyDescent="0.25">
      <c r="A1437">
        <f t="shared" si="68"/>
        <v>1437</v>
      </c>
      <c r="B1437">
        <f t="shared" ca="1" si="67"/>
        <v>4.7741428295023369E-2</v>
      </c>
      <c r="C1437">
        <f t="shared" ca="1" si="66"/>
        <v>1727</v>
      </c>
    </row>
    <row r="1438" spans="1:3" x14ac:dyDescent="0.25">
      <c r="A1438">
        <f t="shared" si="68"/>
        <v>1438</v>
      </c>
      <c r="B1438">
        <f t="shared" ca="1" si="67"/>
        <v>0.27155113130691666</v>
      </c>
      <c r="C1438">
        <f t="shared" ca="1" si="66"/>
        <v>1332</v>
      </c>
    </row>
    <row r="1439" spans="1:3" x14ac:dyDescent="0.25">
      <c r="A1439">
        <f t="shared" si="68"/>
        <v>1439</v>
      </c>
      <c r="B1439">
        <f t="shared" ca="1" si="67"/>
        <v>0.13524889979430721</v>
      </c>
      <c r="C1439">
        <f t="shared" ca="1" si="66"/>
        <v>1573</v>
      </c>
    </row>
    <row r="1440" spans="1:3" x14ac:dyDescent="0.25">
      <c r="A1440">
        <f t="shared" si="68"/>
        <v>1440</v>
      </c>
      <c r="B1440">
        <f t="shared" ca="1" si="67"/>
        <v>0.30711500384226587</v>
      </c>
      <c r="C1440">
        <f t="shared" ca="1" si="66"/>
        <v>1265</v>
      </c>
    </row>
    <row r="1441" spans="1:3" x14ac:dyDescent="0.25">
      <c r="A1441">
        <f t="shared" si="68"/>
        <v>1441</v>
      </c>
      <c r="B1441">
        <f t="shared" ca="1" si="67"/>
        <v>0.47839646924889989</v>
      </c>
      <c r="C1441">
        <f t="shared" ca="1" si="66"/>
        <v>967</v>
      </c>
    </row>
    <row r="1442" spans="1:3" x14ac:dyDescent="0.25">
      <c r="A1442">
        <f t="shared" si="68"/>
        <v>1442</v>
      </c>
      <c r="B1442">
        <f t="shared" ca="1" si="67"/>
        <v>0.67537419078391159</v>
      </c>
      <c r="C1442">
        <f t="shared" ca="1" si="66"/>
        <v>626</v>
      </c>
    </row>
    <row r="1443" spans="1:3" x14ac:dyDescent="0.25">
      <c r="A1443">
        <f t="shared" si="68"/>
        <v>1443</v>
      </c>
      <c r="B1443">
        <f t="shared" ca="1" si="67"/>
        <v>0.68882475832895573</v>
      </c>
      <c r="C1443">
        <f t="shared" ca="1" si="66"/>
        <v>602</v>
      </c>
    </row>
    <row r="1444" spans="1:3" x14ac:dyDescent="0.25">
      <c r="A1444">
        <f t="shared" si="68"/>
        <v>1444</v>
      </c>
      <c r="B1444">
        <f t="shared" ca="1" si="67"/>
        <v>0.1766199475246264</v>
      </c>
      <c r="C1444">
        <f t="shared" ca="1" si="66"/>
        <v>1512</v>
      </c>
    </row>
    <row r="1445" spans="1:3" x14ac:dyDescent="0.25">
      <c r="A1445">
        <f t="shared" si="68"/>
        <v>1445</v>
      </c>
      <c r="B1445">
        <f t="shared" ca="1" si="67"/>
        <v>0.96142865206444017</v>
      </c>
      <c r="C1445">
        <f t="shared" ca="1" si="66"/>
        <v>75</v>
      </c>
    </row>
    <row r="1446" spans="1:3" x14ac:dyDescent="0.25">
      <c r="A1446">
        <f t="shared" si="68"/>
        <v>1446</v>
      </c>
      <c r="B1446">
        <f t="shared" ca="1" si="67"/>
        <v>0.62062481066319408</v>
      </c>
      <c r="C1446">
        <f t="shared" ca="1" si="66"/>
        <v>709</v>
      </c>
    </row>
    <row r="1447" spans="1:3" x14ac:dyDescent="0.25">
      <c r="A1447">
        <f t="shared" si="68"/>
        <v>1447</v>
      </c>
      <c r="B1447">
        <f t="shared" ca="1" si="67"/>
        <v>0.63806646614746299</v>
      </c>
      <c r="C1447">
        <f t="shared" ca="1" si="66"/>
        <v>686</v>
      </c>
    </row>
    <row r="1448" spans="1:3" x14ac:dyDescent="0.25">
      <c r="A1448">
        <f t="shared" si="68"/>
        <v>1448</v>
      </c>
      <c r="B1448">
        <f t="shared" ca="1" si="67"/>
        <v>0.46775374823762494</v>
      </c>
      <c r="C1448">
        <f t="shared" ca="1" si="66"/>
        <v>987</v>
      </c>
    </row>
    <row r="1449" spans="1:3" x14ac:dyDescent="0.25">
      <c r="A1449">
        <f t="shared" si="68"/>
        <v>1449</v>
      </c>
      <c r="B1449">
        <f t="shared" ca="1" si="67"/>
        <v>0.60938656140909853</v>
      </c>
      <c r="C1449">
        <f t="shared" ca="1" si="66"/>
        <v>730</v>
      </c>
    </row>
    <row r="1450" spans="1:3" x14ac:dyDescent="0.25">
      <c r="A1450">
        <f t="shared" si="68"/>
        <v>1450</v>
      </c>
      <c r="B1450">
        <f t="shared" ca="1" si="67"/>
        <v>0.15852811409246326</v>
      </c>
      <c r="C1450">
        <f t="shared" ca="1" si="66"/>
        <v>1539</v>
      </c>
    </row>
    <row r="1451" spans="1:3" x14ac:dyDescent="0.25">
      <c r="A1451">
        <f t="shared" si="68"/>
        <v>1451</v>
      </c>
      <c r="B1451">
        <f t="shared" ca="1" si="67"/>
        <v>0.70431553837112659</v>
      </c>
      <c r="C1451">
        <f t="shared" ca="1" si="66"/>
        <v>562</v>
      </c>
    </row>
    <row r="1452" spans="1:3" x14ac:dyDescent="0.25">
      <c r="A1452">
        <f t="shared" si="68"/>
        <v>1452</v>
      </c>
      <c r="B1452">
        <f t="shared" ca="1" si="67"/>
        <v>0.69834069525501896</v>
      </c>
      <c r="C1452">
        <f t="shared" ca="1" si="66"/>
        <v>581</v>
      </c>
    </row>
    <row r="1453" spans="1:3" x14ac:dyDescent="0.25">
      <c r="A1453">
        <f t="shared" si="68"/>
        <v>1453</v>
      </c>
      <c r="B1453">
        <f t="shared" ca="1" si="67"/>
        <v>0.74920406726545952</v>
      </c>
      <c r="C1453">
        <f t="shared" ca="1" si="66"/>
        <v>471</v>
      </c>
    </row>
    <row r="1454" spans="1:3" x14ac:dyDescent="0.25">
      <c r="A1454">
        <f t="shared" si="68"/>
        <v>1454</v>
      </c>
      <c r="B1454">
        <f t="shared" ca="1" si="67"/>
        <v>0.58279737026751444</v>
      </c>
      <c r="C1454">
        <f t="shared" ca="1" si="66"/>
        <v>773</v>
      </c>
    </row>
    <row r="1455" spans="1:3" x14ac:dyDescent="0.25">
      <c r="A1455">
        <f t="shared" si="68"/>
        <v>1455</v>
      </c>
      <c r="B1455">
        <f t="shared" ca="1" si="67"/>
        <v>0.81505368781092491</v>
      </c>
      <c r="C1455">
        <f t="shared" ca="1" si="66"/>
        <v>347</v>
      </c>
    </row>
    <row r="1456" spans="1:3" x14ac:dyDescent="0.25">
      <c r="A1456">
        <f t="shared" si="68"/>
        <v>1456</v>
      </c>
      <c r="B1456">
        <f t="shared" ca="1" si="67"/>
        <v>0.27832802751089014</v>
      </c>
      <c r="C1456">
        <f t="shared" ca="1" si="66"/>
        <v>1326</v>
      </c>
    </row>
    <row r="1457" spans="1:3" x14ac:dyDescent="0.25">
      <c r="A1457">
        <f t="shared" si="68"/>
        <v>1457</v>
      </c>
      <c r="B1457">
        <f t="shared" ca="1" si="67"/>
        <v>0.19293244011248267</v>
      </c>
      <c r="C1457">
        <f t="shared" ca="1" si="66"/>
        <v>1480</v>
      </c>
    </row>
    <row r="1458" spans="1:3" x14ac:dyDescent="0.25">
      <c r="A1458">
        <f t="shared" si="68"/>
        <v>1458</v>
      </c>
      <c r="B1458">
        <f t="shared" ca="1" si="67"/>
        <v>0.18742887328578783</v>
      </c>
      <c r="C1458">
        <f t="shared" ca="1" si="66"/>
        <v>1495</v>
      </c>
    </row>
    <row r="1459" spans="1:3" x14ac:dyDescent="0.25">
      <c r="A1459">
        <f t="shared" si="68"/>
        <v>1459</v>
      </c>
      <c r="B1459">
        <f t="shared" ca="1" si="67"/>
        <v>0.91163880016601895</v>
      </c>
      <c r="C1459">
        <f t="shared" ca="1" si="66"/>
        <v>178</v>
      </c>
    </row>
    <row r="1460" spans="1:3" x14ac:dyDescent="0.25">
      <c r="A1460">
        <f t="shared" si="68"/>
        <v>1460</v>
      </c>
      <c r="B1460">
        <f t="shared" ca="1" si="67"/>
        <v>0.9403916371887665</v>
      </c>
      <c r="C1460">
        <f t="shared" ca="1" si="66"/>
        <v>114</v>
      </c>
    </row>
    <row r="1461" spans="1:3" x14ac:dyDescent="0.25">
      <c r="A1461">
        <f t="shared" si="68"/>
        <v>1461</v>
      </c>
      <c r="B1461">
        <f t="shared" ca="1" si="67"/>
        <v>0.71771325016241916</v>
      </c>
      <c r="C1461">
        <f t="shared" ca="1" si="66"/>
        <v>535</v>
      </c>
    </row>
    <row r="1462" spans="1:3" x14ac:dyDescent="0.25">
      <c r="A1462">
        <f t="shared" si="68"/>
        <v>1462</v>
      </c>
      <c r="B1462">
        <f t="shared" ca="1" si="67"/>
        <v>0.43841292619185457</v>
      </c>
      <c r="C1462">
        <f t="shared" ca="1" si="66"/>
        <v>1045</v>
      </c>
    </row>
    <row r="1463" spans="1:3" x14ac:dyDescent="0.25">
      <c r="A1463">
        <f t="shared" si="68"/>
        <v>1463</v>
      </c>
      <c r="B1463">
        <f t="shared" ca="1" si="67"/>
        <v>0.36760467837577782</v>
      </c>
      <c r="C1463">
        <f t="shared" ca="1" si="66"/>
        <v>1176</v>
      </c>
    </row>
    <row r="1464" spans="1:3" x14ac:dyDescent="0.25">
      <c r="A1464">
        <f t="shared" si="68"/>
        <v>1464</v>
      </c>
      <c r="B1464">
        <f t="shared" ca="1" si="67"/>
        <v>0.43265790990623676</v>
      </c>
      <c r="C1464">
        <f t="shared" ca="1" si="66"/>
        <v>1055</v>
      </c>
    </row>
    <row r="1465" spans="1:3" x14ac:dyDescent="0.25">
      <c r="A1465">
        <f t="shared" si="68"/>
        <v>1465</v>
      </c>
      <c r="B1465">
        <f t="shared" ca="1" si="67"/>
        <v>0.2582484624169763</v>
      </c>
      <c r="C1465">
        <f t="shared" ca="1" si="66"/>
        <v>1361</v>
      </c>
    </row>
    <row r="1466" spans="1:3" x14ac:dyDescent="0.25">
      <c r="A1466">
        <f t="shared" si="68"/>
        <v>1466</v>
      </c>
      <c r="B1466">
        <f t="shared" ca="1" si="67"/>
        <v>0.26786281370391496</v>
      </c>
      <c r="C1466">
        <f t="shared" ca="1" si="66"/>
        <v>1342</v>
      </c>
    </row>
    <row r="1467" spans="1:3" x14ac:dyDescent="0.25">
      <c r="A1467">
        <f t="shared" si="68"/>
        <v>1467</v>
      </c>
      <c r="B1467">
        <f t="shared" ca="1" si="67"/>
        <v>0.62929894438712708</v>
      </c>
      <c r="C1467">
        <f t="shared" ca="1" si="66"/>
        <v>695</v>
      </c>
    </row>
    <row r="1468" spans="1:3" x14ac:dyDescent="0.25">
      <c r="A1468">
        <f t="shared" si="68"/>
        <v>1468</v>
      </c>
      <c r="B1468">
        <f t="shared" ca="1" si="67"/>
        <v>0.89712954307795678</v>
      </c>
      <c r="C1468">
        <f t="shared" ca="1" si="66"/>
        <v>198</v>
      </c>
    </row>
    <row r="1469" spans="1:3" x14ac:dyDescent="0.25">
      <c r="A1469">
        <f t="shared" si="68"/>
        <v>1469</v>
      </c>
      <c r="B1469">
        <f t="shared" ca="1" si="67"/>
        <v>0.6806361521870955</v>
      </c>
      <c r="C1469">
        <f t="shared" ca="1" si="66"/>
        <v>621</v>
      </c>
    </row>
    <row r="1470" spans="1:3" x14ac:dyDescent="0.25">
      <c r="A1470">
        <f t="shared" si="68"/>
        <v>1470</v>
      </c>
      <c r="B1470">
        <f t="shared" ca="1" si="67"/>
        <v>0.49877092010573487</v>
      </c>
      <c r="C1470">
        <f t="shared" ca="1" si="66"/>
        <v>923</v>
      </c>
    </row>
    <row r="1471" spans="1:3" x14ac:dyDescent="0.25">
      <c r="A1471">
        <f t="shared" si="68"/>
        <v>1471</v>
      </c>
      <c r="B1471">
        <f t="shared" ca="1" si="67"/>
        <v>0.46008817170336525</v>
      </c>
      <c r="C1471">
        <f t="shared" ca="1" si="66"/>
        <v>1001</v>
      </c>
    </row>
    <row r="1472" spans="1:3" x14ac:dyDescent="0.25">
      <c r="A1472">
        <f t="shared" si="68"/>
        <v>1472</v>
      </c>
      <c r="B1472">
        <f t="shared" ca="1" si="67"/>
        <v>0.29889477314047719</v>
      </c>
      <c r="C1472">
        <f t="shared" ca="1" si="66"/>
        <v>1287</v>
      </c>
    </row>
    <row r="1473" spans="1:3" x14ac:dyDescent="0.25">
      <c r="A1473">
        <f t="shared" si="68"/>
        <v>1473</v>
      </c>
      <c r="B1473">
        <f t="shared" ca="1" si="67"/>
        <v>0.77676722576351753</v>
      </c>
      <c r="C1473">
        <f t="shared" ref="C1473:C1536" ca="1" si="69">RANK(B1473,$B$1:$B$1828,0)</f>
        <v>410</v>
      </c>
    </row>
    <row r="1474" spans="1:3" x14ac:dyDescent="0.25">
      <c r="A1474">
        <f t="shared" si="68"/>
        <v>1474</v>
      </c>
      <c r="B1474">
        <f t="shared" ref="B1474:B1537" ca="1" si="70">RAND()</f>
        <v>0.15450276501319471</v>
      </c>
      <c r="C1474">
        <f t="shared" ca="1" si="69"/>
        <v>1543</v>
      </c>
    </row>
    <row r="1475" spans="1:3" x14ac:dyDescent="0.25">
      <c r="A1475">
        <f t="shared" ref="A1475:A1538" si="71">+A1474+1</f>
        <v>1475</v>
      </c>
      <c r="B1475">
        <f t="shared" ca="1" si="70"/>
        <v>0.24764065505354449</v>
      </c>
      <c r="C1475">
        <f t="shared" ca="1" si="69"/>
        <v>1385</v>
      </c>
    </row>
    <row r="1476" spans="1:3" x14ac:dyDescent="0.25">
      <c r="A1476">
        <f t="shared" si="71"/>
        <v>1476</v>
      </c>
      <c r="B1476">
        <f t="shared" ca="1" si="70"/>
        <v>0.94200268416385591</v>
      </c>
      <c r="C1476">
        <f t="shared" ca="1" si="69"/>
        <v>112</v>
      </c>
    </row>
    <row r="1477" spans="1:3" x14ac:dyDescent="0.25">
      <c r="A1477">
        <f t="shared" si="71"/>
        <v>1477</v>
      </c>
      <c r="B1477">
        <f t="shared" ca="1" si="70"/>
        <v>0.7308775649776762</v>
      </c>
      <c r="C1477">
        <f t="shared" ca="1" si="69"/>
        <v>514</v>
      </c>
    </row>
    <row r="1478" spans="1:3" x14ac:dyDescent="0.25">
      <c r="A1478">
        <f t="shared" si="71"/>
        <v>1478</v>
      </c>
      <c r="B1478">
        <f t="shared" ca="1" si="70"/>
        <v>0.8822400531017428</v>
      </c>
      <c r="C1478">
        <f t="shared" ca="1" si="69"/>
        <v>228</v>
      </c>
    </row>
    <row r="1479" spans="1:3" x14ac:dyDescent="0.25">
      <c r="A1479">
        <f t="shared" si="71"/>
        <v>1479</v>
      </c>
      <c r="B1479">
        <f t="shared" ca="1" si="70"/>
        <v>0.29445543368710192</v>
      </c>
      <c r="C1479">
        <f t="shared" ca="1" si="69"/>
        <v>1294</v>
      </c>
    </row>
    <row r="1480" spans="1:3" x14ac:dyDescent="0.25">
      <c r="A1480">
        <f t="shared" si="71"/>
        <v>1480</v>
      </c>
      <c r="B1480">
        <f t="shared" ca="1" si="70"/>
        <v>8.1205547232484632E-2</v>
      </c>
      <c r="C1480">
        <f t="shared" ca="1" si="69"/>
        <v>1669</v>
      </c>
    </row>
    <row r="1481" spans="1:3" x14ac:dyDescent="0.25">
      <c r="A1481">
        <f t="shared" si="71"/>
        <v>1481</v>
      </c>
      <c r="B1481">
        <f t="shared" ca="1" si="70"/>
        <v>0.345567874777856</v>
      </c>
      <c r="C1481">
        <f t="shared" ca="1" si="69"/>
        <v>1216</v>
      </c>
    </row>
    <row r="1482" spans="1:3" x14ac:dyDescent="0.25">
      <c r="A1482">
        <f t="shared" si="71"/>
        <v>1482</v>
      </c>
      <c r="B1482">
        <f t="shared" ca="1" si="70"/>
        <v>9.5961947437677608E-2</v>
      </c>
      <c r="C1482">
        <f t="shared" ca="1" si="69"/>
        <v>1647</v>
      </c>
    </row>
    <row r="1483" spans="1:3" x14ac:dyDescent="0.25">
      <c r="A1483">
        <f t="shared" si="71"/>
        <v>1483</v>
      </c>
      <c r="B1483">
        <f t="shared" ca="1" si="70"/>
        <v>0.49999805909158057</v>
      </c>
      <c r="C1483">
        <f t="shared" ca="1" si="69"/>
        <v>919</v>
      </c>
    </row>
    <row r="1484" spans="1:3" x14ac:dyDescent="0.25">
      <c r="A1484">
        <f t="shared" si="71"/>
        <v>1484</v>
      </c>
      <c r="B1484">
        <f t="shared" ca="1" si="70"/>
        <v>0.53289917051618141</v>
      </c>
      <c r="C1484">
        <f t="shared" ca="1" si="69"/>
        <v>877</v>
      </c>
    </row>
    <row r="1485" spans="1:3" x14ac:dyDescent="0.25">
      <c r="A1485">
        <f t="shared" si="71"/>
        <v>1485</v>
      </c>
      <c r="B1485">
        <f t="shared" ca="1" si="70"/>
        <v>0.20407612339388925</v>
      </c>
      <c r="C1485">
        <f t="shared" ca="1" si="69"/>
        <v>1449</v>
      </c>
    </row>
    <row r="1486" spans="1:3" x14ac:dyDescent="0.25">
      <c r="A1486">
        <f t="shared" si="71"/>
        <v>1486</v>
      </c>
      <c r="B1486">
        <f t="shared" ca="1" si="70"/>
        <v>0.73401883692224823</v>
      </c>
      <c r="C1486">
        <f t="shared" ca="1" si="69"/>
        <v>501</v>
      </c>
    </row>
    <row r="1487" spans="1:3" x14ac:dyDescent="0.25">
      <c r="A1487">
        <f t="shared" si="71"/>
        <v>1487</v>
      </c>
      <c r="B1487">
        <f t="shared" ca="1" si="70"/>
        <v>0.61988060547009005</v>
      </c>
      <c r="C1487">
        <f t="shared" ca="1" si="69"/>
        <v>710</v>
      </c>
    </row>
    <row r="1488" spans="1:3" x14ac:dyDescent="0.25">
      <c r="A1488">
        <f t="shared" si="71"/>
        <v>1488</v>
      </c>
      <c r="B1488">
        <f t="shared" ca="1" si="70"/>
        <v>0.28628233311778162</v>
      </c>
      <c r="C1488">
        <f t="shared" ca="1" si="69"/>
        <v>1310</v>
      </c>
    </row>
    <row r="1489" spans="1:3" x14ac:dyDescent="0.25">
      <c r="A1489">
        <f t="shared" si="71"/>
        <v>1489</v>
      </c>
      <c r="B1489">
        <f t="shared" ca="1" si="70"/>
        <v>0.9641535803292921</v>
      </c>
      <c r="C1489">
        <f t="shared" ca="1" si="69"/>
        <v>73</v>
      </c>
    </row>
    <row r="1490" spans="1:3" x14ac:dyDescent="0.25">
      <c r="A1490">
        <f t="shared" si="71"/>
        <v>1490</v>
      </c>
      <c r="B1490">
        <f t="shared" ca="1" si="70"/>
        <v>0.69695031961981435</v>
      </c>
      <c r="C1490">
        <f t="shared" ca="1" si="69"/>
        <v>585</v>
      </c>
    </row>
    <row r="1491" spans="1:3" x14ac:dyDescent="0.25">
      <c r="A1491">
        <f t="shared" si="71"/>
        <v>1491</v>
      </c>
      <c r="B1491">
        <f t="shared" ca="1" si="70"/>
        <v>0.69941406919470195</v>
      </c>
      <c r="C1491">
        <f t="shared" ca="1" si="69"/>
        <v>576</v>
      </c>
    </row>
    <row r="1492" spans="1:3" x14ac:dyDescent="0.25">
      <c r="A1492">
        <f t="shared" si="71"/>
        <v>1492</v>
      </c>
      <c r="B1492">
        <f t="shared" ca="1" si="70"/>
        <v>0.71410662617002918</v>
      </c>
      <c r="C1492">
        <f t="shared" ca="1" si="69"/>
        <v>540</v>
      </c>
    </row>
    <row r="1493" spans="1:3" x14ac:dyDescent="0.25">
      <c r="A1493">
        <f t="shared" si="71"/>
        <v>1493</v>
      </c>
      <c r="B1493">
        <f t="shared" ca="1" si="70"/>
        <v>0.4206466646717244</v>
      </c>
      <c r="C1493">
        <f t="shared" ca="1" si="69"/>
        <v>1073</v>
      </c>
    </row>
    <row r="1494" spans="1:3" x14ac:dyDescent="0.25">
      <c r="A1494">
        <f t="shared" si="71"/>
        <v>1494</v>
      </c>
      <c r="B1494">
        <f t="shared" ca="1" si="70"/>
        <v>0.33328145938479903</v>
      </c>
      <c r="C1494">
        <f t="shared" ca="1" si="69"/>
        <v>1231</v>
      </c>
    </row>
    <row r="1495" spans="1:3" x14ac:dyDescent="0.25">
      <c r="A1495">
        <f t="shared" si="71"/>
        <v>1495</v>
      </c>
      <c r="B1495">
        <f t="shared" ca="1" si="70"/>
        <v>0.76675470237678489</v>
      </c>
      <c r="C1495">
        <f t="shared" ca="1" si="69"/>
        <v>429</v>
      </c>
    </row>
    <row r="1496" spans="1:3" x14ac:dyDescent="0.25">
      <c r="A1496">
        <f t="shared" si="71"/>
        <v>1496</v>
      </c>
      <c r="B1496">
        <f t="shared" ca="1" si="70"/>
        <v>0.21351294650801356</v>
      </c>
      <c r="C1496">
        <f t="shared" ca="1" si="69"/>
        <v>1432</v>
      </c>
    </row>
    <row r="1497" spans="1:3" x14ac:dyDescent="0.25">
      <c r="A1497">
        <f t="shared" si="71"/>
        <v>1497</v>
      </c>
      <c r="B1497">
        <f t="shared" ca="1" si="70"/>
        <v>0.59925611074903051</v>
      </c>
      <c r="C1497">
        <f t="shared" ca="1" si="69"/>
        <v>751</v>
      </c>
    </row>
    <row r="1498" spans="1:3" x14ac:dyDescent="0.25">
      <c r="A1498">
        <f t="shared" si="71"/>
        <v>1498</v>
      </c>
      <c r="B1498">
        <f t="shared" ca="1" si="70"/>
        <v>0.65955911284610458</v>
      </c>
      <c r="C1498">
        <f t="shared" ca="1" si="69"/>
        <v>654</v>
      </c>
    </row>
    <row r="1499" spans="1:3" x14ac:dyDescent="0.25">
      <c r="A1499">
        <f t="shared" si="71"/>
        <v>1499</v>
      </c>
      <c r="B1499">
        <f t="shared" ca="1" si="70"/>
        <v>0.13101638137298244</v>
      </c>
      <c r="C1499">
        <f t="shared" ca="1" si="69"/>
        <v>1580</v>
      </c>
    </row>
    <row r="1500" spans="1:3" x14ac:dyDescent="0.25">
      <c r="A1500">
        <f t="shared" si="71"/>
        <v>1500</v>
      </c>
      <c r="B1500">
        <f t="shared" ca="1" si="70"/>
        <v>0.40598927113277461</v>
      </c>
      <c r="C1500">
        <f t="shared" ca="1" si="69"/>
        <v>1102</v>
      </c>
    </row>
    <row r="1501" spans="1:3" x14ac:dyDescent="0.25">
      <c r="A1501">
        <f t="shared" si="71"/>
        <v>1501</v>
      </c>
      <c r="B1501">
        <f t="shared" ca="1" si="70"/>
        <v>0.92680774860805737</v>
      </c>
      <c r="C1501">
        <f t="shared" ca="1" si="69"/>
        <v>140</v>
      </c>
    </row>
    <row r="1502" spans="1:3" x14ac:dyDescent="0.25">
      <c r="A1502">
        <f t="shared" si="71"/>
        <v>1502</v>
      </c>
      <c r="B1502">
        <f t="shared" ca="1" si="70"/>
        <v>0.11857371548836759</v>
      </c>
      <c r="C1502">
        <f t="shared" ca="1" si="69"/>
        <v>1607</v>
      </c>
    </row>
    <row r="1503" spans="1:3" x14ac:dyDescent="0.25">
      <c r="A1503">
        <f t="shared" si="71"/>
        <v>1503</v>
      </c>
      <c r="B1503">
        <f t="shared" ca="1" si="70"/>
        <v>0.68436518188488948</v>
      </c>
      <c r="C1503">
        <f t="shared" ca="1" si="69"/>
        <v>612</v>
      </c>
    </row>
    <row r="1504" spans="1:3" x14ac:dyDescent="0.25">
      <c r="A1504">
        <f t="shared" si="71"/>
        <v>1504</v>
      </c>
      <c r="B1504">
        <f t="shared" ca="1" si="70"/>
        <v>0.78611782576891498</v>
      </c>
      <c r="C1504">
        <f t="shared" ca="1" si="69"/>
        <v>397</v>
      </c>
    </row>
    <row r="1505" spans="1:3" x14ac:dyDescent="0.25">
      <c r="A1505">
        <f t="shared" si="71"/>
        <v>1505</v>
      </c>
      <c r="B1505">
        <f t="shared" ca="1" si="70"/>
        <v>6.0934787296558657E-2</v>
      </c>
      <c r="C1505">
        <f t="shared" ca="1" si="69"/>
        <v>1704</v>
      </c>
    </row>
    <row r="1506" spans="1:3" x14ac:dyDescent="0.25">
      <c r="A1506">
        <f t="shared" si="71"/>
        <v>1506</v>
      </c>
      <c r="B1506">
        <f t="shared" ca="1" si="70"/>
        <v>0.78940602126920156</v>
      </c>
      <c r="C1506">
        <f t="shared" ca="1" si="69"/>
        <v>389</v>
      </c>
    </row>
    <row r="1507" spans="1:3" x14ac:dyDescent="0.25">
      <c r="A1507">
        <f t="shared" si="71"/>
        <v>1507</v>
      </c>
      <c r="B1507">
        <f t="shared" ca="1" si="70"/>
        <v>0.30501236719837688</v>
      </c>
      <c r="C1507">
        <f t="shared" ca="1" si="69"/>
        <v>1272</v>
      </c>
    </row>
    <row r="1508" spans="1:3" x14ac:dyDescent="0.25">
      <c r="A1508">
        <f t="shared" si="71"/>
        <v>1508</v>
      </c>
      <c r="B1508">
        <f t="shared" ca="1" si="70"/>
        <v>0.81525096945267128</v>
      </c>
      <c r="C1508">
        <f t="shared" ca="1" si="69"/>
        <v>346</v>
      </c>
    </row>
    <row r="1509" spans="1:3" x14ac:dyDescent="0.25">
      <c r="A1509">
        <f t="shared" si="71"/>
        <v>1509</v>
      </c>
      <c r="B1509">
        <f t="shared" ca="1" si="70"/>
        <v>0.49956515129211265</v>
      </c>
      <c r="C1509">
        <f t="shared" ca="1" si="69"/>
        <v>921</v>
      </c>
    </row>
    <row r="1510" spans="1:3" x14ac:dyDescent="0.25">
      <c r="A1510">
        <f t="shared" si="71"/>
        <v>1510</v>
      </c>
      <c r="B1510">
        <f t="shared" ca="1" si="70"/>
        <v>0.17768921813673311</v>
      </c>
      <c r="C1510">
        <f t="shared" ca="1" si="69"/>
        <v>1511</v>
      </c>
    </row>
    <row r="1511" spans="1:3" x14ac:dyDescent="0.25">
      <c r="A1511">
        <f t="shared" si="71"/>
        <v>1511</v>
      </c>
      <c r="B1511">
        <f t="shared" ca="1" si="70"/>
        <v>0.74592103252804165</v>
      </c>
      <c r="C1511">
        <f t="shared" ca="1" si="69"/>
        <v>477</v>
      </c>
    </row>
    <row r="1512" spans="1:3" x14ac:dyDescent="0.25">
      <c r="A1512">
        <f t="shared" si="71"/>
        <v>1512</v>
      </c>
      <c r="B1512">
        <f t="shared" ca="1" si="70"/>
        <v>0.69609773573982825</v>
      </c>
      <c r="C1512">
        <f t="shared" ca="1" si="69"/>
        <v>587</v>
      </c>
    </row>
    <row r="1513" spans="1:3" x14ac:dyDescent="0.25">
      <c r="A1513">
        <f t="shared" si="71"/>
        <v>1513</v>
      </c>
      <c r="B1513">
        <f t="shared" ca="1" si="70"/>
        <v>0.25010800479340611</v>
      </c>
      <c r="C1513">
        <f t="shared" ca="1" si="69"/>
        <v>1379</v>
      </c>
    </row>
    <row r="1514" spans="1:3" x14ac:dyDescent="0.25">
      <c r="A1514">
        <f t="shared" si="71"/>
        <v>1514</v>
      </c>
      <c r="B1514">
        <f t="shared" ca="1" si="70"/>
        <v>0.61701798269513253</v>
      </c>
      <c r="C1514">
        <f t="shared" ca="1" si="69"/>
        <v>717</v>
      </c>
    </row>
    <row r="1515" spans="1:3" x14ac:dyDescent="0.25">
      <c r="A1515">
        <f t="shared" si="71"/>
        <v>1515</v>
      </c>
      <c r="B1515">
        <f t="shared" ca="1" si="70"/>
        <v>0.89952476792308356</v>
      </c>
      <c r="C1515">
        <f t="shared" ca="1" si="69"/>
        <v>193</v>
      </c>
    </row>
    <row r="1516" spans="1:3" x14ac:dyDescent="0.25">
      <c r="A1516">
        <f t="shared" si="71"/>
        <v>1516</v>
      </c>
      <c r="B1516">
        <f t="shared" ca="1" si="70"/>
        <v>0.71747970660560434</v>
      </c>
      <c r="C1516">
        <f t="shared" ca="1" si="69"/>
        <v>536</v>
      </c>
    </row>
    <row r="1517" spans="1:3" x14ac:dyDescent="0.25">
      <c r="A1517">
        <f t="shared" si="71"/>
        <v>1517</v>
      </c>
      <c r="B1517">
        <f t="shared" ca="1" si="70"/>
        <v>0.45502613408393078</v>
      </c>
      <c r="C1517">
        <f t="shared" ca="1" si="69"/>
        <v>1008</v>
      </c>
    </row>
    <row r="1518" spans="1:3" x14ac:dyDescent="0.25">
      <c r="A1518">
        <f t="shared" si="71"/>
        <v>1518</v>
      </c>
      <c r="B1518">
        <f t="shared" ca="1" si="70"/>
        <v>2.6735490625088287E-2</v>
      </c>
      <c r="C1518">
        <f t="shared" ca="1" si="69"/>
        <v>1770</v>
      </c>
    </row>
    <row r="1519" spans="1:3" x14ac:dyDescent="0.25">
      <c r="A1519">
        <f t="shared" si="71"/>
        <v>1519</v>
      </c>
      <c r="B1519">
        <f t="shared" ca="1" si="70"/>
        <v>0.39530163901147397</v>
      </c>
      <c r="C1519">
        <f t="shared" ca="1" si="69"/>
        <v>1122</v>
      </c>
    </row>
    <row r="1520" spans="1:3" x14ac:dyDescent="0.25">
      <c r="A1520">
        <f t="shared" si="71"/>
        <v>1520</v>
      </c>
      <c r="B1520">
        <f t="shared" ca="1" si="70"/>
        <v>0.65923307357356131</v>
      </c>
      <c r="C1520">
        <f t="shared" ca="1" si="69"/>
        <v>655</v>
      </c>
    </row>
    <row r="1521" spans="1:3" x14ac:dyDescent="0.25">
      <c r="A1521">
        <f t="shared" si="71"/>
        <v>1521</v>
      </c>
      <c r="B1521">
        <f t="shared" ca="1" si="70"/>
        <v>0.74683878729573716</v>
      </c>
      <c r="C1521">
        <f t="shared" ca="1" si="69"/>
        <v>474</v>
      </c>
    </row>
    <row r="1522" spans="1:3" x14ac:dyDescent="0.25">
      <c r="A1522">
        <f t="shared" si="71"/>
        <v>1522</v>
      </c>
      <c r="B1522">
        <f t="shared" ca="1" si="70"/>
        <v>0.68790261454408619</v>
      </c>
      <c r="C1522">
        <f t="shared" ca="1" si="69"/>
        <v>604</v>
      </c>
    </row>
    <row r="1523" spans="1:3" x14ac:dyDescent="0.25">
      <c r="A1523">
        <f t="shared" si="71"/>
        <v>1523</v>
      </c>
      <c r="B1523">
        <f t="shared" ca="1" si="70"/>
        <v>0.19662490445876923</v>
      </c>
      <c r="C1523">
        <f t="shared" ca="1" si="69"/>
        <v>1471</v>
      </c>
    </row>
    <row r="1524" spans="1:3" x14ac:dyDescent="0.25">
      <c r="A1524">
        <f t="shared" si="71"/>
        <v>1524</v>
      </c>
      <c r="B1524">
        <f t="shared" ca="1" si="70"/>
        <v>0.15383905946547771</v>
      </c>
      <c r="C1524">
        <f t="shared" ca="1" si="69"/>
        <v>1545</v>
      </c>
    </row>
    <row r="1525" spans="1:3" x14ac:dyDescent="0.25">
      <c r="A1525">
        <f t="shared" si="71"/>
        <v>1525</v>
      </c>
      <c r="B1525">
        <f t="shared" ca="1" si="70"/>
        <v>0.37033776799645601</v>
      </c>
      <c r="C1525">
        <f t="shared" ca="1" si="69"/>
        <v>1171</v>
      </c>
    </row>
    <row r="1526" spans="1:3" x14ac:dyDescent="0.25">
      <c r="A1526">
        <f t="shared" si="71"/>
        <v>1526</v>
      </c>
      <c r="B1526">
        <f t="shared" ca="1" si="70"/>
        <v>0.92639140926023278</v>
      </c>
      <c r="C1526">
        <f t="shared" ca="1" si="69"/>
        <v>143</v>
      </c>
    </row>
    <row r="1527" spans="1:3" x14ac:dyDescent="0.25">
      <c r="A1527">
        <f t="shared" si="71"/>
        <v>1527</v>
      </c>
      <c r="B1527">
        <f t="shared" ca="1" si="70"/>
        <v>0.17948505254156832</v>
      </c>
      <c r="C1527">
        <f t="shared" ca="1" si="69"/>
        <v>1508</v>
      </c>
    </row>
    <row r="1528" spans="1:3" x14ac:dyDescent="0.25">
      <c r="A1528">
        <f t="shared" si="71"/>
        <v>1528</v>
      </c>
      <c r="B1528">
        <f t="shared" ca="1" si="70"/>
        <v>0.95797186040579063</v>
      </c>
      <c r="C1528">
        <f t="shared" ca="1" si="69"/>
        <v>80</v>
      </c>
    </row>
    <row r="1529" spans="1:3" x14ac:dyDescent="0.25">
      <c r="A1529">
        <f t="shared" si="71"/>
        <v>1529</v>
      </c>
      <c r="B1529">
        <f t="shared" ca="1" si="70"/>
        <v>0.56388763233813666</v>
      </c>
      <c r="C1529">
        <f t="shared" ca="1" si="69"/>
        <v>819</v>
      </c>
    </row>
    <row r="1530" spans="1:3" x14ac:dyDescent="0.25">
      <c r="A1530">
        <f t="shared" si="71"/>
        <v>1530</v>
      </c>
      <c r="B1530">
        <f t="shared" ca="1" si="70"/>
        <v>0.85605162510610378</v>
      </c>
      <c r="C1530">
        <f t="shared" ca="1" si="69"/>
        <v>273</v>
      </c>
    </row>
    <row r="1531" spans="1:3" x14ac:dyDescent="0.25">
      <c r="A1531">
        <f t="shared" si="71"/>
        <v>1531</v>
      </c>
      <c r="B1531">
        <f t="shared" ca="1" si="70"/>
        <v>0.51073099604887073</v>
      </c>
      <c r="C1531">
        <f t="shared" ca="1" si="69"/>
        <v>909</v>
      </c>
    </row>
    <row r="1532" spans="1:3" x14ac:dyDescent="0.25">
      <c r="A1532">
        <f t="shared" si="71"/>
        <v>1532</v>
      </c>
      <c r="B1532">
        <f t="shared" ca="1" si="70"/>
        <v>0.40564296943888478</v>
      </c>
      <c r="C1532">
        <f t="shared" ca="1" si="69"/>
        <v>1103</v>
      </c>
    </row>
    <row r="1533" spans="1:3" x14ac:dyDescent="0.25">
      <c r="A1533">
        <f t="shared" si="71"/>
        <v>1533</v>
      </c>
      <c r="B1533">
        <f t="shared" ca="1" si="70"/>
        <v>0.80809551829779602</v>
      </c>
      <c r="C1533">
        <f t="shared" ca="1" si="69"/>
        <v>361</v>
      </c>
    </row>
    <row r="1534" spans="1:3" x14ac:dyDescent="0.25">
      <c r="A1534">
        <f t="shared" si="71"/>
        <v>1534</v>
      </c>
      <c r="B1534">
        <f t="shared" ca="1" si="70"/>
        <v>0.49122423571955742</v>
      </c>
      <c r="C1534">
        <f t="shared" ca="1" si="69"/>
        <v>942</v>
      </c>
    </row>
    <row r="1535" spans="1:3" x14ac:dyDescent="0.25">
      <c r="A1535">
        <f t="shared" si="71"/>
        <v>1535</v>
      </c>
      <c r="B1535">
        <f t="shared" ca="1" si="70"/>
        <v>0.93367222487844848</v>
      </c>
      <c r="C1535">
        <f t="shared" ca="1" si="69"/>
        <v>126</v>
      </c>
    </row>
    <row r="1536" spans="1:3" x14ac:dyDescent="0.25">
      <c r="A1536">
        <f t="shared" si="71"/>
        <v>1536</v>
      </c>
      <c r="B1536">
        <f t="shared" ca="1" si="70"/>
        <v>0.61458153611356081</v>
      </c>
      <c r="C1536">
        <f t="shared" ca="1" si="69"/>
        <v>720</v>
      </c>
    </row>
    <row r="1537" spans="1:3" x14ac:dyDescent="0.25">
      <c r="A1537">
        <f t="shared" si="71"/>
        <v>1537</v>
      </c>
      <c r="B1537">
        <f t="shared" ca="1" si="70"/>
        <v>0.701440532976641</v>
      </c>
      <c r="C1537">
        <f t="shared" ref="C1537:C1600" ca="1" si="72">RANK(B1537,$B$1:$B$1828,0)</f>
        <v>571</v>
      </c>
    </row>
    <row r="1538" spans="1:3" x14ac:dyDescent="0.25">
      <c r="A1538">
        <f t="shared" si="71"/>
        <v>1538</v>
      </c>
      <c r="B1538">
        <f t="shared" ref="B1538:B1601" ca="1" si="73">RAND()</f>
        <v>0.85351716993357174</v>
      </c>
      <c r="C1538">
        <f t="shared" ca="1" si="72"/>
        <v>279</v>
      </c>
    </row>
    <row r="1539" spans="1:3" x14ac:dyDescent="0.25">
      <c r="A1539">
        <f t="shared" ref="A1539:A1602" si="74">+A1538+1</f>
        <v>1539</v>
      </c>
      <c r="B1539">
        <f t="shared" ca="1" si="73"/>
        <v>0.86420579839905431</v>
      </c>
      <c r="C1539">
        <f t="shared" ca="1" si="72"/>
        <v>257</v>
      </c>
    </row>
    <row r="1540" spans="1:3" x14ac:dyDescent="0.25">
      <c r="A1540">
        <f t="shared" si="74"/>
        <v>1540</v>
      </c>
      <c r="B1540">
        <f t="shared" ca="1" si="73"/>
        <v>0.32248656901431927</v>
      </c>
      <c r="C1540">
        <f t="shared" ca="1" si="72"/>
        <v>1250</v>
      </c>
    </row>
    <row r="1541" spans="1:3" x14ac:dyDescent="0.25">
      <c r="A1541">
        <f t="shared" si="74"/>
        <v>1541</v>
      </c>
      <c r="B1541">
        <f t="shared" ca="1" si="73"/>
        <v>0.62546915550587689</v>
      </c>
      <c r="C1541">
        <f t="shared" ca="1" si="72"/>
        <v>700</v>
      </c>
    </row>
    <row r="1542" spans="1:3" x14ac:dyDescent="0.25">
      <c r="A1542">
        <f t="shared" si="74"/>
        <v>1542</v>
      </c>
      <c r="B1542">
        <f t="shared" ca="1" si="73"/>
        <v>0.42256607318992001</v>
      </c>
      <c r="C1542">
        <f t="shared" ca="1" si="72"/>
        <v>1071</v>
      </c>
    </row>
    <row r="1543" spans="1:3" x14ac:dyDescent="0.25">
      <c r="A1543">
        <f t="shared" si="74"/>
        <v>1543</v>
      </c>
      <c r="B1543">
        <f t="shared" ca="1" si="73"/>
        <v>0.38534500168809682</v>
      </c>
      <c r="C1543">
        <f t="shared" ca="1" si="72"/>
        <v>1147</v>
      </c>
    </row>
    <row r="1544" spans="1:3" x14ac:dyDescent="0.25">
      <c r="A1544">
        <f t="shared" si="74"/>
        <v>1544</v>
      </c>
      <c r="B1544">
        <f t="shared" ca="1" si="73"/>
        <v>5.9331838841625739E-2</v>
      </c>
      <c r="C1544">
        <f t="shared" ca="1" si="72"/>
        <v>1710</v>
      </c>
    </row>
    <row r="1545" spans="1:3" x14ac:dyDescent="0.25">
      <c r="A1545">
        <f t="shared" si="74"/>
        <v>1545</v>
      </c>
      <c r="B1545">
        <f t="shared" ca="1" si="73"/>
        <v>0.5582672044199396</v>
      </c>
      <c r="C1545">
        <f t="shared" ca="1" si="72"/>
        <v>836</v>
      </c>
    </row>
    <row r="1546" spans="1:3" x14ac:dyDescent="0.25">
      <c r="A1546">
        <f t="shared" si="74"/>
        <v>1546</v>
      </c>
      <c r="B1546">
        <f t="shared" ca="1" si="73"/>
        <v>0.77567352500105469</v>
      </c>
      <c r="C1546">
        <f t="shared" ca="1" si="72"/>
        <v>413</v>
      </c>
    </row>
    <row r="1547" spans="1:3" x14ac:dyDescent="0.25">
      <c r="A1547">
        <f t="shared" si="74"/>
        <v>1547</v>
      </c>
      <c r="B1547">
        <f t="shared" ca="1" si="73"/>
        <v>2.3397227576707258E-2</v>
      </c>
      <c r="C1547">
        <f t="shared" ca="1" si="72"/>
        <v>1776</v>
      </c>
    </row>
    <row r="1548" spans="1:3" x14ac:dyDescent="0.25">
      <c r="A1548">
        <f t="shared" si="74"/>
        <v>1548</v>
      </c>
      <c r="B1548">
        <f t="shared" ca="1" si="73"/>
        <v>0.3603696422046192</v>
      </c>
      <c r="C1548">
        <f t="shared" ca="1" si="72"/>
        <v>1191</v>
      </c>
    </row>
    <row r="1549" spans="1:3" x14ac:dyDescent="0.25">
      <c r="A1549">
        <f t="shared" si="74"/>
        <v>1549</v>
      </c>
      <c r="B1549">
        <f t="shared" ca="1" si="73"/>
        <v>0.36892630080752598</v>
      </c>
      <c r="C1549">
        <f t="shared" ca="1" si="72"/>
        <v>1174</v>
      </c>
    </row>
    <row r="1550" spans="1:3" x14ac:dyDescent="0.25">
      <c r="A1550">
        <f t="shared" si="74"/>
        <v>1550</v>
      </c>
      <c r="B1550">
        <f t="shared" ca="1" si="73"/>
        <v>0.6138314135886066</v>
      </c>
      <c r="C1550">
        <f t="shared" ca="1" si="72"/>
        <v>723</v>
      </c>
    </row>
    <row r="1551" spans="1:3" x14ac:dyDescent="0.25">
      <c r="A1551">
        <f t="shared" si="74"/>
        <v>1551</v>
      </c>
      <c r="B1551">
        <f t="shared" ca="1" si="73"/>
        <v>6.7896995648440983E-3</v>
      </c>
      <c r="C1551">
        <f t="shared" ca="1" si="72"/>
        <v>1815</v>
      </c>
    </row>
    <row r="1552" spans="1:3" x14ac:dyDescent="0.25">
      <c r="A1552">
        <f t="shared" si="74"/>
        <v>1552</v>
      </c>
      <c r="B1552">
        <f t="shared" ca="1" si="73"/>
        <v>0.31402711667799377</v>
      </c>
      <c r="C1552">
        <f t="shared" ca="1" si="72"/>
        <v>1258</v>
      </c>
    </row>
    <row r="1553" spans="1:3" x14ac:dyDescent="0.25">
      <c r="A1553">
        <f t="shared" si="74"/>
        <v>1553</v>
      </c>
      <c r="B1553">
        <f t="shared" ca="1" si="73"/>
        <v>0.8908679543113599</v>
      </c>
      <c r="C1553">
        <f t="shared" ca="1" si="72"/>
        <v>213</v>
      </c>
    </row>
    <row r="1554" spans="1:3" x14ac:dyDescent="0.25">
      <c r="A1554">
        <f t="shared" si="74"/>
        <v>1554</v>
      </c>
      <c r="B1554">
        <f t="shared" ca="1" si="73"/>
        <v>0.16774343406191239</v>
      </c>
      <c r="C1554">
        <f t="shared" ca="1" si="72"/>
        <v>1525</v>
      </c>
    </row>
    <row r="1555" spans="1:3" x14ac:dyDescent="0.25">
      <c r="A1555">
        <f t="shared" si="74"/>
        <v>1555</v>
      </c>
      <c r="B1555">
        <f t="shared" ca="1" si="73"/>
        <v>0.99075806223506024</v>
      </c>
      <c r="C1555">
        <f t="shared" ca="1" si="72"/>
        <v>22</v>
      </c>
    </row>
    <row r="1556" spans="1:3" x14ac:dyDescent="0.25">
      <c r="A1556">
        <f t="shared" si="74"/>
        <v>1556</v>
      </c>
      <c r="B1556">
        <f t="shared" ca="1" si="73"/>
        <v>0.54458991581686889</v>
      </c>
      <c r="C1556">
        <f t="shared" ca="1" si="72"/>
        <v>856</v>
      </c>
    </row>
    <row r="1557" spans="1:3" x14ac:dyDescent="0.25">
      <c r="A1557">
        <f t="shared" si="74"/>
        <v>1557</v>
      </c>
      <c r="B1557">
        <f t="shared" ca="1" si="73"/>
        <v>0.17046167695252123</v>
      </c>
      <c r="C1557">
        <f t="shared" ca="1" si="72"/>
        <v>1521</v>
      </c>
    </row>
    <row r="1558" spans="1:3" x14ac:dyDescent="0.25">
      <c r="A1558">
        <f t="shared" si="74"/>
        <v>1558</v>
      </c>
      <c r="B1558">
        <f t="shared" ca="1" si="73"/>
        <v>0.6948463529982486</v>
      </c>
      <c r="C1558">
        <f t="shared" ca="1" si="72"/>
        <v>591</v>
      </c>
    </row>
    <row r="1559" spans="1:3" x14ac:dyDescent="0.25">
      <c r="A1559">
        <f t="shared" si="74"/>
        <v>1559</v>
      </c>
      <c r="B1559">
        <f t="shared" ca="1" si="73"/>
        <v>0.1986259413792838</v>
      </c>
      <c r="C1559">
        <f t="shared" ca="1" si="72"/>
        <v>1468</v>
      </c>
    </row>
    <row r="1560" spans="1:3" x14ac:dyDescent="0.25">
      <c r="A1560">
        <f t="shared" si="74"/>
        <v>1560</v>
      </c>
      <c r="B1560">
        <f t="shared" ca="1" si="73"/>
        <v>0.26296170992262535</v>
      </c>
      <c r="C1560">
        <f t="shared" ca="1" si="72"/>
        <v>1353</v>
      </c>
    </row>
    <row r="1561" spans="1:3" x14ac:dyDescent="0.25">
      <c r="A1561">
        <f t="shared" si="74"/>
        <v>1561</v>
      </c>
      <c r="B1561">
        <f t="shared" ca="1" si="73"/>
        <v>0.57617388664106495</v>
      </c>
      <c r="C1561">
        <f t="shared" ca="1" si="72"/>
        <v>790</v>
      </c>
    </row>
    <row r="1562" spans="1:3" x14ac:dyDescent="0.25">
      <c r="A1562">
        <f t="shared" si="74"/>
        <v>1562</v>
      </c>
      <c r="B1562">
        <f t="shared" ca="1" si="73"/>
        <v>0.39394938087591591</v>
      </c>
      <c r="C1562">
        <f t="shared" ca="1" si="72"/>
        <v>1128</v>
      </c>
    </row>
    <row r="1563" spans="1:3" x14ac:dyDescent="0.25">
      <c r="A1563">
        <f t="shared" si="74"/>
        <v>1563</v>
      </c>
      <c r="B1563">
        <f t="shared" ca="1" si="73"/>
        <v>0.32446019035379414</v>
      </c>
      <c r="C1563">
        <f t="shared" ca="1" si="72"/>
        <v>1245</v>
      </c>
    </row>
    <row r="1564" spans="1:3" x14ac:dyDescent="0.25">
      <c r="A1564">
        <f t="shared" si="74"/>
        <v>1564</v>
      </c>
      <c r="B1564">
        <f t="shared" ca="1" si="73"/>
        <v>0.28990194518198642</v>
      </c>
      <c r="C1564">
        <f t="shared" ca="1" si="72"/>
        <v>1299</v>
      </c>
    </row>
    <row r="1565" spans="1:3" x14ac:dyDescent="0.25">
      <c r="A1565">
        <f t="shared" si="74"/>
        <v>1565</v>
      </c>
      <c r="B1565">
        <f t="shared" ca="1" si="73"/>
        <v>0.37098775182723787</v>
      </c>
      <c r="C1565">
        <f t="shared" ca="1" si="72"/>
        <v>1170</v>
      </c>
    </row>
    <row r="1566" spans="1:3" x14ac:dyDescent="0.25">
      <c r="A1566">
        <f t="shared" si="74"/>
        <v>1566</v>
      </c>
      <c r="B1566">
        <f t="shared" ca="1" si="73"/>
        <v>0.74530385855320835</v>
      </c>
      <c r="C1566">
        <f t="shared" ca="1" si="72"/>
        <v>478</v>
      </c>
    </row>
    <row r="1567" spans="1:3" x14ac:dyDescent="0.25">
      <c r="A1567">
        <f t="shared" si="74"/>
        <v>1567</v>
      </c>
      <c r="B1567">
        <f t="shared" ca="1" si="73"/>
        <v>0.53044854629834071</v>
      </c>
      <c r="C1567">
        <f t="shared" ca="1" si="72"/>
        <v>882</v>
      </c>
    </row>
    <row r="1568" spans="1:3" x14ac:dyDescent="0.25">
      <c r="A1568">
        <f t="shared" si="74"/>
        <v>1568</v>
      </c>
      <c r="B1568">
        <f t="shared" ca="1" si="73"/>
        <v>0.45418595284482943</v>
      </c>
      <c r="C1568">
        <f t="shared" ca="1" si="72"/>
        <v>1011</v>
      </c>
    </row>
    <row r="1569" spans="1:3" x14ac:dyDescent="0.25">
      <c r="A1569">
        <f t="shared" si="74"/>
        <v>1569</v>
      </c>
      <c r="B1569">
        <f t="shared" ca="1" si="73"/>
        <v>0.25225749463103719</v>
      </c>
      <c r="C1569">
        <f t="shared" ca="1" si="72"/>
        <v>1372</v>
      </c>
    </row>
    <row r="1570" spans="1:3" x14ac:dyDescent="0.25">
      <c r="A1570">
        <f t="shared" si="74"/>
        <v>1570</v>
      </c>
      <c r="B1570">
        <f t="shared" ca="1" si="73"/>
        <v>2.9622051110830827E-2</v>
      </c>
      <c r="C1570">
        <f t="shared" ca="1" si="72"/>
        <v>1765</v>
      </c>
    </row>
    <row r="1571" spans="1:3" x14ac:dyDescent="0.25">
      <c r="A1571">
        <f t="shared" si="74"/>
        <v>1571</v>
      </c>
      <c r="B1571">
        <f t="shared" ca="1" si="73"/>
        <v>2.5215940036571127E-2</v>
      </c>
      <c r="C1571">
        <f t="shared" ca="1" si="72"/>
        <v>1773</v>
      </c>
    </row>
    <row r="1572" spans="1:3" x14ac:dyDescent="0.25">
      <c r="A1572">
        <f t="shared" si="74"/>
        <v>1572</v>
      </c>
      <c r="B1572">
        <f t="shared" ca="1" si="73"/>
        <v>0.52903819341073777</v>
      </c>
      <c r="C1572">
        <f t="shared" ca="1" si="72"/>
        <v>885</v>
      </c>
    </row>
    <row r="1573" spans="1:3" x14ac:dyDescent="0.25">
      <c r="A1573">
        <f t="shared" si="74"/>
        <v>1573</v>
      </c>
      <c r="B1573">
        <f t="shared" ca="1" si="73"/>
        <v>0.78784842723701853</v>
      </c>
      <c r="C1573">
        <f t="shared" ca="1" si="72"/>
        <v>391</v>
      </c>
    </row>
    <row r="1574" spans="1:3" x14ac:dyDescent="0.25">
      <c r="A1574">
        <f t="shared" si="74"/>
        <v>1574</v>
      </c>
      <c r="B1574">
        <f t="shared" ca="1" si="73"/>
        <v>0.60774599180293898</v>
      </c>
      <c r="C1574">
        <f t="shared" ca="1" si="72"/>
        <v>734</v>
      </c>
    </row>
    <row r="1575" spans="1:3" x14ac:dyDescent="0.25">
      <c r="A1575">
        <f t="shared" si="74"/>
        <v>1575</v>
      </c>
      <c r="B1575">
        <f t="shared" ca="1" si="73"/>
        <v>0.40725674827224823</v>
      </c>
      <c r="C1575">
        <f t="shared" ca="1" si="72"/>
        <v>1101</v>
      </c>
    </row>
    <row r="1576" spans="1:3" x14ac:dyDescent="0.25">
      <c r="A1576">
        <f t="shared" si="74"/>
        <v>1576</v>
      </c>
      <c r="B1576">
        <f t="shared" ca="1" si="73"/>
        <v>0.98151465570520369</v>
      </c>
      <c r="C1576">
        <f t="shared" ca="1" si="72"/>
        <v>37</v>
      </c>
    </row>
    <row r="1577" spans="1:3" x14ac:dyDescent="0.25">
      <c r="A1577">
        <f t="shared" si="74"/>
        <v>1577</v>
      </c>
      <c r="B1577">
        <f t="shared" ca="1" si="73"/>
        <v>1.9489034655964188E-2</v>
      </c>
      <c r="C1577">
        <f t="shared" ca="1" si="72"/>
        <v>1784</v>
      </c>
    </row>
    <row r="1578" spans="1:3" x14ac:dyDescent="0.25">
      <c r="A1578">
        <f t="shared" si="74"/>
        <v>1578</v>
      </c>
      <c r="B1578">
        <f t="shared" ca="1" si="73"/>
        <v>0.57377604223820811</v>
      </c>
      <c r="C1578">
        <f t="shared" ca="1" si="72"/>
        <v>793</v>
      </c>
    </row>
    <row r="1579" spans="1:3" x14ac:dyDescent="0.25">
      <c r="A1579">
        <f t="shared" si="74"/>
        <v>1579</v>
      </c>
      <c r="B1579">
        <f t="shared" ca="1" si="73"/>
        <v>0.35726355855516312</v>
      </c>
      <c r="C1579">
        <f t="shared" ca="1" si="72"/>
        <v>1195</v>
      </c>
    </row>
    <row r="1580" spans="1:3" x14ac:dyDescent="0.25">
      <c r="A1580">
        <f t="shared" si="74"/>
        <v>1580</v>
      </c>
      <c r="B1580">
        <f t="shared" ca="1" si="73"/>
        <v>0.23545991303287073</v>
      </c>
      <c r="C1580">
        <f t="shared" ca="1" si="72"/>
        <v>1407</v>
      </c>
    </row>
    <row r="1581" spans="1:3" x14ac:dyDescent="0.25">
      <c r="A1581">
        <f t="shared" si="74"/>
        <v>1581</v>
      </c>
      <c r="B1581">
        <f t="shared" ca="1" si="73"/>
        <v>0.31770515842928448</v>
      </c>
      <c r="C1581">
        <f t="shared" ca="1" si="72"/>
        <v>1253</v>
      </c>
    </row>
    <row r="1582" spans="1:3" x14ac:dyDescent="0.25">
      <c r="A1582">
        <f t="shared" si="74"/>
        <v>1582</v>
      </c>
      <c r="B1582">
        <f t="shared" ca="1" si="73"/>
        <v>0.75139798024556326</v>
      </c>
      <c r="C1582">
        <f t="shared" ca="1" si="72"/>
        <v>466</v>
      </c>
    </row>
    <row r="1583" spans="1:3" x14ac:dyDescent="0.25">
      <c r="A1583">
        <f t="shared" si="74"/>
        <v>1583</v>
      </c>
      <c r="B1583">
        <f t="shared" ca="1" si="73"/>
        <v>0.33252489216160397</v>
      </c>
      <c r="C1583">
        <f t="shared" ca="1" si="72"/>
        <v>1232</v>
      </c>
    </row>
    <row r="1584" spans="1:3" x14ac:dyDescent="0.25">
      <c r="A1584">
        <f t="shared" si="74"/>
        <v>1584</v>
      </c>
      <c r="B1584">
        <f t="shared" ca="1" si="73"/>
        <v>0.81953294023710599</v>
      </c>
      <c r="C1584">
        <f t="shared" ca="1" si="72"/>
        <v>337</v>
      </c>
    </row>
    <row r="1585" spans="1:3" x14ac:dyDescent="0.25">
      <c r="A1585">
        <f t="shared" si="74"/>
        <v>1585</v>
      </c>
      <c r="B1585">
        <f t="shared" ca="1" si="73"/>
        <v>0.60637568023660571</v>
      </c>
      <c r="C1585">
        <f t="shared" ca="1" si="72"/>
        <v>739</v>
      </c>
    </row>
    <row r="1586" spans="1:3" x14ac:dyDescent="0.25">
      <c r="A1586">
        <f t="shared" si="74"/>
        <v>1586</v>
      </c>
      <c r="B1586">
        <f t="shared" ca="1" si="73"/>
        <v>0.41513022957276646</v>
      </c>
      <c r="C1586">
        <f t="shared" ca="1" si="72"/>
        <v>1087</v>
      </c>
    </row>
    <row r="1587" spans="1:3" x14ac:dyDescent="0.25">
      <c r="A1587">
        <f t="shared" si="74"/>
        <v>1587</v>
      </c>
      <c r="B1587">
        <f t="shared" ca="1" si="73"/>
        <v>0.44975843828357032</v>
      </c>
      <c r="C1587">
        <f t="shared" ca="1" si="72"/>
        <v>1022</v>
      </c>
    </row>
    <row r="1588" spans="1:3" x14ac:dyDescent="0.25">
      <c r="A1588">
        <f t="shared" si="74"/>
        <v>1588</v>
      </c>
      <c r="B1588">
        <f t="shared" ca="1" si="73"/>
        <v>0.90960747921207363</v>
      </c>
      <c r="C1588">
        <f t="shared" ca="1" si="72"/>
        <v>182</v>
      </c>
    </row>
    <row r="1589" spans="1:3" x14ac:dyDescent="0.25">
      <c r="A1589">
        <f t="shared" si="74"/>
        <v>1589</v>
      </c>
      <c r="B1589">
        <f t="shared" ca="1" si="73"/>
        <v>0.91338789243338558</v>
      </c>
      <c r="C1589">
        <f t="shared" ca="1" si="72"/>
        <v>174</v>
      </c>
    </row>
    <row r="1590" spans="1:3" x14ac:dyDescent="0.25">
      <c r="A1590">
        <f t="shared" si="74"/>
        <v>1590</v>
      </c>
      <c r="B1590">
        <f t="shared" ca="1" si="73"/>
        <v>0.90324247763586774</v>
      </c>
      <c r="C1590">
        <f t="shared" ca="1" si="72"/>
        <v>191</v>
      </c>
    </row>
    <row r="1591" spans="1:3" x14ac:dyDescent="0.25">
      <c r="A1591">
        <f t="shared" si="74"/>
        <v>1591</v>
      </c>
      <c r="B1591">
        <f t="shared" ca="1" si="73"/>
        <v>0.77869759078872203</v>
      </c>
      <c r="C1591">
        <f t="shared" ca="1" si="72"/>
        <v>407</v>
      </c>
    </row>
    <row r="1592" spans="1:3" x14ac:dyDescent="0.25">
      <c r="A1592">
        <f t="shared" si="74"/>
        <v>1592</v>
      </c>
      <c r="B1592">
        <f t="shared" ca="1" si="73"/>
        <v>8.0364066054544603E-3</v>
      </c>
      <c r="C1592">
        <f t="shared" ca="1" si="72"/>
        <v>1810</v>
      </c>
    </row>
    <row r="1593" spans="1:3" x14ac:dyDescent="0.25">
      <c r="A1593">
        <f t="shared" si="74"/>
        <v>1593</v>
      </c>
      <c r="B1593">
        <f t="shared" ca="1" si="73"/>
        <v>0.98356527093166557</v>
      </c>
      <c r="C1593">
        <f t="shared" ca="1" si="72"/>
        <v>33</v>
      </c>
    </row>
    <row r="1594" spans="1:3" x14ac:dyDescent="0.25">
      <c r="A1594">
        <f t="shared" si="74"/>
        <v>1594</v>
      </c>
      <c r="B1594">
        <f t="shared" ca="1" si="73"/>
        <v>0.75322513570934024</v>
      </c>
      <c r="C1594">
        <f t="shared" ca="1" si="72"/>
        <v>459</v>
      </c>
    </row>
    <row r="1595" spans="1:3" x14ac:dyDescent="0.25">
      <c r="A1595">
        <f t="shared" si="74"/>
        <v>1595</v>
      </c>
      <c r="B1595">
        <f t="shared" ca="1" si="73"/>
        <v>0.49785896487691961</v>
      </c>
      <c r="C1595">
        <f t="shared" ca="1" si="72"/>
        <v>924</v>
      </c>
    </row>
    <row r="1596" spans="1:3" x14ac:dyDescent="0.25">
      <c r="A1596">
        <f t="shared" si="74"/>
        <v>1596</v>
      </c>
      <c r="B1596">
        <f t="shared" ca="1" si="73"/>
        <v>0.37648238498782205</v>
      </c>
      <c r="C1596">
        <f t="shared" ca="1" si="72"/>
        <v>1162</v>
      </c>
    </row>
    <row r="1597" spans="1:3" x14ac:dyDescent="0.25">
      <c r="A1597">
        <f t="shared" si="74"/>
        <v>1597</v>
      </c>
      <c r="B1597">
        <f t="shared" ca="1" si="73"/>
        <v>0.39505384166082969</v>
      </c>
      <c r="C1597">
        <f t="shared" ca="1" si="72"/>
        <v>1126</v>
      </c>
    </row>
    <row r="1598" spans="1:3" x14ac:dyDescent="0.25">
      <c r="A1598">
        <f t="shared" si="74"/>
        <v>1598</v>
      </c>
      <c r="B1598">
        <f t="shared" ca="1" si="73"/>
        <v>0.25307307218374298</v>
      </c>
      <c r="C1598">
        <f t="shared" ca="1" si="72"/>
        <v>1371</v>
      </c>
    </row>
    <row r="1599" spans="1:3" x14ac:dyDescent="0.25">
      <c r="A1599">
        <f t="shared" si="74"/>
        <v>1599</v>
      </c>
      <c r="B1599">
        <f t="shared" ca="1" si="73"/>
        <v>5.1788288818185313E-2</v>
      </c>
      <c r="C1599">
        <f t="shared" ca="1" si="72"/>
        <v>1722</v>
      </c>
    </row>
    <row r="1600" spans="1:3" x14ac:dyDescent="0.25">
      <c r="A1600">
        <f t="shared" si="74"/>
        <v>1600</v>
      </c>
      <c r="B1600">
        <f t="shared" ca="1" si="73"/>
        <v>1.8421362974891942E-2</v>
      </c>
      <c r="C1600">
        <f t="shared" ca="1" si="72"/>
        <v>1785</v>
      </c>
    </row>
    <row r="1601" spans="1:3" x14ac:dyDescent="0.25">
      <c r="A1601">
        <f t="shared" si="74"/>
        <v>1601</v>
      </c>
      <c r="B1601">
        <f t="shared" ca="1" si="73"/>
        <v>0.65892050690085835</v>
      </c>
      <c r="C1601">
        <f t="shared" ref="C1601:C1664" ca="1" si="75">RANK(B1601,$B$1:$B$1828,0)</f>
        <v>658</v>
      </c>
    </row>
    <row r="1602" spans="1:3" x14ac:dyDescent="0.25">
      <c r="A1602">
        <f t="shared" si="74"/>
        <v>1602</v>
      </c>
      <c r="B1602">
        <f t="shared" ref="B1602:B1665" ca="1" si="76">RAND()</f>
        <v>0.79656745885871005</v>
      </c>
      <c r="C1602">
        <f t="shared" ca="1" si="75"/>
        <v>378</v>
      </c>
    </row>
    <row r="1603" spans="1:3" x14ac:dyDescent="0.25">
      <c r="A1603">
        <f t="shared" ref="A1603:A1666" si="77">+A1602+1</f>
        <v>1603</v>
      </c>
      <c r="B1603">
        <f t="shared" ca="1" si="76"/>
        <v>0.67509910424398878</v>
      </c>
      <c r="C1603">
        <f t="shared" ca="1" si="75"/>
        <v>627</v>
      </c>
    </row>
    <row r="1604" spans="1:3" x14ac:dyDescent="0.25">
      <c r="A1604">
        <f t="shared" si="77"/>
        <v>1604</v>
      </c>
      <c r="B1604">
        <f t="shared" ca="1" si="76"/>
        <v>0.63879460893607287</v>
      </c>
      <c r="C1604">
        <f t="shared" ca="1" si="75"/>
        <v>684</v>
      </c>
    </row>
    <row r="1605" spans="1:3" x14ac:dyDescent="0.25">
      <c r="A1605">
        <f t="shared" si="77"/>
        <v>1605</v>
      </c>
      <c r="B1605">
        <f t="shared" ca="1" si="76"/>
        <v>0.64179301322836391</v>
      </c>
      <c r="C1605">
        <f t="shared" ca="1" si="75"/>
        <v>680</v>
      </c>
    </row>
    <row r="1606" spans="1:3" x14ac:dyDescent="0.25">
      <c r="A1606">
        <f t="shared" si="77"/>
        <v>1606</v>
      </c>
      <c r="B1606">
        <f t="shared" ca="1" si="76"/>
        <v>4.3782694301807368E-2</v>
      </c>
      <c r="C1606">
        <f t="shared" ca="1" si="75"/>
        <v>1737</v>
      </c>
    </row>
    <row r="1607" spans="1:3" x14ac:dyDescent="0.25">
      <c r="A1607">
        <f t="shared" si="77"/>
        <v>1607</v>
      </c>
      <c r="B1607">
        <f t="shared" ca="1" si="76"/>
        <v>0.45813698797937696</v>
      </c>
      <c r="C1607">
        <f t="shared" ca="1" si="75"/>
        <v>1002</v>
      </c>
    </row>
    <row r="1608" spans="1:3" x14ac:dyDescent="0.25">
      <c r="A1608">
        <f t="shared" si="77"/>
        <v>1608</v>
      </c>
      <c r="B1608">
        <f t="shared" ca="1" si="76"/>
        <v>0.22915694843614054</v>
      </c>
      <c r="C1608">
        <f t="shared" ca="1" si="75"/>
        <v>1416</v>
      </c>
    </row>
    <row r="1609" spans="1:3" x14ac:dyDescent="0.25">
      <c r="A1609">
        <f t="shared" si="77"/>
        <v>1609</v>
      </c>
      <c r="B1609">
        <f t="shared" ca="1" si="76"/>
        <v>0.83090650017141976</v>
      </c>
      <c r="C1609">
        <f t="shared" ca="1" si="75"/>
        <v>321</v>
      </c>
    </row>
    <row r="1610" spans="1:3" x14ac:dyDescent="0.25">
      <c r="A1610">
        <f t="shared" si="77"/>
        <v>1610</v>
      </c>
      <c r="B1610">
        <f t="shared" ca="1" si="76"/>
        <v>0.92881707634235289</v>
      </c>
      <c r="C1610">
        <f t="shared" ca="1" si="75"/>
        <v>136</v>
      </c>
    </row>
    <row r="1611" spans="1:3" x14ac:dyDescent="0.25">
      <c r="A1611">
        <f t="shared" si="77"/>
        <v>1611</v>
      </c>
      <c r="B1611">
        <f t="shared" ca="1" si="76"/>
        <v>0.50853897536819404</v>
      </c>
      <c r="C1611">
        <f t="shared" ca="1" si="75"/>
        <v>911</v>
      </c>
    </row>
    <row r="1612" spans="1:3" x14ac:dyDescent="0.25">
      <c r="A1612">
        <f t="shared" si="77"/>
        <v>1612</v>
      </c>
      <c r="B1612">
        <f t="shared" ca="1" si="76"/>
        <v>0.77392756288133058</v>
      </c>
      <c r="C1612">
        <f t="shared" ca="1" si="75"/>
        <v>414</v>
      </c>
    </row>
    <row r="1613" spans="1:3" x14ac:dyDescent="0.25">
      <c r="A1613">
        <f t="shared" si="77"/>
        <v>1613</v>
      </c>
      <c r="B1613">
        <f t="shared" ca="1" si="76"/>
        <v>0.82541204164864979</v>
      </c>
      <c r="C1613">
        <f t="shared" ca="1" si="75"/>
        <v>328</v>
      </c>
    </row>
    <row r="1614" spans="1:3" x14ac:dyDescent="0.25">
      <c r="A1614">
        <f t="shared" si="77"/>
        <v>1614</v>
      </c>
      <c r="B1614">
        <f t="shared" ca="1" si="76"/>
        <v>0.25498654681516197</v>
      </c>
      <c r="C1614">
        <f t="shared" ca="1" si="75"/>
        <v>1368</v>
      </c>
    </row>
    <row r="1615" spans="1:3" x14ac:dyDescent="0.25">
      <c r="A1615">
        <f t="shared" si="77"/>
        <v>1615</v>
      </c>
      <c r="B1615">
        <f t="shared" ca="1" si="76"/>
        <v>0.37532944637150489</v>
      </c>
      <c r="C1615">
        <f t="shared" ca="1" si="75"/>
        <v>1164</v>
      </c>
    </row>
    <row r="1616" spans="1:3" x14ac:dyDescent="0.25">
      <c r="A1616">
        <f t="shared" si="77"/>
        <v>1616</v>
      </c>
      <c r="B1616">
        <f t="shared" ca="1" si="76"/>
        <v>0.97832138404216862</v>
      </c>
      <c r="C1616">
        <f t="shared" ca="1" si="75"/>
        <v>45</v>
      </c>
    </row>
    <row r="1617" spans="1:3" x14ac:dyDescent="0.25">
      <c r="A1617">
        <f t="shared" si="77"/>
        <v>1617</v>
      </c>
      <c r="B1617">
        <f t="shared" ca="1" si="76"/>
        <v>0.98631359666339347</v>
      </c>
      <c r="C1617">
        <f t="shared" ca="1" si="75"/>
        <v>31</v>
      </c>
    </row>
    <row r="1618" spans="1:3" x14ac:dyDescent="0.25">
      <c r="A1618">
        <f t="shared" si="77"/>
        <v>1618</v>
      </c>
      <c r="B1618">
        <f t="shared" ca="1" si="76"/>
        <v>0.47056356843189184</v>
      </c>
      <c r="C1618">
        <f t="shared" ca="1" si="75"/>
        <v>982</v>
      </c>
    </row>
    <row r="1619" spans="1:3" x14ac:dyDescent="0.25">
      <c r="A1619">
        <f t="shared" si="77"/>
        <v>1619</v>
      </c>
      <c r="B1619">
        <f t="shared" ca="1" si="76"/>
        <v>0.41967401059574738</v>
      </c>
      <c r="C1619">
        <f t="shared" ca="1" si="75"/>
        <v>1076</v>
      </c>
    </row>
    <row r="1620" spans="1:3" x14ac:dyDescent="0.25">
      <c r="A1620">
        <f t="shared" si="77"/>
        <v>1620</v>
      </c>
      <c r="B1620">
        <f t="shared" ca="1" si="76"/>
        <v>0.59858120744451015</v>
      </c>
      <c r="C1620">
        <f t="shared" ca="1" si="75"/>
        <v>753</v>
      </c>
    </row>
    <row r="1621" spans="1:3" x14ac:dyDescent="0.25">
      <c r="A1621">
        <f t="shared" si="77"/>
        <v>1621</v>
      </c>
      <c r="B1621">
        <f t="shared" ca="1" si="76"/>
        <v>0.48458361445008691</v>
      </c>
      <c r="C1621">
        <f t="shared" ca="1" si="75"/>
        <v>950</v>
      </c>
    </row>
    <row r="1622" spans="1:3" x14ac:dyDescent="0.25">
      <c r="A1622">
        <f t="shared" si="77"/>
        <v>1622</v>
      </c>
      <c r="B1622">
        <f t="shared" ca="1" si="76"/>
        <v>0.55512585689962124</v>
      </c>
      <c r="C1622">
        <f t="shared" ca="1" si="75"/>
        <v>843</v>
      </c>
    </row>
    <row r="1623" spans="1:3" x14ac:dyDescent="0.25">
      <c r="A1623">
        <f t="shared" si="77"/>
        <v>1623</v>
      </c>
      <c r="B1623">
        <f t="shared" ca="1" si="76"/>
        <v>0.87538477908944468</v>
      </c>
      <c r="C1623">
        <f t="shared" ca="1" si="75"/>
        <v>237</v>
      </c>
    </row>
    <row r="1624" spans="1:3" x14ac:dyDescent="0.25">
      <c r="A1624">
        <f t="shared" si="77"/>
        <v>1624</v>
      </c>
      <c r="B1624">
        <f t="shared" ca="1" si="76"/>
        <v>0.39368289950832536</v>
      </c>
      <c r="C1624">
        <f t="shared" ca="1" si="75"/>
        <v>1130</v>
      </c>
    </row>
    <row r="1625" spans="1:3" x14ac:dyDescent="0.25">
      <c r="A1625">
        <f t="shared" si="77"/>
        <v>1625</v>
      </c>
      <c r="B1625">
        <f t="shared" ca="1" si="76"/>
        <v>0.27873447968047727</v>
      </c>
      <c r="C1625">
        <f t="shared" ca="1" si="75"/>
        <v>1324</v>
      </c>
    </row>
    <row r="1626" spans="1:3" x14ac:dyDescent="0.25">
      <c r="A1626">
        <f t="shared" si="77"/>
        <v>1626</v>
      </c>
      <c r="B1626">
        <f t="shared" ca="1" si="76"/>
        <v>0.49199406403318369</v>
      </c>
      <c r="C1626">
        <f t="shared" ca="1" si="75"/>
        <v>939</v>
      </c>
    </row>
    <row r="1627" spans="1:3" x14ac:dyDescent="0.25">
      <c r="A1627">
        <f t="shared" si="77"/>
        <v>1627</v>
      </c>
      <c r="B1627">
        <f t="shared" ca="1" si="76"/>
        <v>0.84910283736473413</v>
      </c>
      <c r="C1627">
        <f t="shared" ca="1" si="75"/>
        <v>286</v>
      </c>
    </row>
    <row r="1628" spans="1:3" x14ac:dyDescent="0.25">
      <c r="A1628">
        <f t="shared" si="77"/>
        <v>1628</v>
      </c>
      <c r="B1628">
        <f t="shared" ca="1" si="76"/>
        <v>0.75618925381672264</v>
      </c>
      <c r="C1628">
        <f t="shared" ca="1" si="75"/>
        <v>447</v>
      </c>
    </row>
    <row r="1629" spans="1:3" x14ac:dyDescent="0.25">
      <c r="A1629">
        <f t="shared" si="77"/>
        <v>1629</v>
      </c>
      <c r="B1629">
        <f t="shared" ca="1" si="76"/>
        <v>0.385140562370205</v>
      </c>
      <c r="C1629">
        <f t="shared" ca="1" si="75"/>
        <v>1148</v>
      </c>
    </row>
    <row r="1630" spans="1:3" x14ac:dyDescent="0.25">
      <c r="A1630">
        <f t="shared" si="77"/>
        <v>1630</v>
      </c>
      <c r="B1630">
        <f t="shared" ca="1" si="76"/>
        <v>2.2752782416863737E-2</v>
      </c>
      <c r="C1630">
        <f t="shared" ca="1" si="75"/>
        <v>1777</v>
      </c>
    </row>
    <row r="1631" spans="1:3" x14ac:dyDescent="0.25">
      <c r="A1631">
        <f t="shared" si="77"/>
        <v>1631</v>
      </c>
      <c r="B1631">
        <f t="shared" ca="1" si="76"/>
        <v>0.99746457155882018</v>
      </c>
      <c r="C1631">
        <f t="shared" ca="1" si="75"/>
        <v>6</v>
      </c>
    </row>
    <row r="1632" spans="1:3" x14ac:dyDescent="0.25">
      <c r="A1632">
        <f t="shared" si="77"/>
        <v>1632</v>
      </c>
      <c r="B1632">
        <f t="shared" ca="1" si="76"/>
        <v>0.20968482975751057</v>
      </c>
      <c r="C1632">
        <f t="shared" ca="1" si="75"/>
        <v>1440</v>
      </c>
    </row>
    <row r="1633" spans="1:3" x14ac:dyDescent="0.25">
      <c r="A1633">
        <f t="shared" si="77"/>
        <v>1633</v>
      </c>
      <c r="B1633">
        <f t="shared" ca="1" si="76"/>
        <v>0.45023253311478806</v>
      </c>
      <c r="C1633">
        <f t="shared" ca="1" si="75"/>
        <v>1020</v>
      </c>
    </row>
    <row r="1634" spans="1:3" x14ac:dyDescent="0.25">
      <c r="A1634">
        <f t="shared" si="77"/>
        <v>1634</v>
      </c>
      <c r="B1634">
        <f t="shared" ca="1" si="76"/>
        <v>0.61804193412455599</v>
      </c>
      <c r="C1634">
        <f t="shared" ca="1" si="75"/>
        <v>714</v>
      </c>
    </row>
    <row r="1635" spans="1:3" x14ac:dyDescent="0.25">
      <c r="A1635">
        <f t="shared" si="77"/>
        <v>1635</v>
      </c>
      <c r="B1635">
        <f t="shared" ca="1" si="76"/>
        <v>0.62843938487838202</v>
      </c>
      <c r="C1635">
        <f t="shared" ca="1" si="75"/>
        <v>696</v>
      </c>
    </row>
    <row r="1636" spans="1:3" x14ac:dyDescent="0.25">
      <c r="A1636">
        <f t="shared" si="77"/>
        <v>1636</v>
      </c>
      <c r="B1636">
        <f t="shared" ca="1" si="76"/>
        <v>0.66465738592558332</v>
      </c>
      <c r="C1636">
        <f t="shared" ca="1" si="75"/>
        <v>645</v>
      </c>
    </row>
    <row r="1637" spans="1:3" x14ac:dyDescent="0.25">
      <c r="A1637">
        <f t="shared" si="77"/>
        <v>1637</v>
      </c>
      <c r="B1637">
        <f t="shared" ca="1" si="76"/>
        <v>0.36615175638310082</v>
      </c>
      <c r="C1637">
        <f t="shared" ca="1" si="75"/>
        <v>1180</v>
      </c>
    </row>
    <row r="1638" spans="1:3" x14ac:dyDescent="0.25">
      <c r="A1638">
        <f t="shared" si="77"/>
        <v>1638</v>
      </c>
      <c r="B1638">
        <f t="shared" ca="1" si="76"/>
        <v>0.7530662163980032</v>
      </c>
      <c r="C1638">
        <f t="shared" ca="1" si="75"/>
        <v>460</v>
      </c>
    </row>
    <row r="1639" spans="1:3" x14ac:dyDescent="0.25">
      <c r="A1639">
        <f t="shared" si="77"/>
        <v>1639</v>
      </c>
      <c r="B1639">
        <f t="shared" ca="1" si="76"/>
        <v>0.35574590245321314</v>
      </c>
      <c r="C1639">
        <f t="shared" ca="1" si="75"/>
        <v>1200</v>
      </c>
    </row>
    <row r="1640" spans="1:3" x14ac:dyDescent="0.25">
      <c r="A1640">
        <f t="shared" si="77"/>
        <v>1640</v>
      </c>
      <c r="B1640">
        <f t="shared" ca="1" si="76"/>
        <v>0.23989340903761169</v>
      </c>
      <c r="C1640">
        <f t="shared" ca="1" si="75"/>
        <v>1400</v>
      </c>
    </row>
    <row r="1641" spans="1:3" x14ac:dyDescent="0.25">
      <c r="A1641">
        <f t="shared" si="77"/>
        <v>1641</v>
      </c>
      <c r="B1641">
        <f t="shared" ca="1" si="76"/>
        <v>0.57437987290593251</v>
      </c>
      <c r="C1641">
        <f t="shared" ca="1" si="75"/>
        <v>792</v>
      </c>
    </row>
    <row r="1642" spans="1:3" x14ac:dyDescent="0.25">
      <c r="A1642">
        <f t="shared" si="77"/>
        <v>1642</v>
      </c>
      <c r="B1642">
        <f t="shared" ca="1" si="76"/>
        <v>0.31287406792864003</v>
      </c>
      <c r="C1642">
        <f t="shared" ca="1" si="75"/>
        <v>1259</v>
      </c>
    </row>
    <row r="1643" spans="1:3" x14ac:dyDescent="0.25">
      <c r="A1643">
        <f t="shared" si="77"/>
        <v>1643</v>
      </c>
      <c r="B1643">
        <f t="shared" ca="1" si="76"/>
        <v>5.0256507781072379E-3</v>
      </c>
      <c r="C1643">
        <f t="shared" ca="1" si="75"/>
        <v>1820</v>
      </c>
    </row>
    <row r="1644" spans="1:3" x14ac:dyDescent="0.25">
      <c r="A1644">
        <f t="shared" si="77"/>
        <v>1644</v>
      </c>
      <c r="B1644">
        <f t="shared" ca="1" si="76"/>
        <v>0.12951935463751652</v>
      </c>
      <c r="C1644">
        <f t="shared" ca="1" si="75"/>
        <v>1583</v>
      </c>
    </row>
    <row r="1645" spans="1:3" x14ac:dyDescent="0.25">
      <c r="A1645">
        <f t="shared" si="77"/>
        <v>1645</v>
      </c>
      <c r="B1645">
        <f t="shared" ca="1" si="76"/>
        <v>0.51704231838752979</v>
      </c>
      <c r="C1645">
        <f t="shared" ca="1" si="75"/>
        <v>898</v>
      </c>
    </row>
    <row r="1646" spans="1:3" x14ac:dyDescent="0.25">
      <c r="A1646">
        <f t="shared" si="77"/>
        <v>1646</v>
      </c>
      <c r="B1646">
        <f t="shared" ca="1" si="76"/>
        <v>0.31101081940104436</v>
      </c>
      <c r="C1646">
        <f t="shared" ca="1" si="75"/>
        <v>1260</v>
      </c>
    </row>
    <row r="1647" spans="1:3" x14ac:dyDescent="0.25">
      <c r="A1647">
        <f t="shared" si="77"/>
        <v>1647</v>
      </c>
      <c r="B1647">
        <f t="shared" ca="1" si="76"/>
        <v>0.14760399470190066</v>
      </c>
      <c r="C1647">
        <f t="shared" ca="1" si="75"/>
        <v>1553</v>
      </c>
    </row>
    <row r="1648" spans="1:3" x14ac:dyDescent="0.25">
      <c r="A1648">
        <f t="shared" si="77"/>
        <v>1648</v>
      </c>
      <c r="B1648">
        <f t="shared" ca="1" si="76"/>
        <v>0.78252241575864845</v>
      </c>
      <c r="C1648">
        <f t="shared" ca="1" si="75"/>
        <v>402</v>
      </c>
    </row>
    <row r="1649" spans="1:3" x14ac:dyDescent="0.25">
      <c r="A1649">
        <f t="shared" si="77"/>
        <v>1649</v>
      </c>
      <c r="B1649">
        <f t="shared" ca="1" si="76"/>
        <v>0.28558451786210526</v>
      </c>
      <c r="C1649">
        <f t="shared" ca="1" si="75"/>
        <v>1314</v>
      </c>
    </row>
    <row r="1650" spans="1:3" x14ac:dyDescent="0.25">
      <c r="A1650">
        <f t="shared" si="77"/>
        <v>1650</v>
      </c>
      <c r="B1650">
        <f t="shared" ca="1" si="76"/>
        <v>0.94921545515681027</v>
      </c>
      <c r="C1650">
        <f t="shared" ca="1" si="75"/>
        <v>97</v>
      </c>
    </row>
    <row r="1651" spans="1:3" x14ac:dyDescent="0.25">
      <c r="A1651">
        <f t="shared" si="77"/>
        <v>1651</v>
      </c>
      <c r="B1651">
        <f t="shared" ca="1" si="76"/>
        <v>0.90743756497596684</v>
      </c>
      <c r="C1651">
        <f t="shared" ca="1" si="75"/>
        <v>186</v>
      </c>
    </row>
    <row r="1652" spans="1:3" x14ac:dyDescent="0.25">
      <c r="A1652">
        <f t="shared" si="77"/>
        <v>1652</v>
      </c>
      <c r="B1652">
        <f t="shared" ca="1" si="76"/>
        <v>0.75242547979165331</v>
      </c>
      <c r="C1652">
        <f t="shared" ca="1" si="75"/>
        <v>463</v>
      </c>
    </row>
    <row r="1653" spans="1:3" x14ac:dyDescent="0.25">
      <c r="A1653">
        <f t="shared" si="77"/>
        <v>1653</v>
      </c>
      <c r="B1653">
        <f t="shared" ca="1" si="76"/>
        <v>0.37153335091166628</v>
      </c>
      <c r="C1653">
        <f t="shared" ca="1" si="75"/>
        <v>1169</v>
      </c>
    </row>
    <row r="1654" spans="1:3" x14ac:dyDescent="0.25">
      <c r="A1654">
        <f t="shared" si="77"/>
        <v>1654</v>
      </c>
      <c r="B1654">
        <f t="shared" ca="1" si="76"/>
        <v>0.74600803341156019</v>
      </c>
      <c r="C1654">
        <f t="shared" ca="1" si="75"/>
        <v>476</v>
      </c>
    </row>
    <row r="1655" spans="1:3" x14ac:dyDescent="0.25">
      <c r="A1655">
        <f t="shared" si="77"/>
        <v>1655</v>
      </c>
      <c r="B1655">
        <f t="shared" ca="1" si="76"/>
        <v>0.51581775357945137</v>
      </c>
      <c r="C1655">
        <f t="shared" ca="1" si="75"/>
        <v>900</v>
      </c>
    </row>
    <row r="1656" spans="1:3" x14ac:dyDescent="0.25">
      <c r="A1656">
        <f t="shared" si="77"/>
        <v>1656</v>
      </c>
      <c r="B1656">
        <f t="shared" ca="1" si="76"/>
        <v>0.77749310629566359</v>
      </c>
      <c r="C1656">
        <f t="shared" ca="1" si="75"/>
        <v>409</v>
      </c>
    </row>
    <row r="1657" spans="1:3" x14ac:dyDescent="0.25">
      <c r="A1657">
        <f t="shared" si="77"/>
        <v>1657</v>
      </c>
      <c r="B1657">
        <f t="shared" ca="1" si="76"/>
        <v>0.58070285242332631</v>
      </c>
      <c r="C1657">
        <f t="shared" ca="1" si="75"/>
        <v>782</v>
      </c>
    </row>
    <row r="1658" spans="1:3" x14ac:dyDescent="0.25">
      <c r="A1658">
        <f t="shared" si="77"/>
        <v>1658</v>
      </c>
      <c r="B1658">
        <f t="shared" ca="1" si="76"/>
        <v>0.28375025394012654</v>
      </c>
      <c r="C1658">
        <f t="shared" ca="1" si="75"/>
        <v>1317</v>
      </c>
    </row>
    <row r="1659" spans="1:3" x14ac:dyDescent="0.25">
      <c r="A1659">
        <f t="shared" si="77"/>
        <v>1659</v>
      </c>
      <c r="B1659">
        <f t="shared" ca="1" si="76"/>
        <v>0.71064346093047426</v>
      </c>
      <c r="C1659">
        <f t="shared" ca="1" si="75"/>
        <v>549</v>
      </c>
    </row>
    <row r="1660" spans="1:3" x14ac:dyDescent="0.25">
      <c r="A1660">
        <f t="shared" si="77"/>
        <v>1660</v>
      </c>
      <c r="B1660">
        <f t="shared" ca="1" si="76"/>
        <v>0.88777514365952315</v>
      </c>
      <c r="C1660">
        <f t="shared" ca="1" si="75"/>
        <v>216</v>
      </c>
    </row>
    <row r="1661" spans="1:3" x14ac:dyDescent="0.25">
      <c r="A1661">
        <f t="shared" si="77"/>
        <v>1661</v>
      </c>
      <c r="B1661">
        <f t="shared" ca="1" si="76"/>
        <v>0.94998485394192755</v>
      </c>
      <c r="C1661">
        <f t="shared" ca="1" si="75"/>
        <v>95</v>
      </c>
    </row>
    <row r="1662" spans="1:3" x14ac:dyDescent="0.25">
      <c r="A1662">
        <f t="shared" si="77"/>
        <v>1662</v>
      </c>
      <c r="B1662">
        <f t="shared" ca="1" si="76"/>
        <v>0.45442955632612569</v>
      </c>
      <c r="C1662">
        <f t="shared" ca="1" si="75"/>
        <v>1009</v>
      </c>
    </row>
    <row r="1663" spans="1:3" x14ac:dyDescent="0.25">
      <c r="A1663">
        <f t="shared" si="77"/>
        <v>1663</v>
      </c>
      <c r="B1663">
        <f t="shared" ca="1" si="76"/>
        <v>0.47995084738617155</v>
      </c>
      <c r="C1663">
        <f t="shared" ca="1" si="75"/>
        <v>964</v>
      </c>
    </row>
    <row r="1664" spans="1:3" x14ac:dyDescent="0.25">
      <c r="A1664">
        <f t="shared" si="77"/>
        <v>1664</v>
      </c>
      <c r="B1664">
        <f t="shared" ca="1" si="76"/>
        <v>0.90968537507250702</v>
      </c>
      <c r="C1664">
        <f t="shared" ca="1" si="75"/>
        <v>181</v>
      </c>
    </row>
    <row r="1665" spans="1:3" x14ac:dyDescent="0.25">
      <c r="A1665">
        <f t="shared" si="77"/>
        <v>1665</v>
      </c>
      <c r="B1665">
        <f t="shared" ca="1" si="76"/>
        <v>0.89121507065532435</v>
      </c>
      <c r="C1665">
        <f t="shared" ref="C1665:C1728" ca="1" si="78">RANK(B1665,$B$1:$B$1828,0)</f>
        <v>212</v>
      </c>
    </row>
    <row r="1666" spans="1:3" x14ac:dyDescent="0.25">
      <c r="A1666">
        <f t="shared" si="77"/>
        <v>1666</v>
      </c>
      <c r="B1666">
        <f t="shared" ref="B1666:B1729" ca="1" si="79">RAND()</f>
        <v>2.1429791806739318E-2</v>
      </c>
      <c r="C1666">
        <f t="shared" ca="1" si="78"/>
        <v>1779</v>
      </c>
    </row>
    <row r="1667" spans="1:3" x14ac:dyDescent="0.25">
      <c r="A1667">
        <f t="shared" ref="A1667:A1730" si="80">+A1666+1</f>
        <v>1667</v>
      </c>
      <c r="B1667">
        <f t="shared" ca="1" si="79"/>
        <v>6.8202708730440431E-3</v>
      </c>
      <c r="C1667">
        <f t="shared" ca="1" si="78"/>
        <v>1814</v>
      </c>
    </row>
    <row r="1668" spans="1:3" x14ac:dyDescent="0.25">
      <c r="A1668">
        <f t="shared" si="80"/>
        <v>1668</v>
      </c>
      <c r="B1668">
        <f t="shared" ca="1" si="79"/>
        <v>3.3606793702660842E-2</v>
      </c>
      <c r="C1668">
        <f t="shared" ca="1" si="78"/>
        <v>1752</v>
      </c>
    </row>
    <row r="1669" spans="1:3" x14ac:dyDescent="0.25">
      <c r="A1669">
        <f t="shared" si="80"/>
        <v>1669</v>
      </c>
      <c r="B1669">
        <f t="shared" ca="1" si="79"/>
        <v>0.84404870889336159</v>
      </c>
      <c r="C1669">
        <f t="shared" ca="1" si="78"/>
        <v>296</v>
      </c>
    </row>
    <row r="1670" spans="1:3" x14ac:dyDescent="0.25">
      <c r="A1670">
        <f t="shared" si="80"/>
        <v>1670</v>
      </c>
      <c r="B1670">
        <f t="shared" ca="1" si="79"/>
        <v>3.3373832647230373E-2</v>
      </c>
      <c r="C1670">
        <f t="shared" ca="1" si="78"/>
        <v>1753</v>
      </c>
    </row>
    <row r="1671" spans="1:3" x14ac:dyDescent="0.25">
      <c r="A1671">
        <f t="shared" si="80"/>
        <v>1671</v>
      </c>
      <c r="B1671">
        <f t="shared" ca="1" si="79"/>
        <v>0.4128865161477685</v>
      </c>
      <c r="C1671">
        <f t="shared" ca="1" si="78"/>
        <v>1089</v>
      </c>
    </row>
    <row r="1672" spans="1:3" x14ac:dyDescent="0.25">
      <c r="A1672">
        <f t="shared" si="80"/>
        <v>1672</v>
      </c>
      <c r="B1672">
        <f t="shared" ca="1" si="79"/>
        <v>0.11717532891279636</v>
      </c>
      <c r="C1672">
        <f t="shared" ca="1" si="78"/>
        <v>1611</v>
      </c>
    </row>
    <row r="1673" spans="1:3" x14ac:dyDescent="0.25">
      <c r="A1673">
        <f t="shared" si="80"/>
        <v>1673</v>
      </c>
      <c r="B1673">
        <f t="shared" ca="1" si="79"/>
        <v>0.72901690456012103</v>
      </c>
      <c r="C1673">
        <f t="shared" ca="1" si="78"/>
        <v>517</v>
      </c>
    </row>
    <row r="1674" spans="1:3" x14ac:dyDescent="0.25">
      <c r="A1674">
        <f t="shared" si="80"/>
        <v>1674</v>
      </c>
      <c r="B1674">
        <f t="shared" ca="1" si="79"/>
        <v>0.56765639320033778</v>
      </c>
      <c r="C1674">
        <f t="shared" ca="1" si="78"/>
        <v>812</v>
      </c>
    </row>
    <row r="1675" spans="1:3" x14ac:dyDescent="0.25">
      <c r="A1675">
        <f t="shared" si="80"/>
        <v>1675</v>
      </c>
      <c r="B1675">
        <f t="shared" ca="1" si="79"/>
        <v>8.0096730846700881E-2</v>
      </c>
      <c r="C1675">
        <f t="shared" ca="1" si="78"/>
        <v>1672</v>
      </c>
    </row>
    <row r="1676" spans="1:3" x14ac:dyDescent="0.25">
      <c r="A1676">
        <f t="shared" si="80"/>
        <v>1676</v>
      </c>
      <c r="B1676">
        <f t="shared" ca="1" si="79"/>
        <v>0.79856703248637795</v>
      </c>
      <c r="C1676">
        <f t="shared" ca="1" si="78"/>
        <v>372</v>
      </c>
    </row>
    <row r="1677" spans="1:3" x14ac:dyDescent="0.25">
      <c r="A1677">
        <f t="shared" si="80"/>
        <v>1677</v>
      </c>
      <c r="B1677">
        <f t="shared" ca="1" si="79"/>
        <v>0.87071990054118165</v>
      </c>
      <c r="C1677">
        <f t="shared" ca="1" si="78"/>
        <v>241</v>
      </c>
    </row>
    <row r="1678" spans="1:3" x14ac:dyDescent="0.25">
      <c r="A1678">
        <f t="shared" si="80"/>
        <v>1678</v>
      </c>
      <c r="B1678">
        <f t="shared" ca="1" si="79"/>
        <v>0.44230402524579426</v>
      </c>
      <c r="C1678">
        <f t="shared" ca="1" si="78"/>
        <v>1040</v>
      </c>
    </row>
    <row r="1679" spans="1:3" x14ac:dyDescent="0.25">
      <c r="A1679">
        <f t="shared" si="80"/>
        <v>1679</v>
      </c>
      <c r="B1679">
        <f t="shared" ca="1" si="79"/>
        <v>0.18146150290442731</v>
      </c>
      <c r="C1679">
        <f t="shared" ca="1" si="78"/>
        <v>1505</v>
      </c>
    </row>
    <row r="1680" spans="1:3" x14ac:dyDescent="0.25">
      <c r="A1680">
        <f t="shared" si="80"/>
        <v>1680</v>
      </c>
      <c r="B1680">
        <f t="shared" ca="1" si="79"/>
        <v>0.68156112153402382</v>
      </c>
      <c r="C1680">
        <f t="shared" ca="1" si="78"/>
        <v>616</v>
      </c>
    </row>
    <row r="1681" spans="1:3" x14ac:dyDescent="0.25">
      <c r="A1681">
        <f t="shared" si="80"/>
        <v>1681</v>
      </c>
      <c r="B1681">
        <f t="shared" ca="1" si="79"/>
        <v>1.6049633888143289E-2</v>
      </c>
      <c r="C1681">
        <f t="shared" ca="1" si="78"/>
        <v>1796</v>
      </c>
    </row>
    <row r="1682" spans="1:3" x14ac:dyDescent="0.25">
      <c r="A1682">
        <f t="shared" si="80"/>
        <v>1682</v>
      </c>
      <c r="B1682">
        <f t="shared" ca="1" si="79"/>
        <v>0.87245839599690866</v>
      </c>
      <c r="C1682">
        <f t="shared" ca="1" si="78"/>
        <v>239</v>
      </c>
    </row>
    <row r="1683" spans="1:3" x14ac:dyDescent="0.25">
      <c r="A1683">
        <f t="shared" si="80"/>
        <v>1683</v>
      </c>
      <c r="B1683">
        <f t="shared" ca="1" si="79"/>
        <v>0.48383748574453689</v>
      </c>
      <c r="C1683">
        <f t="shared" ca="1" si="78"/>
        <v>953</v>
      </c>
    </row>
    <row r="1684" spans="1:3" x14ac:dyDescent="0.25">
      <c r="A1684">
        <f t="shared" si="80"/>
        <v>1684</v>
      </c>
      <c r="B1684">
        <f t="shared" ca="1" si="79"/>
        <v>0.99287199986778185</v>
      </c>
      <c r="C1684">
        <f t="shared" ca="1" si="78"/>
        <v>16</v>
      </c>
    </row>
    <row r="1685" spans="1:3" x14ac:dyDescent="0.25">
      <c r="A1685">
        <f t="shared" si="80"/>
        <v>1685</v>
      </c>
      <c r="B1685">
        <f t="shared" ca="1" si="79"/>
        <v>0.54310292605886046</v>
      </c>
      <c r="C1685">
        <f t="shared" ca="1" si="78"/>
        <v>859</v>
      </c>
    </row>
    <row r="1686" spans="1:3" x14ac:dyDescent="0.25">
      <c r="A1686">
        <f t="shared" si="80"/>
        <v>1686</v>
      </c>
      <c r="B1686">
        <f t="shared" ca="1" si="79"/>
        <v>0.74085664547109598</v>
      </c>
      <c r="C1686">
        <f t="shared" ca="1" si="78"/>
        <v>488</v>
      </c>
    </row>
    <row r="1687" spans="1:3" x14ac:dyDescent="0.25">
      <c r="A1687">
        <f t="shared" si="80"/>
        <v>1687</v>
      </c>
      <c r="B1687">
        <f t="shared" ca="1" si="79"/>
        <v>6.0267233483954907E-2</v>
      </c>
      <c r="C1687">
        <f t="shared" ca="1" si="78"/>
        <v>1708</v>
      </c>
    </row>
    <row r="1688" spans="1:3" x14ac:dyDescent="0.25">
      <c r="A1688">
        <f t="shared" si="80"/>
        <v>1688</v>
      </c>
      <c r="B1688">
        <f t="shared" ca="1" si="79"/>
        <v>0.91220913973925932</v>
      </c>
      <c r="C1688">
        <f t="shared" ca="1" si="78"/>
        <v>177</v>
      </c>
    </row>
    <row r="1689" spans="1:3" x14ac:dyDescent="0.25">
      <c r="A1689">
        <f t="shared" si="80"/>
        <v>1689</v>
      </c>
      <c r="B1689">
        <f t="shared" ca="1" si="79"/>
        <v>6.9419721405611368E-3</v>
      </c>
      <c r="C1689">
        <f t="shared" ca="1" si="78"/>
        <v>1813</v>
      </c>
    </row>
    <row r="1690" spans="1:3" x14ac:dyDescent="0.25">
      <c r="A1690">
        <f t="shared" si="80"/>
        <v>1690</v>
      </c>
      <c r="B1690">
        <f t="shared" ca="1" si="79"/>
        <v>0.71345859499835285</v>
      </c>
      <c r="C1690">
        <f t="shared" ca="1" si="78"/>
        <v>542</v>
      </c>
    </row>
    <row r="1691" spans="1:3" x14ac:dyDescent="0.25">
      <c r="A1691">
        <f t="shared" si="80"/>
        <v>1691</v>
      </c>
      <c r="B1691">
        <f t="shared" ca="1" si="79"/>
        <v>0.98262824217310074</v>
      </c>
      <c r="C1691">
        <f t="shared" ca="1" si="78"/>
        <v>35</v>
      </c>
    </row>
    <row r="1692" spans="1:3" x14ac:dyDescent="0.25">
      <c r="A1692">
        <f t="shared" si="80"/>
        <v>1692</v>
      </c>
      <c r="B1692">
        <f t="shared" ca="1" si="79"/>
        <v>6.0640102909529703E-2</v>
      </c>
      <c r="C1692">
        <f t="shared" ca="1" si="78"/>
        <v>1707</v>
      </c>
    </row>
    <row r="1693" spans="1:3" x14ac:dyDescent="0.25">
      <c r="A1693">
        <f t="shared" si="80"/>
        <v>1693</v>
      </c>
      <c r="B1693">
        <f t="shared" ca="1" si="79"/>
        <v>0.48284035296452543</v>
      </c>
      <c r="C1693">
        <f t="shared" ca="1" si="78"/>
        <v>959</v>
      </c>
    </row>
    <row r="1694" spans="1:3" x14ac:dyDescent="0.25">
      <c r="A1694">
        <f t="shared" si="80"/>
        <v>1694</v>
      </c>
      <c r="B1694">
        <f t="shared" ca="1" si="79"/>
        <v>0.97176221110586414</v>
      </c>
      <c r="C1694">
        <f t="shared" ca="1" si="78"/>
        <v>54</v>
      </c>
    </row>
    <row r="1695" spans="1:3" x14ac:dyDescent="0.25">
      <c r="A1695">
        <f t="shared" si="80"/>
        <v>1695</v>
      </c>
      <c r="B1695">
        <f t="shared" ca="1" si="79"/>
        <v>0.12949589751970814</v>
      </c>
      <c r="C1695">
        <f t="shared" ca="1" si="78"/>
        <v>1584</v>
      </c>
    </row>
    <row r="1696" spans="1:3" x14ac:dyDescent="0.25">
      <c r="A1696">
        <f t="shared" si="80"/>
        <v>1696</v>
      </c>
      <c r="B1696">
        <f t="shared" ca="1" si="79"/>
        <v>0.37462849124318476</v>
      </c>
      <c r="C1696">
        <f t="shared" ca="1" si="78"/>
        <v>1165</v>
      </c>
    </row>
    <row r="1697" spans="1:3" x14ac:dyDescent="0.25">
      <c r="A1697">
        <f t="shared" si="80"/>
        <v>1697</v>
      </c>
      <c r="B1697">
        <f t="shared" ca="1" si="79"/>
        <v>0.95314387561744884</v>
      </c>
      <c r="C1697">
        <f t="shared" ca="1" si="78"/>
        <v>89</v>
      </c>
    </row>
    <row r="1698" spans="1:3" x14ac:dyDescent="0.25">
      <c r="A1698">
        <f t="shared" si="80"/>
        <v>1698</v>
      </c>
      <c r="B1698">
        <f t="shared" ca="1" si="79"/>
        <v>0.77261766039113311</v>
      </c>
      <c r="C1698">
        <f t="shared" ca="1" si="78"/>
        <v>417</v>
      </c>
    </row>
    <row r="1699" spans="1:3" x14ac:dyDescent="0.25">
      <c r="A1699">
        <f t="shared" si="80"/>
        <v>1699</v>
      </c>
      <c r="B1699">
        <f t="shared" ca="1" si="79"/>
        <v>0.1140031400311311</v>
      </c>
      <c r="C1699">
        <f t="shared" ca="1" si="78"/>
        <v>1615</v>
      </c>
    </row>
    <row r="1700" spans="1:3" x14ac:dyDescent="0.25">
      <c r="A1700">
        <f t="shared" si="80"/>
        <v>1700</v>
      </c>
      <c r="B1700">
        <f t="shared" ca="1" si="79"/>
        <v>0.44378223247995385</v>
      </c>
      <c r="C1700">
        <f t="shared" ca="1" si="78"/>
        <v>1039</v>
      </c>
    </row>
    <row r="1701" spans="1:3" x14ac:dyDescent="0.25">
      <c r="A1701">
        <f t="shared" si="80"/>
        <v>1701</v>
      </c>
      <c r="B1701">
        <f t="shared" ca="1" si="79"/>
        <v>0.36408970297651988</v>
      </c>
      <c r="C1701">
        <f t="shared" ca="1" si="78"/>
        <v>1183</v>
      </c>
    </row>
    <row r="1702" spans="1:3" x14ac:dyDescent="0.25">
      <c r="A1702">
        <f t="shared" si="80"/>
        <v>1702</v>
      </c>
      <c r="B1702">
        <f t="shared" ca="1" si="79"/>
        <v>0.49511245595806841</v>
      </c>
      <c r="C1702">
        <f t="shared" ca="1" si="78"/>
        <v>929</v>
      </c>
    </row>
    <row r="1703" spans="1:3" x14ac:dyDescent="0.25">
      <c r="A1703">
        <f t="shared" si="80"/>
        <v>1703</v>
      </c>
      <c r="B1703">
        <f t="shared" ca="1" si="79"/>
        <v>0.35162636277255432</v>
      </c>
      <c r="C1703">
        <f t="shared" ca="1" si="78"/>
        <v>1208</v>
      </c>
    </row>
    <row r="1704" spans="1:3" x14ac:dyDescent="0.25">
      <c r="A1704">
        <f t="shared" si="80"/>
        <v>1704</v>
      </c>
      <c r="B1704">
        <f t="shared" ca="1" si="79"/>
        <v>0.80332215826107833</v>
      </c>
      <c r="C1704">
        <f t="shared" ca="1" si="78"/>
        <v>365</v>
      </c>
    </row>
    <row r="1705" spans="1:3" x14ac:dyDescent="0.25">
      <c r="A1705">
        <f t="shared" si="80"/>
        <v>1705</v>
      </c>
      <c r="B1705">
        <f t="shared" ca="1" si="79"/>
        <v>0.40248108887966527</v>
      </c>
      <c r="C1705">
        <f t="shared" ca="1" si="78"/>
        <v>1108</v>
      </c>
    </row>
    <row r="1706" spans="1:3" x14ac:dyDescent="0.25">
      <c r="A1706">
        <f t="shared" si="80"/>
        <v>1706</v>
      </c>
      <c r="B1706">
        <f t="shared" ca="1" si="79"/>
        <v>5.644107334234838E-2</v>
      </c>
      <c r="C1706">
        <f t="shared" ca="1" si="78"/>
        <v>1713</v>
      </c>
    </row>
    <row r="1707" spans="1:3" x14ac:dyDescent="0.25">
      <c r="A1707">
        <f t="shared" si="80"/>
        <v>1707</v>
      </c>
      <c r="B1707">
        <f t="shared" ca="1" si="79"/>
        <v>0.93644110617628651</v>
      </c>
      <c r="C1707">
        <f t="shared" ca="1" si="78"/>
        <v>118</v>
      </c>
    </row>
    <row r="1708" spans="1:3" x14ac:dyDescent="0.25">
      <c r="A1708">
        <f t="shared" si="80"/>
        <v>1708</v>
      </c>
      <c r="B1708">
        <f t="shared" ca="1" si="79"/>
        <v>0.46860021292296261</v>
      </c>
      <c r="C1708">
        <f t="shared" ca="1" si="78"/>
        <v>985</v>
      </c>
    </row>
    <row r="1709" spans="1:3" x14ac:dyDescent="0.25">
      <c r="A1709">
        <f t="shared" si="80"/>
        <v>1709</v>
      </c>
      <c r="B1709">
        <f t="shared" ca="1" si="79"/>
        <v>0.36812098465673615</v>
      </c>
      <c r="C1709">
        <f t="shared" ca="1" si="78"/>
        <v>1175</v>
      </c>
    </row>
    <row r="1710" spans="1:3" x14ac:dyDescent="0.25">
      <c r="A1710">
        <f t="shared" si="80"/>
        <v>1710</v>
      </c>
      <c r="B1710">
        <f t="shared" ca="1" si="79"/>
        <v>0.15186561283541644</v>
      </c>
      <c r="C1710">
        <f t="shared" ca="1" si="78"/>
        <v>1548</v>
      </c>
    </row>
    <row r="1711" spans="1:3" x14ac:dyDescent="0.25">
      <c r="A1711">
        <f t="shared" si="80"/>
        <v>1711</v>
      </c>
      <c r="B1711">
        <f t="shared" ca="1" si="79"/>
        <v>0.83595553654824872</v>
      </c>
      <c r="C1711">
        <f t="shared" ca="1" si="78"/>
        <v>311</v>
      </c>
    </row>
    <row r="1712" spans="1:3" x14ac:dyDescent="0.25">
      <c r="A1712">
        <f t="shared" si="80"/>
        <v>1712</v>
      </c>
      <c r="B1712">
        <f t="shared" ca="1" si="79"/>
        <v>0.69349775485263054</v>
      </c>
      <c r="C1712">
        <f t="shared" ca="1" si="78"/>
        <v>594</v>
      </c>
    </row>
    <row r="1713" spans="1:3" x14ac:dyDescent="0.25">
      <c r="A1713">
        <f t="shared" si="80"/>
        <v>1713</v>
      </c>
      <c r="B1713">
        <f t="shared" ca="1" si="79"/>
        <v>0.67316976217539737</v>
      </c>
      <c r="C1713">
        <f t="shared" ca="1" si="78"/>
        <v>629</v>
      </c>
    </row>
    <row r="1714" spans="1:3" x14ac:dyDescent="0.25">
      <c r="A1714">
        <f t="shared" si="80"/>
        <v>1714</v>
      </c>
      <c r="B1714">
        <f t="shared" ca="1" si="79"/>
        <v>0.38857405493021424</v>
      </c>
      <c r="C1714">
        <f t="shared" ca="1" si="78"/>
        <v>1141</v>
      </c>
    </row>
    <row r="1715" spans="1:3" x14ac:dyDescent="0.25">
      <c r="A1715">
        <f t="shared" si="80"/>
        <v>1715</v>
      </c>
      <c r="B1715">
        <f t="shared" ca="1" si="79"/>
        <v>0.96566173698045366</v>
      </c>
      <c r="C1715">
        <f t="shared" ca="1" si="78"/>
        <v>70</v>
      </c>
    </row>
    <row r="1716" spans="1:3" x14ac:dyDescent="0.25">
      <c r="A1716">
        <f t="shared" si="80"/>
        <v>1716</v>
      </c>
      <c r="B1716">
        <f t="shared" ca="1" si="79"/>
        <v>0.48369899448996623</v>
      </c>
      <c r="C1716">
        <f t="shared" ca="1" si="78"/>
        <v>954</v>
      </c>
    </row>
    <row r="1717" spans="1:3" x14ac:dyDescent="0.25">
      <c r="A1717">
        <f t="shared" si="80"/>
        <v>1717</v>
      </c>
      <c r="B1717">
        <f t="shared" ca="1" si="79"/>
        <v>0.74353767695010353</v>
      </c>
      <c r="C1717">
        <f t="shared" ca="1" si="78"/>
        <v>484</v>
      </c>
    </row>
    <row r="1718" spans="1:3" x14ac:dyDescent="0.25">
      <c r="A1718">
        <f t="shared" si="80"/>
        <v>1718</v>
      </c>
      <c r="B1718">
        <f t="shared" ca="1" si="79"/>
        <v>7.7210325196083285E-2</v>
      </c>
      <c r="C1718">
        <f t="shared" ca="1" si="78"/>
        <v>1677</v>
      </c>
    </row>
    <row r="1719" spans="1:3" x14ac:dyDescent="0.25">
      <c r="A1719">
        <f t="shared" si="80"/>
        <v>1719</v>
      </c>
      <c r="B1719">
        <f t="shared" ca="1" si="79"/>
        <v>0.48563365170208705</v>
      </c>
      <c r="C1719">
        <f t="shared" ca="1" si="78"/>
        <v>949</v>
      </c>
    </row>
    <row r="1720" spans="1:3" x14ac:dyDescent="0.25">
      <c r="A1720">
        <f t="shared" si="80"/>
        <v>1720</v>
      </c>
      <c r="B1720">
        <f t="shared" ca="1" si="79"/>
        <v>0.58040431603296683</v>
      </c>
      <c r="C1720">
        <f t="shared" ca="1" si="78"/>
        <v>783</v>
      </c>
    </row>
    <row r="1721" spans="1:3" x14ac:dyDescent="0.25">
      <c r="A1721">
        <f t="shared" si="80"/>
        <v>1721</v>
      </c>
      <c r="B1721">
        <f t="shared" ca="1" si="79"/>
        <v>4.0569492081129144E-2</v>
      </c>
      <c r="C1721">
        <f t="shared" ca="1" si="78"/>
        <v>1742</v>
      </c>
    </row>
    <row r="1722" spans="1:3" x14ac:dyDescent="0.25">
      <c r="A1722">
        <f t="shared" si="80"/>
        <v>1722</v>
      </c>
      <c r="B1722">
        <f t="shared" ca="1" si="79"/>
        <v>0.73575164002892102</v>
      </c>
      <c r="C1722">
        <f t="shared" ca="1" si="78"/>
        <v>499</v>
      </c>
    </row>
    <row r="1723" spans="1:3" x14ac:dyDescent="0.25">
      <c r="A1723">
        <f t="shared" si="80"/>
        <v>1723</v>
      </c>
      <c r="B1723">
        <f t="shared" ca="1" si="79"/>
        <v>0.19549282140540225</v>
      </c>
      <c r="C1723">
        <f t="shared" ca="1" si="78"/>
        <v>1474</v>
      </c>
    </row>
    <row r="1724" spans="1:3" x14ac:dyDescent="0.25">
      <c r="A1724">
        <f t="shared" si="80"/>
        <v>1724</v>
      </c>
      <c r="B1724">
        <f t="shared" ca="1" si="79"/>
        <v>0.32675710193932195</v>
      </c>
      <c r="C1724">
        <f t="shared" ca="1" si="78"/>
        <v>1239</v>
      </c>
    </row>
    <row r="1725" spans="1:3" x14ac:dyDescent="0.25">
      <c r="A1725">
        <f t="shared" si="80"/>
        <v>1725</v>
      </c>
      <c r="B1725">
        <f t="shared" ca="1" si="79"/>
        <v>0.97144538922843271</v>
      </c>
      <c r="C1725">
        <f t="shared" ca="1" si="78"/>
        <v>57</v>
      </c>
    </row>
    <row r="1726" spans="1:3" x14ac:dyDescent="0.25">
      <c r="A1726">
        <f t="shared" si="80"/>
        <v>1726</v>
      </c>
      <c r="B1726">
        <f t="shared" ca="1" si="79"/>
        <v>5.2531757263090118E-3</v>
      </c>
      <c r="C1726">
        <f t="shared" ca="1" si="78"/>
        <v>1819</v>
      </c>
    </row>
    <row r="1727" spans="1:3" x14ac:dyDescent="0.25">
      <c r="A1727">
        <f t="shared" si="80"/>
        <v>1727</v>
      </c>
      <c r="B1727">
        <f t="shared" ca="1" si="79"/>
        <v>0.83399176705031708</v>
      </c>
      <c r="C1727">
        <f t="shared" ca="1" si="78"/>
        <v>315</v>
      </c>
    </row>
    <row r="1728" spans="1:3" x14ac:dyDescent="0.25">
      <c r="A1728">
        <f t="shared" si="80"/>
        <v>1728</v>
      </c>
      <c r="B1728">
        <f t="shared" ca="1" si="79"/>
        <v>0.53625628674968884</v>
      </c>
      <c r="C1728">
        <f t="shared" ca="1" si="78"/>
        <v>875</v>
      </c>
    </row>
    <row r="1729" spans="1:3" x14ac:dyDescent="0.25">
      <c r="A1729">
        <f t="shared" si="80"/>
        <v>1729</v>
      </c>
      <c r="B1729">
        <f t="shared" ca="1" si="79"/>
        <v>1.6621539840772526E-2</v>
      </c>
      <c r="C1729">
        <f t="shared" ref="C1729:C1792" ca="1" si="81">RANK(B1729,$B$1:$B$1828,0)</f>
        <v>1793</v>
      </c>
    </row>
    <row r="1730" spans="1:3" x14ac:dyDescent="0.25">
      <c r="A1730">
        <f t="shared" si="80"/>
        <v>1730</v>
      </c>
      <c r="B1730">
        <f t="shared" ref="B1730:B1793" ca="1" si="82">RAND()</f>
        <v>0.70125736935084504</v>
      </c>
      <c r="C1730">
        <f t="shared" ca="1" si="81"/>
        <v>574</v>
      </c>
    </row>
    <row r="1731" spans="1:3" x14ac:dyDescent="0.25">
      <c r="A1731">
        <f t="shared" ref="A1731:A1794" si="83">+A1730+1</f>
        <v>1731</v>
      </c>
      <c r="B1731">
        <f t="shared" ca="1" si="82"/>
        <v>0.78719696112117987</v>
      </c>
      <c r="C1731">
        <f t="shared" ca="1" si="81"/>
        <v>394</v>
      </c>
    </row>
    <row r="1732" spans="1:3" x14ac:dyDescent="0.25">
      <c r="A1732">
        <f t="shared" si="83"/>
        <v>1732</v>
      </c>
      <c r="B1732">
        <f t="shared" ca="1" si="82"/>
        <v>0.62718575209004712</v>
      </c>
      <c r="C1732">
        <f t="shared" ca="1" si="81"/>
        <v>697</v>
      </c>
    </row>
    <row r="1733" spans="1:3" x14ac:dyDescent="0.25">
      <c r="A1733">
        <f t="shared" si="83"/>
        <v>1733</v>
      </c>
      <c r="B1733">
        <f t="shared" ca="1" si="82"/>
        <v>0.96822899130020201</v>
      </c>
      <c r="C1733">
        <f t="shared" ca="1" si="81"/>
        <v>62</v>
      </c>
    </row>
    <row r="1734" spans="1:3" x14ac:dyDescent="0.25">
      <c r="A1734">
        <f t="shared" si="83"/>
        <v>1734</v>
      </c>
      <c r="B1734">
        <f t="shared" ca="1" si="82"/>
        <v>6.6923153638892563E-3</v>
      </c>
      <c r="C1734">
        <f t="shared" ca="1" si="81"/>
        <v>1816</v>
      </c>
    </row>
    <row r="1735" spans="1:3" x14ac:dyDescent="0.25">
      <c r="A1735">
        <f t="shared" si="83"/>
        <v>1735</v>
      </c>
      <c r="B1735">
        <f t="shared" ca="1" si="82"/>
        <v>7.5421367944584983E-2</v>
      </c>
      <c r="C1735">
        <f t="shared" ca="1" si="81"/>
        <v>1682</v>
      </c>
    </row>
    <row r="1736" spans="1:3" x14ac:dyDescent="0.25">
      <c r="A1736">
        <f t="shared" si="83"/>
        <v>1736</v>
      </c>
      <c r="B1736">
        <f t="shared" ca="1" si="82"/>
        <v>4.6770236977419222E-3</v>
      </c>
      <c r="C1736">
        <f t="shared" ca="1" si="81"/>
        <v>1822</v>
      </c>
    </row>
    <row r="1737" spans="1:3" x14ac:dyDescent="0.25">
      <c r="A1737">
        <f t="shared" si="83"/>
        <v>1737</v>
      </c>
      <c r="B1737">
        <f t="shared" ca="1" si="82"/>
        <v>0.41024419715649008</v>
      </c>
      <c r="C1737">
        <f t="shared" ca="1" si="81"/>
        <v>1096</v>
      </c>
    </row>
    <row r="1738" spans="1:3" x14ac:dyDescent="0.25">
      <c r="A1738">
        <f t="shared" si="83"/>
        <v>1738</v>
      </c>
      <c r="B1738">
        <f t="shared" ca="1" si="82"/>
        <v>0.622189314169598</v>
      </c>
      <c r="C1738">
        <f t="shared" ca="1" si="81"/>
        <v>703</v>
      </c>
    </row>
    <row r="1739" spans="1:3" x14ac:dyDescent="0.25">
      <c r="A1739">
        <f t="shared" si="83"/>
        <v>1739</v>
      </c>
      <c r="B1739">
        <f t="shared" ca="1" si="82"/>
        <v>0.85215173066294159</v>
      </c>
      <c r="C1739">
        <f t="shared" ca="1" si="81"/>
        <v>281</v>
      </c>
    </row>
    <row r="1740" spans="1:3" x14ac:dyDescent="0.25">
      <c r="A1740">
        <f t="shared" si="83"/>
        <v>1740</v>
      </c>
      <c r="B1740">
        <f t="shared" ca="1" si="82"/>
        <v>0.49752066076904711</v>
      </c>
      <c r="C1740">
        <f t="shared" ca="1" si="81"/>
        <v>925</v>
      </c>
    </row>
    <row r="1741" spans="1:3" x14ac:dyDescent="0.25">
      <c r="A1741">
        <f t="shared" si="83"/>
        <v>1741</v>
      </c>
      <c r="B1741">
        <f t="shared" ca="1" si="82"/>
        <v>0.81274073885806231</v>
      </c>
      <c r="C1741">
        <f t="shared" ca="1" si="81"/>
        <v>351</v>
      </c>
    </row>
    <row r="1742" spans="1:3" x14ac:dyDescent="0.25">
      <c r="A1742">
        <f t="shared" si="83"/>
        <v>1742</v>
      </c>
      <c r="B1742">
        <f t="shared" ca="1" si="82"/>
        <v>0.35687251253659258</v>
      </c>
      <c r="C1742">
        <f t="shared" ca="1" si="81"/>
        <v>1197</v>
      </c>
    </row>
    <row r="1743" spans="1:3" x14ac:dyDescent="0.25">
      <c r="A1743">
        <f t="shared" si="83"/>
        <v>1743</v>
      </c>
      <c r="B1743">
        <f t="shared" ca="1" si="82"/>
        <v>0.45437171141698374</v>
      </c>
      <c r="C1743">
        <f t="shared" ca="1" si="81"/>
        <v>1010</v>
      </c>
    </row>
    <row r="1744" spans="1:3" x14ac:dyDescent="0.25">
      <c r="A1744">
        <f t="shared" si="83"/>
        <v>1744</v>
      </c>
      <c r="B1744">
        <f t="shared" ca="1" si="82"/>
        <v>7.3709905134560771E-2</v>
      </c>
      <c r="C1744">
        <f t="shared" ca="1" si="81"/>
        <v>1685</v>
      </c>
    </row>
    <row r="1745" spans="1:3" x14ac:dyDescent="0.25">
      <c r="A1745">
        <f t="shared" si="83"/>
        <v>1745</v>
      </c>
      <c r="B1745">
        <f t="shared" ca="1" si="82"/>
        <v>0.42506865638409808</v>
      </c>
      <c r="C1745">
        <f t="shared" ca="1" si="81"/>
        <v>1065</v>
      </c>
    </row>
    <row r="1746" spans="1:3" x14ac:dyDescent="0.25">
      <c r="A1746">
        <f t="shared" si="83"/>
        <v>1746</v>
      </c>
      <c r="B1746">
        <f t="shared" ca="1" si="82"/>
        <v>0.26745683764605277</v>
      </c>
      <c r="C1746">
        <f t="shared" ca="1" si="81"/>
        <v>1344</v>
      </c>
    </row>
    <row r="1747" spans="1:3" x14ac:dyDescent="0.25">
      <c r="A1747">
        <f t="shared" si="83"/>
        <v>1747</v>
      </c>
      <c r="B1747">
        <f t="shared" ca="1" si="82"/>
        <v>0.41521576673370664</v>
      </c>
      <c r="C1747">
        <f t="shared" ca="1" si="81"/>
        <v>1086</v>
      </c>
    </row>
    <row r="1748" spans="1:3" x14ac:dyDescent="0.25">
      <c r="A1748">
        <f t="shared" si="83"/>
        <v>1748</v>
      </c>
      <c r="B1748">
        <f t="shared" ca="1" si="82"/>
        <v>0.57019273611455934</v>
      </c>
      <c r="C1748">
        <f t="shared" ca="1" si="81"/>
        <v>804</v>
      </c>
    </row>
    <row r="1749" spans="1:3" x14ac:dyDescent="0.25">
      <c r="A1749">
        <f t="shared" si="83"/>
        <v>1749</v>
      </c>
      <c r="B1749">
        <f t="shared" ca="1" si="82"/>
        <v>1.4643118485596185E-2</v>
      </c>
      <c r="C1749">
        <f t="shared" ca="1" si="81"/>
        <v>1801</v>
      </c>
    </row>
    <row r="1750" spans="1:3" x14ac:dyDescent="0.25">
      <c r="A1750">
        <f t="shared" si="83"/>
        <v>1750</v>
      </c>
      <c r="B1750">
        <f t="shared" ca="1" si="82"/>
        <v>1.6604228219534445E-2</v>
      </c>
      <c r="C1750">
        <f t="shared" ca="1" si="81"/>
        <v>1794</v>
      </c>
    </row>
    <row r="1751" spans="1:3" x14ac:dyDescent="0.25">
      <c r="A1751">
        <f t="shared" si="83"/>
        <v>1751</v>
      </c>
      <c r="B1751">
        <f t="shared" ca="1" si="82"/>
        <v>0.25048199726967291</v>
      </c>
      <c r="C1751">
        <f t="shared" ca="1" si="81"/>
        <v>1378</v>
      </c>
    </row>
    <row r="1752" spans="1:3" x14ac:dyDescent="0.25">
      <c r="A1752">
        <f t="shared" si="83"/>
        <v>1752</v>
      </c>
      <c r="B1752">
        <f t="shared" ca="1" si="82"/>
        <v>0.14317862620555022</v>
      </c>
      <c r="C1752">
        <f t="shared" ca="1" si="81"/>
        <v>1561</v>
      </c>
    </row>
    <row r="1753" spans="1:3" x14ac:dyDescent="0.25">
      <c r="A1753">
        <f t="shared" si="83"/>
        <v>1753</v>
      </c>
      <c r="B1753">
        <f t="shared" ca="1" si="82"/>
        <v>0.89151510053237559</v>
      </c>
      <c r="C1753">
        <f t="shared" ca="1" si="81"/>
        <v>210</v>
      </c>
    </row>
    <row r="1754" spans="1:3" x14ac:dyDescent="0.25">
      <c r="A1754">
        <f t="shared" si="83"/>
        <v>1754</v>
      </c>
      <c r="B1754">
        <f t="shared" ca="1" si="82"/>
        <v>0.39597859067862895</v>
      </c>
      <c r="C1754">
        <f t="shared" ca="1" si="81"/>
        <v>1119</v>
      </c>
    </row>
    <row r="1755" spans="1:3" x14ac:dyDescent="0.25">
      <c r="A1755">
        <f t="shared" si="83"/>
        <v>1755</v>
      </c>
      <c r="B1755">
        <f t="shared" ca="1" si="82"/>
        <v>2.3526233132725838E-2</v>
      </c>
      <c r="C1755">
        <f t="shared" ca="1" si="81"/>
        <v>1775</v>
      </c>
    </row>
    <row r="1756" spans="1:3" x14ac:dyDescent="0.25">
      <c r="A1756">
        <f t="shared" si="83"/>
        <v>1756</v>
      </c>
      <c r="B1756">
        <f t="shared" ca="1" si="82"/>
        <v>0.35756311473336755</v>
      </c>
      <c r="C1756">
        <f t="shared" ca="1" si="81"/>
        <v>1193</v>
      </c>
    </row>
    <row r="1757" spans="1:3" x14ac:dyDescent="0.25">
      <c r="A1757">
        <f t="shared" si="83"/>
        <v>1757</v>
      </c>
      <c r="B1757">
        <f t="shared" ca="1" si="82"/>
        <v>0.5137397444482229</v>
      </c>
      <c r="C1757">
        <f t="shared" ca="1" si="81"/>
        <v>905</v>
      </c>
    </row>
    <row r="1758" spans="1:3" x14ac:dyDescent="0.25">
      <c r="A1758">
        <f t="shared" si="83"/>
        <v>1758</v>
      </c>
      <c r="B1758">
        <f t="shared" ca="1" si="82"/>
        <v>0.94515621730116317</v>
      </c>
      <c r="C1758">
        <f t="shared" ca="1" si="81"/>
        <v>106</v>
      </c>
    </row>
    <row r="1759" spans="1:3" x14ac:dyDescent="0.25">
      <c r="A1759">
        <f t="shared" si="83"/>
        <v>1759</v>
      </c>
      <c r="B1759">
        <f t="shared" ca="1" si="82"/>
        <v>0.44412599815578835</v>
      </c>
      <c r="C1759">
        <f t="shared" ca="1" si="81"/>
        <v>1038</v>
      </c>
    </row>
    <row r="1760" spans="1:3" x14ac:dyDescent="0.25">
      <c r="A1760">
        <f t="shared" si="83"/>
        <v>1760</v>
      </c>
      <c r="B1760">
        <f t="shared" ca="1" si="82"/>
        <v>0.25178359168999176</v>
      </c>
      <c r="C1760">
        <f t="shared" ca="1" si="81"/>
        <v>1373</v>
      </c>
    </row>
    <row r="1761" spans="1:3" x14ac:dyDescent="0.25">
      <c r="A1761">
        <f t="shared" si="83"/>
        <v>1761</v>
      </c>
      <c r="B1761">
        <f t="shared" ca="1" si="82"/>
        <v>0.81121508907166961</v>
      </c>
      <c r="C1761">
        <f t="shared" ca="1" si="81"/>
        <v>353</v>
      </c>
    </row>
    <row r="1762" spans="1:3" x14ac:dyDescent="0.25">
      <c r="A1762">
        <f t="shared" si="83"/>
        <v>1762</v>
      </c>
      <c r="B1762">
        <f t="shared" ca="1" si="82"/>
        <v>0.48220529967357373</v>
      </c>
      <c r="C1762">
        <f t="shared" ca="1" si="81"/>
        <v>961</v>
      </c>
    </row>
    <row r="1763" spans="1:3" x14ac:dyDescent="0.25">
      <c r="A1763">
        <f t="shared" si="83"/>
        <v>1763</v>
      </c>
      <c r="B1763">
        <f t="shared" ca="1" si="82"/>
        <v>0.74520323183579007</v>
      </c>
      <c r="C1763">
        <f t="shared" ca="1" si="81"/>
        <v>479</v>
      </c>
    </row>
    <row r="1764" spans="1:3" x14ac:dyDescent="0.25">
      <c r="A1764">
        <f t="shared" si="83"/>
        <v>1764</v>
      </c>
      <c r="B1764">
        <f t="shared" ca="1" si="82"/>
        <v>0.4556763657287477</v>
      </c>
      <c r="C1764">
        <f t="shared" ca="1" si="81"/>
        <v>1007</v>
      </c>
    </row>
    <row r="1765" spans="1:3" x14ac:dyDescent="0.25">
      <c r="A1765">
        <f t="shared" si="83"/>
        <v>1765</v>
      </c>
      <c r="B1765">
        <f t="shared" ca="1" si="82"/>
        <v>0.75583228101539057</v>
      </c>
      <c r="C1765">
        <f t="shared" ca="1" si="81"/>
        <v>448</v>
      </c>
    </row>
    <row r="1766" spans="1:3" x14ac:dyDescent="0.25">
      <c r="A1766">
        <f t="shared" si="83"/>
        <v>1766</v>
      </c>
      <c r="B1766">
        <f t="shared" ca="1" si="82"/>
        <v>0.57009286899564682</v>
      </c>
      <c r="C1766">
        <f t="shared" ca="1" si="81"/>
        <v>805</v>
      </c>
    </row>
    <row r="1767" spans="1:3" x14ac:dyDescent="0.25">
      <c r="A1767">
        <f t="shared" si="83"/>
        <v>1767</v>
      </c>
      <c r="B1767">
        <f t="shared" ca="1" si="82"/>
        <v>0.69696666335079416</v>
      </c>
      <c r="C1767">
        <f t="shared" ca="1" si="81"/>
        <v>584</v>
      </c>
    </row>
    <row r="1768" spans="1:3" x14ac:dyDescent="0.25">
      <c r="A1768">
        <f t="shared" si="83"/>
        <v>1768</v>
      </c>
      <c r="B1768">
        <f t="shared" ca="1" si="82"/>
        <v>0.96661741823671421</v>
      </c>
      <c r="C1768">
        <f t="shared" ca="1" si="81"/>
        <v>69</v>
      </c>
    </row>
    <row r="1769" spans="1:3" x14ac:dyDescent="0.25">
      <c r="A1769">
        <f t="shared" si="83"/>
        <v>1769</v>
      </c>
      <c r="B1769">
        <f t="shared" ca="1" si="82"/>
        <v>0.43558519961526199</v>
      </c>
      <c r="C1769">
        <f t="shared" ca="1" si="81"/>
        <v>1051</v>
      </c>
    </row>
    <row r="1770" spans="1:3" x14ac:dyDescent="0.25">
      <c r="A1770">
        <f t="shared" si="83"/>
        <v>1770</v>
      </c>
      <c r="B1770">
        <f t="shared" ca="1" si="82"/>
        <v>4.1823422875020833E-2</v>
      </c>
      <c r="C1770">
        <f t="shared" ca="1" si="81"/>
        <v>1741</v>
      </c>
    </row>
    <row r="1771" spans="1:3" x14ac:dyDescent="0.25">
      <c r="A1771">
        <f t="shared" si="83"/>
        <v>1771</v>
      </c>
      <c r="B1771">
        <f t="shared" ca="1" si="82"/>
        <v>0.22366029117691233</v>
      </c>
      <c r="C1771">
        <f t="shared" ca="1" si="81"/>
        <v>1421</v>
      </c>
    </row>
    <row r="1772" spans="1:3" x14ac:dyDescent="0.25">
      <c r="A1772">
        <f t="shared" si="83"/>
        <v>1772</v>
      </c>
      <c r="B1772">
        <f t="shared" ca="1" si="82"/>
        <v>0.40439601894277533</v>
      </c>
      <c r="C1772">
        <f t="shared" ca="1" si="81"/>
        <v>1106</v>
      </c>
    </row>
    <row r="1773" spans="1:3" x14ac:dyDescent="0.25">
      <c r="A1773">
        <f t="shared" si="83"/>
        <v>1773</v>
      </c>
      <c r="B1773">
        <f t="shared" ca="1" si="82"/>
        <v>0.31507920430599434</v>
      </c>
      <c r="C1773">
        <f t="shared" ca="1" si="81"/>
        <v>1257</v>
      </c>
    </row>
    <row r="1774" spans="1:3" x14ac:dyDescent="0.25">
      <c r="A1774">
        <f t="shared" si="83"/>
        <v>1774</v>
      </c>
      <c r="B1774">
        <f t="shared" ca="1" si="82"/>
        <v>0.16918886594068105</v>
      </c>
      <c r="C1774">
        <f t="shared" ca="1" si="81"/>
        <v>1523</v>
      </c>
    </row>
    <row r="1775" spans="1:3" x14ac:dyDescent="0.25">
      <c r="A1775">
        <f t="shared" si="83"/>
        <v>1775</v>
      </c>
      <c r="B1775">
        <f t="shared" ca="1" si="82"/>
        <v>0.44736039631060964</v>
      </c>
      <c r="C1775">
        <f t="shared" ca="1" si="81"/>
        <v>1030</v>
      </c>
    </row>
    <row r="1776" spans="1:3" x14ac:dyDescent="0.25">
      <c r="A1776">
        <f t="shared" si="83"/>
        <v>1776</v>
      </c>
      <c r="B1776">
        <f t="shared" ca="1" si="82"/>
        <v>0.44862411893813026</v>
      </c>
      <c r="C1776">
        <f t="shared" ca="1" si="81"/>
        <v>1025</v>
      </c>
    </row>
    <row r="1777" spans="1:3" x14ac:dyDescent="0.25">
      <c r="A1777">
        <f t="shared" si="83"/>
        <v>1777</v>
      </c>
      <c r="B1777">
        <f t="shared" ca="1" si="82"/>
        <v>0.80933791641473185</v>
      </c>
      <c r="C1777">
        <f t="shared" ca="1" si="81"/>
        <v>357</v>
      </c>
    </row>
    <row r="1778" spans="1:3" x14ac:dyDescent="0.25">
      <c r="A1778">
        <f t="shared" si="83"/>
        <v>1778</v>
      </c>
      <c r="B1778">
        <f t="shared" ca="1" si="82"/>
        <v>0.81407754489421214</v>
      </c>
      <c r="C1778">
        <f t="shared" ca="1" si="81"/>
        <v>349</v>
      </c>
    </row>
    <row r="1779" spans="1:3" x14ac:dyDescent="0.25">
      <c r="A1779">
        <f t="shared" si="83"/>
        <v>1779</v>
      </c>
      <c r="B1779">
        <f t="shared" ca="1" si="82"/>
        <v>0.47182907833850452</v>
      </c>
      <c r="C1779">
        <f t="shared" ca="1" si="81"/>
        <v>976</v>
      </c>
    </row>
    <row r="1780" spans="1:3" x14ac:dyDescent="0.25">
      <c r="A1780">
        <f t="shared" si="83"/>
        <v>1780</v>
      </c>
      <c r="B1780">
        <f t="shared" ca="1" si="82"/>
        <v>1.7031765754664363E-2</v>
      </c>
      <c r="C1780">
        <f t="shared" ca="1" si="81"/>
        <v>1789</v>
      </c>
    </row>
    <row r="1781" spans="1:3" x14ac:dyDescent="0.25">
      <c r="A1781">
        <f t="shared" si="83"/>
        <v>1781</v>
      </c>
      <c r="B1781">
        <f t="shared" ca="1" si="82"/>
        <v>6.7834292590062906E-2</v>
      </c>
      <c r="C1781">
        <f t="shared" ca="1" si="81"/>
        <v>1692</v>
      </c>
    </row>
    <row r="1782" spans="1:3" x14ac:dyDescent="0.25">
      <c r="A1782">
        <f t="shared" si="83"/>
        <v>1782</v>
      </c>
      <c r="B1782">
        <f t="shared" ca="1" si="82"/>
        <v>0.1629198239848233</v>
      </c>
      <c r="C1782">
        <f t="shared" ca="1" si="81"/>
        <v>1533</v>
      </c>
    </row>
    <row r="1783" spans="1:3" x14ac:dyDescent="0.25">
      <c r="A1783">
        <f t="shared" si="83"/>
        <v>1783</v>
      </c>
      <c r="B1783">
        <f t="shared" ca="1" si="82"/>
        <v>0.1629110903929204</v>
      </c>
      <c r="C1783">
        <f t="shared" ca="1" si="81"/>
        <v>1534</v>
      </c>
    </row>
    <row r="1784" spans="1:3" x14ac:dyDescent="0.25">
      <c r="A1784">
        <f t="shared" si="83"/>
        <v>1784</v>
      </c>
      <c r="B1784">
        <f t="shared" ca="1" si="82"/>
        <v>0.14141127102350881</v>
      </c>
      <c r="C1784">
        <f t="shared" ca="1" si="81"/>
        <v>1564</v>
      </c>
    </row>
    <row r="1785" spans="1:3" x14ac:dyDescent="0.25">
      <c r="A1785">
        <f t="shared" si="83"/>
        <v>1785</v>
      </c>
      <c r="B1785">
        <f t="shared" ca="1" si="82"/>
        <v>0.23539342346389824</v>
      </c>
      <c r="C1785">
        <f t="shared" ca="1" si="81"/>
        <v>1408</v>
      </c>
    </row>
    <row r="1786" spans="1:3" x14ac:dyDescent="0.25">
      <c r="A1786">
        <f t="shared" si="83"/>
        <v>1786</v>
      </c>
      <c r="B1786">
        <f t="shared" ca="1" si="82"/>
        <v>0.27054452226310732</v>
      </c>
      <c r="C1786">
        <f t="shared" ca="1" si="81"/>
        <v>1334</v>
      </c>
    </row>
    <row r="1787" spans="1:3" x14ac:dyDescent="0.25">
      <c r="A1787">
        <f t="shared" si="83"/>
        <v>1787</v>
      </c>
      <c r="B1787">
        <f t="shared" ca="1" si="82"/>
        <v>0.57072758293648929</v>
      </c>
      <c r="C1787">
        <f t="shared" ca="1" si="81"/>
        <v>802</v>
      </c>
    </row>
    <row r="1788" spans="1:3" x14ac:dyDescent="0.25">
      <c r="A1788">
        <f t="shared" si="83"/>
        <v>1788</v>
      </c>
      <c r="B1788">
        <f t="shared" ca="1" si="82"/>
        <v>0.8981908213850055</v>
      </c>
      <c r="C1788">
        <f t="shared" ca="1" si="81"/>
        <v>197</v>
      </c>
    </row>
    <row r="1789" spans="1:3" x14ac:dyDescent="0.25">
      <c r="A1789">
        <f t="shared" si="83"/>
        <v>1789</v>
      </c>
      <c r="B1789">
        <f t="shared" ca="1" si="82"/>
        <v>0.15686903351835857</v>
      </c>
      <c r="C1789">
        <f t="shared" ca="1" si="81"/>
        <v>1541</v>
      </c>
    </row>
    <row r="1790" spans="1:3" x14ac:dyDescent="0.25">
      <c r="A1790">
        <f t="shared" si="83"/>
        <v>1790</v>
      </c>
      <c r="B1790">
        <f t="shared" ca="1" si="82"/>
        <v>0.82319855221530769</v>
      </c>
      <c r="C1790">
        <f t="shared" ca="1" si="81"/>
        <v>331</v>
      </c>
    </row>
    <row r="1791" spans="1:3" x14ac:dyDescent="0.25">
      <c r="A1791">
        <f t="shared" si="83"/>
        <v>1791</v>
      </c>
      <c r="B1791">
        <f t="shared" ca="1" si="82"/>
        <v>0.5586313053986699</v>
      </c>
      <c r="C1791">
        <f t="shared" ca="1" si="81"/>
        <v>834</v>
      </c>
    </row>
    <row r="1792" spans="1:3" x14ac:dyDescent="0.25">
      <c r="A1792">
        <f t="shared" si="83"/>
        <v>1792</v>
      </c>
      <c r="B1792">
        <f t="shared" ca="1" si="82"/>
        <v>0.41985856775381147</v>
      </c>
      <c r="C1792">
        <f t="shared" ca="1" si="81"/>
        <v>1075</v>
      </c>
    </row>
    <row r="1793" spans="1:3" x14ac:dyDescent="0.25">
      <c r="A1793">
        <f t="shared" si="83"/>
        <v>1793</v>
      </c>
      <c r="B1793">
        <f t="shared" ca="1" si="82"/>
        <v>0.46731514064753654</v>
      </c>
      <c r="C1793">
        <f t="shared" ref="C1793:C1827" ca="1" si="84">RANK(B1793,$B$1:$B$1828,0)</f>
        <v>989</v>
      </c>
    </row>
    <row r="1794" spans="1:3" x14ac:dyDescent="0.25">
      <c r="A1794">
        <f t="shared" si="83"/>
        <v>1794</v>
      </c>
      <c r="B1794">
        <f t="shared" ref="B1794:B1828" ca="1" si="85">RAND()</f>
        <v>0.85237294980794476</v>
      </c>
      <c r="C1794">
        <f t="shared" ca="1" si="84"/>
        <v>280</v>
      </c>
    </row>
    <row r="1795" spans="1:3" x14ac:dyDescent="0.25">
      <c r="A1795">
        <f t="shared" ref="A1795:A1828" si="86">+A1794+1</f>
        <v>1795</v>
      </c>
      <c r="B1795">
        <f t="shared" ca="1" si="85"/>
        <v>0.76952758118591214</v>
      </c>
      <c r="C1795">
        <f t="shared" ca="1" si="84"/>
        <v>425</v>
      </c>
    </row>
    <row r="1796" spans="1:3" x14ac:dyDescent="0.25">
      <c r="A1796">
        <f t="shared" si="86"/>
        <v>1796</v>
      </c>
      <c r="B1796">
        <f t="shared" ca="1" si="85"/>
        <v>0.28290382713106488</v>
      </c>
      <c r="C1796">
        <f t="shared" ca="1" si="84"/>
        <v>1318</v>
      </c>
    </row>
    <row r="1797" spans="1:3" x14ac:dyDescent="0.25">
      <c r="A1797">
        <f t="shared" si="86"/>
        <v>1797</v>
      </c>
      <c r="B1797">
        <f t="shared" ca="1" si="85"/>
        <v>0.6028648567949737</v>
      </c>
      <c r="C1797">
        <f t="shared" ca="1" si="84"/>
        <v>742</v>
      </c>
    </row>
    <row r="1798" spans="1:3" x14ac:dyDescent="0.25">
      <c r="A1798">
        <f t="shared" si="86"/>
        <v>1798</v>
      </c>
      <c r="B1798">
        <f t="shared" ca="1" si="85"/>
        <v>0.73292074639137583</v>
      </c>
      <c r="C1798">
        <f t="shared" ca="1" si="84"/>
        <v>506</v>
      </c>
    </row>
    <row r="1799" spans="1:3" x14ac:dyDescent="0.25">
      <c r="A1799">
        <f t="shared" si="86"/>
        <v>1799</v>
      </c>
      <c r="B1799">
        <f t="shared" ca="1" si="85"/>
        <v>0.26139210515420042</v>
      </c>
      <c r="C1799">
        <f t="shared" ca="1" si="84"/>
        <v>1356</v>
      </c>
    </row>
    <row r="1800" spans="1:3" x14ac:dyDescent="0.25">
      <c r="A1800">
        <f t="shared" si="86"/>
        <v>1800</v>
      </c>
      <c r="B1800">
        <f t="shared" ca="1" si="85"/>
        <v>0.73346880491728939</v>
      </c>
      <c r="C1800">
        <f t="shared" ca="1" si="84"/>
        <v>503</v>
      </c>
    </row>
    <row r="1801" spans="1:3" x14ac:dyDescent="0.25">
      <c r="A1801">
        <f t="shared" si="86"/>
        <v>1801</v>
      </c>
      <c r="B1801">
        <f t="shared" ca="1" si="85"/>
        <v>0.54906963310733703</v>
      </c>
      <c r="C1801">
        <f t="shared" ca="1" si="84"/>
        <v>849</v>
      </c>
    </row>
    <row r="1802" spans="1:3" x14ac:dyDescent="0.25">
      <c r="A1802">
        <f t="shared" si="86"/>
        <v>1802</v>
      </c>
      <c r="B1802">
        <f t="shared" ca="1" si="85"/>
        <v>0.23484673976064596</v>
      </c>
      <c r="C1802">
        <f t="shared" ca="1" si="84"/>
        <v>1409</v>
      </c>
    </row>
    <row r="1803" spans="1:3" x14ac:dyDescent="0.25">
      <c r="A1803">
        <f t="shared" si="86"/>
        <v>1803</v>
      </c>
      <c r="B1803">
        <f t="shared" ca="1" si="85"/>
        <v>0.81001803705214692</v>
      </c>
      <c r="C1803">
        <f t="shared" ca="1" si="84"/>
        <v>355</v>
      </c>
    </row>
    <row r="1804" spans="1:3" x14ac:dyDescent="0.25">
      <c r="A1804">
        <f t="shared" si="86"/>
        <v>1804</v>
      </c>
      <c r="B1804">
        <f t="shared" ca="1" si="85"/>
        <v>0.54145763526327906</v>
      </c>
      <c r="C1804">
        <f t="shared" ca="1" si="84"/>
        <v>863</v>
      </c>
    </row>
    <row r="1805" spans="1:3" x14ac:dyDescent="0.25">
      <c r="A1805">
        <f t="shared" si="86"/>
        <v>1805</v>
      </c>
      <c r="B1805">
        <f t="shared" ca="1" si="85"/>
        <v>0.24736480265130378</v>
      </c>
      <c r="C1805">
        <f t="shared" ca="1" si="84"/>
        <v>1386</v>
      </c>
    </row>
    <row r="1806" spans="1:3" x14ac:dyDescent="0.25">
      <c r="A1806">
        <f t="shared" si="86"/>
        <v>1806</v>
      </c>
      <c r="B1806">
        <f t="shared" ca="1" si="85"/>
        <v>0.79939053763432733</v>
      </c>
      <c r="C1806">
        <f t="shared" ca="1" si="84"/>
        <v>371</v>
      </c>
    </row>
    <row r="1807" spans="1:3" x14ac:dyDescent="0.25">
      <c r="A1807">
        <f t="shared" si="86"/>
        <v>1807</v>
      </c>
      <c r="B1807">
        <f t="shared" ca="1" si="85"/>
        <v>0.32327420294560083</v>
      </c>
      <c r="C1807">
        <f t="shared" ca="1" si="84"/>
        <v>1246</v>
      </c>
    </row>
    <row r="1808" spans="1:3" x14ac:dyDescent="0.25">
      <c r="A1808">
        <f t="shared" si="86"/>
        <v>1808</v>
      </c>
      <c r="B1808">
        <f t="shared" ca="1" si="85"/>
        <v>0.79318066137490006</v>
      </c>
      <c r="C1808">
        <f t="shared" ca="1" si="84"/>
        <v>379</v>
      </c>
    </row>
    <row r="1809" spans="1:3" x14ac:dyDescent="0.25">
      <c r="A1809">
        <f t="shared" si="86"/>
        <v>1809</v>
      </c>
      <c r="B1809">
        <f t="shared" ca="1" si="85"/>
        <v>0.69909209962729058</v>
      </c>
      <c r="C1809">
        <f t="shared" ca="1" si="84"/>
        <v>578</v>
      </c>
    </row>
    <row r="1810" spans="1:3" x14ac:dyDescent="0.25">
      <c r="A1810">
        <f t="shared" si="86"/>
        <v>1810</v>
      </c>
      <c r="B1810">
        <f t="shared" ca="1" si="85"/>
        <v>0.83842552009683347</v>
      </c>
      <c r="C1810">
        <f t="shared" ca="1" si="84"/>
        <v>302</v>
      </c>
    </row>
    <row r="1811" spans="1:3" x14ac:dyDescent="0.25">
      <c r="A1811">
        <f t="shared" si="86"/>
        <v>1811</v>
      </c>
      <c r="B1811">
        <f t="shared" ca="1" si="85"/>
        <v>4.3505329103323276E-2</v>
      </c>
      <c r="C1811">
        <f t="shared" ca="1" si="84"/>
        <v>1738</v>
      </c>
    </row>
    <row r="1812" spans="1:3" x14ac:dyDescent="0.25">
      <c r="A1812">
        <f t="shared" si="86"/>
        <v>1812</v>
      </c>
      <c r="B1812">
        <f t="shared" ca="1" si="85"/>
        <v>0.58751819480972001</v>
      </c>
      <c r="C1812">
        <f t="shared" ca="1" si="84"/>
        <v>767</v>
      </c>
    </row>
    <row r="1813" spans="1:3" x14ac:dyDescent="0.25">
      <c r="A1813">
        <f t="shared" si="86"/>
        <v>1813</v>
      </c>
      <c r="B1813">
        <f t="shared" ca="1" si="85"/>
        <v>5.4136421284005531E-2</v>
      </c>
      <c r="C1813">
        <f t="shared" ca="1" si="84"/>
        <v>1718</v>
      </c>
    </row>
    <row r="1814" spans="1:3" x14ac:dyDescent="0.25">
      <c r="A1814">
        <f t="shared" si="86"/>
        <v>1814</v>
      </c>
      <c r="B1814">
        <f t="shared" ca="1" si="85"/>
        <v>0.23130560248046839</v>
      </c>
      <c r="C1814">
        <f t="shared" ca="1" si="84"/>
        <v>1413</v>
      </c>
    </row>
    <row r="1815" spans="1:3" x14ac:dyDescent="0.25">
      <c r="A1815">
        <f t="shared" si="86"/>
        <v>1815</v>
      </c>
      <c r="B1815">
        <f t="shared" ca="1" si="85"/>
        <v>0.13412243985128547</v>
      </c>
      <c r="C1815">
        <f t="shared" ca="1" si="84"/>
        <v>1575</v>
      </c>
    </row>
    <row r="1816" spans="1:3" x14ac:dyDescent="0.25">
      <c r="A1816">
        <f t="shared" si="86"/>
        <v>1816</v>
      </c>
      <c r="B1816">
        <f t="shared" ca="1" si="85"/>
        <v>0.1699984849653231</v>
      </c>
      <c r="C1816">
        <f t="shared" ca="1" si="84"/>
        <v>1522</v>
      </c>
    </row>
    <row r="1817" spans="1:3" x14ac:dyDescent="0.25">
      <c r="A1817">
        <f t="shared" si="86"/>
        <v>1817</v>
      </c>
      <c r="B1817">
        <f t="shared" ca="1" si="85"/>
        <v>0.39283866094009334</v>
      </c>
      <c r="C1817">
        <f t="shared" ca="1" si="84"/>
        <v>1133</v>
      </c>
    </row>
    <row r="1818" spans="1:3" x14ac:dyDescent="0.25">
      <c r="A1818">
        <f t="shared" si="86"/>
        <v>1818</v>
      </c>
      <c r="B1818">
        <f t="shared" ca="1" si="85"/>
        <v>0.97157716423910867</v>
      </c>
      <c r="C1818">
        <f t="shared" ca="1" si="84"/>
        <v>56</v>
      </c>
    </row>
    <row r="1819" spans="1:3" x14ac:dyDescent="0.25">
      <c r="A1819">
        <f t="shared" si="86"/>
        <v>1819</v>
      </c>
      <c r="B1819">
        <f t="shared" ca="1" si="85"/>
        <v>0.73190998062846657</v>
      </c>
      <c r="C1819">
        <f t="shared" ca="1" si="84"/>
        <v>510</v>
      </c>
    </row>
    <row r="1820" spans="1:3" x14ac:dyDescent="0.25">
      <c r="A1820">
        <f t="shared" si="86"/>
        <v>1820</v>
      </c>
      <c r="B1820">
        <f t="shared" ca="1" si="85"/>
        <v>0.76596856149459802</v>
      </c>
      <c r="C1820">
        <f t="shared" ca="1" si="84"/>
        <v>430</v>
      </c>
    </row>
    <row r="1821" spans="1:3" x14ac:dyDescent="0.25">
      <c r="A1821">
        <f t="shared" si="86"/>
        <v>1821</v>
      </c>
      <c r="B1821">
        <f t="shared" ca="1" si="85"/>
        <v>0.81951587545114857</v>
      </c>
      <c r="C1821">
        <f t="shared" ca="1" si="84"/>
        <v>338</v>
      </c>
    </row>
    <row r="1822" spans="1:3" x14ac:dyDescent="0.25">
      <c r="A1822">
        <f t="shared" si="86"/>
        <v>1822</v>
      </c>
      <c r="B1822">
        <f t="shared" ca="1" si="85"/>
        <v>0.73999088252814793</v>
      </c>
      <c r="C1822">
        <f t="shared" ca="1" si="84"/>
        <v>489</v>
      </c>
    </row>
    <row r="1823" spans="1:3" x14ac:dyDescent="0.25">
      <c r="A1823">
        <f t="shared" si="86"/>
        <v>1823</v>
      </c>
      <c r="B1823">
        <f t="shared" ca="1" si="85"/>
        <v>0.55123278758043182</v>
      </c>
      <c r="C1823">
        <f t="shared" ca="1" si="84"/>
        <v>846</v>
      </c>
    </row>
    <row r="1824" spans="1:3" x14ac:dyDescent="0.25">
      <c r="A1824">
        <f t="shared" si="86"/>
        <v>1824</v>
      </c>
      <c r="B1824">
        <f t="shared" ca="1" si="85"/>
        <v>0.73295655016807115</v>
      </c>
      <c r="C1824">
        <f t="shared" ca="1" si="84"/>
        <v>504</v>
      </c>
    </row>
    <row r="1825" spans="1:3" x14ac:dyDescent="0.25">
      <c r="A1825">
        <f t="shared" si="86"/>
        <v>1825</v>
      </c>
      <c r="B1825">
        <f t="shared" ca="1" si="85"/>
        <v>0.25883112841175226</v>
      </c>
      <c r="C1825">
        <f t="shared" ca="1" si="84"/>
        <v>1360</v>
      </c>
    </row>
    <row r="1826" spans="1:3" x14ac:dyDescent="0.25">
      <c r="A1826">
        <f t="shared" si="86"/>
        <v>1826</v>
      </c>
      <c r="B1826">
        <f t="shared" ca="1" si="85"/>
        <v>0.99823501165968487</v>
      </c>
      <c r="C1826">
        <f t="shared" ca="1" si="84"/>
        <v>3</v>
      </c>
    </row>
    <row r="1827" spans="1:3" x14ac:dyDescent="0.25">
      <c r="A1827">
        <f t="shared" si="86"/>
        <v>1827</v>
      </c>
      <c r="B1827">
        <f t="shared" ca="1" si="85"/>
        <v>0.53339398996880749</v>
      </c>
      <c r="C1827">
        <f t="shared" ca="1" si="84"/>
        <v>876</v>
      </c>
    </row>
    <row r="1828" spans="1:3" x14ac:dyDescent="0.25">
      <c r="A1828">
        <f t="shared" si="86"/>
        <v>1828</v>
      </c>
      <c r="B1828">
        <f t="shared" ca="1" si="85"/>
        <v>0.94746078356678098</v>
      </c>
      <c r="C1828">
        <f ca="1">RANK(B1828,$B$1:$B$1828,0)</f>
        <v>100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I819"/>
  <sheetViews>
    <sheetView zoomScale="90" zoomScaleNormal="90" workbookViewId="0">
      <pane ySplit="2" topLeftCell="A3" activePane="bottomLeft" state="frozen"/>
      <selection activeCell="C42" sqref="C42"/>
      <selection pane="bottomLeft" activeCell="C1" sqref="C1:C1048576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IF(PORTADA!$F$51="A",G1,PORTADA!$F$52)</f>
        <v xml:space="preserve">El espacio Urbano y Rural </v>
      </c>
      <c r="D1" s="3"/>
      <c r="E1" s="4" t="e">
        <f>ROUND(Q2/K2*10,2)</f>
        <v>#DIV/0!</v>
      </c>
      <c r="F1" s="4"/>
      <c r="G1" s="38" t="str">
        <f>LOOKUP(I5,DATOS!A:A,DATOS!E:E)</f>
        <v xml:space="preserve">El espacio Urbano y Rural </v>
      </c>
      <c r="I1" s="39">
        <v>3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 xml:space="preserve">El espacio Urbano y Rural 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IF(PORTADA!$F$51="A",CONCATENATE(K5,".- ",G5),"")</f>
        <v xml:space="preserve">1.- EL ESPACIO URBANO Y RURAL. </v>
      </c>
      <c r="D5" s="24"/>
      <c r="E5" s="11"/>
      <c r="F5" s="11"/>
      <c r="G5" s="40" t="str">
        <f>LOOKUP(I5,DATOS!A:A,DATOS!F:F)</f>
        <v xml:space="preserve">EL ESPACIO URBANO Y RURAL. </v>
      </c>
      <c r="H5" s="40">
        <f>LOOKUP(I5,DATOS!A:A,DATOS!P:P)</f>
        <v>0</v>
      </c>
      <c r="I5" s="35">
        <f>LOOKUP(I1,DATOS!C:C,DATOS!A:A)</f>
        <v>144</v>
      </c>
      <c r="J5" s="61">
        <f>LOOKUP(I5,DATOS!A:A,DATOS!C:C)</f>
        <v>3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IF(PORTADA!$F$51="A",CONCATENATE(K11,".- ",G11),"")</f>
        <v xml:space="preserve">2.- EL ESPACIO URBANO Y RURAL. </v>
      </c>
      <c r="D11" s="24"/>
      <c r="E11" s="11"/>
      <c r="F11" s="11"/>
      <c r="G11" s="40" t="str">
        <f>IF(J12="FIN","",LOOKUP(I11,DATOS!A:A,DATOS!F:F))</f>
        <v xml:space="preserve">EL ESPACIO URBANO Y RURAL. </v>
      </c>
      <c r="H11" s="40">
        <f>IF(J12="FIN",0,LOOKUP(I11,DATOS!A:A,DATOS!P:P))</f>
        <v>0</v>
      </c>
      <c r="I11" s="35">
        <f>+I5+1</f>
        <v>145</v>
      </c>
      <c r="J11" s="61">
        <f>IF(LOOKUP(I11,DATOS!A:A,DATOS!C:C)=0,J5,(LOOKUP(I11,DATOS!A:A,DATOS!C:C)))</f>
        <v>3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IF(PORTADA!$F$51="A",CONCATENATE(K17,".- ",G17),"")</f>
        <v xml:space="preserve">3.- EL ESPACIO URBANO Y RURAL. </v>
      </c>
      <c r="D17" s="24"/>
      <c r="E17" s="11"/>
      <c r="F17" s="11"/>
      <c r="G17" s="40" t="str">
        <f>IF(J18="FIN","",LOOKUP(I17,DATOS!A:A,DATOS!F:F))</f>
        <v xml:space="preserve">EL ESPACIO URBANO Y RURAL. </v>
      </c>
      <c r="H17" s="40">
        <f>IF(J18="FIN",0,LOOKUP(I17,DATOS!A:A,DATOS!P:P))</f>
        <v>0</v>
      </c>
      <c r="I17" s="35">
        <f>+I11+1</f>
        <v>146</v>
      </c>
      <c r="J17" s="61">
        <f>IF(LOOKUP(I17,DATOS!A:A,DATOS!C:C)=0,J11,(LOOKUP(I17,DATOS!A:A,DATOS!C:C)))</f>
        <v>3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IF(PORTADA!$F$51="A",CONCATENATE(K23,".- ",G23),"")</f>
        <v xml:space="preserve">4.- EL ESPACIO URBANO Y RURAL. </v>
      </c>
      <c r="D23" s="24"/>
      <c r="E23" s="11"/>
      <c r="F23" s="11"/>
      <c r="G23" s="40" t="str">
        <f>IF(J24="FIN","",LOOKUP(I23,DATOS!A:A,DATOS!F:F))</f>
        <v xml:space="preserve">EL ESPACIO URBANO Y RURAL. </v>
      </c>
      <c r="H23" s="40">
        <f>IF(J24="FIN",0,LOOKUP(I23,DATOS!A:A,DATOS!P:P))</f>
        <v>0</v>
      </c>
      <c r="I23" s="35">
        <f>+I17+1</f>
        <v>147</v>
      </c>
      <c r="J23" s="61">
        <f>IF(LOOKUP(I23,DATOS!A:A,DATOS!C:C)=0,J17,(LOOKUP(I23,DATOS!A:A,DATOS!C:C)))</f>
        <v>3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IF(PORTADA!$F$51="A",CONCATENATE(K29,".- ",G29),"")</f>
        <v xml:space="preserve">5.- EL ESPACIO URBANO Y RURAL. </v>
      </c>
      <c r="D29" s="24"/>
      <c r="E29" s="11"/>
      <c r="F29" s="11"/>
      <c r="G29" s="40" t="str">
        <f>IF(J30="FIN","",LOOKUP(I29,DATOS!A:A,DATOS!F:F))</f>
        <v xml:space="preserve">EL ESPACIO URBANO Y RURAL. </v>
      </c>
      <c r="H29" s="40">
        <f>IF(J30="FIN",0,LOOKUP(I29,DATOS!A:A,DATOS!P:P))</f>
        <v>0</v>
      </c>
      <c r="I29" s="35">
        <f>+I23+1</f>
        <v>148</v>
      </c>
      <c r="J29" s="61">
        <f>IF(LOOKUP(I29,DATOS!A:A,DATOS!C:C)=0,J23,(LOOKUP(I29,DATOS!A:A,DATOS!C:C)))</f>
        <v>3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IF(PORTADA!$F$51="A",CONCATENATE(K35,".- ",G35),"")</f>
        <v xml:space="preserve">6.- EL ESPACIO URBANO Y RURAL. </v>
      </c>
      <c r="D35" s="24"/>
      <c r="E35" s="11"/>
      <c r="F35" s="11"/>
      <c r="G35" s="40" t="str">
        <f>IF(J36="FIN","",LOOKUP(I35,DATOS!A:A,DATOS!F:F))</f>
        <v xml:space="preserve">EL ESPACIO URBANO Y RURAL. </v>
      </c>
      <c r="H35" s="40">
        <f>IF(J36="FIN",0,LOOKUP(I35,DATOS!A:A,DATOS!P:P))</f>
        <v>0</v>
      </c>
      <c r="I35" s="35">
        <f>+I29+1</f>
        <v>149</v>
      </c>
      <c r="J35" s="61">
        <f>IF(LOOKUP(I35,DATOS!A:A,DATOS!C:C)=0,J29,(LOOKUP(I35,DATOS!A:A,DATOS!C:C)))</f>
        <v>3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IF(PORTADA!$F$51="A",CONCATENATE(K41,".- ",G41),"")</f>
        <v xml:space="preserve">7.- EL ESPACIO URBANO Y RURAL. </v>
      </c>
      <c r="D41" s="24"/>
      <c r="E41" s="11"/>
      <c r="F41" s="11"/>
      <c r="G41" s="40" t="str">
        <f>IF(J42="FIN","",LOOKUP(I41,DATOS!A:A,DATOS!F:F))</f>
        <v xml:space="preserve">EL ESPACIO URBANO Y RURAL. </v>
      </c>
      <c r="H41" s="40">
        <f>IF(J42="FIN",0,LOOKUP(I41,DATOS!A:A,DATOS!P:P))</f>
        <v>0</v>
      </c>
      <c r="I41" s="35">
        <f>+I35+1</f>
        <v>150</v>
      </c>
      <c r="J41" s="61">
        <f>IF(LOOKUP(I41,DATOS!A:A,DATOS!C:C)=0,J35,(LOOKUP(I41,DATOS!A:A,DATOS!C:C)))</f>
        <v>3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IF(PORTADA!$F$51="A",CONCATENATE(K47,".- ",G47),"")</f>
        <v xml:space="preserve">8.- EL ESPACIO URBANO Y RURAL. </v>
      </c>
      <c r="D47" s="24"/>
      <c r="E47" s="11"/>
      <c r="F47" s="11"/>
      <c r="G47" s="40" t="str">
        <f>IF(J48="FIN","",LOOKUP(I47,DATOS!A:A,DATOS!F:F))</f>
        <v xml:space="preserve">EL ESPACIO URBANO Y RURAL. </v>
      </c>
      <c r="H47" s="40">
        <f>IF(J48="FIN",0,LOOKUP(I47,DATOS!A:A,DATOS!P:P))</f>
        <v>0</v>
      </c>
      <c r="I47" s="35">
        <f>+I41+1</f>
        <v>151</v>
      </c>
      <c r="J47" s="61">
        <f>IF(LOOKUP(I47,DATOS!A:A,DATOS!C:C)=0,J41,(LOOKUP(I47,DATOS!A:A,DATOS!C:C)))</f>
        <v>3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IF(PORTADA!$F$51="A",CONCATENATE(K53,".- ",G53),"")</f>
        <v xml:space="preserve">9.- EL ESPACIO URBANO Y RURAL. </v>
      </c>
      <c r="D53" s="24"/>
      <c r="E53" s="11"/>
      <c r="F53" s="11"/>
      <c r="G53" s="40" t="str">
        <f>IF(J54="FIN","",LOOKUP(I53,DATOS!A:A,DATOS!F:F))</f>
        <v xml:space="preserve">EL ESPACIO URBANO Y RURAL. </v>
      </c>
      <c r="H53" s="40">
        <f>IF(J54="FIN",0,LOOKUP(I53,DATOS!A:A,DATOS!P:P))</f>
        <v>0</v>
      </c>
      <c r="I53" s="35">
        <f>+I47+1</f>
        <v>152</v>
      </c>
      <c r="J53" s="61">
        <f>IF(LOOKUP(I53,DATOS!A:A,DATOS!C:C)=0,J47,(LOOKUP(I53,DATOS!A:A,DATOS!C:C)))</f>
        <v>3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IF(PORTADA!$F$51="A",CONCATENATE(K59,".- ",G59),"")</f>
        <v xml:space="preserve">10.- EL ESPACIO URBANO Y RURAL. </v>
      </c>
      <c r="D59" s="24"/>
      <c r="E59" s="11"/>
      <c r="F59" s="11"/>
      <c r="G59" s="40" t="str">
        <f>IF(J60="FIN","",LOOKUP(I59,DATOS!A:A,DATOS!F:F))</f>
        <v xml:space="preserve">EL ESPACIO URBANO Y RURAL. </v>
      </c>
      <c r="H59" s="40">
        <f>IF(J60="FIN",0,LOOKUP(I59,DATOS!A:A,DATOS!P:P))</f>
        <v>0</v>
      </c>
      <c r="I59" s="35">
        <f>+I53+1</f>
        <v>153</v>
      </c>
      <c r="J59" s="61">
        <f>IF(LOOKUP(I59,DATOS!A:A,DATOS!C:C)=0,J53,(LOOKUP(I59,DATOS!A:A,DATOS!C:C)))</f>
        <v>3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IF(PORTADA!$F$51="A",CONCATENATE(K65,".- ",G65),"")</f>
        <v xml:space="preserve">11.- EL ESPACIO URBANO Y RURAL. </v>
      </c>
      <c r="D65" s="24"/>
      <c r="E65" s="11"/>
      <c r="F65" s="11"/>
      <c r="G65" s="40" t="str">
        <f>IF(J66="FIN","",LOOKUP(I65,DATOS!A:A,DATOS!F:F))</f>
        <v xml:space="preserve">EL ESPACIO URBANO Y RURAL. </v>
      </c>
      <c r="H65" s="40">
        <f>IF(J66="FIN",0,LOOKUP(I65,DATOS!A:A,DATOS!P:P))</f>
        <v>0</v>
      </c>
      <c r="I65" s="35">
        <f>+I59+1</f>
        <v>154</v>
      </c>
      <c r="J65" s="61">
        <f>IF(LOOKUP(I65,DATOS!A:A,DATOS!C:C)=0,J59,(LOOKUP(I65,DATOS!A:A,DATOS!C:C)))</f>
        <v>3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IF(PORTADA!$F$51="A",CONCATENATE(K71,".- ",G71),"")</f>
        <v xml:space="preserve">12.- EL ESPACIO URBANO Y RURAL. </v>
      </c>
      <c r="D71" s="24"/>
      <c r="E71" s="11"/>
      <c r="F71" s="11"/>
      <c r="G71" s="40" t="str">
        <f>IF(J72="FIN","",LOOKUP(I71,DATOS!A:A,DATOS!F:F))</f>
        <v xml:space="preserve">EL ESPACIO URBANO Y RURAL. </v>
      </c>
      <c r="H71" s="40">
        <f>IF(J72="FIN",0,LOOKUP(I71,DATOS!A:A,DATOS!P:P))</f>
        <v>0</v>
      </c>
      <c r="I71" s="35">
        <f>+I65+1</f>
        <v>155</v>
      </c>
      <c r="J71" s="61">
        <f>IF(LOOKUP(I71,DATOS!A:A,DATOS!C:C)=0,J65,(LOOKUP(I71,DATOS!A:A,DATOS!C:C)))</f>
        <v>3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IF(PORTADA!$F$51="A",CONCATENATE(K77,".- ",G77),"")</f>
        <v xml:space="preserve">13.- EL ESPACIO URBANO Y RURAL. </v>
      </c>
      <c r="D77" s="24"/>
      <c r="E77" s="11"/>
      <c r="F77" s="11"/>
      <c r="G77" s="40" t="str">
        <f>IF(J78="FIN","",LOOKUP(I77,DATOS!A:A,DATOS!F:F))</f>
        <v xml:space="preserve">EL ESPACIO URBANO Y RURAL. </v>
      </c>
      <c r="H77" s="40">
        <f>IF(J78="FIN",0,LOOKUP(I77,DATOS!A:A,DATOS!P:P))</f>
        <v>0</v>
      </c>
      <c r="I77" s="35">
        <f>+I71+1</f>
        <v>156</v>
      </c>
      <c r="J77" s="61">
        <f>IF(LOOKUP(I77,DATOS!A:A,DATOS!C:C)=0,J71,(LOOKUP(I77,DATOS!A:A,DATOS!C:C)))</f>
        <v>3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IF(PORTADA!$F$51="A",CONCATENATE(K83,".- ",G83),"")</f>
        <v xml:space="preserve">14.- EL ESPACIO URBANO Y RURAL. </v>
      </c>
      <c r="D83" s="24"/>
      <c r="E83" s="11"/>
      <c r="F83" s="11"/>
      <c r="G83" s="40" t="str">
        <f>IF(J84="FIN","",LOOKUP(I83,DATOS!A:A,DATOS!F:F))</f>
        <v xml:space="preserve">EL ESPACIO URBANO Y RURAL. </v>
      </c>
      <c r="H83" s="40">
        <f>IF(J84="FIN",0,LOOKUP(I83,DATOS!A:A,DATOS!P:P))</f>
        <v>0</v>
      </c>
      <c r="I83" s="35">
        <f>+I77+1</f>
        <v>157</v>
      </c>
      <c r="J83" s="61">
        <f>IF(LOOKUP(I83,DATOS!A:A,DATOS!C:C)=0,J77,(LOOKUP(I83,DATOS!A:A,DATOS!C:C)))</f>
        <v>3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IF(PORTADA!$F$51="A",CONCATENATE(K89,".- ",G89),"")</f>
        <v xml:space="preserve">15.- EL ESPACIO URBANO Y RURAL. </v>
      </c>
      <c r="D89" s="24"/>
      <c r="E89" s="11"/>
      <c r="F89" s="11"/>
      <c r="G89" s="40" t="str">
        <f>IF(J90="FIN","",LOOKUP(I89,DATOS!A:A,DATOS!F:F))</f>
        <v xml:space="preserve">EL ESPACIO URBANO Y RURAL. </v>
      </c>
      <c r="H89" s="40">
        <f>IF(J90="FIN",0,LOOKUP(I89,DATOS!A:A,DATOS!P:P))</f>
        <v>0</v>
      </c>
      <c r="I89" s="35">
        <f>+I83+1</f>
        <v>158</v>
      </c>
      <c r="J89" s="61">
        <f>IF(LOOKUP(I89,DATOS!A:A,DATOS!C:C)=0,J83,(LOOKUP(I89,DATOS!A:A,DATOS!C:C)))</f>
        <v>3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IF(PORTADA!$F$51="A",CONCATENATE(K95,".- ",G95),"")</f>
        <v xml:space="preserve">16.- EL ESPACIO URBANO Y RURAL. </v>
      </c>
      <c r="D95" s="24"/>
      <c r="E95" s="11"/>
      <c r="F95" s="11"/>
      <c r="G95" s="40" t="str">
        <f>IF(J96="FIN","",LOOKUP(I95,DATOS!A:A,DATOS!F:F))</f>
        <v xml:space="preserve">EL ESPACIO URBANO Y RURAL. </v>
      </c>
      <c r="H95" s="40">
        <f>IF(J96="FIN",0,LOOKUP(I95,DATOS!A:A,DATOS!P:P))</f>
        <v>0</v>
      </c>
      <c r="I95" s="35">
        <f>+I89+1</f>
        <v>159</v>
      </c>
      <c r="J95" s="61">
        <f>IF(LOOKUP(I95,DATOS!A:A,DATOS!C:C)=0,J89,(LOOKUP(I95,DATOS!A:A,DATOS!C:C)))</f>
        <v>3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IF(PORTADA!$F$51="A",CONCATENATE(K101,".- ",G101),"")</f>
        <v xml:space="preserve">17.- EL ESPACIO URBANO Y RURAL. </v>
      </c>
      <c r="D101" s="24"/>
      <c r="E101" s="11"/>
      <c r="F101" s="11"/>
      <c r="G101" s="40" t="str">
        <f>IF(J102="FIN","",LOOKUP(I101,DATOS!A:A,DATOS!F:F))</f>
        <v xml:space="preserve">EL ESPACIO URBANO Y RURAL. </v>
      </c>
      <c r="H101" s="40">
        <f>IF(J102="FIN",0,LOOKUP(I101,DATOS!A:A,DATOS!P:P))</f>
        <v>0</v>
      </c>
      <c r="I101" s="35">
        <f>+I95+1</f>
        <v>160</v>
      </c>
      <c r="J101" s="61">
        <f>IF(LOOKUP(I101,DATOS!A:A,DATOS!C:C)=0,J95,(LOOKUP(I101,DATOS!A:A,DATOS!C:C)))</f>
        <v>3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IF(PORTADA!$F$51="A",CONCATENATE(K107,".- ",G107),"")</f>
        <v xml:space="preserve">18.- EL ESPACIO URBANO Y RURAL. </v>
      </c>
      <c r="D107" s="24"/>
      <c r="E107" s="11"/>
      <c r="F107" s="11"/>
      <c r="G107" s="40" t="str">
        <f>IF(J108="FIN","",LOOKUP(I107,DATOS!A:A,DATOS!F:F))</f>
        <v xml:space="preserve">EL ESPACIO URBANO Y RURAL. </v>
      </c>
      <c r="H107" s="40">
        <f>IF(J108="FIN",0,LOOKUP(I107,DATOS!A:A,DATOS!P:P))</f>
        <v>0</v>
      </c>
      <c r="I107" s="35">
        <f>+I101+1</f>
        <v>161</v>
      </c>
      <c r="J107" s="61">
        <f>IF(LOOKUP(I107,DATOS!A:A,DATOS!C:C)=0,J101,(LOOKUP(I107,DATOS!A:A,DATOS!C:C)))</f>
        <v>3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IF(PORTADA!$F$51="A",CONCATENATE(K113,".- ",G113),"")</f>
        <v xml:space="preserve">19.- EL ESPACIO URBANO Y RURAL. </v>
      </c>
      <c r="D113" s="24"/>
      <c r="E113" s="11"/>
      <c r="F113" s="11"/>
      <c r="G113" s="40" t="str">
        <f>IF(J114="FIN","",LOOKUP(I113,DATOS!A:A,DATOS!F:F))</f>
        <v xml:space="preserve">EL ESPACIO URBANO Y RURAL. </v>
      </c>
      <c r="H113" s="40">
        <f>IF(J114="FIN",0,LOOKUP(I113,DATOS!A:A,DATOS!P:P))</f>
        <v>0</v>
      </c>
      <c r="I113" s="35">
        <f>+I107+1</f>
        <v>162</v>
      </c>
      <c r="J113" s="61">
        <f>IF(LOOKUP(I113,DATOS!A:A,DATOS!C:C)=0,J107,(LOOKUP(I113,DATOS!A:A,DATOS!C:C)))</f>
        <v>3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IF(PORTADA!$F$51="A",CONCATENATE(K119,".- ",G119),"")</f>
        <v xml:space="preserve">20.- EL ESPACIO URBANO Y RURAL. </v>
      </c>
      <c r="D119" s="24"/>
      <c r="E119" s="11"/>
      <c r="F119" s="11"/>
      <c r="G119" s="40" t="str">
        <f>IF(J120="FIN","",LOOKUP(I119,DATOS!A:A,DATOS!F:F))</f>
        <v xml:space="preserve">EL ESPACIO URBANO Y RURAL. </v>
      </c>
      <c r="H119" s="40">
        <f>IF(J120="FIN",0,LOOKUP(I119,DATOS!A:A,DATOS!P:P))</f>
        <v>0</v>
      </c>
      <c r="I119" s="35">
        <f>+I113+1</f>
        <v>163</v>
      </c>
      <c r="J119" s="61">
        <f>IF(LOOKUP(I119,DATOS!A:A,DATOS!C:C)=0,J113,(LOOKUP(I119,DATOS!A:A,DATOS!C:C)))</f>
        <v>3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IF(PORTADA!$F$51="A",CONCATENATE(K125,".- ",G125),"")</f>
        <v xml:space="preserve">21.- EL ESPACIO URBANO Y RURAL. </v>
      </c>
      <c r="D125" s="24"/>
      <c r="E125" s="11"/>
      <c r="F125" s="11"/>
      <c r="G125" s="40" t="str">
        <f>IF(J126="FIN","",LOOKUP(I125,DATOS!A:A,DATOS!F:F))</f>
        <v xml:space="preserve">EL ESPACIO URBANO Y RURAL. </v>
      </c>
      <c r="H125" s="40">
        <f>IF(J126="FIN",0,LOOKUP(I125,DATOS!A:A,DATOS!P:P))</f>
        <v>0</v>
      </c>
      <c r="I125" s="35">
        <f>+I119+1</f>
        <v>164</v>
      </c>
      <c r="J125" s="61">
        <f>IF(LOOKUP(I125,DATOS!A:A,DATOS!C:C)=0,J119,(LOOKUP(I125,DATOS!A:A,DATOS!C:C)))</f>
        <v>3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IF(PORTADA!$F$51="A",CONCATENATE(K131,".- ",G131),"")</f>
        <v xml:space="preserve">22.- EL ESPACIO URBANO Y RURAL. </v>
      </c>
      <c r="D131" s="24"/>
      <c r="E131" s="11"/>
      <c r="F131" s="11"/>
      <c r="G131" s="40" t="str">
        <f>IF(J132="FIN","",LOOKUP(I131,DATOS!A:A,DATOS!F:F))</f>
        <v xml:space="preserve">EL ESPACIO URBANO Y RURAL. </v>
      </c>
      <c r="H131" s="40">
        <f>IF(J132="FIN",0,LOOKUP(I131,DATOS!A:A,DATOS!P:P))</f>
        <v>0</v>
      </c>
      <c r="I131" s="35">
        <f>+I125+1</f>
        <v>165</v>
      </c>
      <c r="J131" s="61">
        <f>IF(LOOKUP(I131,DATOS!A:A,DATOS!C:C)=0,J125,(LOOKUP(I131,DATOS!A:A,DATOS!C:C)))</f>
        <v>3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IF(PORTADA!$F$51="A",CONCATENATE(K137,".- ",G137),"")</f>
        <v xml:space="preserve">23.- EL ESPACIO URBANO Y RURAL. </v>
      </c>
      <c r="D137" s="24"/>
      <c r="E137" s="11"/>
      <c r="F137" s="11"/>
      <c r="G137" s="40" t="str">
        <f>IF(J138="FIN","",LOOKUP(I137,DATOS!A:A,DATOS!F:F))</f>
        <v xml:space="preserve">EL ESPACIO URBANO Y RURAL. </v>
      </c>
      <c r="H137" s="40">
        <f>IF(J138="FIN",0,LOOKUP(I137,DATOS!A:A,DATOS!P:P))</f>
        <v>0</v>
      </c>
      <c r="I137" s="35">
        <f>+I131+1</f>
        <v>166</v>
      </c>
      <c r="J137" s="61">
        <f>IF(LOOKUP(I137,DATOS!A:A,DATOS!C:C)=0,J131,(LOOKUP(I137,DATOS!A:A,DATOS!C:C)))</f>
        <v>3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IF(PORTADA!$F$51="A",CONCATENATE(K143,".- ",G143),"")</f>
        <v xml:space="preserve">24.- EL ESPACIO URBANO Y RURAL. </v>
      </c>
      <c r="D143" s="24"/>
      <c r="E143" s="11"/>
      <c r="F143" s="11"/>
      <c r="G143" s="40" t="str">
        <f>IF(J144="FIN","",LOOKUP(I143,DATOS!A:A,DATOS!F:F))</f>
        <v xml:space="preserve">EL ESPACIO URBANO Y RURAL. </v>
      </c>
      <c r="H143" s="40">
        <f>IF(J144="FIN",0,LOOKUP(I143,DATOS!A:A,DATOS!P:P))</f>
        <v>0</v>
      </c>
      <c r="I143" s="35">
        <f>+I137+1</f>
        <v>167</v>
      </c>
      <c r="J143" s="61">
        <f>IF(LOOKUP(I143,DATOS!A:A,DATOS!C:C)=0,J137,(LOOKUP(I143,DATOS!A:A,DATOS!C:C)))</f>
        <v>3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IF(PORTADA!$F$51="A",CONCATENATE(K149,".- ",G149),"")</f>
        <v xml:space="preserve">25.- EL ESPACIO URBANO Y RURAL. </v>
      </c>
      <c r="D149" s="24"/>
      <c r="E149" s="11"/>
      <c r="F149" s="11"/>
      <c r="G149" s="40" t="str">
        <f>IF(J150="FIN","",LOOKUP(I149,DATOS!A:A,DATOS!F:F))</f>
        <v xml:space="preserve">EL ESPACIO URBANO Y RURAL. </v>
      </c>
      <c r="H149" s="40">
        <f>IF(J150="FIN",0,LOOKUP(I149,DATOS!A:A,DATOS!P:P))</f>
        <v>0</v>
      </c>
      <c r="I149" s="35">
        <f>+I143+1</f>
        <v>168</v>
      </c>
      <c r="J149" s="61">
        <f>IF(LOOKUP(I149,DATOS!A:A,DATOS!C:C)=0,J143,(LOOKUP(I149,DATOS!A:A,DATOS!C:C)))</f>
        <v>3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IF(PORTADA!$F$51="A",CONCATENATE(K155,".- ",G155),"")</f>
        <v xml:space="preserve">26.- EL ESPACIO URBANO Y RURAL. </v>
      </c>
      <c r="D155" s="24"/>
      <c r="E155" s="11"/>
      <c r="F155" s="11"/>
      <c r="G155" s="40" t="str">
        <f>IF(J156="FIN","",LOOKUP(I155,DATOS!A:A,DATOS!F:F))</f>
        <v xml:space="preserve">EL ESPACIO URBANO Y RURAL. </v>
      </c>
      <c r="H155" s="40">
        <f>IF(J156="FIN",0,LOOKUP(I155,DATOS!A:A,DATOS!P:P))</f>
        <v>0</v>
      </c>
      <c r="I155" s="35">
        <f>+I149+1</f>
        <v>169</v>
      </c>
      <c r="J155" s="61">
        <f>IF(LOOKUP(I155,DATOS!A:A,DATOS!C:C)=0,J149,(LOOKUP(I155,DATOS!A:A,DATOS!C:C)))</f>
        <v>3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IF(PORTADA!$F$51="A",CONCATENATE(K161,".- ",G161),"")</f>
        <v xml:space="preserve">27.- EL ESPACIO URBANO Y RURAL. </v>
      </c>
      <c r="D161" s="24"/>
      <c r="E161" s="11"/>
      <c r="F161" s="11"/>
      <c r="G161" s="40" t="str">
        <f>IF(J162="FIN","",LOOKUP(I161,DATOS!A:A,DATOS!F:F))</f>
        <v xml:space="preserve">EL ESPACIO URBANO Y RURAL. </v>
      </c>
      <c r="H161" s="40">
        <f>IF(J162="FIN",0,LOOKUP(I161,DATOS!A:A,DATOS!P:P))</f>
        <v>0</v>
      </c>
      <c r="I161" s="35">
        <f>+I155+1</f>
        <v>170</v>
      </c>
      <c r="J161" s="61">
        <f>IF(LOOKUP(I161,DATOS!A:A,DATOS!C:C)=0,J155,(LOOKUP(I161,DATOS!A:A,DATOS!C:C)))</f>
        <v>3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IF(PORTADA!$F$51="A",CONCATENATE(K167,".- ",G167),"")</f>
        <v xml:space="preserve">28.- EL ESPACIO URBANO Y RURAL. </v>
      </c>
      <c r="D167" s="24"/>
      <c r="E167" s="11"/>
      <c r="F167" s="11"/>
      <c r="G167" s="40" t="str">
        <f>IF(J168="FIN","",LOOKUP(I167,DATOS!A:A,DATOS!F:F))</f>
        <v xml:space="preserve">EL ESPACIO URBANO Y RURAL. </v>
      </c>
      <c r="H167" s="40">
        <f>IF(J168="FIN",0,LOOKUP(I167,DATOS!A:A,DATOS!P:P))</f>
        <v>0</v>
      </c>
      <c r="I167" s="35">
        <f>+I161+1</f>
        <v>171</v>
      </c>
      <c r="J167" s="61">
        <f>IF(LOOKUP(I167,DATOS!A:A,DATOS!C:C)=0,J161,(LOOKUP(I167,DATOS!A:A,DATOS!C:C)))</f>
        <v>3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IF(PORTADA!$F$51="A",CONCATENATE(K173,".- ",G173),"")</f>
        <v xml:space="preserve">29.- EL ESPACIO URBANO Y RURAL. </v>
      </c>
      <c r="D173" s="24"/>
      <c r="E173" s="11"/>
      <c r="F173" s="11"/>
      <c r="G173" s="40" t="str">
        <f>IF(J174="FIN","",LOOKUP(I173,DATOS!A:A,DATOS!F:F))</f>
        <v xml:space="preserve">EL ESPACIO URBANO Y RURAL. </v>
      </c>
      <c r="H173" s="40">
        <f>IF(J174="FIN",0,LOOKUP(I173,DATOS!A:A,DATOS!P:P))</f>
        <v>0</v>
      </c>
      <c r="I173" s="35">
        <f>+I167+1</f>
        <v>172</v>
      </c>
      <c r="J173" s="61">
        <f>IF(LOOKUP(I173,DATOS!A:A,DATOS!C:C)=0,J167,(LOOKUP(I173,DATOS!A:A,DATOS!C:C)))</f>
        <v>3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IF(PORTADA!$F$51="A",CONCATENATE(K179,".- ",G179),"")</f>
        <v xml:space="preserve">30.- EL ESPACIO URBANO Y RURAL. </v>
      </c>
      <c r="D179" s="24"/>
      <c r="E179" s="11"/>
      <c r="F179" s="11"/>
      <c r="G179" s="40" t="str">
        <f>IF(J180="FIN","",LOOKUP(I179,DATOS!A:A,DATOS!F:F))</f>
        <v xml:space="preserve">EL ESPACIO URBANO Y RURAL. </v>
      </c>
      <c r="H179" s="40">
        <f>IF(J180="FIN",0,LOOKUP(I179,DATOS!A:A,DATOS!P:P))</f>
        <v>0</v>
      </c>
      <c r="I179" s="35">
        <f>+I173+1</f>
        <v>173</v>
      </c>
      <c r="J179" s="61">
        <f>IF(LOOKUP(I179,DATOS!A:A,DATOS!C:C)=0,J173,(LOOKUP(I179,DATOS!A:A,DATOS!C:C)))</f>
        <v>3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IF(PORTADA!$F$51="A",CONCATENATE(K185,".- ",G185),"")</f>
        <v xml:space="preserve">31.- EL ESPACIO URBANO Y RURAL. </v>
      </c>
      <c r="D185" s="24"/>
      <c r="E185" s="11"/>
      <c r="F185" s="11"/>
      <c r="G185" s="40" t="str">
        <f>IF(J186="FIN","",LOOKUP(I185,DATOS!A:A,DATOS!F:F))</f>
        <v xml:space="preserve">EL ESPACIO URBANO Y RURAL. </v>
      </c>
      <c r="H185" s="40">
        <f>IF(J186="FIN",0,LOOKUP(I185,DATOS!A:A,DATOS!P:P))</f>
        <v>0</v>
      </c>
      <c r="I185" s="35">
        <f>+I179+1</f>
        <v>174</v>
      </c>
      <c r="J185" s="61">
        <f>IF(LOOKUP(I185,DATOS!A:A,DATOS!C:C)=0,J179,(LOOKUP(I185,DATOS!A:A,DATOS!C:C)))</f>
        <v>3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IF(PORTADA!$F$51="A",CONCATENATE(K191,".- ",G191),"")</f>
        <v xml:space="preserve">32.- EL ESPACIO URBANO Y RURAL. </v>
      </c>
      <c r="D191" s="24"/>
      <c r="E191" s="11"/>
      <c r="F191" s="11"/>
      <c r="G191" s="40" t="str">
        <f>IF(J192="FIN","",LOOKUP(I191,DATOS!A:A,DATOS!F:F))</f>
        <v xml:space="preserve">EL ESPACIO URBANO Y RURAL. </v>
      </c>
      <c r="H191" s="40">
        <f>IF(J192="FIN",0,LOOKUP(I191,DATOS!A:A,DATOS!P:P))</f>
        <v>0</v>
      </c>
      <c r="I191" s="35">
        <f>+I185+1</f>
        <v>175</v>
      </c>
      <c r="J191" s="61">
        <f>IF(LOOKUP(I191,DATOS!A:A,DATOS!C:C)=0,J185,(LOOKUP(I191,DATOS!A:A,DATOS!C:C)))</f>
        <v>3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IF(PORTADA!$F$51="A",CONCATENATE(K197,".- ",G197),"")</f>
        <v xml:space="preserve">33.- EL ESPACIO URBANO Y RURAL. </v>
      </c>
      <c r="D197" s="24"/>
      <c r="E197" s="11"/>
      <c r="F197" s="11"/>
      <c r="G197" s="40" t="str">
        <f>IF(J198="FIN","",LOOKUP(I197,DATOS!A:A,DATOS!F:F))</f>
        <v xml:space="preserve">EL ESPACIO URBANO Y RURAL. </v>
      </c>
      <c r="H197" s="40">
        <f>IF(J198="FIN",0,LOOKUP(I197,DATOS!A:A,DATOS!P:P))</f>
        <v>0</v>
      </c>
      <c r="I197" s="35">
        <f>+I191+1</f>
        <v>176</v>
      </c>
      <c r="J197" s="61">
        <f>IF(LOOKUP(I197,DATOS!A:A,DATOS!C:C)=0,J191,(LOOKUP(I197,DATOS!A:A,DATOS!C:C)))</f>
        <v>3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IF(PORTADA!$F$51="A",CONCATENATE(K203,".- ",G203),"")</f>
        <v xml:space="preserve">34.- EL ESPACIO URBANO Y RURAL. </v>
      </c>
      <c r="D203" s="24"/>
      <c r="E203" s="11"/>
      <c r="F203" s="11"/>
      <c r="G203" s="40" t="str">
        <f>IF(J204="FIN","",LOOKUP(I203,DATOS!A:A,DATOS!F:F))</f>
        <v xml:space="preserve">EL ESPACIO URBANO Y RURAL. </v>
      </c>
      <c r="H203" s="40">
        <f>IF(J204="FIN",0,LOOKUP(I203,DATOS!A:A,DATOS!P:P))</f>
        <v>0</v>
      </c>
      <c r="I203" s="35">
        <f>+I197+1</f>
        <v>177</v>
      </c>
      <c r="J203" s="61">
        <f>IF(LOOKUP(I203,DATOS!A:A,DATOS!C:C)=0,J197,(LOOKUP(I203,DATOS!A:A,DATOS!C:C)))</f>
        <v>3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IF(PORTADA!$F$51="A",CONCATENATE(K209,".- ",G209),"")</f>
        <v xml:space="preserve">35.- EL ESPACIO URBANO Y RURAL. </v>
      </c>
      <c r="D209" s="24"/>
      <c r="E209" s="11"/>
      <c r="F209" s="11"/>
      <c r="G209" s="40" t="str">
        <f>IF(J210="FIN","",LOOKUP(I209,DATOS!A:A,DATOS!F:F))</f>
        <v xml:space="preserve">EL ESPACIO URBANO Y RURAL. </v>
      </c>
      <c r="H209" s="40">
        <f>IF(J210="FIN",0,LOOKUP(I209,DATOS!A:A,DATOS!P:P))</f>
        <v>0</v>
      </c>
      <c r="I209" s="35">
        <f>+I203+1</f>
        <v>178</v>
      </c>
      <c r="J209" s="61">
        <f>IF(LOOKUP(I209,DATOS!A:A,DATOS!C:C)=0,J203,(LOOKUP(I209,DATOS!A:A,DATOS!C:C)))</f>
        <v>3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IF(PORTADA!$F$51="A",CONCATENATE(K215,".- ",G215),"")</f>
        <v xml:space="preserve">36.- EL ESPACIO URBANO Y RURAL. </v>
      </c>
      <c r="D215" s="24"/>
      <c r="E215" s="11"/>
      <c r="F215" s="11"/>
      <c r="G215" s="40" t="str">
        <f>IF(J216="FIN","",LOOKUP(I215,DATOS!A:A,DATOS!F:F))</f>
        <v xml:space="preserve">EL ESPACIO URBANO Y RURAL. </v>
      </c>
      <c r="H215" s="40">
        <f>IF(J216="FIN",0,LOOKUP(I215,DATOS!A:A,DATOS!P:P))</f>
        <v>0</v>
      </c>
      <c r="I215" s="35">
        <f>+I209+1</f>
        <v>179</v>
      </c>
      <c r="J215" s="61">
        <f>IF(LOOKUP(I215,DATOS!A:A,DATOS!C:C)=0,J209,(LOOKUP(I215,DATOS!A:A,DATOS!C:C)))</f>
        <v>3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IF(PORTADA!$F$51="A",CONCATENATE(K221,".- ",G221),"")</f>
        <v xml:space="preserve">37.- EL ESPACIO URBANO Y RURAL. </v>
      </c>
      <c r="D221" s="24"/>
      <c r="E221" s="11"/>
      <c r="F221" s="11"/>
      <c r="G221" s="40" t="str">
        <f>IF(J222="FIN","",LOOKUP(I221,DATOS!A:A,DATOS!F:F))</f>
        <v xml:space="preserve">EL ESPACIO URBANO Y RURAL. </v>
      </c>
      <c r="H221" s="40">
        <f>IF(J222="FIN",0,LOOKUP(I221,DATOS!A:A,DATOS!P:P))</f>
        <v>0</v>
      </c>
      <c r="I221" s="35">
        <f>+I215+1</f>
        <v>180</v>
      </c>
      <c r="J221" s="61">
        <f>IF(LOOKUP(I221,DATOS!A:A,DATOS!C:C)=0,J215,(LOOKUP(I221,DATOS!A:A,DATOS!C:C)))</f>
        <v>3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IF(PORTADA!$F$51="A",CONCATENATE(K227,".- ",G227),"")</f>
        <v xml:space="preserve">38.- EL ESPACIO URBANO Y RURAL. </v>
      </c>
      <c r="D227" s="24"/>
      <c r="E227" s="11"/>
      <c r="F227" s="11"/>
      <c r="G227" s="40" t="str">
        <f>IF(J228="FIN","",LOOKUP(I227,DATOS!A:A,DATOS!F:F))</f>
        <v xml:space="preserve">EL ESPACIO URBANO Y RURAL. </v>
      </c>
      <c r="H227" s="40">
        <f>IF(J228="FIN",0,LOOKUP(I227,DATOS!A:A,DATOS!P:P))</f>
        <v>0</v>
      </c>
      <c r="I227" s="35">
        <f>+I221+1</f>
        <v>181</v>
      </c>
      <c r="J227" s="61">
        <f>IF(LOOKUP(I227,DATOS!A:A,DATOS!C:C)=0,J221,(LOOKUP(I227,DATOS!A:A,DATOS!C:C)))</f>
        <v>3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IF(PORTADA!$F$51="A",CONCATENATE(K233,".- ",G233),"")</f>
        <v xml:space="preserve">39.- EL ESPACIO URBANO Y RURAL. </v>
      </c>
      <c r="D233" s="24"/>
      <c r="E233" s="11"/>
      <c r="F233" s="11"/>
      <c r="G233" s="40" t="str">
        <f>IF(J234="FIN","",LOOKUP(I233,DATOS!A:A,DATOS!F:F))</f>
        <v xml:space="preserve">EL ESPACIO URBANO Y RURAL. </v>
      </c>
      <c r="H233" s="40">
        <f>IF(J234="FIN",0,LOOKUP(I233,DATOS!A:A,DATOS!P:P))</f>
        <v>0</v>
      </c>
      <c r="I233" s="35">
        <f>+I227+1</f>
        <v>182</v>
      </c>
      <c r="J233" s="61">
        <f>IF(LOOKUP(I233,DATOS!A:A,DATOS!C:C)=0,J227,(LOOKUP(I233,DATOS!A:A,DATOS!C:C)))</f>
        <v>3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IF(PORTADA!$F$51="A",CONCATENATE(K239,".- ",G239),"")</f>
        <v xml:space="preserve">40.- EL ESPACIO URBANO Y RURAL. </v>
      </c>
      <c r="D239" s="24"/>
      <c r="E239" s="11"/>
      <c r="F239" s="11"/>
      <c r="G239" s="40" t="str">
        <f>IF(J240="FIN","",LOOKUP(I239,DATOS!A:A,DATOS!F:F))</f>
        <v xml:space="preserve">EL ESPACIO URBANO Y RURAL. </v>
      </c>
      <c r="H239" s="40">
        <f>IF(J240="FIN",0,LOOKUP(I239,DATOS!A:A,DATOS!P:P))</f>
        <v>0</v>
      </c>
      <c r="I239" s="35">
        <f>+I233+1</f>
        <v>183</v>
      </c>
      <c r="J239" s="61">
        <f>IF(LOOKUP(I239,DATOS!A:A,DATOS!C:C)=0,J233,(LOOKUP(I239,DATOS!A:A,DATOS!C:C)))</f>
        <v>3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IF(PORTADA!$F$51="A",CONCATENATE(K245,".- ",G245),"")</f>
        <v xml:space="preserve">41.- EL ESPACIO URBANO Y RURAL. </v>
      </c>
      <c r="D245" s="24"/>
      <c r="E245" s="11"/>
      <c r="F245" s="11"/>
      <c r="G245" s="40" t="str">
        <f>IF(J246="FIN","",LOOKUP(I245,DATOS!A:A,DATOS!F:F))</f>
        <v xml:space="preserve">EL ESPACIO URBANO Y RURAL. </v>
      </c>
      <c r="H245" s="40">
        <f>IF(J246="FIN",0,LOOKUP(I245,DATOS!A:A,DATOS!P:P))</f>
        <v>0</v>
      </c>
      <c r="I245" s="35">
        <f>+I239+1</f>
        <v>184</v>
      </c>
      <c r="J245" s="61">
        <f>IF(LOOKUP(I245,DATOS!A:A,DATOS!C:C)=0,J239,(LOOKUP(I245,DATOS!A:A,DATOS!C:C)))</f>
        <v>3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IF(PORTADA!$F$51="A",CONCATENATE(K251,".- ",G251),"")</f>
        <v xml:space="preserve">42.- EL ESPACIO URBANO Y RURAL. </v>
      </c>
      <c r="D251" s="24"/>
      <c r="E251" s="11"/>
      <c r="F251" s="11"/>
      <c r="G251" s="40" t="str">
        <f>IF(J252="FIN","",LOOKUP(I251,DATOS!A:A,DATOS!F:F))</f>
        <v xml:space="preserve">EL ESPACIO URBANO Y RURAL. </v>
      </c>
      <c r="H251" s="40">
        <f>IF(J252="FIN",0,LOOKUP(I251,DATOS!A:A,DATOS!P:P))</f>
        <v>0</v>
      </c>
      <c r="I251" s="35">
        <f>+I245+1</f>
        <v>185</v>
      </c>
      <c r="J251" s="61">
        <f>IF(LOOKUP(I251,DATOS!A:A,DATOS!C:C)=0,J245,(LOOKUP(I251,DATOS!A:A,DATOS!C:C)))</f>
        <v>3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IF(PORTADA!$F$51="A",CONCATENATE(K257,".- ",G257),"")</f>
        <v xml:space="preserve">43.- EL ESPACIO URBANO Y RURAL. </v>
      </c>
      <c r="D257" s="24"/>
      <c r="E257" s="11"/>
      <c r="F257" s="11"/>
      <c r="G257" s="40" t="str">
        <f>IF(J258="FIN","",LOOKUP(I257,DATOS!A:A,DATOS!F:F))</f>
        <v xml:space="preserve">EL ESPACIO URBANO Y RURAL. </v>
      </c>
      <c r="H257" s="40">
        <f>IF(J258="FIN",0,LOOKUP(I257,DATOS!A:A,DATOS!P:P))</f>
        <v>0</v>
      </c>
      <c r="I257" s="35">
        <f>+I251+1</f>
        <v>186</v>
      </c>
      <c r="J257" s="61">
        <f>IF(LOOKUP(I257,DATOS!A:A,DATOS!C:C)=0,J251,(LOOKUP(I257,DATOS!A:A,DATOS!C:C)))</f>
        <v>3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IF(PORTADA!$F$51="A",CONCATENATE(K263,".- ",G263),"")</f>
        <v xml:space="preserve">44.- EL ESPACIO URBANO Y RURAL. </v>
      </c>
      <c r="D263" s="24"/>
      <c r="E263" s="11"/>
      <c r="F263" s="11"/>
      <c r="G263" s="40" t="str">
        <f>IF(J264="FIN","",LOOKUP(I263,DATOS!A:A,DATOS!F:F))</f>
        <v xml:space="preserve">EL ESPACIO URBANO Y RURAL. </v>
      </c>
      <c r="H263" s="40">
        <f>IF(J264="FIN",0,LOOKUP(I263,DATOS!A:A,DATOS!P:P))</f>
        <v>0</v>
      </c>
      <c r="I263" s="35">
        <f>+I257+1</f>
        <v>187</v>
      </c>
      <c r="J263" s="61">
        <f>IF(LOOKUP(I263,DATOS!A:A,DATOS!C:C)=0,J257,(LOOKUP(I263,DATOS!A:A,DATOS!C:C)))</f>
        <v>3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IF(PORTADA!$F$51="A",CONCATENATE(K269,".- ",G269),"")</f>
        <v xml:space="preserve">45.- EL ESPACIO URBANO Y RURAL. </v>
      </c>
      <c r="D269" s="24"/>
      <c r="E269" s="11"/>
      <c r="F269" s="11"/>
      <c r="G269" s="40" t="str">
        <f>IF(J270="FIN","",LOOKUP(I269,DATOS!A:A,DATOS!F:F))</f>
        <v xml:space="preserve">EL ESPACIO URBANO Y RURAL. </v>
      </c>
      <c r="H269" s="40">
        <f>IF(J270="FIN",0,LOOKUP(I269,DATOS!A:A,DATOS!P:P))</f>
        <v>0</v>
      </c>
      <c r="I269" s="35">
        <f>+I263+1</f>
        <v>188</v>
      </c>
      <c r="J269" s="61">
        <f>IF(LOOKUP(I269,DATOS!A:A,DATOS!C:C)=0,J263,(LOOKUP(I269,DATOS!A:A,DATOS!C:C)))</f>
        <v>3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IF(PORTADA!$F$51="A",CONCATENATE(K275,".- ",G275),"")</f>
        <v xml:space="preserve">46.- EL ESPACIO URBANO Y RURAL. </v>
      </c>
      <c r="D275" s="24"/>
      <c r="E275" s="11"/>
      <c r="F275" s="11"/>
      <c r="G275" s="40" t="str">
        <f>IF(J276="FIN","",LOOKUP(I275,DATOS!A:A,DATOS!F:F))</f>
        <v xml:space="preserve">EL ESPACIO URBANO Y RURAL. </v>
      </c>
      <c r="H275" s="40">
        <f>IF(J276="FIN",0,LOOKUP(I275,DATOS!A:A,DATOS!P:P))</f>
        <v>0</v>
      </c>
      <c r="I275" s="35">
        <f>+I269+1</f>
        <v>189</v>
      </c>
      <c r="J275" s="61">
        <f>IF(LOOKUP(I275,DATOS!A:A,DATOS!C:C)=0,J269,(LOOKUP(I275,DATOS!A:A,DATOS!C:C)))</f>
        <v>3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IF(PORTADA!$F$51="A",CONCATENATE(K281,".- ",G281),"")</f>
        <v xml:space="preserve">47.- EL ESPACIO URBANO Y RURAL. </v>
      </c>
      <c r="D281" s="24"/>
      <c r="E281" s="11"/>
      <c r="F281" s="11"/>
      <c r="G281" s="40" t="str">
        <f>IF(J282="FIN","",LOOKUP(I281,DATOS!A:A,DATOS!F:F))</f>
        <v xml:space="preserve">EL ESPACIO URBANO Y RURAL. </v>
      </c>
      <c r="H281" s="40">
        <f>IF(J282="FIN",0,LOOKUP(I281,DATOS!A:A,DATOS!P:P))</f>
        <v>0</v>
      </c>
      <c r="I281" s="35">
        <f>+I275+1</f>
        <v>190</v>
      </c>
      <c r="J281" s="61">
        <f>IF(LOOKUP(I281,DATOS!A:A,DATOS!C:C)=0,J275,(LOOKUP(I281,DATOS!A:A,DATOS!C:C)))</f>
        <v>3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IF(PORTADA!$F$51="A",CONCATENATE(K287,".- ",G287),"")</f>
        <v xml:space="preserve">48.- EL ESPACIO URBANO Y RURAL. </v>
      </c>
      <c r="D287" s="24"/>
      <c r="E287" s="11"/>
      <c r="F287" s="11"/>
      <c r="G287" s="40" t="str">
        <f>IF(J288="FIN","",LOOKUP(I287,DATOS!A:A,DATOS!F:F))</f>
        <v xml:space="preserve">EL ESPACIO URBANO Y RURAL. </v>
      </c>
      <c r="H287" s="40">
        <f>IF(J288="FIN",0,LOOKUP(I287,DATOS!A:A,DATOS!P:P))</f>
        <v>0</v>
      </c>
      <c r="I287" s="35">
        <f>+I281+1</f>
        <v>191</v>
      </c>
      <c r="J287" s="61">
        <f>IF(LOOKUP(I287,DATOS!A:A,DATOS!C:C)=0,J281,(LOOKUP(I287,DATOS!A:A,DATOS!C:C)))</f>
        <v>3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IF(PORTADA!$F$51="A",CONCATENATE(K293,".- ",G293),"")</f>
        <v xml:space="preserve">49.- EL ESPACIO URBANO Y RURAL. </v>
      </c>
      <c r="D293" s="24"/>
      <c r="E293" s="11"/>
      <c r="F293" s="11"/>
      <c r="G293" s="40" t="str">
        <f>IF(J294="FIN","",LOOKUP(I293,DATOS!A:A,DATOS!F:F))</f>
        <v xml:space="preserve">EL ESPACIO URBANO Y RURAL. </v>
      </c>
      <c r="H293" s="40">
        <f>IF(J294="FIN",0,LOOKUP(I293,DATOS!A:A,DATOS!P:P))</f>
        <v>0</v>
      </c>
      <c r="I293" s="35">
        <f>+I287+1</f>
        <v>192</v>
      </c>
      <c r="J293" s="61">
        <f>IF(LOOKUP(I293,DATOS!A:A,DATOS!C:C)=0,J287,(LOOKUP(I293,DATOS!A:A,DATOS!C:C)))</f>
        <v>3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IF(PORTADA!$F$51="A",CONCATENATE(K299,".- ",G299),"")</f>
        <v xml:space="preserve">50.- </v>
      </c>
      <c r="D299" s="24"/>
      <c r="E299" s="11"/>
      <c r="F299" s="11"/>
      <c r="G299" s="40" t="str">
        <f>IF(J300="FIN","",LOOKUP(I299,DATOS!A:A,DATOS!F:F))</f>
        <v/>
      </c>
      <c r="H299" s="40">
        <f>IF(J300="FIN",0,LOOKUP(I299,DATOS!A:A,DATOS!P:P))</f>
        <v>0</v>
      </c>
      <c r="I299" s="35">
        <f>+I293+1</f>
        <v>193</v>
      </c>
      <c r="J299" s="61">
        <f>IF(LOOKUP(I299,DATOS!A:A,DATOS!C:C)=0,J293,(LOOKUP(I299,DATOS!A:A,DATOS!C:C)))</f>
        <v>4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 xml:space="preserve">a) </v>
      </c>
      <c r="D300" s="26"/>
      <c r="G300" s="38" t="str">
        <f>IF(J300="FIN","",LOOKUP(I299,DATOS!A:A,DATOS!L:L))</f>
        <v/>
      </c>
      <c r="I300" s="35" t="s">
        <v>57</v>
      </c>
      <c r="J300" s="41" t="str">
        <f>IF(J294="FIN","FIN",IF(J299=J293,"","FIN"))</f>
        <v>FIN</v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42"/>
      <c r="B301" s="29"/>
      <c r="C301" s="25" t="str">
        <f ca="1">IF(PORTADA!$F$51="A",CONCATENATE(I301," ",G301),"")</f>
        <v xml:space="preserve">b) </v>
      </c>
      <c r="D301" s="26"/>
      <c r="G301" s="38" t="str">
        <f>IF(J300="FIN","",LOOKUP(I299,DATOS!A:A,DATOS!M:M))</f>
        <v/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42"/>
      <c r="B302" s="29"/>
      <c r="C302" s="25" t="str">
        <f ca="1">IF(PORTADA!$F$51="A",CONCATENATE(I302," ",G302),"")</f>
        <v xml:space="preserve">c) </v>
      </c>
      <c r="D302" s="26"/>
      <c r="G302" s="38" t="str">
        <f>IF(J300="FIN","",LOOKUP(I299,DATOS!A:A,DATOS!N:N))</f>
        <v/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42"/>
      <c r="B303" s="29"/>
      <c r="C303" s="25" t="str">
        <f ca="1">IF(PORTADA!$F$51="A",CONCATENATE(I303," ",G303),"")</f>
        <v xml:space="preserve">d) </v>
      </c>
      <c r="D303" s="26"/>
      <c r="G303" s="38" t="str">
        <f>IF(J300="FIN","",LOOKUP(I299,DATOS!A:A,DATOS!O:O))</f>
        <v/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IF(PORTADA!$F$51="A",CONCATENATE(K305,".- ",G305),"")</f>
        <v xml:space="preserve">51.- </v>
      </c>
      <c r="D305" s="24"/>
      <c r="E305" s="11"/>
      <c r="F305" s="11"/>
      <c r="G305" s="40" t="str">
        <f>IF(J306="FIN","",LOOKUP(I305,DATOS!A:A,DATOS!F:F))</f>
        <v/>
      </c>
      <c r="H305" s="40">
        <f>IF(J306="FIN",0,LOOKUP(I305,DATOS!A:A,DATOS!P:P))</f>
        <v>0</v>
      </c>
      <c r="I305" s="35">
        <f>+I299+1</f>
        <v>194</v>
      </c>
      <c r="J305" s="61">
        <f>IF(LOOKUP(I305,DATOS!A:A,DATOS!C:C)=0,J299,(LOOKUP(I305,DATOS!A:A,DATOS!C:C)))</f>
        <v>4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 xml:space="preserve">a) </v>
      </c>
      <c r="D306" s="26"/>
      <c r="G306" s="38" t="str">
        <f>IF(J306="FIN","",LOOKUP(I305,DATOS!A:A,DATOS!L:L))</f>
        <v/>
      </c>
      <c r="I306" s="35" t="s">
        <v>57</v>
      </c>
      <c r="J306" s="41" t="str">
        <f>IF(J300="FIN","FIN",IF(J305=J299,"","FIN"))</f>
        <v>FIN</v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42"/>
      <c r="B307" s="29"/>
      <c r="C307" s="25" t="str">
        <f ca="1">IF(PORTADA!$F$51="A",CONCATENATE(I307," ",G307),"")</f>
        <v xml:space="preserve">b) </v>
      </c>
      <c r="D307" s="26"/>
      <c r="G307" s="38" t="str">
        <f>IF(J306="FIN","",LOOKUP(I305,DATOS!A:A,DATOS!M:M))</f>
        <v/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42"/>
      <c r="B308" s="29"/>
      <c r="C308" s="25" t="str">
        <f ca="1">IF(PORTADA!$F$51="A",CONCATENATE(I308," ",G308),"")</f>
        <v xml:space="preserve">c) </v>
      </c>
      <c r="D308" s="26"/>
      <c r="G308" s="38" t="str">
        <f>IF(J306="FIN","",LOOKUP(I305,DATOS!A:A,DATOS!N:N))</f>
        <v/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42"/>
      <c r="B309" s="29"/>
      <c r="C309" s="25" t="str">
        <f ca="1">IF(PORTADA!$F$51="A",CONCATENATE(I309," ",G309),"")</f>
        <v xml:space="preserve">d) </v>
      </c>
      <c r="D309" s="26"/>
      <c r="G309" s="38" t="str">
        <f>IF(J306="FIN","",LOOKUP(I305,DATOS!A:A,DATOS!O:O))</f>
        <v/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IF(PORTADA!$F$51="A",CONCATENATE(K311,".- ",G311),"")</f>
        <v xml:space="preserve">52.- </v>
      </c>
      <c r="D311" s="24"/>
      <c r="E311" s="11"/>
      <c r="F311" s="11"/>
      <c r="G311" s="40" t="str">
        <f>IF(J312="FIN","",LOOKUP(I311,DATOS!A:A,DATOS!F:F))</f>
        <v/>
      </c>
      <c r="H311" s="40">
        <f>IF(J312="FIN",0,LOOKUP(I311,DATOS!A:A,DATOS!P:P))</f>
        <v>0</v>
      </c>
      <c r="I311" s="35">
        <f>+I305+1</f>
        <v>195</v>
      </c>
      <c r="J311" s="61">
        <f>IF(LOOKUP(I311,DATOS!A:A,DATOS!C:C)=0,J305,(LOOKUP(I311,DATOS!A:A,DATOS!C:C)))</f>
        <v>4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 xml:space="preserve">a) </v>
      </c>
      <c r="D312" s="26"/>
      <c r="G312" s="38" t="str">
        <f>IF(J312="FIN","",LOOKUP(I311,DATOS!A:A,DATOS!L:L))</f>
        <v/>
      </c>
      <c r="I312" s="35" t="s">
        <v>57</v>
      </c>
      <c r="J312" s="41" t="str">
        <f>IF(J306="FIN","FIN",IF(J311=J305,"","FIN"))</f>
        <v>FIN</v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42"/>
      <c r="B313" s="29"/>
      <c r="C313" s="25" t="str">
        <f ca="1">IF(PORTADA!$F$51="A",CONCATENATE(I313," ",G313),"")</f>
        <v xml:space="preserve">b) </v>
      </c>
      <c r="D313" s="26"/>
      <c r="G313" s="38" t="str">
        <f>IF(J312="FIN","",LOOKUP(I311,DATOS!A:A,DATOS!M:M))</f>
        <v/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42"/>
      <c r="B314" s="29"/>
      <c r="C314" s="25" t="str">
        <f ca="1">IF(PORTADA!$F$51="A",CONCATENATE(I314," ",G314),"")</f>
        <v xml:space="preserve">c) </v>
      </c>
      <c r="D314" s="26"/>
      <c r="G314" s="38" t="str">
        <f>IF(J312="FIN","",LOOKUP(I311,DATOS!A:A,DATOS!N:N))</f>
        <v/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42"/>
      <c r="B315" s="29"/>
      <c r="C315" s="25" t="str">
        <f ca="1">IF(PORTADA!$F$51="A",CONCATENATE(I315," ",G315),"")</f>
        <v xml:space="preserve">d) </v>
      </c>
      <c r="D315" s="26"/>
      <c r="G315" s="38" t="str">
        <f>IF(J312="FIN","",LOOKUP(I311,DATOS!A:A,DATOS!O:O))</f>
        <v/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IF(PORTADA!$F$51="A",CONCATENATE(K317,".- ",G317),"")</f>
        <v xml:space="preserve">53.- </v>
      </c>
      <c r="D317" s="24"/>
      <c r="E317" s="11"/>
      <c r="F317" s="11"/>
      <c r="G317" s="40" t="str">
        <f>IF(J318="FIN","",LOOKUP(I317,DATOS!A:A,DATOS!F:F))</f>
        <v/>
      </c>
      <c r="H317" s="40">
        <f>IF(J318="FIN",0,LOOKUP(I317,DATOS!A:A,DATOS!P:P))</f>
        <v>0</v>
      </c>
      <c r="I317" s="35">
        <f>+I311+1</f>
        <v>196</v>
      </c>
      <c r="J317" s="61">
        <f>IF(LOOKUP(I317,DATOS!A:A,DATOS!C:C)=0,J311,(LOOKUP(I317,DATOS!A:A,DATOS!C:C)))</f>
        <v>4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 xml:space="preserve">a) </v>
      </c>
      <c r="D318" s="26"/>
      <c r="G318" s="38" t="str">
        <f>IF(J318="FIN","",LOOKUP(I317,DATOS!A:A,DATOS!L:L))</f>
        <v/>
      </c>
      <c r="I318" s="35" t="s">
        <v>57</v>
      </c>
      <c r="J318" s="41" t="str">
        <f>IF(J312="FIN","FIN",IF(J317=J311,"","FIN"))</f>
        <v>FIN</v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42"/>
      <c r="B319" s="29"/>
      <c r="C319" s="25" t="str">
        <f ca="1">IF(PORTADA!$F$51="A",CONCATENATE(I319," ",G319),"")</f>
        <v xml:space="preserve">b) </v>
      </c>
      <c r="D319" s="26"/>
      <c r="G319" s="38" t="str">
        <f>IF(J318="FIN","",LOOKUP(I317,DATOS!A:A,DATOS!M:M))</f>
        <v/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42"/>
      <c r="B320" s="29"/>
      <c r="C320" s="25" t="str">
        <f ca="1">IF(PORTADA!$F$51="A",CONCATENATE(I320," ",G320),"")</f>
        <v xml:space="preserve">c) </v>
      </c>
      <c r="D320" s="26"/>
      <c r="G320" s="38" t="str">
        <f>IF(J318="FIN","",LOOKUP(I317,DATOS!A:A,DATOS!N:N))</f>
        <v/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42"/>
      <c r="B321" s="29"/>
      <c r="C321" s="25" t="str">
        <f ca="1">IF(PORTADA!$F$51="A",CONCATENATE(I321," ",G321),"")</f>
        <v xml:space="preserve">d) </v>
      </c>
      <c r="D321" s="26"/>
      <c r="G321" s="38" t="str">
        <f>IF(J318="FIN","",LOOKUP(I317,DATOS!A:A,DATOS!O:O))</f>
        <v/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IF(PORTADA!$F$51="A",CONCATENATE(K323,".- ",G323),"")</f>
        <v xml:space="preserve">54.- </v>
      </c>
      <c r="D323" s="24"/>
      <c r="E323" s="11"/>
      <c r="F323" s="11"/>
      <c r="G323" s="40" t="str">
        <f>IF(J324="FIN","",LOOKUP(I323,DATOS!A:A,DATOS!F:F))</f>
        <v/>
      </c>
      <c r="H323" s="40">
        <f>IF(J324="FIN",0,LOOKUP(I323,DATOS!A:A,DATOS!P:P))</f>
        <v>0</v>
      </c>
      <c r="I323" s="35">
        <f>+I317+1</f>
        <v>197</v>
      </c>
      <c r="J323" s="61">
        <f>IF(LOOKUP(I323,DATOS!A:A,DATOS!C:C)=0,J317,(LOOKUP(I323,DATOS!A:A,DATOS!C:C)))</f>
        <v>4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 xml:space="preserve">a) </v>
      </c>
      <c r="D324" s="26"/>
      <c r="G324" s="38" t="str">
        <f>IF(J324="FIN","",LOOKUP(I323,DATOS!A:A,DATOS!L:L))</f>
        <v/>
      </c>
      <c r="I324" s="35" t="s">
        <v>57</v>
      </c>
      <c r="J324" s="41" t="str">
        <f>IF(J318="FIN","FIN",IF(J323=J317,"","FIN"))</f>
        <v>FIN</v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42"/>
      <c r="B325" s="29"/>
      <c r="C325" s="25" t="str">
        <f ca="1">IF(PORTADA!$F$51="A",CONCATENATE(I325," ",G325),"")</f>
        <v xml:space="preserve">b) </v>
      </c>
      <c r="D325" s="26"/>
      <c r="G325" s="38" t="str">
        <f>IF(J324="FIN","",LOOKUP(I323,DATOS!A:A,DATOS!M:M))</f>
        <v/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42"/>
      <c r="B326" s="29"/>
      <c r="C326" s="25" t="str">
        <f ca="1">IF(PORTADA!$F$51="A",CONCATENATE(I326," ",G326),"")</f>
        <v xml:space="preserve">c) </v>
      </c>
      <c r="D326" s="26"/>
      <c r="G326" s="38" t="str">
        <f>IF(J324="FIN","",LOOKUP(I323,DATOS!A:A,DATOS!N:N))</f>
        <v/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42"/>
      <c r="B327" s="29"/>
      <c r="C327" s="25" t="str">
        <f ca="1">IF(PORTADA!$F$51="A",CONCATENATE(I327," ",G327),"")</f>
        <v xml:space="preserve">d) </v>
      </c>
      <c r="D327" s="26"/>
      <c r="G327" s="38" t="str">
        <f>IF(J324="FIN","",LOOKUP(I323,DATOS!A:A,DATOS!O:O))</f>
        <v/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IF(PORTADA!$F$51="A",CONCATENATE(K329,".- ",G329),"")</f>
        <v xml:space="preserve">55.- </v>
      </c>
      <c r="D329" s="24"/>
      <c r="E329" s="11"/>
      <c r="F329" s="11"/>
      <c r="G329" s="40" t="str">
        <f>IF(J330="FIN","",LOOKUP(I329,DATOS!A:A,DATOS!F:F))</f>
        <v/>
      </c>
      <c r="H329" s="40">
        <f>IF(J330="FIN",0,LOOKUP(I329,DATOS!A:A,DATOS!P:P))</f>
        <v>0</v>
      </c>
      <c r="I329" s="35">
        <f>+I323+1</f>
        <v>198</v>
      </c>
      <c r="J329" s="61">
        <f>IF(LOOKUP(I329,DATOS!A:A,DATOS!C:C)=0,J323,(LOOKUP(I329,DATOS!A:A,DATOS!C:C)))</f>
        <v>4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 xml:space="preserve">a) </v>
      </c>
      <c r="D330" s="26"/>
      <c r="G330" s="38" t="str">
        <f>IF(J330="FIN","",LOOKUP(I329,DATOS!A:A,DATOS!L:L))</f>
        <v/>
      </c>
      <c r="I330" s="35" t="s">
        <v>57</v>
      </c>
      <c r="J330" s="41" t="str">
        <f>IF(J324="FIN","FIN",IF(J329=J323,"","FIN"))</f>
        <v>FIN</v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42"/>
      <c r="B331" s="29"/>
      <c r="C331" s="25" t="str">
        <f ca="1">IF(PORTADA!$F$51="A",CONCATENATE(I331," ",G331),"")</f>
        <v xml:space="preserve">b) </v>
      </c>
      <c r="D331" s="26"/>
      <c r="G331" s="38" t="str">
        <f>IF(J330="FIN","",LOOKUP(I329,DATOS!A:A,DATOS!M:M))</f>
        <v/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42"/>
      <c r="B332" s="29"/>
      <c r="C332" s="25" t="str">
        <f ca="1">IF(PORTADA!$F$51="A",CONCATENATE(I332," ",G332),"")</f>
        <v xml:space="preserve">c) </v>
      </c>
      <c r="D332" s="26"/>
      <c r="G332" s="38" t="str">
        <f>IF(J330="FIN","",LOOKUP(I329,DATOS!A:A,DATOS!N:N))</f>
        <v/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42"/>
      <c r="B333" s="29"/>
      <c r="C333" s="25" t="str">
        <f ca="1">IF(PORTADA!$F$51="A",CONCATENATE(I333," ",G333),"")</f>
        <v xml:space="preserve">d) </v>
      </c>
      <c r="D333" s="26"/>
      <c r="G333" s="38" t="str">
        <f>IF(J330="FIN","",LOOKUP(I329,DATOS!A:A,DATOS!O:O))</f>
        <v/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IF(PORTADA!$F$51="A",CONCATENATE(K335,".- ",G335),"")</f>
        <v xml:space="preserve">56.- </v>
      </c>
      <c r="D335" s="24"/>
      <c r="E335" s="11"/>
      <c r="F335" s="11"/>
      <c r="G335" s="40" t="str">
        <f>IF(J336="FIN","",LOOKUP(I335,DATOS!A:A,DATOS!F:F))</f>
        <v/>
      </c>
      <c r="H335" s="40">
        <f>IF(J336="FIN",0,LOOKUP(I335,DATOS!A:A,DATOS!P:P))</f>
        <v>0</v>
      </c>
      <c r="I335" s="35">
        <f>+I329+1</f>
        <v>199</v>
      </c>
      <c r="J335" s="61">
        <f>IF(LOOKUP(I335,DATOS!A:A,DATOS!C:C)=0,J329,(LOOKUP(I335,DATOS!A:A,DATOS!C:C)))</f>
        <v>4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 xml:space="preserve">a) </v>
      </c>
      <c r="D336" s="26"/>
      <c r="G336" s="38" t="str">
        <f>IF(J336="FIN","",LOOKUP(I335,DATOS!A:A,DATOS!L:L))</f>
        <v/>
      </c>
      <c r="I336" s="35" t="s">
        <v>57</v>
      </c>
      <c r="J336" s="41" t="str">
        <f>IF(J330="FIN","FIN",IF(J335=J329,"","FIN"))</f>
        <v>FIN</v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42"/>
      <c r="B337" s="29"/>
      <c r="C337" s="25" t="str">
        <f ca="1">IF(PORTADA!$F$51="A",CONCATENATE(I337," ",G337),"")</f>
        <v xml:space="preserve">b) </v>
      </c>
      <c r="D337" s="26"/>
      <c r="G337" s="38" t="str">
        <f>IF(J336="FIN","",LOOKUP(I335,DATOS!A:A,DATOS!M:M))</f>
        <v/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42"/>
      <c r="B338" s="29"/>
      <c r="C338" s="25" t="str">
        <f ca="1">IF(PORTADA!$F$51="A",CONCATENATE(I338," ",G338),"")</f>
        <v xml:space="preserve">c) </v>
      </c>
      <c r="D338" s="26"/>
      <c r="G338" s="38" t="str">
        <f>IF(J336="FIN","",LOOKUP(I335,DATOS!A:A,DATOS!N:N))</f>
        <v/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42"/>
      <c r="B339" s="29"/>
      <c r="C339" s="25" t="str">
        <f ca="1">IF(PORTADA!$F$51="A",CONCATENATE(I339," ",G339),"")</f>
        <v xml:space="preserve">d) </v>
      </c>
      <c r="D339" s="26"/>
      <c r="G339" s="38" t="str">
        <f>IF(J336="FIN","",LOOKUP(I335,DATOS!A:A,DATOS!O:O))</f>
        <v/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IF(PORTADA!$F$51="A",CONCATENATE(K341,".- ",G341),"")</f>
        <v xml:space="preserve">57.- </v>
      </c>
      <c r="D341" s="24"/>
      <c r="E341" s="11"/>
      <c r="F341" s="11"/>
      <c r="G341" s="40" t="str">
        <f>IF(J342="FIN","",LOOKUP(I341,DATOS!A:A,DATOS!F:F))</f>
        <v/>
      </c>
      <c r="H341" s="40">
        <f>IF(J342="FIN",0,LOOKUP(I341,DATOS!A:A,DATOS!P:P))</f>
        <v>0</v>
      </c>
      <c r="I341" s="35">
        <f>+I335+1</f>
        <v>200</v>
      </c>
      <c r="J341" s="61">
        <f>IF(LOOKUP(I341,DATOS!A:A,DATOS!C:C)=0,J335,(LOOKUP(I341,DATOS!A:A,DATOS!C:C)))</f>
        <v>4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 xml:space="preserve">a) </v>
      </c>
      <c r="D342" s="26"/>
      <c r="G342" s="38" t="str">
        <f>IF(J342="FIN","",LOOKUP(I341,DATOS!A:A,DATOS!L:L))</f>
        <v/>
      </c>
      <c r="I342" s="35" t="s">
        <v>57</v>
      </c>
      <c r="J342" s="41" t="str">
        <f>IF(J336="FIN","FIN",IF(J341=J335,"","FIN"))</f>
        <v>FIN</v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42"/>
      <c r="B343" s="29"/>
      <c r="C343" s="25" t="str">
        <f ca="1">IF(PORTADA!$F$51="A",CONCATENATE(I343," ",G343),"")</f>
        <v xml:space="preserve">b) </v>
      </c>
      <c r="D343" s="26"/>
      <c r="G343" s="38" t="str">
        <f>IF(J342="FIN","",LOOKUP(I341,DATOS!A:A,DATOS!M:M))</f>
        <v/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42"/>
      <c r="B344" s="29"/>
      <c r="C344" s="25" t="str">
        <f ca="1">IF(PORTADA!$F$51="A",CONCATENATE(I344," ",G344),"")</f>
        <v xml:space="preserve">c) </v>
      </c>
      <c r="D344" s="26"/>
      <c r="G344" s="38" t="str">
        <f>IF(J342="FIN","",LOOKUP(I341,DATOS!A:A,DATOS!N:N))</f>
        <v/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42"/>
      <c r="B345" s="29"/>
      <c r="C345" s="25" t="str">
        <f ca="1">IF(PORTADA!$F$51="A",CONCATENATE(I345," ",G345),"")</f>
        <v xml:space="preserve">d) </v>
      </c>
      <c r="D345" s="26"/>
      <c r="G345" s="38" t="str">
        <f>IF(J342="FIN","",LOOKUP(I341,DATOS!A:A,DATOS!O:O))</f>
        <v/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IF(PORTADA!$F$51="A",CONCATENATE(K347,".- ",G347),"")</f>
        <v xml:space="preserve">58.- </v>
      </c>
      <c r="D347" s="24"/>
      <c r="E347" s="11"/>
      <c r="F347" s="11"/>
      <c r="G347" s="40" t="str">
        <f>IF(J348="FIN","",LOOKUP(I347,DATOS!A:A,DATOS!F:F))</f>
        <v/>
      </c>
      <c r="H347" s="40">
        <f>IF(J348="FIN",0,LOOKUP(I347,DATOS!A:A,DATOS!P:P))</f>
        <v>0</v>
      </c>
      <c r="I347" s="35">
        <f>+I341+1</f>
        <v>201</v>
      </c>
      <c r="J347" s="61">
        <f>IF(LOOKUP(I347,DATOS!A:A,DATOS!C:C)=0,J341,(LOOKUP(I347,DATOS!A:A,DATOS!C:C)))</f>
        <v>4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 xml:space="preserve">a) </v>
      </c>
      <c r="D348" s="26"/>
      <c r="G348" s="38" t="str">
        <f>IF(J348="FIN","",LOOKUP(I347,DATOS!A:A,DATOS!L:L))</f>
        <v/>
      </c>
      <c r="I348" s="35" t="s">
        <v>57</v>
      </c>
      <c r="J348" s="41" t="str">
        <f>IF(J342="FIN","FIN",IF(J347=J341,"","FIN"))</f>
        <v>FIN</v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42"/>
      <c r="B349" s="29"/>
      <c r="C349" s="25" t="str">
        <f ca="1">IF(PORTADA!$F$51="A",CONCATENATE(I349," ",G349),"")</f>
        <v xml:space="preserve">b) </v>
      </c>
      <c r="D349" s="26"/>
      <c r="G349" s="38" t="str">
        <f>IF(J348="FIN","",LOOKUP(I347,DATOS!A:A,DATOS!M:M))</f>
        <v/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42"/>
      <c r="B350" s="29"/>
      <c r="C350" s="25" t="str">
        <f ca="1">IF(PORTADA!$F$51="A",CONCATENATE(I350," ",G350),"")</f>
        <v xml:space="preserve">c) </v>
      </c>
      <c r="D350" s="26"/>
      <c r="G350" s="38" t="str">
        <f>IF(J348="FIN","",LOOKUP(I347,DATOS!A:A,DATOS!N:N))</f>
        <v/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42"/>
      <c r="B351" s="29"/>
      <c r="C351" s="25" t="str">
        <f ca="1">IF(PORTADA!$F$51="A",CONCATENATE(I351," ",G351),"")</f>
        <v xml:space="preserve">d) </v>
      </c>
      <c r="D351" s="26"/>
      <c r="G351" s="38" t="str">
        <f>IF(J348="FIN","",LOOKUP(I347,DATOS!A:A,DATOS!O:O))</f>
        <v/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IF(PORTADA!$F$51="A",CONCATENATE(K353,".- ",G353),"")</f>
        <v xml:space="preserve">59.- </v>
      </c>
      <c r="D353" s="24"/>
      <c r="E353" s="11"/>
      <c r="F353" s="11"/>
      <c r="G353" s="40" t="str">
        <f>IF(J354="FIN","",LOOKUP(I353,DATOS!A:A,DATOS!F:F))</f>
        <v/>
      </c>
      <c r="H353" s="40">
        <f>IF(J354="FIN",0,LOOKUP(I353,DATOS!A:A,DATOS!P:P))</f>
        <v>0</v>
      </c>
      <c r="I353" s="35">
        <f>+I347+1</f>
        <v>202</v>
      </c>
      <c r="J353" s="61">
        <f>IF(LOOKUP(I353,DATOS!A:A,DATOS!C:C)=0,J347,(LOOKUP(I353,DATOS!A:A,DATOS!C:C)))</f>
        <v>4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 xml:space="preserve">a) </v>
      </c>
      <c r="D354" s="26"/>
      <c r="G354" s="38" t="str">
        <f>IF(J354="FIN","",LOOKUP(I353,DATOS!A:A,DATOS!L:L))</f>
        <v/>
      </c>
      <c r="I354" s="35" t="s">
        <v>57</v>
      </c>
      <c r="J354" s="41" t="str">
        <f>IF(J348="FIN","FIN",IF(J353=J347,"","FIN"))</f>
        <v>FIN</v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42"/>
      <c r="B355" s="29"/>
      <c r="C355" s="25" t="str">
        <f ca="1">IF(PORTADA!$F$51="A",CONCATENATE(I355," ",G355),"")</f>
        <v xml:space="preserve">b) </v>
      </c>
      <c r="D355" s="26"/>
      <c r="G355" s="38" t="str">
        <f>IF(J354="FIN","",LOOKUP(I353,DATOS!A:A,DATOS!M:M))</f>
        <v/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42"/>
      <c r="B356" s="29"/>
      <c r="C356" s="25" t="str">
        <f ca="1">IF(PORTADA!$F$51="A",CONCATENATE(I356," ",G356),"")</f>
        <v xml:space="preserve">c) </v>
      </c>
      <c r="D356" s="26"/>
      <c r="G356" s="38" t="str">
        <f>IF(J354="FIN","",LOOKUP(I353,DATOS!A:A,DATOS!N:N))</f>
        <v/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42"/>
      <c r="B357" s="29"/>
      <c r="C357" s="25" t="str">
        <f ca="1">IF(PORTADA!$F$51="A",CONCATENATE(I357," ",G357),"")</f>
        <v xml:space="preserve">d) </v>
      </c>
      <c r="D357" s="26"/>
      <c r="G357" s="38" t="str">
        <f>IF(J354="FIN","",LOOKUP(I353,DATOS!A:A,DATOS!O:O))</f>
        <v/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IF(PORTADA!$F$51="A",CONCATENATE(K359,".- ",G359),"")</f>
        <v xml:space="preserve">60.- </v>
      </c>
      <c r="D359" s="24"/>
      <c r="E359" s="11"/>
      <c r="F359" s="11"/>
      <c r="G359" s="40" t="str">
        <f>IF(J360="FIN","",LOOKUP(I359,DATOS!A:A,DATOS!F:F))</f>
        <v/>
      </c>
      <c r="H359" s="40">
        <f>IF(J360="FIN",0,LOOKUP(I359,DATOS!A:A,DATOS!P:P))</f>
        <v>0</v>
      </c>
      <c r="I359" s="35">
        <f>+I353+1</f>
        <v>203</v>
      </c>
      <c r="J359" s="61">
        <f>IF(LOOKUP(I359,DATOS!A:A,DATOS!C:C)=0,J353,(LOOKUP(I359,DATOS!A:A,DATOS!C:C)))</f>
        <v>4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 xml:space="preserve">a) </v>
      </c>
      <c r="D360" s="26"/>
      <c r="G360" s="38" t="str">
        <f>IF(J360="FIN","",LOOKUP(I359,DATOS!A:A,DATOS!L:L))</f>
        <v/>
      </c>
      <c r="I360" s="35" t="s">
        <v>57</v>
      </c>
      <c r="J360" s="41" t="str">
        <f>IF(J354="FIN","FIN",IF(J359=J353,"","FIN"))</f>
        <v>FIN</v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42"/>
      <c r="B361" s="29"/>
      <c r="C361" s="25" t="str">
        <f ca="1">IF(PORTADA!$F$51="A",CONCATENATE(I361," ",G361),"")</f>
        <v xml:space="preserve">b) </v>
      </c>
      <c r="D361" s="26"/>
      <c r="G361" s="38" t="str">
        <f>IF(J360="FIN","",LOOKUP(I359,DATOS!A:A,DATOS!M:M))</f>
        <v/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42"/>
      <c r="B362" s="29"/>
      <c r="C362" s="25" t="str">
        <f ca="1">IF(PORTADA!$F$51="A",CONCATENATE(I362," ",G362),"")</f>
        <v xml:space="preserve">c) </v>
      </c>
      <c r="D362" s="26"/>
      <c r="G362" s="38" t="str">
        <f>IF(J360="FIN","",LOOKUP(I359,DATOS!A:A,DATOS!N:N))</f>
        <v/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42"/>
      <c r="B363" s="29"/>
      <c r="C363" s="25" t="str">
        <f ca="1">IF(PORTADA!$F$51="A",CONCATENATE(I363," ",G363),"")</f>
        <v xml:space="preserve">d) </v>
      </c>
      <c r="D363" s="26"/>
      <c r="G363" s="38" t="str">
        <f>IF(J360="FIN","",LOOKUP(I359,DATOS!A:A,DATOS!O:O))</f>
        <v/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IF(PORTADA!$F$51="A",CONCATENATE(K365,".- ",G365),"")</f>
        <v xml:space="preserve">61.- </v>
      </c>
      <c r="D365" s="24"/>
      <c r="E365" s="11"/>
      <c r="F365" s="11"/>
      <c r="G365" s="40" t="str">
        <f>IF(J366="FIN","",LOOKUP(I365,DATOS!A:A,DATOS!F:F))</f>
        <v/>
      </c>
      <c r="H365" s="40">
        <f>IF(J366="FIN",0,LOOKUP(I365,DATOS!A:A,DATOS!P:P))</f>
        <v>0</v>
      </c>
      <c r="I365" s="35">
        <f>+I359+1</f>
        <v>204</v>
      </c>
      <c r="J365" s="61">
        <f>IF(LOOKUP(I365,DATOS!A:A,DATOS!C:C)=0,J359,(LOOKUP(I365,DATOS!A:A,DATOS!C:C)))</f>
        <v>4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 xml:space="preserve">a) </v>
      </c>
      <c r="D366" s="26"/>
      <c r="G366" s="38" t="str">
        <f>IF(J366="FIN","",LOOKUP(I365,DATOS!A:A,DATOS!L:L))</f>
        <v/>
      </c>
      <c r="I366" s="35" t="s">
        <v>57</v>
      </c>
      <c r="J366" s="41" t="str">
        <f>IF(J360="FIN","FIN",IF(J365=J359,"","FIN"))</f>
        <v>FIN</v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42"/>
      <c r="B367" s="29"/>
      <c r="C367" s="25" t="str">
        <f ca="1">IF(PORTADA!$F$51="A",CONCATENATE(I367," ",G367),"")</f>
        <v xml:space="preserve">b) </v>
      </c>
      <c r="D367" s="26"/>
      <c r="G367" s="38" t="str">
        <f>IF(J366="FIN","",LOOKUP(I365,DATOS!A:A,DATOS!M:M))</f>
        <v/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42"/>
      <c r="B368" s="29"/>
      <c r="C368" s="25" t="str">
        <f ca="1">IF(PORTADA!$F$51="A",CONCATENATE(I368," ",G368),"")</f>
        <v xml:space="preserve">c) </v>
      </c>
      <c r="D368" s="26"/>
      <c r="G368" s="38" t="str">
        <f>IF(J366="FIN","",LOOKUP(I365,DATOS!A:A,DATOS!N:N))</f>
        <v/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42"/>
      <c r="B369" s="29"/>
      <c r="C369" s="25" t="str">
        <f ca="1">IF(PORTADA!$F$51="A",CONCATENATE(I369," ",G369),"")</f>
        <v xml:space="preserve">d) </v>
      </c>
      <c r="D369" s="26"/>
      <c r="G369" s="38" t="str">
        <f>IF(J366="FIN","",LOOKUP(I365,DATOS!A:A,DATOS!O:O))</f>
        <v/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IF(PORTADA!$F$51="A",CONCATENATE(K371,".- ",G371),"")</f>
        <v xml:space="preserve">62.- </v>
      </c>
      <c r="D371" s="24"/>
      <c r="E371" s="11"/>
      <c r="F371" s="11"/>
      <c r="G371" s="40" t="str">
        <f>IF(J372="FIN","",LOOKUP(I371,DATOS!A:A,DATOS!F:F))</f>
        <v/>
      </c>
      <c r="H371" s="40">
        <f>IF(J372="FIN",0,LOOKUP(I371,DATOS!A:A,DATOS!P:P))</f>
        <v>0</v>
      </c>
      <c r="I371" s="35">
        <f>+I365+1</f>
        <v>205</v>
      </c>
      <c r="J371" s="61">
        <f>IF(LOOKUP(I371,DATOS!A:A,DATOS!C:C)=0,J365,(LOOKUP(I371,DATOS!A:A,DATOS!C:C)))</f>
        <v>4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 xml:space="preserve">a) </v>
      </c>
      <c r="D372" s="26"/>
      <c r="G372" s="38" t="str">
        <f>IF(J372="FIN","",LOOKUP(I371,DATOS!A:A,DATOS!L:L))</f>
        <v/>
      </c>
      <c r="I372" s="35" t="s">
        <v>57</v>
      </c>
      <c r="J372" s="41" t="str">
        <f>IF(J366="FIN","FIN",IF(J371=J365,"","FIN"))</f>
        <v>FIN</v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42"/>
      <c r="B373" s="29"/>
      <c r="C373" s="25" t="str">
        <f ca="1">IF(PORTADA!$F$51="A",CONCATENATE(I373," ",G373),"")</f>
        <v xml:space="preserve">b) </v>
      </c>
      <c r="D373" s="26"/>
      <c r="G373" s="38" t="str">
        <f>IF(J372="FIN","",LOOKUP(I371,DATOS!A:A,DATOS!M:M))</f>
        <v/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42"/>
      <c r="B374" s="29"/>
      <c r="C374" s="25" t="str">
        <f ca="1">IF(PORTADA!$F$51="A",CONCATENATE(I374," ",G374),"")</f>
        <v xml:space="preserve">c) </v>
      </c>
      <c r="D374" s="26"/>
      <c r="G374" s="38" t="str">
        <f>IF(J372="FIN","",LOOKUP(I371,DATOS!A:A,DATOS!N:N))</f>
        <v/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42"/>
      <c r="B375" s="29"/>
      <c r="C375" s="25" t="str">
        <f ca="1">IF(PORTADA!$F$51="A",CONCATENATE(I375," ",G375),"")</f>
        <v xml:space="preserve">d) </v>
      </c>
      <c r="D375" s="26"/>
      <c r="G375" s="38" t="str">
        <f>IF(J372="FIN","",LOOKUP(I371,DATOS!A:A,DATOS!O:O))</f>
        <v/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IF(PORTADA!$F$51="A",CONCATENATE(K377,".- ",G377),"")</f>
        <v xml:space="preserve">63.- </v>
      </c>
      <c r="D377" s="24"/>
      <c r="E377" s="11"/>
      <c r="F377" s="11"/>
      <c r="G377" s="40" t="str">
        <f>IF(J378="FIN","",LOOKUP(I377,DATOS!A:A,DATOS!F:F))</f>
        <v/>
      </c>
      <c r="H377" s="40">
        <f>IF(J378="FIN",0,LOOKUP(I377,DATOS!A:A,DATOS!P:P))</f>
        <v>0</v>
      </c>
      <c r="I377" s="35">
        <f>+I371+1</f>
        <v>206</v>
      </c>
      <c r="J377" s="61">
        <f>IF(LOOKUP(I377,DATOS!A:A,DATOS!C:C)=0,J371,(LOOKUP(I377,DATOS!A:A,DATOS!C:C)))</f>
        <v>4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 xml:space="preserve">a) </v>
      </c>
      <c r="D378" s="26"/>
      <c r="G378" s="38" t="str">
        <f>IF(J378="FIN","",LOOKUP(I377,DATOS!A:A,DATOS!L:L))</f>
        <v/>
      </c>
      <c r="I378" s="35" t="s">
        <v>57</v>
      </c>
      <c r="J378" s="41" t="str">
        <f>IF(J372="FIN","FIN",IF(J377=J371,"","FIN"))</f>
        <v>FIN</v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42"/>
      <c r="B379" s="29"/>
      <c r="C379" s="25" t="str">
        <f ca="1">IF(PORTADA!$F$51="A",CONCATENATE(I379," ",G379),"")</f>
        <v xml:space="preserve">b) </v>
      </c>
      <c r="D379" s="26"/>
      <c r="G379" s="38" t="str">
        <f>IF(J378="FIN","",LOOKUP(I377,DATOS!A:A,DATOS!M:M))</f>
        <v/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42"/>
      <c r="B380" s="29"/>
      <c r="C380" s="25" t="str">
        <f ca="1">IF(PORTADA!$F$51="A",CONCATENATE(I380," ",G380),"")</f>
        <v xml:space="preserve">c) </v>
      </c>
      <c r="D380" s="26"/>
      <c r="G380" s="38" t="str">
        <f>IF(J378="FIN","",LOOKUP(I377,DATOS!A:A,DATOS!N:N))</f>
        <v/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42"/>
      <c r="B381" s="29"/>
      <c r="C381" s="25" t="str">
        <f ca="1">IF(PORTADA!$F$51="A",CONCATENATE(I381," ",G381),"")</f>
        <v xml:space="preserve">d) </v>
      </c>
      <c r="D381" s="26"/>
      <c r="G381" s="38" t="str">
        <f>IF(J378="FIN","",LOOKUP(I377,DATOS!A:A,DATOS!O:O))</f>
        <v/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IF(PORTADA!$F$51="A",CONCATENATE(K383,".- ",G383),"")</f>
        <v xml:space="preserve">64.- </v>
      </c>
      <c r="D383" s="24"/>
      <c r="E383" s="11"/>
      <c r="F383" s="11"/>
      <c r="G383" s="40" t="str">
        <f>IF(J384="FIN","",LOOKUP(I383,DATOS!A:A,DATOS!F:F))</f>
        <v/>
      </c>
      <c r="H383" s="40">
        <f>IF(J384="FIN",0,LOOKUP(I383,DATOS!A:A,DATOS!P:P))</f>
        <v>0</v>
      </c>
      <c r="I383" s="35">
        <f>+I377+1</f>
        <v>207</v>
      </c>
      <c r="J383" s="61">
        <f>IF(LOOKUP(I383,DATOS!A:A,DATOS!C:C)=0,J377,(LOOKUP(I383,DATOS!A:A,DATOS!C:C)))</f>
        <v>4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 xml:space="preserve">a) </v>
      </c>
      <c r="D384" s="26"/>
      <c r="G384" s="38" t="str">
        <f>IF(J384="FIN","",LOOKUP(I383,DATOS!A:A,DATOS!L:L))</f>
        <v/>
      </c>
      <c r="I384" s="35" t="s">
        <v>57</v>
      </c>
      <c r="J384" s="41" t="str">
        <f>IF(J378="FIN","FIN",IF(J383=J377,"","FIN"))</f>
        <v>FIN</v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42"/>
      <c r="B385" s="29"/>
      <c r="C385" s="25" t="str">
        <f ca="1">IF(PORTADA!$F$51="A",CONCATENATE(I385," ",G385),"")</f>
        <v xml:space="preserve">b) </v>
      </c>
      <c r="D385" s="26"/>
      <c r="G385" s="38" t="str">
        <f>IF(J384="FIN","",LOOKUP(I383,DATOS!A:A,DATOS!M:M))</f>
        <v/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42"/>
      <c r="B386" s="29"/>
      <c r="C386" s="25" t="str">
        <f ca="1">IF(PORTADA!$F$51="A",CONCATENATE(I386," ",G386),"")</f>
        <v xml:space="preserve">c) </v>
      </c>
      <c r="D386" s="26"/>
      <c r="G386" s="38" t="str">
        <f>IF(J384="FIN","",LOOKUP(I383,DATOS!A:A,DATOS!N:N))</f>
        <v/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42"/>
      <c r="B387" s="29"/>
      <c r="C387" s="25" t="str">
        <f ca="1">IF(PORTADA!$F$51="A",CONCATENATE(I387," ",G387),"")</f>
        <v xml:space="preserve">d) </v>
      </c>
      <c r="D387" s="26"/>
      <c r="G387" s="38" t="str">
        <f>IF(J384="FIN","",LOOKUP(I383,DATOS!A:A,DATOS!O:O))</f>
        <v/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IF(PORTADA!$F$51="A",CONCATENATE(K389,".- ",G389),"")</f>
        <v xml:space="preserve">65.- </v>
      </c>
      <c r="D389" s="24"/>
      <c r="E389" s="11"/>
      <c r="F389" s="11"/>
      <c r="G389" s="40" t="str">
        <f>IF(J390="FIN","",LOOKUP(I389,DATOS!A:A,DATOS!F:F))</f>
        <v/>
      </c>
      <c r="H389" s="40">
        <f>IF(J390="FIN",0,LOOKUP(I389,DATOS!A:A,DATOS!P:P))</f>
        <v>0</v>
      </c>
      <c r="I389" s="35">
        <f>+I383+1</f>
        <v>208</v>
      </c>
      <c r="J389" s="61">
        <f>IF(LOOKUP(I389,DATOS!A:A,DATOS!C:C)=0,J383,(LOOKUP(I389,DATOS!A:A,DATOS!C:C)))</f>
        <v>4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 xml:space="preserve">a) </v>
      </c>
      <c r="D390" s="26"/>
      <c r="G390" s="38" t="str">
        <f>IF(J390="FIN","",LOOKUP(I389,DATOS!A:A,DATOS!L:L))</f>
        <v/>
      </c>
      <c r="I390" s="35" t="s">
        <v>57</v>
      </c>
      <c r="J390" s="41" t="str">
        <f>IF(J384="FIN","FIN",IF(J389=J383,"","FIN"))</f>
        <v>FIN</v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42"/>
      <c r="B391" s="29"/>
      <c r="C391" s="25" t="str">
        <f ca="1">IF(PORTADA!$F$51="A",CONCATENATE(I391," ",G391),"")</f>
        <v xml:space="preserve">b) </v>
      </c>
      <c r="D391" s="26"/>
      <c r="G391" s="38" t="str">
        <f>IF(J390="FIN","",LOOKUP(I389,DATOS!A:A,DATOS!M:M))</f>
        <v/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42"/>
      <c r="B392" s="29"/>
      <c r="C392" s="25" t="str">
        <f ca="1">IF(PORTADA!$F$51="A",CONCATENATE(I392," ",G392),"")</f>
        <v xml:space="preserve">c) </v>
      </c>
      <c r="D392" s="26"/>
      <c r="G392" s="38" t="str">
        <f>IF(J390="FIN","",LOOKUP(I389,DATOS!A:A,DATOS!N:N))</f>
        <v/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42"/>
      <c r="B393" s="29"/>
      <c r="C393" s="25" t="str">
        <f ca="1">IF(PORTADA!$F$51="A",CONCATENATE(I393," ",G393),"")</f>
        <v xml:space="preserve">d) </v>
      </c>
      <c r="D393" s="26"/>
      <c r="G393" s="38" t="str">
        <f>IF(J390="FIN","",LOOKUP(I389,DATOS!A:A,DATOS!O:O))</f>
        <v/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IF(PORTADA!$F$51="A",CONCATENATE(K395,".- ",G395),"")</f>
        <v xml:space="preserve">66.- </v>
      </c>
      <c r="D395" s="24"/>
      <c r="E395" s="11"/>
      <c r="F395" s="11"/>
      <c r="G395" s="40" t="str">
        <f>IF(J396="FIN","",LOOKUP(I395,DATOS!A:A,DATOS!F:F))</f>
        <v/>
      </c>
      <c r="H395" s="40">
        <f>IF(J396="FIN",0,LOOKUP(I395,DATOS!A:A,DATOS!P:P))</f>
        <v>0</v>
      </c>
      <c r="I395" s="35">
        <f>+I389+1</f>
        <v>209</v>
      </c>
      <c r="J395" s="61">
        <f>IF(LOOKUP(I395,DATOS!A:A,DATOS!C:C)=0,J389,(LOOKUP(I395,DATOS!A:A,DATOS!C:C)))</f>
        <v>4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 xml:space="preserve">a) </v>
      </c>
      <c r="D396" s="26"/>
      <c r="G396" s="38" t="str">
        <f>IF(J396="FIN","",LOOKUP(I395,DATOS!A:A,DATOS!L:L))</f>
        <v/>
      </c>
      <c r="I396" s="35" t="s">
        <v>57</v>
      </c>
      <c r="J396" s="41" t="str">
        <f>IF(J390="FIN","FIN",IF(J395=J389,"","FIN"))</f>
        <v>FIN</v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42"/>
      <c r="B397" s="29"/>
      <c r="C397" s="25" t="str">
        <f ca="1">IF(PORTADA!$F$51="A",CONCATENATE(I397," ",G397),"")</f>
        <v xml:space="preserve">b) </v>
      </c>
      <c r="D397" s="26"/>
      <c r="G397" s="38" t="str">
        <f>IF(J396="FIN","",LOOKUP(I395,DATOS!A:A,DATOS!M:M))</f>
        <v/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42"/>
      <c r="B398" s="29"/>
      <c r="C398" s="25" t="str">
        <f ca="1">IF(PORTADA!$F$51="A",CONCATENATE(I398," ",G398),"")</f>
        <v xml:space="preserve">c) </v>
      </c>
      <c r="D398" s="26"/>
      <c r="G398" s="38" t="str">
        <f>IF(J396="FIN","",LOOKUP(I395,DATOS!A:A,DATOS!N:N))</f>
        <v/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42"/>
      <c r="B399" s="29"/>
      <c r="C399" s="25" t="str">
        <f ca="1">IF(PORTADA!$F$51="A",CONCATENATE(I399," ",G399),"")</f>
        <v xml:space="preserve">d) </v>
      </c>
      <c r="D399" s="26"/>
      <c r="G399" s="38" t="str">
        <f>IF(J396="FIN","",LOOKUP(I395,DATOS!A:A,DATOS!O:O))</f>
        <v/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IF(PORTADA!$F$51="A",CONCATENATE(K401,".-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210</v>
      </c>
      <c r="J401" s="61">
        <f>IF(LOOKUP(I401,DATOS!A:A,DATOS!C:C)=0,J395,(LOOKUP(I401,DATOS!A:A,DATOS!C:C)))</f>
        <v>4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57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42"/>
      <c r="B403" s="29"/>
      <c r="C403" s="25" t="str">
        <f ca="1">IF(PORTADA!$F$51="A",CONCATENATE(I403,"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42"/>
      <c r="B404" s="29"/>
      <c r="C404" s="25" t="str">
        <f ca="1">IF(PORTADA!$F$51="A",CONCATENATE(I404,"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42"/>
      <c r="B405" s="29"/>
      <c r="C405" s="25" t="str">
        <f ca="1">IF(PORTADA!$F$51="A",CONCATENATE(I405,"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IF(PORTADA!$F$51="A",CONCATENATE(K407,".-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211</v>
      </c>
      <c r="J407" s="61">
        <f>IF(LOOKUP(I407,DATOS!A:A,DATOS!C:C)=0,J401,(LOOKUP(I407,DATOS!A:A,DATOS!C:C)))</f>
        <v>4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57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42"/>
      <c r="B409" s="29"/>
      <c r="C409" s="25" t="str">
        <f ca="1">IF(PORTADA!$F$51="A",CONCATENATE(I409,"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42"/>
      <c r="B410" s="29"/>
      <c r="C410" s="25" t="str">
        <f ca="1">IF(PORTADA!$F$51="A",CONCATENATE(I410,"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42"/>
      <c r="B411" s="29"/>
      <c r="C411" s="25" t="str">
        <f ca="1">IF(PORTADA!$F$51="A",CONCATENATE(I411,"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IF(PORTADA!$F$51="A",CONCATENATE(K413,".-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212</v>
      </c>
      <c r="J413" s="61">
        <f>IF(LOOKUP(I413,DATOS!A:A,DATOS!C:C)=0,J407,(LOOKUP(I413,DATOS!A:A,DATOS!C:C)))</f>
        <v>4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57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42"/>
      <c r="B415" s="29"/>
      <c r="C415" s="25" t="str">
        <f ca="1">IF(PORTADA!$F$51="A",CONCATENATE(I415,"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42"/>
      <c r="B416" s="29"/>
      <c r="C416" s="25" t="str">
        <f ca="1">IF(PORTADA!$F$51="A",CONCATENATE(I416,"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42"/>
      <c r="B417" s="29"/>
      <c r="C417" s="25" t="str">
        <f ca="1">IF(PORTADA!$F$51="A",CONCATENATE(I417,"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IF(PORTADA!$F$51="A",CONCATENATE(K419,".-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213</v>
      </c>
      <c r="J419" s="61">
        <f>IF(LOOKUP(I419,DATOS!A:A,DATOS!C:C)=0,J413,(LOOKUP(I419,DATOS!A:A,DATOS!C:C)))</f>
        <v>4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57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42"/>
      <c r="B421" s="29"/>
      <c r="C421" s="25" t="str">
        <f ca="1">IF(PORTADA!$F$51="A",CONCATENATE(I421,"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42"/>
      <c r="B422" s="29"/>
      <c r="C422" s="25" t="str">
        <f ca="1">IF(PORTADA!$F$51="A",CONCATENATE(I422,"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42"/>
      <c r="B423" s="29"/>
      <c r="C423" s="25" t="str">
        <f ca="1">IF(PORTADA!$F$51="A",CONCATENATE(I423,"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IF(PORTADA!$F$51="A",CONCATENATE(K425,".-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214</v>
      </c>
      <c r="J425" s="61">
        <f>IF(LOOKUP(I425,DATOS!A:A,DATOS!C:C)=0,J419,(LOOKUP(I425,DATOS!A:A,DATOS!C:C)))</f>
        <v>4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57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42"/>
      <c r="B427" s="29"/>
      <c r="C427" s="25" t="str">
        <f ca="1">IF(PORTADA!$F$51="A",CONCATENATE(I427,"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42"/>
      <c r="B428" s="29"/>
      <c r="C428" s="25" t="str">
        <f ca="1">IF(PORTADA!$F$51="A",CONCATENATE(I428,"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42"/>
      <c r="B429" s="29"/>
      <c r="C429" s="25" t="str">
        <f ca="1">IF(PORTADA!$F$51="A",CONCATENATE(I429,"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IF(PORTADA!$F$51="A",CONCATENATE(K431,".-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215</v>
      </c>
      <c r="J431" s="61">
        <f>IF(LOOKUP(I431,DATOS!A:A,DATOS!C:C)=0,J425,(LOOKUP(I431,DATOS!A:A,DATOS!C:C)))</f>
        <v>4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57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42"/>
      <c r="B433" s="29"/>
      <c r="C433" s="25" t="str">
        <f ca="1">IF(PORTADA!$F$51="A",CONCATENATE(I433,"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42"/>
      <c r="B434" s="29"/>
      <c r="C434" s="25" t="str">
        <f ca="1">IF(PORTADA!$F$51="A",CONCATENATE(I434,"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42"/>
      <c r="B435" s="29"/>
      <c r="C435" s="25" t="str">
        <f ca="1">IF(PORTADA!$F$51="A",CONCATENATE(I435,"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IF(PORTADA!$F$51="A",CONCATENATE(K437,".-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216</v>
      </c>
      <c r="J437" s="61">
        <f>IF(LOOKUP(I437,DATOS!A:A,DATOS!C:C)=0,J431,(LOOKUP(I437,DATOS!A:A,DATOS!C:C)))</f>
        <v>4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57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42"/>
      <c r="B439" s="29"/>
      <c r="C439" s="25" t="str">
        <f ca="1">IF(PORTADA!$F$51="A",CONCATENATE(I439,"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42"/>
      <c r="B440" s="29"/>
      <c r="C440" s="25" t="str">
        <f ca="1">IF(PORTADA!$F$51="A",CONCATENATE(I440,"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42"/>
      <c r="B441" s="29"/>
      <c r="C441" s="25" t="str">
        <f ca="1">IF(PORTADA!$F$51="A",CONCATENATE(I441,"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IF(PORTADA!$F$51="A",CONCATENATE(K443,".-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217</v>
      </c>
      <c r="J443" s="61">
        <f>IF(LOOKUP(I443,DATOS!A:A,DATOS!C:C)=0,J437,(LOOKUP(I443,DATOS!A:A,DATOS!C:C)))</f>
        <v>4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57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42"/>
      <c r="B445" s="29"/>
      <c r="C445" s="25" t="str">
        <f ca="1">IF(PORTADA!$F$51="A",CONCATENATE(I445,"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42"/>
      <c r="B446" s="29"/>
      <c r="C446" s="25" t="str">
        <f ca="1">IF(PORTADA!$F$51="A",CONCATENATE(I446,"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42"/>
      <c r="B447" s="29"/>
      <c r="C447" s="25" t="str">
        <f ca="1">IF(PORTADA!$F$51="A",CONCATENATE(I447,"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IF(PORTADA!$F$51="A",CONCATENATE(K449,".-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218</v>
      </c>
      <c r="J449" s="61">
        <f>IF(LOOKUP(I449,DATOS!A:A,DATOS!C:C)=0,J443,(LOOKUP(I449,DATOS!A:A,DATOS!C:C)))</f>
        <v>4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57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42"/>
      <c r="B451" s="29"/>
      <c r="C451" s="25" t="str">
        <f ca="1">IF(PORTADA!$F$51="A",CONCATENATE(I451,"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42"/>
      <c r="B452" s="29"/>
      <c r="C452" s="25" t="str">
        <f ca="1">IF(PORTADA!$F$51="A",CONCATENATE(I452,"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42"/>
      <c r="B453" s="29"/>
      <c r="C453" s="25" t="str">
        <f ca="1">IF(PORTADA!$F$51="A",CONCATENATE(I453,"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IF(PORTADA!$F$51="A",CONCATENATE(K455,".-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219</v>
      </c>
      <c r="J455" s="61">
        <f>IF(LOOKUP(I455,DATOS!A:A,DATOS!C:C)=0,J449,(LOOKUP(I455,DATOS!A:A,DATOS!C:C)))</f>
        <v>4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57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42"/>
      <c r="B457" s="29"/>
      <c r="C457" s="25" t="str">
        <f ca="1">IF(PORTADA!$F$51="A",CONCATENATE(I457,"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42"/>
      <c r="B458" s="29"/>
      <c r="C458" s="25" t="str">
        <f ca="1">IF(PORTADA!$F$51="A",CONCATENATE(I458,"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42"/>
      <c r="B459" s="29"/>
      <c r="C459" s="25" t="str">
        <f ca="1">IF(PORTADA!$F$51="A",CONCATENATE(I459,"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IF(PORTADA!$F$51="A",CONCATENATE(K461,".-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220</v>
      </c>
      <c r="J461" s="61">
        <f>IF(LOOKUP(I461,DATOS!A:A,DATOS!C:C)=0,J455,(LOOKUP(I461,DATOS!A:A,DATOS!C:C)))</f>
        <v>4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57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42"/>
      <c r="B463" s="29"/>
      <c r="C463" s="25" t="str">
        <f ca="1">IF(PORTADA!$F$51="A",CONCATENATE(I463,"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42"/>
      <c r="B464" s="29"/>
      <c r="C464" s="25" t="str">
        <f ca="1">IF(PORTADA!$F$51="A",CONCATENATE(I464,"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42"/>
      <c r="B465" s="29"/>
      <c r="C465" s="25" t="str">
        <f ca="1">IF(PORTADA!$F$51="A",CONCATENATE(I465,"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IF(PORTADA!$F$51="A",CONCATENATE(K467,".-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221</v>
      </c>
      <c r="J467" s="61">
        <f>IF(LOOKUP(I467,DATOS!A:A,DATOS!C:C)=0,J461,(LOOKUP(I467,DATOS!A:A,DATOS!C:C)))</f>
        <v>4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57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42"/>
      <c r="B469" s="29"/>
      <c r="C469" s="25" t="str">
        <f ca="1">IF(PORTADA!$F$51="A",CONCATENATE(I469,"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42"/>
      <c r="B470" s="29"/>
      <c r="C470" s="25" t="str">
        <f ca="1">IF(PORTADA!$F$51="A",CONCATENATE(I470,"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42"/>
      <c r="B471" s="29"/>
      <c r="C471" s="25" t="str">
        <f ca="1">IF(PORTADA!$F$51="A",CONCATENATE(I471,"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IF(PORTADA!$F$51="A",CONCATENATE(K473,".-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222</v>
      </c>
      <c r="J473" s="61">
        <f>IF(LOOKUP(I473,DATOS!A:A,DATOS!C:C)=0,J467,(LOOKUP(I473,DATOS!A:A,DATOS!C:C)))</f>
        <v>4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57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42"/>
      <c r="B475" s="29"/>
      <c r="C475" s="25" t="str">
        <f ca="1">IF(PORTADA!$F$51="A",CONCATENATE(I475,"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42"/>
      <c r="B476" s="29"/>
      <c r="C476" s="25" t="str">
        <f ca="1">IF(PORTADA!$F$51="A",CONCATENATE(I476,"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42"/>
      <c r="B477" s="29"/>
      <c r="C477" s="25" t="str">
        <f ca="1">IF(PORTADA!$F$51="A",CONCATENATE(I477,"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IF(PORTADA!$F$51="A",CONCATENATE(K479,".-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223</v>
      </c>
      <c r="J479" s="61">
        <f>IF(LOOKUP(I479,DATOS!A:A,DATOS!C:C)=0,J473,(LOOKUP(I479,DATOS!A:A,DATOS!C:C)))</f>
        <v>4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57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42"/>
      <c r="B481" s="29"/>
      <c r="C481" s="25" t="str">
        <f ca="1">IF(PORTADA!$F$51="A",CONCATENATE(I481,"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42"/>
      <c r="B482" s="29"/>
      <c r="C482" s="25" t="str">
        <f ca="1">IF(PORTADA!$F$51="A",CONCATENATE(I482,"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42"/>
      <c r="B483" s="29"/>
      <c r="C483" s="25" t="str">
        <f ca="1">IF(PORTADA!$F$51="A",CONCATENATE(I483,"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IF(PORTADA!$F$51="A",CONCATENATE(K485,".-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224</v>
      </c>
      <c r="J485" s="61">
        <f>IF(LOOKUP(I485,DATOS!A:A,DATOS!C:C)=0,J479,(LOOKUP(I485,DATOS!A:A,DATOS!C:C)))</f>
        <v>4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57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42"/>
      <c r="B487" s="29"/>
      <c r="C487" s="25" t="str">
        <f ca="1">IF(PORTADA!$F$51="A",CONCATENATE(I487,"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42"/>
      <c r="B488" s="29"/>
      <c r="C488" s="25" t="str">
        <f ca="1">IF(PORTADA!$F$51="A",CONCATENATE(I488,"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42"/>
      <c r="B489" s="29"/>
      <c r="C489" s="25" t="str">
        <f ca="1">IF(PORTADA!$F$51="A",CONCATENATE(I489,"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IF(PORTADA!$F$51="A",CONCATENATE(K491,".-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225</v>
      </c>
      <c r="J491" s="61">
        <f>IF(LOOKUP(I491,DATOS!A:A,DATOS!C:C)=0,J485,(LOOKUP(I491,DATOS!A:A,DATOS!C:C)))</f>
        <v>4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57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42"/>
      <c r="B493" s="29"/>
      <c r="C493" s="25" t="str">
        <f ca="1">IF(PORTADA!$F$51="A",CONCATENATE(I493,"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42"/>
      <c r="B494" s="29"/>
      <c r="C494" s="25" t="str">
        <f ca="1">IF(PORTADA!$F$51="A",CONCATENATE(I494,"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42"/>
      <c r="B495" s="29"/>
      <c r="C495" s="25" t="str">
        <f ca="1">IF(PORTADA!$F$51="A",CONCATENATE(I495,"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IF(PORTADA!$F$51="A",CONCATENATE(K497,".-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226</v>
      </c>
      <c r="J497" s="61">
        <f>IF(LOOKUP(I497,DATOS!A:A,DATOS!C:C)=0,J491,(LOOKUP(I497,DATOS!A:A,DATOS!C:C)))</f>
        <v>4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57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42"/>
      <c r="B499" s="29"/>
      <c r="C499" s="25" t="str">
        <f ca="1">IF(PORTADA!$F$51="A",CONCATENATE(I499,"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42"/>
      <c r="B500" s="29"/>
      <c r="C500" s="25" t="str">
        <f ca="1">IF(PORTADA!$F$51="A",CONCATENATE(I500,"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42"/>
      <c r="B501" s="29"/>
      <c r="C501" s="25" t="str">
        <f ca="1">IF(PORTADA!$F$51="A",CONCATENATE(I501,"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IF(PORTADA!$F$51="A",CONCATENATE(K503,".-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227</v>
      </c>
      <c r="J503" s="61">
        <f>IF(LOOKUP(I503,DATOS!A:A,DATOS!C:C)=0,J497,(LOOKUP(I503,DATOS!A:A,DATOS!C:C)))</f>
        <v>4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57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42"/>
      <c r="B505" s="29"/>
      <c r="C505" s="25" t="str">
        <f ca="1">IF(PORTADA!$F$51="A",CONCATENATE(I505,"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42"/>
      <c r="B506" s="29"/>
      <c r="C506" s="25" t="str">
        <f ca="1">IF(PORTADA!$F$51="A",CONCATENATE(I506,"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42"/>
      <c r="B507" s="29"/>
      <c r="C507" s="25" t="str">
        <f ca="1">IF(PORTADA!$F$51="A",CONCATENATE(I507,"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IF(PORTADA!$F$51="A",CONCATENATE(K509,".-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228</v>
      </c>
      <c r="J509" s="61">
        <f>IF(LOOKUP(I509,DATOS!A:A,DATOS!C:C)=0,J503,(LOOKUP(I509,DATOS!A:A,DATOS!C:C)))</f>
        <v>4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57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42"/>
      <c r="B511" s="29"/>
      <c r="C511" s="25" t="str">
        <f ca="1">IF(PORTADA!$F$51="A",CONCATENATE(I511,"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42"/>
      <c r="B512" s="29"/>
      <c r="C512" s="25" t="str">
        <f ca="1">IF(PORTADA!$F$51="A",CONCATENATE(I512,"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42"/>
      <c r="B513" s="29"/>
      <c r="C513" s="25" t="str">
        <f ca="1">IF(PORTADA!$F$51="A",CONCATENATE(I513,"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IF(PORTADA!$F$51="A",CONCATENATE(K515,".-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229</v>
      </c>
      <c r="J515" s="61">
        <f>IF(LOOKUP(I515,DATOS!A:A,DATOS!C:C)=0,J509,(LOOKUP(I515,DATOS!A:A,DATOS!C:C)))</f>
        <v>4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57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42"/>
      <c r="B517" s="29"/>
      <c r="C517" s="25" t="str">
        <f ca="1">IF(PORTADA!$F$51="A",CONCATENATE(I517,"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42"/>
      <c r="B518" s="29"/>
      <c r="C518" s="25" t="str">
        <f ca="1">IF(PORTADA!$F$51="A",CONCATENATE(I518,"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42"/>
      <c r="B519" s="29"/>
      <c r="C519" s="25" t="str">
        <f ca="1">IF(PORTADA!$F$51="A",CONCATENATE(I519,"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IF(PORTADA!$F$51="A",CONCATENATE(K521,".-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230</v>
      </c>
      <c r="J521" s="61">
        <f>IF(LOOKUP(I521,DATOS!A:A,DATOS!C:C)=0,J515,(LOOKUP(I521,DATOS!A:A,DATOS!C:C)))</f>
        <v>4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57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42"/>
      <c r="B523" s="29"/>
      <c r="C523" s="25" t="str">
        <f ca="1">IF(PORTADA!$F$51="A",CONCATENATE(I523,"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42"/>
      <c r="B524" s="29"/>
      <c r="C524" s="25" t="str">
        <f ca="1">IF(PORTADA!$F$51="A",CONCATENATE(I524,"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42"/>
      <c r="B525" s="29"/>
      <c r="C525" s="25" t="str">
        <f ca="1">IF(PORTADA!$F$51="A",CONCATENATE(I525,"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IF(PORTADA!$F$51="A",CONCATENATE(K527,".-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231</v>
      </c>
      <c r="J527" s="61">
        <f>IF(LOOKUP(I527,DATOS!A:A,DATOS!C:C)=0,J521,(LOOKUP(I527,DATOS!A:A,DATOS!C:C)))</f>
        <v>4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57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42"/>
      <c r="B529" s="29"/>
      <c r="C529" s="25" t="str">
        <f ca="1">IF(PORTADA!$F$51="A",CONCATENATE(I529,"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42"/>
      <c r="B530" s="29"/>
      <c r="C530" s="25" t="str">
        <f ca="1">IF(PORTADA!$F$51="A",CONCATENATE(I530,"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42"/>
      <c r="B531" s="29"/>
      <c r="C531" s="25" t="str">
        <f ca="1">IF(PORTADA!$F$51="A",CONCATENATE(I531,"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IF(PORTADA!$F$51="A",CONCATENATE(K533,".-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232</v>
      </c>
      <c r="J533" s="61">
        <f>IF(LOOKUP(I533,DATOS!A:A,DATOS!C:C)=0,J527,(LOOKUP(I533,DATOS!A:A,DATOS!C:C)))</f>
        <v>4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57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42"/>
      <c r="B535" s="29"/>
      <c r="C535" s="25" t="str">
        <f ca="1">IF(PORTADA!$F$51="A",CONCATENATE(I535,"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42"/>
      <c r="B536" s="29"/>
      <c r="C536" s="25" t="str">
        <f ca="1">IF(PORTADA!$F$51="A",CONCATENATE(I536,"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42"/>
      <c r="B537" s="29"/>
      <c r="C537" s="25" t="str">
        <f ca="1">IF(PORTADA!$F$51="A",CONCATENATE(I537,"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233</v>
      </c>
      <c r="J539" s="61">
        <f>IF(LOOKUP(I539,DATOS!A:A,DATOS!C:C)=0,J533,(LOOKUP(I539,DATOS!A:A,DATOS!C:C)))</f>
        <v>4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234</v>
      </c>
      <c r="J545" s="61">
        <f>IF(LOOKUP(I545,DATOS!A:A,DATOS!C:C)=0,J539,(LOOKUP(I545,DATOS!A:A,DATOS!C:C)))</f>
        <v>4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235</v>
      </c>
      <c r="J551" s="61">
        <f>IF(LOOKUP(I551,DATOS!A:A,DATOS!C:C)=0,J545,(LOOKUP(I551,DATOS!A:A,DATOS!C:C)))</f>
        <v>4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236</v>
      </c>
      <c r="J557" s="61">
        <f>IF(LOOKUP(I557,DATOS!A:A,DATOS!C:C)=0,J551,(LOOKUP(I557,DATOS!A:A,DATOS!C:C)))</f>
        <v>4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237</v>
      </c>
      <c r="J563" s="61">
        <f>IF(LOOKUP(I563,DATOS!A:A,DATOS!C:C)=0,J557,(LOOKUP(I563,DATOS!A:A,DATOS!C:C)))</f>
        <v>4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238</v>
      </c>
      <c r="J569" s="61">
        <f>IF(LOOKUP(I569,DATOS!A:A,DATOS!C:C)=0,J563,(LOOKUP(I569,DATOS!A:A,DATOS!C:C)))</f>
        <v>4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239</v>
      </c>
      <c r="J575" s="61">
        <f>IF(LOOKUP(I575,DATOS!A:A,DATOS!C:C)=0,J569,(LOOKUP(I575,DATOS!A:A,DATOS!C:C)))</f>
        <v>4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240</v>
      </c>
      <c r="J581" s="61">
        <f>IF(LOOKUP(I581,DATOS!A:A,DATOS!C:C)=0,J575,(LOOKUP(I581,DATOS!A:A,DATOS!C:C)))</f>
        <v>4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241</v>
      </c>
      <c r="J587" s="61">
        <f>IF(LOOKUP(I587,DATOS!A:A,DATOS!C:C)=0,J581,(LOOKUP(I587,DATOS!A:A,DATOS!C:C)))</f>
        <v>4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242</v>
      </c>
      <c r="J593" s="61">
        <f>IF(LOOKUP(I593,DATOS!A:A,DATOS!C:C)=0,J587,(LOOKUP(I593,DATOS!A:A,DATOS!C:C)))</f>
        <v>4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243</v>
      </c>
      <c r="J599" s="61">
        <f>IF(LOOKUP(I599,DATOS!A:A,DATOS!C:C)=0,J593,(LOOKUP(I599,DATOS!A:A,DATOS!C:C)))</f>
        <v>4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wp784so62AXmadsZXiLeKXCxg21FiARF2zdEV0e2fSqiMRQsseO1aoiXwQzXy9Dw2AUb/+4IglVbGieMic/NUg==" saltValue="i+/IIh4iz2m15k4n7QnAEw==" spinCount="100000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1020" priority="28" stopIfTrue="1" operator="lessThan">
      <formula>2</formula>
    </cfRule>
    <cfRule type="cellIs" dxfId="1019" priority="29" stopIfTrue="1" operator="equal">
      <formula>2</formula>
    </cfRule>
    <cfRule type="cellIs" dxfId="101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1017" priority="1" stopIfTrue="1" operator="lessThan">
      <formula>2</formula>
    </cfRule>
    <cfRule type="cellIs" dxfId="1016" priority="2" stopIfTrue="1" operator="equal">
      <formula>2</formula>
    </cfRule>
    <cfRule type="cellIs" dxfId="101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1014" priority="25" stopIfTrue="1" operator="lessThan">
      <formula>2</formula>
    </cfRule>
    <cfRule type="cellIs" dxfId="1013" priority="26" stopIfTrue="1" operator="equal">
      <formula>2</formula>
    </cfRule>
    <cfRule type="cellIs" dxfId="101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1011" priority="22" stopIfTrue="1" operator="lessThan">
      <formula>2</formula>
    </cfRule>
    <cfRule type="cellIs" dxfId="1010" priority="23" stopIfTrue="1" operator="equal">
      <formula>2</formula>
    </cfRule>
    <cfRule type="cellIs" dxfId="100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1008" priority="19" stopIfTrue="1" operator="lessThan">
      <formula>2</formula>
    </cfRule>
    <cfRule type="cellIs" dxfId="1007" priority="20" stopIfTrue="1" operator="equal">
      <formula>2</formula>
    </cfRule>
    <cfRule type="cellIs" dxfId="100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1005" priority="16" stopIfTrue="1" operator="lessThan">
      <formula>2</formula>
    </cfRule>
    <cfRule type="cellIs" dxfId="1004" priority="17" stopIfTrue="1" operator="equal">
      <formula>2</formula>
    </cfRule>
    <cfRule type="cellIs" dxfId="100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1002" priority="13" stopIfTrue="1" operator="lessThan">
      <formula>2</formula>
    </cfRule>
    <cfRule type="cellIs" dxfId="1001" priority="14" stopIfTrue="1" operator="equal">
      <formula>2</formula>
    </cfRule>
    <cfRule type="cellIs" dxfId="100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999" priority="10" stopIfTrue="1" operator="lessThan">
      <formula>2</formula>
    </cfRule>
    <cfRule type="cellIs" dxfId="998" priority="11" stopIfTrue="1" operator="equal">
      <formula>2</formula>
    </cfRule>
    <cfRule type="cellIs" dxfId="99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996" priority="7" stopIfTrue="1" operator="lessThan">
      <formula>2</formula>
    </cfRule>
    <cfRule type="cellIs" dxfId="995" priority="8" stopIfTrue="1" operator="equal">
      <formula>2</formula>
    </cfRule>
    <cfRule type="cellIs" dxfId="99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993" priority="4" stopIfTrue="1" operator="lessThan">
      <formula>2</formula>
    </cfRule>
    <cfRule type="cellIs" dxfId="992" priority="5" stopIfTrue="1" operator="equal">
      <formula>2</formula>
    </cfRule>
    <cfRule type="cellIs" dxfId="99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AI819"/>
  <sheetViews>
    <sheetView zoomScale="90" zoomScaleNormal="90" workbookViewId="0">
      <pane ySplit="2" topLeftCell="A3" activePane="bottomLeft" state="frozen"/>
      <selection activeCell="C42" sqref="C42"/>
      <selection pane="bottomLeft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IF(PORTADA!$F$51="A",G1,PORTADA!$F$52)</f>
        <v xml:space="preserve">Las Actividades económicas </v>
      </c>
      <c r="D1" s="3"/>
      <c r="E1" s="4" t="e">
        <f>ROUND(Q2/K2*10,2)</f>
        <v>#DIV/0!</v>
      </c>
      <c r="F1" s="4"/>
      <c r="G1" s="38" t="str">
        <f>LOOKUP(I5,DATOS!A:A,DATOS!E:E)</f>
        <v xml:space="preserve">Las Actividades económicas </v>
      </c>
      <c r="I1" s="39">
        <v>4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 xml:space="preserve">Las Actividades económicas 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IF(PORTADA!$F$51="A",CONCATENATE(K5,".- ",G5),"")</f>
        <v xml:space="preserve">1.- LAS ACTIVIDADES ECONÓMICAS DE ESPAÑA. </v>
      </c>
      <c r="D5" s="24"/>
      <c r="E5" s="11"/>
      <c r="F5" s="11"/>
      <c r="G5" s="40" t="str">
        <f>LOOKUP(I5,DATOS!A:A,DATOS!F:F)</f>
        <v xml:space="preserve">LAS ACTIVIDADES ECONÓMICAS DE ESPAÑA. </v>
      </c>
      <c r="H5" s="40">
        <f>LOOKUP(I5,DATOS!A:A,DATOS!P:P)</f>
        <v>0</v>
      </c>
      <c r="I5" s="35">
        <f>LOOKUP(I1,DATOS!C:C,DATOS!A:A)</f>
        <v>193</v>
      </c>
      <c r="J5" s="61">
        <f>LOOKUP(I5,DATOS!A:A,DATOS!C:C)</f>
        <v>4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IF(PORTADA!$F$51="A",CONCATENATE(K11,".- ",G11),"")</f>
        <v xml:space="preserve">2.- LAS ACTIVIDADES ECONÓMICAS DE ESPAÑA. </v>
      </c>
      <c r="D11" s="24"/>
      <c r="E11" s="11"/>
      <c r="F11" s="11"/>
      <c r="G11" s="40" t="str">
        <f>IF(J12="FIN","",LOOKUP(I11,DATOS!A:A,DATOS!F:F))</f>
        <v xml:space="preserve">LAS ACTIVIDADES ECONÓMICAS DE ESPAÑA. </v>
      </c>
      <c r="H11" s="40">
        <f>IF(J12="FIN",0,LOOKUP(I11,DATOS!A:A,DATOS!P:P))</f>
        <v>0</v>
      </c>
      <c r="I11" s="35">
        <f>+I5+1</f>
        <v>194</v>
      </c>
      <c r="J11" s="61">
        <f>IF(LOOKUP(I11,DATOS!A:A,DATOS!C:C)=0,J5,(LOOKUP(I11,DATOS!A:A,DATOS!C:C)))</f>
        <v>4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IF(PORTADA!$F$51="A",CONCATENATE(K17,".- ",G17),"")</f>
        <v xml:space="preserve">3.- LAS ACTIVIDADES ECONÓMICAS DE ESPAÑA. </v>
      </c>
      <c r="D17" s="24"/>
      <c r="E17" s="11"/>
      <c r="F17" s="11"/>
      <c r="G17" s="40" t="str">
        <f>IF(J18="FIN","",LOOKUP(I17,DATOS!A:A,DATOS!F:F))</f>
        <v xml:space="preserve">LAS ACTIVIDADES ECONÓMICAS DE ESPAÑA. </v>
      </c>
      <c r="H17" s="40">
        <f>IF(J18="FIN",0,LOOKUP(I17,DATOS!A:A,DATOS!P:P))</f>
        <v>0</v>
      </c>
      <c r="I17" s="35">
        <f>+I11+1</f>
        <v>195</v>
      </c>
      <c r="J17" s="61">
        <f>IF(LOOKUP(I17,DATOS!A:A,DATOS!C:C)=0,J11,(LOOKUP(I17,DATOS!A:A,DATOS!C:C)))</f>
        <v>4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IF(PORTADA!$F$51="A",CONCATENATE(K23,".- ",G23),"")</f>
        <v xml:space="preserve">4.- LAS ACTIVIDADES ECONÓMICAS DE ESPAÑA. </v>
      </c>
      <c r="D23" s="24"/>
      <c r="E23" s="11"/>
      <c r="F23" s="11"/>
      <c r="G23" s="40" t="str">
        <f>IF(J24="FIN","",LOOKUP(I23,DATOS!A:A,DATOS!F:F))</f>
        <v xml:space="preserve">LAS ACTIVIDADES ECONÓMICAS DE ESPAÑA. </v>
      </c>
      <c r="H23" s="40">
        <f>IF(J24="FIN",0,LOOKUP(I23,DATOS!A:A,DATOS!P:P))</f>
        <v>0</v>
      </c>
      <c r="I23" s="35">
        <f>+I17+1</f>
        <v>196</v>
      </c>
      <c r="J23" s="61">
        <f>IF(LOOKUP(I23,DATOS!A:A,DATOS!C:C)=0,J17,(LOOKUP(I23,DATOS!A:A,DATOS!C:C)))</f>
        <v>4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IF(PORTADA!$F$51="A",CONCATENATE(K29,".- ",G29),"")</f>
        <v xml:space="preserve">5.- LAS ACTIVIDADES ECONÓMICAS DE ESPAÑA. </v>
      </c>
      <c r="D29" s="24"/>
      <c r="E29" s="11"/>
      <c r="F29" s="11"/>
      <c r="G29" s="40" t="str">
        <f>IF(J30="FIN","",LOOKUP(I29,DATOS!A:A,DATOS!F:F))</f>
        <v xml:space="preserve">LAS ACTIVIDADES ECONÓMICAS DE ESPAÑA. </v>
      </c>
      <c r="H29" s="40">
        <f>IF(J30="FIN",0,LOOKUP(I29,DATOS!A:A,DATOS!P:P))</f>
        <v>0</v>
      </c>
      <c r="I29" s="35">
        <f>+I23+1</f>
        <v>197</v>
      </c>
      <c r="J29" s="61">
        <f>IF(LOOKUP(I29,DATOS!A:A,DATOS!C:C)=0,J23,(LOOKUP(I29,DATOS!A:A,DATOS!C:C)))</f>
        <v>4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IF(PORTADA!$F$51="A",CONCATENATE(K35,".- ",G35),"")</f>
        <v xml:space="preserve">6.- LAS ACTIVIDADES ECONÓMICAS DE ESPAÑA. </v>
      </c>
      <c r="D35" s="24"/>
      <c r="E35" s="11"/>
      <c r="F35" s="11"/>
      <c r="G35" s="40" t="str">
        <f>IF(J36="FIN","",LOOKUP(I35,DATOS!A:A,DATOS!F:F))</f>
        <v xml:space="preserve">LAS ACTIVIDADES ECONÓMICAS DE ESPAÑA. </v>
      </c>
      <c r="H35" s="40">
        <f>IF(J36="FIN",0,LOOKUP(I35,DATOS!A:A,DATOS!P:P))</f>
        <v>0</v>
      </c>
      <c r="I35" s="35">
        <f>+I29+1</f>
        <v>198</v>
      </c>
      <c r="J35" s="61">
        <f>IF(LOOKUP(I35,DATOS!A:A,DATOS!C:C)=0,J29,(LOOKUP(I35,DATOS!A:A,DATOS!C:C)))</f>
        <v>4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IF(PORTADA!$F$51="A",CONCATENATE(K41,".- ",G41),"")</f>
        <v xml:space="preserve">7.- LAS ACTIVIDADES ECONÓMICAS DE ESPAÑA. </v>
      </c>
      <c r="D41" s="24"/>
      <c r="E41" s="11"/>
      <c r="F41" s="11"/>
      <c r="G41" s="40" t="str">
        <f>IF(J42="FIN","",LOOKUP(I41,DATOS!A:A,DATOS!F:F))</f>
        <v xml:space="preserve">LAS ACTIVIDADES ECONÓMICAS DE ESPAÑA. </v>
      </c>
      <c r="H41" s="40">
        <f>IF(J42="FIN",0,LOOKUP(I41,DATOS!A:A,DATOS!P:P))</f>
        <v>0</v>
      </c>
      <c r="I41" s="35">
        <f>+I35+1</f>
        <v>199</v>
      </c>
      <c r="J41" s="61">
        <f>IF(LOOKUP(I41,DATOS!A:A,DATOS!C:C)=0,J35,(LOOKUP(I41,DATOS!A:A,DATOS!C:C)))</f>
        <v>4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IF(PORTADA!$F$51="A",CONCATENATE(K47,".- ",G47),"")</f>
        <v xml:space="preserve">8.- LAS ACTIVIDADES ECONÓMICAS DE ESPAÑA. </v>
      </c>
      <c r="D47" s="24"/>
      <c r="E47" s="11"/>
      <c r="F47" s="11"/>
      <c r="G47" s="40" t="str">
        <f>IF(J48="FIN","",LOOKUP(I47,DATOS!A:A,DATOS!F:F))</f>
        <v xml:space="preserve">LAS ACTIVIDADES ECONÓMICAS DE ESPAÑA. </v>
      </c>
      <c r="H47" s="40">
        <f>IF(J48="FIN",0,LOOKUP(I47,DATOS!A:A,DATOS!P:P))</f>
        <v>0</v>
      </c>
      <c r="I47" s="35">
        <f>+I41+1</f>
        <v>200</v>
      </c>
      <c r="J47" s="61">
        <f>IF(LOOKUP(I47,DATOS!A:A,DATOS!C:C)=0,J41,(LOOKUP(I47,DATOS!A:A,DATOS!C:C)))</f>
        <v>4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IF(PORTADA!$F$51="A",CONCATENATE(K53,".- ",G53),"")</f>
        <v xml:space="preserve">9.- LAS ACTIVIDADES ECONÓMICAS DE ESPAÑA. </v>
      </c>
      <c r="D53" s="24"/>
      <c r="E53" s="11"/>
      <c r="F53" s="11"/>
      <c r="G53" s="40" t="str">
        <f>IF(J54="FIN","",LOOKUP(I53,DATOS!A:A,DATOS!F:F))</f>
        <v xml:space="preserve">LAS ACTIVIDADES ECONÓMICAS DE ESPAÑA. </v>
      </c>
      <c r="H53" s="40">
        <f>IF(J54="FIN",0,LOOKUP(I53,DATOS!A:A,DATOS!P:P))</f>
        <v>0</v>
      </c>
      <c r="I53" s="35">
        <f>+I47+1</f>
        <v>201</v>
      </c>
      <c r="J53" s="61">
        <f>IF(LOOKUP(I53,DATOS!A:A,DATOS!C:C)=0,J47,(LOOKUP(I53,DATOS!A:A,DATOS!C:C)))</f>
        <v>4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IF(PORTADA!$F$51="A",CONCATENATE(K59,".- ",G59),"")</f>
        <v xml:space="preserve">10.- LAS ACTIVIDADES ECONÓMICAS DE ESPAÑA. </v>
      </c>
      <c r="D59" s="24"/>
      <c r="E59" s="11"/>
      <c r="F59" s="11"/>
      <c r="G59" s="40" t="str">
        <f>IF(J60="FIN","",LOOKUP(I59,DATOS!A:A,DATOS!F:F))</f>
        <v xml:space="preserve">LAS ACTIVIDADES ECONÓMICAS DE ESPAÑA. </v>
      </c>
      <c r="H59" s="40">
        <f>IF(J60="FIN",0,LOOKUP(I59,DATOS!A:A,DATOS!P:P))</f>
        <v>0</v>
      </c>
      <c r="I59" s="35">
        <f>+I53+1</f>
        <v>202</v>
      </c>
      <c r="J59" s="61">
        <f>IF(LOOKUP(I59,DATOS!A:A,DATOS!C:C)=0,J53,(LOOKUP(I59,DATOS!A:A,DATOS!C:C)))</f>
        <v>4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IF(PORTADA!$F$51="A",CONCATENATE(K65,".- ",G65),"")</f>
        <v xml:space="preserve">11.- LAS ACTIVIDADES ECONÓMICAS DE ESPAÑA. </v>
      </c>
      <c r="D65" s="24"/>
      <c r="E65" s="11"/>
      <c r="F65" s="11"/>
      <c r="G65" s="40" t="str">
        <f>IF(J66="FIN","",LOOKUP(I65,DATOS!A:A,DATOS!F:F))</f>
        <v xml:space="preserve">LAS ACTIVIDADES ECONÓMICAS DE ESPAÑA. </v>
      </c>
      <c r="H65" s="40">
        <f>IF(J66="FIN",0,LOOKUP(I65,DATOS!A:A,DATOS!P:P))</f>
        <v>0</v>
      </c>
      <c r="I65" s="35">
        <f>+I59+1</f>
        <v>203</v>
      </c>
      <c r="J65" s="61">
        <f>IF(LOOKUP(I65,DATOS!A:A,DATOS!C:C)=0,J59,(LOOKUP(I65,DATOS!A:A,DATOS!C:C)))</f>
        <v>4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IF(PORTADA!$F$51="A",CONCATENATE(K71,".- ",G71),"")</f>
        <v xml:space="preserve">12.- LAS ACTIVIDADES ECONÓMICAS DE ESPAÑA. </v>
      </c>
      <c r="D71" s="24"/>
      <c r="E71" s="11"/>
      <c r="F71" s="11"/>
      <c r="G71" s="40" t="str">
        <f>IF(J72="FIN","",LOOKUP(I71,DATOS!A:A,DATOS!F:F))</f>
        <v xml:space="preserve">LAS ACTIVIDADES ECONÓMICAS DE ESPAÑA. </v>
      </c>
      <c r="H71" s="40">
        <f>IF(J72="FIN",0,LOOKUP(I71,DATOS!A:A,DATOS!P:P))</f>
        <v>0</v>
      </c>
      <c r="I71" s="35">
        <f>+I65+1</f>
        <v>204</v>
      </c>
      <c r="J71" s="61">
        <f>IF(LOOKUP(I71,DATOS!A:A,DATOS!C:C)=0,J65,(LOOKUP(I71,DATOS!A:A,DATOS!C:C)))</f>
        <v>4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IF(PORTADA!$F$51="A",CONCATENATE(K77,".- ",G77),"")</f>
        <v xml:space="preserve">13.- LAS ACTIVIDADES ECONÓMICAS DE ESPAÑA. </v>
      </c>
      <c r="D77" s="24"/>
      <c r="E77" s="11"/>
      <c r="F77" s="11"/>
      <c r="G77" s="40" t="str">
        <f>IF(J78="FIN","",LOOKUP(I77,DATOS!A:A,DATOS!F:F))</f>
        <v xml:space="preserve">LAS ACTIVIDADES ECONÓMICAS DE ESPAÑA. </v>
      </c>
      <c r="H77" s="40">
        <f>IF(J78="FIN",0,LOOKUP(I77,DATOS!A:A,DATOS!P:P))</f>
        <v>0</v>
      </c>
      <c r="I77" s="35">
        <f>+I71+1</f>
        <v>205</v>
      </c>
      <c r="J77" s="61">
        <f>IF(LOOKUP(I77,DATOS!A:A,DATOS!C:C)=0,J71,(LOOKUP(I77,DATOS!A:A,DATOS!C:C)))</f>
        <v>4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IF(PORTADA!$F$51="A",CONCATENATE(K83,".- ",G83),"")</f>
        <v xml:space="preserve">14.- LAS ACTIVIDADES ECONÓMICAS DE ESPAÑA. </v>
      </c>
      <c r="D83" s="24"/>
      <c r="E83" s="11"/>
      <c r="F83" s="11"/>
      <c r="G83" s="40" t="str">
        <f>IF(J84="FIN","",LOOKUP(I83,DATOS!A:A,DATOS!F:F))</f>
        <v xml:space="preserve">LAS ACTIVIDADES ECONÓMICAS DE ESPAÑA. </v>
      </c>
      <c r="H83" s="40">
        <f>IF(J84="FIN",0,LOOKUP(I83,DATOS!A:A,DATOS!P:P))</f>
        <v>0</v>
      </c>
      <c r="I83" s="35">
        <f>+I77+1</f>
        <v>206</v>
      </c>
      <c r="J83" s="61">
        <f>IF(LOOKUP(I83,DATOS!A:A,DATOS!C:C)=0,J77,(LOOKUP(I83,DATOS!A:A,DATOS!C:C)))</f>
        <v>4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IF(PORTADA!$F$51="A",CONCATENATE(K89,".- ",G89),"")</f>
        <v xml:space="preserve">15.- LAS ACTIVIDADES ECONÓMICAS DE ESPAÑA. </v>
      </c>
      <c r="D89" s="24"/>
      <c r="E89" s="11"/>
      <c r="F89" s="11"/>
      <c r="G89" s="40" t="str">
        <f>IF(J90="FIN","",LOOKUP(I89,DATOS!A:A,DATOS!F:F))</f>
        <v xml:space="preserve">LAS ACTIVIDADES ECONÓMICAS DE ESPAÑA. </v>
      </c>
      <c r="H89" s="40">
        <f>IF(J90="FIN",0,LOOKUP(I89,DATOS!A:A,DATOS!P:P))</f>
        <v>0</v>
      </c>
      <c r="I89" s="35">
        <f>+I83+1</f>
        <v>207</v>
      </c>
      <c r="J89" s="61">
        <f>IF(LOOKUP(I89,DATOS!A:A,DATOS!C:C)=0,J83,(LOOKUP(I89,DATOS!A:A,DATOS!C:C)))</f>
        <v>4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IF(PORTADA!$F$51="A",CONCATENATE(K95,".- ",G95),"")</f>
        <v xml:space="preserve">16.- LAS ACTIVIDADES ECONÓMICAS DE ESPAÑA. </v>
      </c>
      <c r="D95" s="24"/>
      <c r="E95" s="11"/>
      <c r="F95" s="11"/>
      <c r="G95" s="40" t="str">
        <f>IF(J96="FIN","",LOOKUP(I95,DATOS!A:A,DATOS!F:F))</f>
        <v xml:space="preserve">LAS ACTIVIDADES ECONÓMICAS DE ESPAÑA. </v>
      </c>
      <c r="H95" s="40">
        <f>IF(J96="FIN",0,LOOKUP(I95,DATOS!A:A,DATOS!P:P))</f>
        <v>0</v>
      </c>
      <c r="I95" s="35">
        <f>+I89+1</f>
        <v>208</v>
      </c>
      <c r="J95" s="61">
        <f>IF(LOOKUP(I95,DATOS!A:A,DATOS!C:C)=0,J89,(LOOKUP(I95,DATOS!A:A,DATOS!C:C)))</f>
        <v>4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IF(PORTADA!$F$51="A",CONCATENATE(K101,".- ",G101),"")</f>
        <v xml:space="preserve">17.- LAS ACTIVIDADES ECONÓMICAS DE ESPAÑA. </v>
      </c>
      <c r="D101" s="24"/>
      <c r="E101" s="11"/>
      <c r="F101" s="11"/>
      <c r="G101" s="40" t="str">
        <f>IF(J102="FIN","",LOOKUP(I101,DATOS!A:A,DATOS!F:F))</f>
        <v xml:space="preserve">LAS ACTIVIDADES ECONÓMICAS DE ESPAÑA. </v>
      </c>
      <c r="H101" s="40">
        <f>IF(J102="FIN",0,LOOKUP(I101,DATOS!A:A,DATOS!P:P))</f>
        <v>0</v>
      </c>
      <c r="I101" s="35">
        <f>+I95+1</f>
        <v>209</v>
      </c>
      <c r="J101" s="61">
        <f>IF(LOOKUP(I101,DATOS!A:A,DATOS!C:C)=0,J95,(LOOKUP(I101,DATOS!A:A,DATOS!C:C)))</f>
        <v>4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IF(PORTADA!$F$51="A",CONCATENATE(K107,".- ",G107),"")</f>
        <v xml:space="preserve">18.- LAS ACTIVIDADES ECONÓMICAS DE ESPAÑA. </v>
      </c>
      <c r="D107" s="24"/>
      <c r="E107" s="11"/>
      <c r="F107" s="11"/>
      <c r="G107" s="40" t="str">
        <f>IF(J108="FIN","",LOOKUP(I107,DATOS!A:A,DATOS!F:F))</f>
        <v xml:space="preserve">LAS ACTIVIDADES ECONÓMICAS DE ESPAÑA. </v>
      </c>
      <c r="H107" s="40">
        <f>IF(J108="FIN",0,LOOKUP(I107,DATOS!A:A,DATOS!P:P))</f>
        <v>0</v>
      </c>
      <c r="I107" s="35">
        <f>+I101+1</f>
        <v>210</v>
      </c>
      <c r="J107" s="61">
        <f>IF(LOOKUP(I107,DATOS!A:A,DATOS!C:C)=0,J101,(LOOKUP(I107,DATOS!A:A,DATOS!C:C)))</f>
        <v>4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IF(PORTADA!$F$51="A",CONCATENATE(K113,".- ",G113),"")</f>
        <v xml:space="preserve">19.- LAS ACTIVIDADES ECONÓMICAS DE ESPAÑA. </v>
      </c>
      <c r="D113" s="24"/>
      <c r="E113" s="11"/>
      <c r="F113" s="11"/>
      <c r="G113" s="40" t="str">
        <f>IF(J114="FIN","",LOOKUP(I113,DATOS!A:A,DATOS!F:F))</f>
        <v xml:space="preserve">LAS ACTIVIDADES ECONÓMICAS DE ESPAÑA. </v>
      </c>
      <c r="H113" s="40">
        <f>IF(J114="FIN",0,LOOKUP(I113,DATOS!A:A,DATOS!P:P))</f>
        <v>0</v>
      </c>
      <c r="I113" s="35">
        <f>+I107+1</f>
        <v>211</v>
      </c>
      <c r="J113" s="61">
        <f>IF(LOOKUP(I113,DATOS!A:A,DATOS!C:C)=0,J107,(LOOKUP(I113,DATOS!A:A,DATOS!C:C)))</f>
        <v>4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IF(PORTADA!$F$51="A",CONCATENATE(K119,".- ",G119),"")</f>
        <v xml:space="preserve">20.- LAS ACTIVIDADES ECONÓMICAS DE ESPAÑA. </v>
      </c>
      <c r="D119" s="24"/>
      <c r="E119" s="11"/>
      <c r="F119" s="11"/>
      <c r="G119" s="40" t="str">
        <f>IF(J120="FIN","",LOOKUP(I119,DATOS!A:A,DATOS!F:F))</f>
        <v xml:space="preserve">LAS ACTIVIDADES ECONÓMICAS DE ESPAÑA. </v>
      </c>
      <c r="H119" s="40">
        <f>IF(J120="FIN",0,LOOKUP(I119,DATOS!A:A,DATOS!P:P))</f>
        <v>0</v>
      </c>
      <c r="I119" s="35">
        <f>+I113+1</f>
        <v>212</v>
      </c>
      <c r="J119" s="61">
        <f>IF(LOOKUP(I119,DATOS!A:A,DATOS!C:C)=0,J113,(LOOKUP(I119,DATOS!A:A,DATOS!C:C)))</f>
        <v>4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IF(PORTADA!$F$51="A",CONCATENATE(K125,".- ",G125),"")</f>
        <v xml:space="preserve">21.- LAS ACTIVIDADES ECONÓMICAS DE ESPAÑA. </v>
      </c>
      <c r="D125" s="24"/>
      <c r="E125" s="11"/>
      <c r="F125" s="11"/>
      <c r="G125" s="40" t="str">
        <f>IF(J126="FIN","",LOOKUP(I125,DATOS!A:A,DATOS!F:F))</f>
        <v xml:space="preserve">LAS ACTIVIDADES ECONÓMICAS DE ESPAÑA. </v>
      </c>
      <c r="H125" s="40">
        <f>IF(J126="FIN",0,LOOKUP(I125,DATOS!A:A,DATOS!P:P))</f>
        <v>0</v>
      </c>
      <c r="I125" s="35">
        <f>+I119+1</f>
        <v>213</v>
      </c>
      <c r="J125" s="61">
        <f>IF(LOOKUP(I125,DATOS!A:A,DATOS!C:C)=0,J119,(LOOKUP(I125,DATOS!A:A,DATOS!C:C)))</f>
        <v>4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IF(PORTADA!$F$51="A",CONCATENATE(K131,".- ",G131),"")</f>
        <v xml:space="preserve">22.- LAS ACTIVIDADES ECONÓMICAS DE ESPAÑA. </v>
      </c>
      <c r="D131" s="24"/>
      <c r="E131" s="11"/>
      <c r="F131" s="11"/>
      <c r="G131" s="40" t="str">
        <f>IF(J132="FIN","",LOOKUP(I131,DATOS!A:A,DATOS!F:F))</f>
        <v xml:space="preserve">LAS ACTIVIDADES ECONÓMICAS DE ESPAÑA. </v>
      </c>
      <c r="H131" s="40">
        <f>IF(J132="FIN",0,LOOKUP(I131,DATOS!A:A,DATOS!P:P))</f>
        <v>0</v>
      </c>
      <c r="I131" s="35">
        <f>+I125+1</f>
        <v>214</v>
      </c>
      <c r="J131" s="61">
        <f>IF(LOOKUP(I131,DATOS!A:A,DATOS!C:C)=0,J125,(LOOKUP(I131,DATOS!A:A,DATOS!C:C)))</f>
        <v>4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IF(PORTADA!$F$51="A",CONCATENATE(K137,".- ",G137),"")</f>
        <v xml:space="preserve">23.- LAS ACTIVIDADES ECONÓMICAS DE ESPAÑA. </v>
      </c>
      <c r="D137" s="24"/>
      <c r="E137" s="11"/>
      <c r="F137" s="11"/>
      <c r="G137" s="40" t="str">
        <f>IF(J138="FIN","",LOOKUP(I137,DATOS!A:A,DATOS!F:F))</f>
        <v xml:space="preserve">LAS ACTIVIDADES ECONÓMICAS DE ESPAÑA. </v>
      </c>
      <c r="H137" s="40">
        <f>IF(J138="FIN",0,LOOKUP(I137,DATOS!A:A,DATOS!P:P))</f>
        <v>0</v>
      </c>
      <c r="I137" s="35">
        <f>+I131+1</f>
        <v>215</v>
      </c>
      <c r="J137" s="61">
        <f>IF(LOOKUP(I137,DATOS!A:A,DATOS!C:C)=0,J131,(LOOKUP(I137,DATOS!A:A,DATOS!C:C)))</f>
        <v>4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IF(PORTADA!$F$51="A",CONCATENATE(K143,".- ",G143),"")</f>
        <v xml:space="preserve">24.- LAS ACTIVIDADES ECONÓMICAS DE ESPAÑA. </v>
      </c>
      <c r="D143" s="24"/>
      <c r="E143" s="11"/>
      <c r="F143" s="11"/>
      <c r="G143" s="40" t="str">
        <f>IF(J144="FIN","",LOOKUP(I143,DATOS!A:A,DATOS!F:F))</f>
        <v xml:space="preserve">LAS ACTIVIDADES ECONÓMICAS DE ESPAÑA. </v>
      </c>
      <c r="H143" s="40">
        <f>IF(J144="FIN",0,LOOKUP(I143,DATOS!A:A,DATOS!P:P))</f>
        <v>0</v>
      </c>
      <c r="I143" s="35">
        <f>+I137+1</f>
        <v>216</v>
      </c>
      <c r="J143" s="61">
        <f>IF(LOOKUP(I143,DATOS!A:A,DATOS!C:C)=0,J137,(LOOKUP(I143,DATOS!A:A,DATOS!C:C)))</f>
        <v>4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IF(PORTADA!$F$51="A",CONCATENATE(K149,".- ",G149),"")</f>
        <v xml:space="preserve">25.- LAS ACTIVIDADES ECONÓMICAS DE ESPAÑA. </v>
      </c>
      <c r="D149" s="24"/>
      <c r="E149" s="11"/>
      <c r="F149" s="11"/>
      <c r="G149" s="40" t="str">
        <f>IF(J150="FIN","",LOOKUP(I149,DATOS!A:A,DATOS!F:F))</f>
        <v xml:space="preserve">LAS ACTIVIDADES ECONÓMICAS DE ESPAÑA. </v>
      </c>
      <c r="H149" s="40">
        <f>IF(J150="FIN",0,LOOKUP(I149,DATOS!A:A,DATOS!P:P))</f>
        <v>0</v>
      </c>
      <c r="I149" s="35">
        <f>+I143+1</f>
        <v>217</v>
      </c>
      <c r="J149" s="61">
        <f>IF(LOOKUP(I149,DATOS!A:A,DATOS!C:C)=0,J143,(LOOKUP(I149,DATOS!A:A,DATOS!C:C)))</f>
        <v>4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IF(PORTADA!$F$51="A",CONCATENATE(K155,".- ",G155),"")</f>
        <v xml:space="preserve">26.- LAS ACTIVIDADES ECONÓMICAS DE ESPAÑA. </v>
      </c>
      <c r="D155" s="24"/>
      <c r="E155" s="11"/>
      <c r="F155" s="11"/>
      <c r="G155" s="40" t="str">
        <f>IF(J156="FIN","",LOOKUP(I155,DATOS!A:A,DATOS!F:F))</f>
        <v xml:space="preserve">LAS ACTIVIDADES ECONÓMICAS DE ESPAÑA. </v>
      </c>
      <c r="H155" s="40">
        <f>IF(J156="FIN",0,LOOKUP(I155,DATOS!A:A,DATOS!P:P))</f>
        <v>0</v>
      </c>
      <c r="I155" s="35">
        <f>+I149+1</f>
        <v>218</v>
      </c>
      <c r="J155" s="61">
        <f>IF(LOOKUP(I155,DATOS!A:A,DATOS!C:C)=0,J149,(LOOKUP(I155,DATOS!A:A,DATOS!C:C)))</f>
        <v>4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IF(PORTADA!$F$51="A",CONCATENATE(K161,".- ",G161),"")</f>
        <v xml:space="preserve">27.- LAS ACTIVIDADES ECONÓMICAS DE ESPAÑA. </v>
      </c>
      <c r="D161" s="24"/>
      <c r="E161" s="11"/>
      <c r="F161" s="11"/>
      <c r="G161" s="40" t="str">
        <f>IF(J162="FIN","",LOOKUP(I161,DATOS!A:A,DATOS!F:F))</f>
        <v xml:space="preserve">LAS ACTIVIDADES ECONÓMICAS DE ESPAÑA. </v>
      </c>
      <c r="H161" s="40">
        <f>IF(J162="FIN",0,LOOKUP(I161,DATOS!A:A,DATOS!P:P))</f>
        <v>0</v>
      </c>
      <c r="I161" s="35">
        <f>+I155+1</f>
        <v>219</v>
      </c>
      <c r="J161" s="61">
        <f>IF(LOOKUP(I161,DATOS!A:A,DATOS!C:C)=0,J155,(LOOKUP(I161,DATOS!A:A,DATOS!C:C)))</f>
        <v>4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IF(PORTADA!$F$51="A",CONCATENATE(K167,".- ",G167),"")</f>
        <v xml:space="preserve">28.- LAS ACTIVIDADES ECONÓMICAS DE ESPAÑA. </v>
      </c>
      <c r="D167" s="24"/>
      <c r="E167" s="11"/>
      <c r="F167" s="11"/>
      <c r="G167" s="40" t="str">
        <f>IF(J168="FIN","",LOOKUP(I167,DATOS!A:A,DATOS!F:F))</f>
        <v xml:space="preserve">LAS ACTIVIDADES ECONÓMICAS DE ESPAÑA. </v>
      </c>
      <c r="H167" s="40">
        <f>IF(J168="FIN",0,LOOKUP(I167,DATOS!A:A,DATOS!P:P))</f>
        <v>0</v>
      </c>
      <c r="I167" s="35">
        <f>+I161+1</f>
        <v>220</v>
      </c>
      <c r="J167" s="61">
        <f>IF(LOOKUP(I167,DATOS!A:A,DATOS!C:C)=0,J161,(LOOKUP(I167,DATOS!A:A,DATOS!C:C)))</f>
        <v>4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IF(PORTADA!$F$51="A",CONCATENATE(K173,".- ",G173),"")</f>
        <v xml:space="preserve">29.- LAS ACTIVIDADES ECONÓMICAS DE ESPAÑA. </v>
      </c>
      <c r="D173" s="24"/>
      <c r="E173" s="11"/>
      <c r="F173" s="11"/>
      <c r="G173" s="40" t="str">
        <f>IF(J174="FIN","",LOOKUP(I173,DATOS!A:A,DATOS!F:F))</f>
        <v xml:space="preserve">LAS ACTIVIDADES ECONÓMICAS DE ESPAÑA. </v>
      </c>
      <c r="H173" s="40">
        <f>IF(J174="FIN",0,LOOKUP(I173,DATOS!A:A,DATOS!P:P))</f>
        <v>0</v>
      </c>
      <c r="I173" s="35">
        <f>+I167+1</f>
        <v>221</v>
      </c>
      <c r="J173" s="61">
        <f>IF(LOOKUP(I173,DATOS!A:A,DATOS!C:C)=0,J167,(LOOKUP(I173,DATOS!A:A,DATOS!C:C)))</f>
        <v>4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IF(PORTADA!$F$51="A",CONCATENATE(K179,".- ",G179),"")</f>
        <v xml:space="preserve">30.- LAS ACTIVIDADES ECONÓMICAS DE ESPAÑA. </v>
      </c>
      <c r="D179" s="24"/>
      <c r="E179" s="11"/>
      <c r="F179" s="11"/>
      <c r="G179" s="40" t="str">
        <f>IF(J180="FIN","",LOOKUP(I179,DATOS!A:A,DATOS!F:F))</f>
        <v xml:space="preserve">LAS ACTIVIDADES ECONÓMICAS DE ESPAÑA. </v>
      </c>
      <c r="H179" s="40">
        <f>IF(J180="FIN",0,LOOKUP(I179,DATOS!A:A,DATOS!P:P))</f>
        <v>0</v>
      </c>
      <c r="I179" s="35">
        <f>+I173+1</f>
        <v>222</v>
      </c>
      <c r="J179" s="61">
        <f>IF(LOOKUP(I179,DATOS!A:A,DATOS!C:C)=0,J173,(LOOKUP(I179,DATOS!A:A,DATOS!C:C)))</f>
        <v>4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IF(PORTADA!$F$51="A",CONCATENATE(K185,".- ",G185),"")</f>
        <v xml:space="preserve">31.- LAS ACTIVIDADES ECONÓMICAS DE ESPAÑA. </v>
      </c>
      <c r="D185" s="24"/>
      <c r="E185" s="11"/>
      <c r="F185" s="11"/>
      <c r="G185" s="40" t="str">
        <f>IF(J186="FIN","",LOOKUP(I185,DATOS!A:A,DATOS!F:F))</f>
        <v xml:space="preserve">LAS ACTIVIDADES ECONÓMICAS DE ESPAÑA. </v>
      </c>
      <c r="H185" s="40">
        <f>IF(J186="FIN",0,LOOKUP(I185,DATOS!A:A,DATOS!P:P))</f>
        <v>0</v>
      </c>
      <c r="I185" s="35">
        <f>+I179+1</f>
        <v>223</v>
      </c>
      <c r="J185" s="61">
        <f>IF(LOOKUP(I185,DATOS!A:A,DATOS!C:C)=0,J179,(LOOKUP(I185,DATOS!A:A,DATOS!C:C)))</f>
        <v>4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IF(PORTADA!$F$51="A",CONCATENATE(K191,".- ",G191),"")</f>
        <v xml:space="preserve">32.- LAS ACTIVIDADES ECONÓMICAS DE ESPAÑA. </v>
      </c>
      <c r="D191" s="24"/>
      <c r="E191" s="11"/>
      <c r="F191" s="11"/>
      <c r="G191" s="40" t="str">
        <f>IF(J192="FIN","",LOOKUP(I191,DATOS!A:A,DATOS!F:F))</f>
        <v xml:space="preserve">LAS ACTIVIDADES ECONÓMICAS DE ESPAÑA. </v>
      </c>
      <c r="H191" s="40">
        <f>IF(J192="FIN",0,LOOKUP(I191,DATOS!A:A,DATOS!P:P))</f>
        <v>0</v>
      </c>
      <c r="I191" s="35">
        <f>+I185+1</f>
        <v>224</v>
      </c>
      <c r="J191" s="61">
        <f>IF(LOOKUP(I191,DATOS!A:A,DATOS!C:C)=0,J185,(LOOKUP(I191,DATOS!A:A,DATOS!C:C)))</f>
        <v>4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IF(PORTADA!$F$51="A",CONCATENATE(K197,".- ",G197),"")</f>
        <v xml:space="preserve">33.- LAS ACTIVIDADES ECONÓMICAS DE ESPAÑA. </v>
      </c>
      <c r="D197" s="24"/>
      <c r="E197" s="11"/>
      <c r="F197" s="11"/>
      <c r="G197" s="40" t="str">
        <f>IF(J198="FIN","",LOOKUP(I197,DATOS!A:A,DATOS!F:F))</f>
        <v xml:space="preserve">LAS ACTIVIDADES ECONÓMICAS DE ESPAÑA. </v>
      </c>
      <c r="H197" s="40">
        <f>IF(J198="FIN",0,LOOKUP(I197,DATOS!A:A,DATOS!P:P))</f>
        <v>0</v>
      </c>
      <c r="I197" s="35">
        <f>+I191+1</f>
        <v>225</v>
      </c>
      <c r="J197" s="61">
        <f>IF(LOOKUP(I197,DATOS!A:A,DATOS!C:C)=0,J191,(LOOKUP(I197,DATOS!A:A,DATOS!C:C)))</f>
        <v>4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IF(PORTADA!$F$51="A",CONCATENATE(K203,".- ",G203),"")</f>
        <v xml:space="preserve">34.- LAS ACTIVIDADES ECONÓMICAS DE ESPAÑA. </v>
      </c>
      <c r="D203" s="24"/>
      <c r="E203" s="11"/>
      <c r="F203" s="11"/>
      <c r="G203" s="40" t="str">
        <f>IF(J204="FIN","",LOOKUP(I203,DATOS!A:A,DATOS!F:F))</f>
        <v xml:space="preserve">LAS ACTIVIDADES ECONÓMICAS DE ESPAÑA. </v>
      </c>
      <c r="H203" s="40">
        <f>IF(J204="FIN",0,LOOKUP(I203,DATOS!A:A,DATOS!P:P))</f>
        <v>0</v>
      </c>
      <c r="I203" s="35">
        <f>+I197+1</f>
        <v>226</v>
      </c>
      <c r="J203" s="61">
        <f>IF(LOOKUP(I203,DATOS!A:A,DATOS!C:C)=0,J197,(LOOKUP(I203,DATOS!A:A,DATOS!C:C)))</f>
        <v>4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IF(PORTADA!$F$51="A",CONCATENATE(K209,".- ",G209),"")</f>
        <v xml:space="preserve">35.- LAS ACTIVIDADES ECONÓMICAS DE ESPAÑA. </v>
      </c>
      <c r="D209" s="24"/>
      <c r="E209" s="11"/>
      <c r="F209" s="11"/>
      <c r="G209" s="40" t="str">
        <f>IF(J210="FIN","",LOOKUP(I209,DATOS!A:A,DATOS!F:F))</f>
        <v xml:space="preserve">LAS ACTIVIDADES ECONÓMICAS DE ESPAÑA. </v>
      </c>
      <c r="H209" s="40">
        <f>IF(J210="FIN",0,LOOKUP(I209,DATOS!A:A,DATOS!P:P))</f>
        <v>0</v>
      </c>
      <c r="I209" s="35">
        <f>+I203+1</f>
        <v>227</v>
      </c>
      <c r="J209" s="61">
        <f>IF(LOOKUP(I209,DATOS!A:A,DATOS!C:C)=0,J203,(LOOKUP(I209,DATOS!A:A,DATOS!C:C)))</f>
        <v>4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IF(PORTADA!$F$51="A",CONCATENATE(K215,".- ",G215),"")</f>
        <v xml:space="preserve">36.- LAS ACTIVIDADES ECONÓMICAS DE ESPAÑA. </v>
      </c>
      <c r="D215" s="24"/>
      <c r="E215" s="11"/>
      <c r="F215" s="11"/>
      <c r="G215" s="40" t="str">
        <f>IF(J216="FIN","",LOOKUP(I215,DATOS!A:A,DATOS!F:F))</f>
        <v xml:space="preserve">LAS ACTIVIDADES ECONÓMICAS DE ESPAÑA. </v>
      </c>
      <c r="H215" s="40">
        <f>IF(J216="FIN",0,LOOKUP(I215,DATOS!A:A,DATOS!P:P))</f>
        <v>0</v>
      </c>
      <c r="I215" s="35">
        <f>+I209+1</f>
        <v>228</v>
      </c>
      <c r="J215" s="61">
        <f>IF(LOOKUP(I215,DATOS!A:A,DATOS!C:C)=0,J209,(LOOKUP(I215,DATOS!A:A,DATOS!C:C)))</f>
        <v>4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IF(PORTADA!$F$51="A",CONCATENATE(K221,".- ",G221),"")</f>
        <v xml:space="preserve">37.- LAS ACTIVIDADES ECONÓMICAS DE ESPAÑA. </v>
      </c>
      <c r="D221" s="24"/>
      <c r="E221" s="11"/>
      <c r="F221" s="11"/>
      <c r="G221" s="40" t="str">
        <f>IF(J222="FIN","",LOOKUP(I221,DATOS!A:A,DATOS!F:F))</f>
        <v xml:space="preserve">LAS ACTIVIDADES ECONÓMICAS DE ESPAÑA. </v>
      </c>
      <c r="H221" s="40">
        <f>IF(J222="FIN",0,LOOKUP(I221,DATOS!A:A,DATOS!P:P))</f>
        <v>0</v>
      </c>
      <c r="I221" s="35">
        <f>+I215+1</f>
        <v>229</v>
      </c>
      <c r="J221" s="61">
        <f>IF(LOOKUP(I221,DATOS!A:A,DATOS!C:C)=0,J215,(LOOKUP(I221,DATOS!A:A,DATOS!C:C)))</f>
        <v>4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IF(PORTADA!$F$51="A",CONCATENATE(K227,".- ",G227),"")</f>
        <v xml:space="preserve">38.- LAS ACTIVIDADES ECONÓMICAS DE ESPAÑA. </v>
      </c>
      <c r="D227" s="24"/>
      <c r="E227" s="11"/>
      <c r="F227" s="11"/>
      <c r="G227" s="40" t="str">
        <f>IF(J228="FIN","",LOOKUP(I227,DATOS!A:A,DATOS!F:F))</f>
        <v xml:space="preserve">LAS ACTIVIDADES ECONÓMICAS DE ESPAÑA. </v>
      </c>
      <c r="H227" s="40">
        <f>IF(J228="FIN",0,LOOKUP(I227,DATOS!A:A,DATOS!P:P))</f>
        <v>0</v>
      </c>
      <c r="I227" s="35">
        <f>+I221+1</f>
        <v>230</v>
      </c>
      <c r="J227" s="61">
        <f>IF(LOOKUP(I227,DATOS!A:A,DATOS!C:C)=0,J221,(LOOKUP(I227,DATOS!A:A,DATOS!C:C)))</f>
        <v>4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IF(PORTADA!$F$51="A",CONCATENATE(K233,".- ",G233),"")</f>
        <v xml:space="preserve">39.- LAS ACTIVIDADES ECONÓMICAS DE ESPAÑA. </v>
      </c>
      <c r="D233" s="24"/>
      <c r="E233" s="11"/>
      <c r="F233" s="11"/>
      <c r="G233" s="40" t="str">
        <f>IF(J234="FIN","",LOOKUP(I233,DATOS!A:A,DATOS!F:F))</f>
        <v xml:space="preserve">LAS ACTIVIDADES ECONÓMICAS DE ESPAÑA. </v>
      </c>
      <c r="H233" s="40">
        <f>IF(J234="FIN",0,LOOKUP(I233,DATOS!A:A,DATOS!P:P))</f>
        <v>0</v>
      </c>
      <c r="I233" s="35">
        <f>+I227+1</f>
        <v>231</v>
      </c>
      <c r="J233" s="61">
        <f>IF(LOOKUP(I233,DATOS!A:A,DATOS!C:C)=0,J227,(LOOKUP(I233,DATOS!A:A,DATOS!C:C)))</f>
        <v>4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IF(PORTADA!$F$51="A",CONCATENATE(K239,".- ",G239),"")</f>
        <v xml:space="preserve">40.- LAS ACTIVIDADES ECONÓMICAS DE ESPAÑA. </v>
      </c>
      <c r="D239" s="24"/>
      <c r="E239" s="11"/>
      <c r="F239" s="11"/>
      <c r="G239" s="40" t="str">
        <f>IF(J240="FIN","",LOOKUP(I239,DATOS!A:A,DATOS!F:F))</f>
        <v xml:space="preserve">LAS ACTIVIDADES ECONÓMICAS DE ESPAÑA. </v>
      </c>
      <c r="H239" s="40">
        <f>IF(J240="FIN",0,LOOKUP(I239,DATOS!A:A,DATOS!P:P))</f>
        <v>0</v>
      </c>
      <c r="I239" s="35">
        <f>+I233+1</f>
        <v>232</v>
      </c>
      <c r="J239" s="61">
        <f>IF(LOOKUP(I239,DATOS!A:A,DATOS!C:C)=0,J233,(LOOKUP(I239,DATOS!A:A,DATOS!C:C)))</f>
        <v>4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IF(PORTADA!$F$51="A",CONCATENATE(K245,".- ",G245),"")</f>
        <v xml:space="preserve">41.- LAS ACTIVIDADES ECONÓMICAS DE ESPAÑA. </v>
      </c>
      <c r="D245" s="24"/>
      <c r="E245" s="11"/>
      <c r="F245" s="11"/>
      <c r="G245" s="40" t="str">
        <f>IF(J246="FIN","",LOOKUP(I245,DATOS!A:A,DATOS!F:F))</f>
        <v xml:space="preserve">LAS ACTIVIDADES ECONÓMICAS DE ESPAÑA. </v>
      </c>
      <c r="H245" s="40">
        <f>IF(J246="FIN",0,LOOKUP(I245,DATOS!A:A,DATOS!P:P))</f>
        <v>0</v>
      </c>
      <c r="I245" s="35">
        <f>+I239+1</f>
        <v>233</v>
      </c>
      <c r="J245" s="61">
        <f>IF(LOOKUP(I245,DATOS!A:A,DATOS!C:C)=0,J239,(LOOKUP(I245,DATOS!A:A,DATOS!C:C)))</f>
        <v>4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IF(PORTADA!$F$51="A",CONCATENATE(K251,".- ",G251),"")</f>
        <v xml:space="preserve">42.- LAS ACTIVIDADES ECONÓMICAS DE ESPAÑA. </v>
      </c>
      <c r="D251" s="24"/>
      <c r="E251" s="11"/>
      <c r="F251" s="11"/>
      <c r="G251" s="40" t="str">
        <f>IF(J252="FIN","",LOOKUP(I251,DATOS!A:A,DATOS!F:F))</f>
        <v xml:space="preserve">LAS ACTIVIDADES ECONÓMICAS DE ESPAÑA. </v>
      </c>
      <c r="H251" s="40">
        <f>IF(J252="FIN",0,LOOKUP(I251,DATOS!A:A,DATOS!P:P))</f>
        <v>0</v>
      </c>
      <c r="I251" s="35">
        <f>+I245+1</f>
        <v>234</v>
      </c>
      <c r="J251" s="61">
        <f>IF(LOOKUP(I251,DATOS!A:A,DATOS!C:C)=0,J245,(LOOKUP(I251,DATOS!A:A,DATOS!C:C)))</f>
        <v>4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IF(PORTADA!$F$51="A",CONCATENATE(K257,".- ",G257),"")</f>
        <v xml:space="preserve">43.- LAS ACTIVIDADES ECONÓMICAS DE ESPAÑA. </v>
      </c>
      <c r="D257" s="24"/>
      <c r="E257" s="11"/>
      <c r="F257" s="11"/>
      <c r="G257" s="40" t="str">
        <f>IF(J258="FIN","",LOOKUP(I257,DATOS!A:A,DATOS!F:F))</f>
        <v xml:space="preserve">LAS ACTIVIDADES ECONÓMICAS DE ESPAÑA. </v>
      </c>
      <c r="H257" s="40">
        <f>IF(J258="FIN",0,LOOKUP(I257,DATOS!A:A,DATOS!P:P))</f>
        <v>0</v>
      </c>
      <c r="I257" s="35">
        <f>+I251+1</f>
        <v>235</v>
      </c>
      <c r="J257" s="61">
        <f>IF(LOOKUP(I257,DATOS!A:A,DATOS!C:C)=0,J251,(LOOKUP(I257,DATOS!A:A,DATOS!C:C)))</f>
        <v>4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IF(PORTADA!$F$51="A",CONCATENATE(K263,".- ",G263),"")</f>
        <v xml:space="preserve">44.- LAS ACTIVIDADES ECONÓMICAS DE ESPAÑA. </v>
      </c>
      <c r="D263" s="24"/>
      <c r="E263" s="11"/>
      <c r="F263" s="11"/>
      <c r="G263" s="40" t="str">
        <f>IF(J264="FIN","",LOOKUP(I263,DATOS!A:A,DATOS!F:F))</f>
        <v xml:space="preserve">LAS ACTIVIDADES ECONÓMICAS DE ESPAÑA. </v>
      </c>
      <c r="H263" s="40">
        <f>IF(J264="FIN",0,LOOKUP(I263,DATOS!A:A,DATOS!P:P))</f>
        <v>0</v>
      </c>
      <c r="I263" s="35">
        <f>+I257+1</f>
        <v>236</v>
      </c>
      <c r="J263" s="61">
        <f>IF(LOOKUP(I263,DATOS!A:A,DATOS!C:C)=0,J257,(LOOKUP(I263,DATOS!A:A,DATOS!C:C)))</f>
        <v>4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IF(PORTADA!$F$51="A",CONCATENATE(K269,".- ",G269),"")</f>
        <v xml:space="preserve">45.- LAS ACTIVIDADES ECONÓMICAS DE ESPAÑA. </v>
      </c>
      <c r="D269" s="24"/>
      <c r="E269" s="11"/>
      <c r="F269" s="11"/>
      <c r="G269" s="40" t="str">
        <f>IF(J270="FIN","",LOOKUP(I269,DATOS!A:A,DATOS!F:F))</f>
        <v xml:space="preserve">LAS ACTIVIDADES ECONÓMICAS DE ESPAÑA. </v>
      </c>
      <c r="H269" s="40">
        <f>IF(J270="FIN",0,LOOKUP(I269,DATOS!A:A,DATOS!P:P))</f>
        <v>0</v>
      </c>
      <c r="I269" s="35">
        <f>+I263+1</f>
        <v>237</v>
      </c>
      <c r="J269" s="61">
        <f>IF(LOOKUP(I269,DATOS!A:A,DATOS!C:C)=0,J263,(LOOKUP(I269,DATOS!A:A,DATOS!C:C)))</f>
        <v>4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IF(PORTADA!$F$51="A",CONCATENATE(K275,".- ",G275),"")</f>
        <v xml:space="preserve">46.- LAS ACTIVIDADES ECONÓMICAS DE ESPAÑA. </v>
      </c>
      <c r="D275" s="24"/>
      <c r="E275" s="11"/>
      <c r="F275" s="11"/>
      <c r="G275" s="40" t="str">
        <f>IF(J276="FIN","",LOOKUP(I275,DATOS!A:A,DATOS!F:F))</f>
        <v xml:space="preserve">LAS ACTIVIDADES ECONÓMICAS DE ESPAÑA. </v>
      </c>
      <c r="H275" s="40">
        <f>IF(J276="FIN",0,LOOKUP(I275,DATOS!A:A,DATOS!P:P))</f>
        <v>0</v>
      </c>
      <c r="I275" s="35">
        <f>+I269+1</f>
        <v>238</v>
      </c>
      <c r="J275" s="61">
        <f>IF(LOOKUP(I275,DATOS!A:A,DATOS!C:C)=0,J269,(LOOKUP(I275,DATOS!A:A,DATOS!C:C)))</f>
        <v>4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IF(PORTADA!$F$51="A",CONCATENATE(K281,".- ",G281),"")</f>
        <v xml:space="preserve">47.- LAS ACTIVIDADES ECONÓMICAS DE ESPAÑA. </v>
      </c>
      <c r="D281" s="24"/>
      <c r="E281" s="11"/>
      <c r="F281" s="11"/>
      <c r="G281" s="40" t="str">
        <f>IF(J282="FIN","",LOOKUP(I281,DATOS!A:A,DATOS!F:F))</f>
        <v xml:space="preserve">LAS ACTIVIDADES ECONÓMICAS DE ESPAÑA. </v>
      </c>
      <c r="H281" s="40">
        <f>IF(J282="FIN",0,LOOKUP(I281,DATOS!A:A,DATOS!P:P))</f>
        <v>0</v>
      </c>
      <c r="I281" s="35">
        <f>+I275+1</f>
        <v>239</v>
      </c>
      <c r="J281" s="61">
        <f>IF(LOOKUP(I281,DATOS!A:A,DATOS!C:C)=0,J275,(LOOKUP(I281,DATOS!A:A,DATOS!C:C)))</f>
        <v>4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IF(PORTADA!$F$51="A",CONCATENATE(K287,".- ",G287),"")</f>
        <v xml:space="preserve">48.- LAS ACTIVIDADES ECONÓMICAS DE ESPAÑA. </v>
      </c>
      <c r="D287" s="24"/>
      <c r="E287" s="11"/>
      <c r="F287" s="11"/>
      <c r="G287" s="40" t="str">
        <f>IF(J288="FIN","",LOOKUP(I287,DATOS!A:A,DATOS!F:F))</f>
        <v xml:space="preserve">LAS ACTIVIDADES ECONÓMICAS DE ESPAÑA. </v>
      </c>
      <c r="H287" s="40">
        <f>IF(J288="FIN",0,LOOKUP(I287,DATOS!A:A,DATOS!P:P))</f>
        <v>0</v>
      </c>
      <c r="I287" s="35">
        <f>+I281+1</f>
        <v>240</v>
      </c>
      <c r="J287" s="61">
        <f>IF(LOOKUP(I287,DATOS!A:A,DATOS!C:C)=0,J281,(LOOKUP(I287,DATOS!A:A,DATOS!C:C)))</f>
        <v>4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IF(PORTADA!$F$51="A",CONCATENATE(K293,".- ",G293),"")</f>
        <v xml:space="preserve">49.- LAS ACTIVIDADES ECONÓMICAS DE ESPAÑA. </v>
      </c>
      <c r="D293" s="24"/>
      <c r="E293" s="11"/>
      <c r="F293" s="11"/>
      <c r="G293" s="40" t="str">
        <f>IF(J294="FIN","",LOOKUP(I293,DATOS!A:A,DATOS!F:F))</f>
        <v xml:space="preserve">LAS ACTIVIDADES ECONÓMICAS DE ESPAÑA. </v>
      </c>
      <c r="H293" s="40">
        <f>IF(J294="FIN",0,LOOKUP(I293,DATOS!A:A,DATOS!P:P))</f>
        <v>0</v>
      </c>
      <c r="I293" s="35">
        <f>+I287+1</f>
        <v>241</v>
      </c>
      <c r="J293" s="61">
        <f>IF(LOOKUP(I293,DATOS!A:A,DATOS!C:C)=0,J287,(LOOKUP(I293,DATOS!A:A,DATOS!C:C)))</f>
        <v>4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IF(PORTADA!$F$51="A",CONCATENATE(K299,".- ",G299),"")</f>
        <v xml:space="preserve">50.- LAS ACTIVIDADES ECONÓMICAS DE ESPAÑA. </v>
      </c>
      <c r="D299" s="24"/>
      <c r="E299" s="11"/>
      <c r="F299" s="11"/>
      <c r="G299" s="40" t="str">
        <f>IF(J300="FIN","",LOOKUP(I299,DATOS!A:A,DATOS!F:F))</f>
        <v xml:space="preserve">LAS ACTIVIDADES ECONÓMICAS DE ESPAÑA. </v>
      </c>
      <c r="H299" s="40">
        <f>IF(J300="FIN",0,LOOKUP(I299,DATOS!A:A,DATOS!P:P))</f>
        <v>0</v>
      </c>
      <c r="I299" s="35">
        <f>+I293+1</f>
        <v>242</v>
      </c>
      <c r="J299" s="61">
        <f>IF(LOOKUP(I299,DATOS!A:A,DATOS!C:C)=0,J293,(LOOKUP(I299,DATOS!A:A,DATOS!C:C)))</f>
        <v>4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>a) 0</v>
      </c>
      <c r="D300" s="26"/>
      <c r="G300" s="38">
        <f>IF(J300="FIN","",LOOKUP(I299,DATOS!A:A,DATOS!L:L))</f>
        <v>0</v>
      </c>
      <c r="I300" s="35" t="s">
        <v>57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42"/>
      <c r="B301" s="29"/>
      <c r="C301" s="25" t="str">
        <f ca="1">IF(PORTADA!$F$51="A",CONCATENATE(I301," ",G301),"")</f>
        <v>b) 0</v>
      </c>
      <c r="D301" s="26"/>
      <c r="G301" s="38">
        <f>IF(J300="FIN","",LOOKUP(I299,DATOS!A:A,DATOS!M:M))</f>
        <v>0</v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42"/>
      <c r="B302" s="29"/>
      <c r="C302" s="25" t="str">
        <f ca="1">IF(PORTADA!$F$51="A",CONCATENATE(I302," ",G302),"")</f>
        <v>c) 0</v>
      </c>
      <c r="D302" s="26"/>
      <c r="G302" s="38">
        <f>IF(J300="FIN","",LOOKUP(I299,DATOS!A:A,DATOS!N:N))</f>
        <v>0</v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42"/>
      <c r="B303" s="29"/>
      <c r="C303" s="25" t="str">
        <f ca="1">IF(PORTADA!$F$51="A",CONCATENATE(I303," ",G303),"")</f>
        <v>d) 0</v>
      </c>
      <c r="D303" s="26"/>
      <c r="G303" s="38">
        <f>IF(J300="FIN","",LOOKUP(I299,DATOS!A:A,DATOS!O:O))</f>
        <v>0</v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IF(PORTADA!$F$51="A",CONCATENATE(K305,".- ",G305),"")</f>
        <v xml:space="preserve">51.- LAS ACTIVIDADES ECONÓMICAS DE ESPAÑA. </v>
      </c>
      <c r="D305" s="24"/>
      <c r="E305" s="11"/>
      <c r="F305" s="11"/>
      <c r="G305" s="40" t="str">
        <f>IF(J306="FIN","",LOOKUP(I305,DATOS!A:A,DATOS!F:F))</f>
        <v xml:space="preserve">LAS ACTIVIDADES ECONÓMICAS DE ESPAÑA. </v>
      </c>
      <c r="H305" s="40">
        <f>IF(J306="FIN",0,LOOKUP(I305,DATOS!A:A,DATOS!P:P))</f>
        <v>0</v>
      </c>
      <c r="I305" s="35">
        <f>+I299+1</f>
        <v>243</v>
      </c>
      <c r="J305" s="61">
        <f>IF(LOOKUP(I305,DATOS!A:A,DATOS!C:C)=0,J299,(LOOKUP(I305,DATOS!A:A,DATOS!C:C)))</f>
        <v>4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>a) 0</v>
      </c>
      <c r="D306" s="26"/>
      <c r="G306" s="38">
        <f>IF(J306="FIN","",LOOKUP(I305,DATOS!A:A,DATOS!L:L))</f>
        <v>0</v>
      </c>
      <c r="I306" s="35" t="s">
        <v>57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42"/>
      <c r="B307" s="29"/>
      <c r="C307" s="25" t="str">
        <f ca="1">IF(PORTADA!$F$51="A",CONCATENATE(I307," ",G307),"")</f>
        <v>b) 0</v>
      </c>
      <c r="D307" s="26"/>
      <c r="G307" s="38">
        <f>IF(J306="FIN","",LOOKUP(I305,DATOS!A:A,DATOS!M:M))</f>
        <v>0</v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42"/>
      <c r="B308" s="29"/>
      <c r="C308" s="25" t="str">
        <f ca="1">IF(PORTADA!$F$51="A",CONCATENATE(I308," ",G308),"")</f>
        <v>c) 0</v>
      </c>
      <c r="D308" s="26"/>
      <c r="G308" s="38">
        <f>IF(J306="FIN","",LOOKUP(I305,DATOS!A:A,DATOS!N:N))</f>
        <v>0</v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42"/>
      <c r="B309" s="29"/>
      <c r="C309" s="25" t="str">
        <f ca="1">IF(PORTADA!$F$51="A",CONCATENATE(I309," ",G309),"")</f>
        <v>d) 0</v>
      </c>
      <c r="D309" s="26"/>
      <c r="G309" s="38">
        <f>IF(J306="FIN","",LOOKUP(I305,DATOS!A:A,DATOS!O:O))</f>
        <v>0</v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IF(PORTADA!$F$51="A",CONCATENATE(K311,".- ",G311),"")</f>
        <v xml:space="preserve">52.- LAS ACTIVIDADES ECONÓMICAS DE ESPAÑA. </v>
      </c>
      <c r="D311" s="24"/>
      <c r="E311" s="11"/>
      <c r="F311" s="11"/>
      <c r="G311" s="40" t="str">
        <f>IF(J312="FIN","",LOOKUP(I311,DATOS!A:A,DATOS!F:F))</f>
        <v xml:space="preserve">LAS ACTIVIDADES ECONÓMICAS DE ESPAÑA. </v>
      </c>
      <c r="H311" s="40">
        <f>IF(J312="FIN",0,LOOKUP(I311,DATOS!A:A,DATOS!P:P))</f>
        <v>0</v>
      </c>
      <c r="I311" s="35">
        <f>+I305+1</f>
        <v>244</v>
      </c>
      <c r="J311" s="61">
        <f>IF(LOOKUP(I311,DATOS!A:A,DATOS!C:C)=0,J305,(LOOKUP(I311,DATOS!A:A,DATOS!C:C)))</f>
        <v>4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>a) 0</v>
      </c>
      <c r="D312" s="26"/>
      <c r="G312" s="38">
        <f>IF(J312="FIN","",LOOKUP(I311,DATOS!A:A,DATOS!L:L))</f>
        <v>0</v>
      </c>
      <c r="I312" s="35" t="s">
        <v>57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42"/>
      <c r="B313" s="29"/>
      <c r="C313" s="25" t="str">
        <f ca="1">IF(PORTADA!$F$51="A",CONCATENATE(I313," ",G313),"")</f>
        <v>b) 0</v>
      </c>
      <c r="D313" s="26"/>
      <c r="G313" s="38">
        <f>IF(J312="FIN","",LOOKUP(I311,DATOS!A:A,DATOS!M:M))</f>
        <v>0</v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42"/>
      <c r="B314" s="29"/>
      <c r="C314" s="25" t="str">
        <f ca="1">IF(PORTADA!$F$51="A",CONCATENATE(I314," ",G314),"")</f>
        <v>c) 0</v>
      </c>
      <c r="D314" s="26"/>
      <c r="G314" s="38">
        <f>IF(J312="FIN","",LOOKUP(I311,DATOS!A:A,DATOS!N:N))</f>
        <v>0</v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42"/>
      <c r="B315" s="29"/>
      <c r="C315" s="25" t="str">
        <f ca="1">IF(PORTADA!$F$51="A",CONCATENATE(I315," ",G315),"")</f>
        <v>d) 0</v>
      </c>
      <c r="D315" s="26"/>
      <c r="G315" s="38">
        <f>IF(J312="FIN","",LOOKUP(I311,DATOS!A:A,DATOS!O:O))</f>
        <v>0</v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IF(PORTADA!$F$51="A",CONCATENATE(K317,".- ",G317),"")</f>
        <v xml:space="preserve">53.- LAS ACTIVIDADES ECONÓMICAS DE ESPAÑA. </v>
      </c>
      <c r="D317" s="24"/>
      <c r="E317" s="11"/>
      <c r="F317" s="11"/>
      <c r="G317" s="40" t="str">
        <f>IF(J318="FIN","",LOOKUP(I317,DATOS!A:A,DATOS!F:F))</f>
        <v xml:space="preserve">LAS ACTIVIDADES ECONÓMICAS DE ESPAÑA. </v>
      </c>
      <c r="H317" s="40">
        <f>IF(J318="FIN",0,LOOKUP(I317,DATOS!A:A,DATOS!P:P))</f>
        <v>0</v>
      </c>
      <c r="I317" s="35">
        <f>+I311+1</f>
        <v>245</v>
      </c>
      <c r="J317" s="61">
        <f>IF(LOOKUP(I317,DATOS!A:A,DATOS!C:C)=0,J311,(LOOKUP(I317,DATOS!A:A,DATOS!C:C)))</f>
        <v>4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>a) 0</v>
      </c>
      <c r="D318" s="26"/>
      <c r="G318" s="38">
        <f>IF(J318="FIN","",LOOKUP(I317,DATOS!A:A,DATOS!L:L))</f>
        <v>0</v>
      </c>
      <c r="I318" s="35" t="s">
        <v>57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42"/>
      <c r="B319" s="29"/>
      <c r="C319" s="25" t="str">
        <f ca="1">IF(PORTADA!$F$51="A",CONCATENATE(I319," ",G319),"")</f>
        <v>b) 0</v>
      </c>
      <c r="D319" s="26"/>
      <c r="G319" s="38">
        <f>IF(J318="FIN","",LOOKUP(I317,DATOS!A:A,DATOS!M:M))</f>
        <v>0</v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42"/>
      <c r="B320" s="29"/>
      <c r="C320" s="25" t="str">
        <f ca="1">IF(PORTADA!$F$51="A",CONCATENATE(I320," ",G320),"")</f>
        <v>c) 0</v>
      </c>
      <c r="D320" s="26"/>
      <c r="G320" s="38">
        <f>IF(J318="FIN","",LOOKUP(I317,DATOS!A:A,DATOS!N:N))</f>
        <v>0</v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42"/>
      <c r="B321" s="29"/>
      <c r="C321" s="25" t="str">
        <f ca="1">IF(PORTADA!$F$51="A",CONCATENATE(I321," ",G321),"")</f>
        <v>d) 0</v>
      </c>
      <c r="D321" s="26"/>
      <c r="G321" s="38">
        <f>IF(J318="FIN","",LOOKUP(I317,DATOS!A:A,DATOS!O:O))</f>
        <v>0</v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IF(PORTADA!$F$51="A",CONCATENATE(K323,".- ",G323),"")</f>
        <v xml:space="preserve">54.- LAS ACTIVIDADES ECONÓMICAS DE ESPAÑA. </v>
      </c>
      <c r="D323" s="24"/>
      <c r="E323" s="11"/>
      <c r="F323" s="11"/>
      <c r="G323" s="40" t="str">
        <f>IF(J324="FIN","",LOOKUP(I323,DATOS!A:A,DATOS!F:F))</f>
        <v xml:space="preserve">LAS ACTIVIDADES ECONÓMICAS DE ESPAÑA. </v>
      </c>
      <c r="H323" s="40">
        <f>IF(J324="FIN",0,LOOKUP(I323,DATOS!A:A,DATOS!P:P))</f>
        <v>0</v>
      </c>
      <c r="I323" s="35">
        <f>+I317+1</f>
        <v>246</v>
      </c>
      <c r="J323" s="61">
        <f>IF(LOOKUP(I323,DATOS!A:A,DATOS!C:C)=0,J317,(LOOKUP(I323,DATOS!A:A,DATOS!C:C)))</f>
        <v>4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>a) 0</v>
      </c>
      <c r="D324" s="26"/>
      <c r="G324" s="38">
        <f>IF(J324="FIN","",LOOKUP(I323,DATOS!A:A,DATOS!L:L))</f>
        <v>0</v>
      </c>
      <c r="I324" s="35" t="s">
        <v>57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42"/>
      <c r="B325" s="29"/>
      <c r="C325" s="25" t="str">
        <f ca="1">IF(PORTADA!$F$51="A",CONCATENATE(I325," ",G325),"")</f>
        <v>b) 0</v>
      </c>
      <c r="D325" s="26"/>
      <c r="G325" s="38">
        <f>IF(J324="FIN","",LOOKUP(I323,DATOS!A:A,DATOS!M:M))</f>
        <v>0</v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42"/>
      <c r="B326" s="29"/>
      <c r="C326" s="25" t="str">
        <f ca="1">IF(PORTADA!$F$51="A",CONCATENATE(I326," ",G326),"")</f>
        <v>c) 0</v>
      </c>
      <c r="D326" s="26"/>
      <c r="G326" s="38">
        <f>IF(J324="FIN","",LOOKUP(I323,DATOS!A:A,DATOS!N:N))</f>
        <v>0</v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42"/>
      <c r="B327" s="29"/>
      <c r="C327" s="25" t="str">
        <f ca="1">IF(PORTADA!$F$51="A",CONCATENATE(I327," ",G327),"")</f>
        <v>d) 0</v>
      </c>
      <c r="D327" s="26"/>
      <c r="G327" s="38">
        <f>IF(J324="FIN","",LOOKUP(I323,DATOS!A:A,DATOS!O:O))</f>
        <v>0</v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IF(PORTADA!$F$51="A",CONCATENATE(K329,".- ",G329),"")</f>
        <v xml:space="preserve">55.- LAS ACTIVIDADES ECONÓMICAS DE ESPAÑA. </v>
      </c>
      <c r="D329" s="24"/>
      <c r="E329" s="11"/>
      <c r="F329" s="11"/>
      <c r="G329" s="40" t="str">
        <f>IF(J330="FIN","",LOOKUP(I329,DATOS!A:A,DATOS!F:F))</f>
        <v xml:space="preserve">LAS ACTIVIDADES ECONÓMICAS DE ESPAÑA. </v>
      </c>
      <c r="H329" s="40">
        <f>IF(J330="FIN",0,LOOKUP(I329,DATOS!A:A,DATOS!P:P))</f>
        <v>0</v>
      </c>
      <c r="I329" s="35">
        <f>+I323+1</f>
        <v>247</v>
      </c>
      <c r="J329" s="61">
        <f>IF(LOOKUP(I329,DATOS!A:A,DATOS!C:C)=0,J323,(LOOKUP(I329,DATOS!A:A,DATOS!C:C)))</f>
        <v>4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>a) 0</v>
      </c>
      <c r="D330" s="26"/>
      <c r="G330" s="38">
        <f>IF(J330="FIN","",LOOKUP(I329,DATOS!A:A,DATOS!L:L))</f>
        <v>0</v>
      </c>
      <c r="I330" s="35" t="s">
        <v>57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42"/>
      <c r="B331" s="29"/>
      <c r="C331" s="25" t="str">
        <f ca="1">IF(PORTADA!$F$51="A",CONCATENATE(I331," ",G331),"")</f>
        <v>b) 0</v>
      </c>
      <c r="D331" s="26"/>
      <c r="G331" s="38">
        <f>IF(J330="FIN","",LOOKUP(I329,DATOS!A:A,DATOS!M:M))</f>
        <v>0</v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42"/>
      <c r="B332" s="29"/>
      <c r="C332" s="25" t="str">
        <f ca="1">IF(PORTADA!$F$51="A",CONCATENATE(I332," ",G332),"")</f>
        <v>c) 0</v>
      </c>
      <c r="D332" s="26"/>
      <c r="G332" s="38">
        <f>IF(J330="FIN","",LOOKUP(I329,DATOS!A:A,DATOS!N:N))</f>
        <v>0</v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42"/>
      <c r="B333" s="29"/>
      <c r="C333" s="25" t="str">
        <f ca="1">IF(PORTADA!$F$51="A",CONCATENATE(I333," ",G333),"")</f>
        <v>d) 0</v>
      </c>
      <c r="D333" s="26"/>
      <c r="G333" s="38">
        <f>IF(J330="FIN","",LOOKUP(I329,DATOS!A:A,DATOS!O:O))</f>
        <v>0</v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IF(PORTADA!$F$51="A",CONCATENATE(K335,".- ",G335),"")</f>
        <v xml:space="preserve">56.- LAS ACTIVIDADES ECONÓMICAS DE ESPAÑA. </v>
      </c>
      <c r="D335" s="24"/>
      <c r="E335" s="11"/>
      <c r="F335" s="11"/>
      <c r="G335" s="40" t="str">
        <f>IF(J336="FIN","",LOOKUP(I335,DATOS!A:A,DATOS!F:F))</f>
        <v xml:space="preserve">LAS ACTIVIDADES ECONÓMICAS DE ESPAÑA. </v>
      </c>
      <c r="H335" s="40">
        <f>IF(J336="FIN",0,LOOKUP(I335,DATOS!A:A,DATOS!P:P))</f>
        <v>0</v>
      </c>
      <c r="I335" s="35">
        <f>+I329+1</f>
        <v>248</v>
      </c>
      <c r="J335" s="61">
        <f>IF(LOOKUP(I335,DATOS!A:A,DATOS!C:C)=0,J329,(LOOKUP(I335,DATOS!A:A,DATOS!C:C)))</f>
        <v>4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>a) 0</v>
      </c>
      <c r="D336" s="26"/>
      <c r="G336" s="38">
        <f>IF(J336="FIN","",LOOKUP(I335,DATOS!A:A,DATOS!L:L))</f>
        <v>0</v>
      </c>
      <c r="I336" s="35" t="s">
        <v>57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42"/>
      <c r="B337" s="29"/>
      <c r="C337" s="25" t="str">
        <f ca="1">IF(PORTADA!$F$51="A",CONCATENATE(I337," ",G337),"")</f>
        <v>b) 0</v>
      </c>
      <c r="D337" s="26"/>
      <c r="G337" s="38">
        <f>IF(J336="FIN","",LOOKUP(I335,DATOS!A:A,DATOS!M:M))</f>
        <v>0</v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42"/>
      <c r="B338" s="29"/>
      <c r="C338" s="25" t="str">
        <f ca="1">IF(PORTADA!$F$51="A",CONCATENATE(I338," ",G338),"")</f>
        <v>c) 0</v>
      </c>
      <c r="D338" s="26"/>
      <c r="G338" s="38">
        <f>IF(J336="FIN","",LOOKUP(I335,DATOS!A:A,DATOS!N:N))</f>
        <v>0</v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42"/>
      <c r="B339" s="29"/>
      <c r="C339" s="25" t="str">
        <f ca="1">IF(PORTADA!$F$51="A",CONCATENATE(I339," ",G339),"")</f>
        <v>d) 0</v>
      </c>
      <c r="D339" s="26"/>
      <c r="G339" s="38">
        <f>IF(J336="FIN","",LOOKUP(I335,DATOS!A:A,DATOS!O:O))</f>
        <v>0</v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IF(PORTADA!$F$51="A",CONCATENATE(K341,".- ",G341),"")</f>
        <v xml:space="preserve">57.- LAS ACTIVIDADES ECONÓMICAS DE ESPAÑA. </v>
      </c>
      <c r="D341" s="24"/>
      <c r="E341" s="11"/>
      <c r="F341" s="11"/>
      <c r="G341" s="40" t="str">
        <f>IF(J342="FIN","",LOOKUP(I341,DATOS!A:A,DATOS!F:F))</f>
        <v xml:space="preserve">LAS ACTIVIDADES ECONÓMICAS DE ESPAÑA. </v>
      </c>
      <c r="H341" s="40">
        <f>IF(J342="FIN",0,LOOKUP(I341,DATOS!A:A,DATOS!P:P))</f>
        <v>0</v>
      </c>
      <c r="I341" s="35">
        <f>+I335+1</f>
        <v>249</v>
      </c>
      <c r="J341" s="61">
        <f>IF(LOOKUP(I341,DATOS!A:A,DATOS!C:C)=0,J335,(LOOKUP(I341,DATOS!A:A,DATOS!C:C)))</f>
        <v>4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>a) 0</v>
      </c>
      <c r="D342" s="26"/>
      <c r="G342" s="38">
        <f>IF(J342="FIN","",LOOKUP(I341,DATOS!A:A,DATOS!L:L))</f>
        <v>0</v>
      </c>
      <c r="I342" s="35" t="s">
        <v>57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42"/>
      <c r="B343" s="29"/>
      <c r="C343" s="25" t="str">
        <f ca="1">IF(PORTADA!$F$51="A",CONCATENATE(I343," ",G343),"")</f>
        <v>b) 0</v>
      </c>
      <c r="D343" s="26"/>
      <c r="G343" s="38">
        <f>IF(J342="FIN","",LOOKUP(I341,DATOS!A:A,DATOS!M:M))</f>
        <v>0</v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42"/>
      <c r="B344" s="29"/>
      <c r="C344" s="25" t="str">
        <f ca="1">IF(PORTADA!$F$51="A",CONCATENATE(I344," ",G344),"")</f>
        <v>c) 0</v>
      </c>
      <c r="D344" s="26"/>
      <c r="G344" s="38">
        <f>IF(J342="FIN","",LOOKUP(I341,DATOS!A:A,DATOS!N:N))</f>
        <v>0</v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42"/>
      <c r="B345" s="29"/>
      <c r="C345" s="25" t="str">
        <f ca="1">IF(PORTADA!$F$51="A",CONCATENATE(I345," ",G345),"")</f>
        <v>d) 0</v>
      </c>
      <c r="D345" s="26"/>
      <c r="G345" s="38">
        <f>IF(J342="FIN","",LOOKUP(I341,DATOS!A:A,DATOS!O:O))</f>
        <v>0</v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IF(PORTADA!$F$51="A",CONCATENATE(K347,".- ",G347),"")</f>
        <v xml:space="preserve">58.- LAS ACTIVIDADES ECONÓMICAS DE ESPAÑA. </v>
      </c>
      <c r="D347" s="24"/>
      <c r="E347" s="11"/>
      <c r="F347" s="11"/>
      <c r="G347" s="40" t="str">
        <f>IF(J348="FIN","",LOOKUP(I347,DATOS!A:A,DATOS!F:F))</f>
        <v xml:space="preserve">LAS ACTIVIDADES ECONÓMICAS DE ESPAÑA. </v>
      </c>
      <c r="H347" s="40">
        <f>IF(J348="FIN",0,LOOKUP(I347,DATOS!A:A,DATOS!P:P))</f>
        <v>0</v>
      </c>
      <c r="I347" s="35">
        <f>+I341+1</f>
        <v>250</v>
      </c>
      <c r="J347" s="61">
        <f>IF(LOOKUP(I347,DATOS!A:A,DATOS!C:C)=0,J341,(LOOKUP(I347,DATOS!A:A,DATOS!C:C)))</f>
        <v>4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>a) 0</v>
      </c>
      <c r="D348" s="26"/>
      <c r="G348" s="38">
        <f>IF(J348="FIN","",LOOKUP(I347,DATOS!A:A,DATOS!L:L))</f>
        <v>0</v>
      </c>
      <c r="I348" s="35" t="s">
        <v>57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42"/>
      <c r="B349" s="29"/>
      <c r="C349" s="25" t="str">
        <f ca="1">IF(PORTADA!$F$51="A",CONCATENATE(I349," ",G349),"")</f>
        <v>b) 0</v>
      </c>
      <c r="D349" s="26"/>
      <c r="G349" s="38">
        <f>IF(J348="FIN","",LOOKUP(I347,DATOS!A:A,DATOS!M:M))</f>
        <v>0</v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42"/>
      <c r="B350" s="29"/>
      <c r="C350" s="25" t="str">
        <f ca="1">IF(PORTADA!$F$51="A",CONCATENATE(I350," ",G350),"")</f>
        <v>c) 0</v>
      </c>
      <c r="D350" s="26"/>
      <c r="G350" s="38">
        <f>IF(J348="FIN","",LOOKUP(I347,DATOS!A:A,DATOS!N:N))</f>
        <v>0</v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42"/>
      <c r="B351" s="29"/>
      <c r="C351" s="25" t="str">
        <f ca="1">IF(PORTADA!$F$51="A",CONCATENATE(I351," ",G351),"")</f>
        <v>d) 0</v>
      </c>
      <c r="D351" s="26"/>
      <c r="G351" s="38">
        <f>IF(J348="FIN","",LOOKUP(I347,DATOS!A:A,DATOS!O:O))</f>
        <v>0</v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IF(PORTADA!$F$51="A",CONCATENATE(K353,".- ",G353),"")</f>
        <v xml:space="preserve">59.- LAS ACTIVIDADES ECONÓMICAS DE ESPAÑA. </v>
      </c>
      <c r="D353" s="24"/>
      <c r="E353" s="11"/>
      <c r="F353" s="11"/>
      <c r="G353" s="40" t="str">
        <f>IF(J354="FIN","",LOOKUP(I353,DATOS!A:A,DATOS!F:F))</f>
        <v xml:space="preserve">LAS ACTIVIDADES ECONÓMICAS DE ESPAÑA. </v>
      </c>
      <c r="H353" s="40">
        <f>IF(J354="FIN",0,LOOKUP(I353,DATOS!A:A,DATOS!P:P))</f>
        <v>0</v>
      </c>
      <c r="I353" s="35">
        <f>+I347+1</f>
        <v>251</v>
      </c>
      <c r="J353" s="61">
        <f>IF(LOOKUP(I353,DATOS!A:A,DATOS!C:C)=0,J347,(LOOKUP(I353,DATOS!A:A,DATOS!C:C)))</f>
        <v>4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>a) 0</v>
      </c>
      <c r="D354" s="26"/>
      <c r="G354" s="38">
        <f>IF(J354="FIN","",LOOKUP(I353,DATOS!A:A,DATOS!L:L))</f>
        <v>0</v>
      </c>
      <c r="I354" s="35" t="s">
        <v>57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42"/>
      <c r="B355" s="29"/>
      <c r="C355" s="25" t="str">
        <f ca="1">IF(PORTADA!$F$51="A",CONCATENATE(I355," ",G355),"")</f>
        <v>b) 0</v>
      </c>
      <c r="D355" s="26"/>
      <c r="G355" s="38">
        <f>IF(J354="FIN","",LOOKUP(I353,DATOS!A:A,DATOS!M:M))</f>
        <v>0</v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42"/>
      <c r="B356" s="29"/>
      <c r="C356" s="25" t="str">
        <f ca="1">IF(PORTADA!$F$51="A",CONCATENATE(I356," ",G356),"")</f>
        <v>c) 0</v>
      </c>
      <c r="D356" s="26"/>
      <c r="G356" s="38">
        <f>IF(J354="FIN","",LOOKUP(I353,DATOS!A:A,DATOS!N:N))</f>
        <v>0</v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42"/>
      <c r="B357" s="29"/>
      <c r="C357" s="25" t="str">
        <f ca="1">IF(PORTADA!$F$51="A",CONCATENATE(I357," ",G357),"")</f>
        <v>d) 0</v>
      </c>
      <c r="D357" s="26"/>
      <c r="G357" s="38">
        <f>IF(J354="FIN","",LOOKUP(I353,DATOS!A:A,DATOS!O:O))</f>
        <v>0</v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IF(PORTADA!$F$51="A",CONCATENATE(K359,".- ",G359),"")</f>
        <v xml:space="preserve">60.- LAS ACTIVIDADES ECONÓMICAS DE ESPAÑA. </v>
      </c>
      <c r="D359" s="24"/>
      <c r="E359" s="11"/>
      <c r="F359" s="11"/>
      <c r="G359" s="40" t="str">
        <f>IF(J360="FIN","",LOOKUP(I359,DATOS!A:A,DATOS!F:F))</f>
        <v xml:space="preserve">LAS ACTIVIDADES ECONÓMICAS DE ESPAÑA. </v>
      </c>
      <c r="H359" s="40">
        <f>IF(J360="FIN",0,LOOKUP(I359,DATOS!A:A,DATOS!P:P))</f>
        <v>0</v>
      </c>
      <c r="I359" s="35">
        <f>+I353+1</f>
        <v>252</v>
      </c>
      <c r="J359" s="61">
        <f>IF(LOOKUP(I359,DATOS!A:A,DATOS!C:C)=0,J353,(LOOKUP(I359,DATOS!A:A,DATOS!C:C)))</f>
        <v>4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>a) 0</v>
      </c>
      <c r="D360" s="26"/>
      <c r="G360" s="38">
        <f>IF(J360="FIN","",LOOKUP(I359,DATOS!A:A,DATOS!L:L))</f>
        <v>0</v>
      </c>
      <c r="I360" s="35" t="s">
        <v>57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42"/>
      <c r="B361" s="29"/>
      <c r="C361" s="25" t="str">
        <f ca="1">IF(PORTADA!$F$51="A",CONCATENATE(I361," ",G361),"")</f>
        <v>b) 0</v>
      </c>
      <c r="D361" s="26"/>
      <c r="G361" s="38">
        <f>IF(J360="FIN","",LOOKUP(I359,DATOS!A:A,DATOS!M:M))</f>
        <v>0</v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42"/>
      <c r="B362" s="29"/>
      <c r="C362" s="25" t="str">
        <f ca="1">IF(PORTADA!$F$51="A",CONCATENATE(I362," ",G362),"")</f>
        <v>c) 0</v>
      </c>
      <c r="D362" s="26"/>
      <c r="G362" s="38">
        <f>IF(J360="FIN","",LOOKUP(I359,DATOS!A:A,DATOS!N:N))</f>
        <v>0</v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42"/>
      <c r="B363" s="29"/>
      <c r="C363" s="25" t="str">
        <f ca="1">IF(PORTADA!$F$51="A",CONCATENATE(I363," ",G363),"")</f>
        <v>d) 0</v>
      </c>
      <c r="D363" s="26"/>
      <c r="G363" s="38">
        <f>IF(J360="FIN","",LOOKUP(I359,DATOS!A:A,DATOS!O:O))</f>
        <v>0</v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IF(PORTADA!$F$51="A",CONCATENATE(K365,".- ",G365),"")</f>
        <v xml:space="preserve">61.- LAS ACTIVIDADES ECONÓMICAS DE ESPAÑA. </v>
      </c>
      <c r="D365" s="24"/>
      <c r="E365" s="11"/>
      <c r="F365" s="11"/>
      <c r="G365" s="40" t="str">
        <f>IF(J366="FIN","",LOOKUP(I365,DATOS!A:A,DATOS!F:F))</f>
        <v xml:space="preserve">LAS ACTIVIDADES ECONÓMICAS DE ESPAÑA. </v>
      </c>
      <c r="H365" s="40">
        <f>IF(J366="FIN",0,LOOKUP(I365,DATOS!A:A,DATOS!P:P))</f>
        <v>0</v>
      </c>
      <c r="I365" s="35">
        <f>+I359+1</f>
        <v>253</v>
      </c>
      <c r="J365" s="61">
        <f>IF(LOOKUP(I365,DATOS!A:A,DATOS!C:C)=0,J359,(LOOKUP(I365,DATOS!A:A,DATOS!C:C)))</f>
        <v>4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>a) 0</v>
      </c>
      <c r="D366" s="26"/>
      <c r="G366" s="38">
        <f>IF(J366="FIN","",LOOKUP(I365,DATOS!A:A,DATOS!L:L))</f>
        <v>0</v>
      </c>
      <c r="I366" s="35" t="s">
        <v>57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42"/>
      <c r="B367" s="29"/>
      <c r="C367" s="25" t="str">
        <f ca="1">IF(PORTADA!$F$51="A",CONCATENATE(I367," ",G367),"")</f>
        <v>b) 0</v>
      </c>
      <c r="D367" s="26"/>
      <c r="G367" s="38">
        <f>IF(J366="FIN","",LOOKUP(I365,DATOS!A:A,DATOS!M:M))</f>
        <v>0</v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42"/>
      <c r="B368" s="29"/>
      <c r="C368" s="25" t="str">
        <f ca="1">IF(PORTADA!$F$51="A",CONCATENATE(I368," ",G368),"")</f>
        <v>c) 0</v>
      </c>
      <c r="D368" s="26"/>
      <c r="G368" s="38">
        <f>IF(J366="FIN","",LOOKUP(I365,DATOS!A:A,DATOS!N:N))</f>
        <v>0</v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42"/>
      <c r="B369" s="29"/>
      <c r="C369" s="25" t="str">
        <f ca="1">IF(PORTADA!$F$51="A",CONCATENATE(I369," ",G369),"")</f>
        <v>d) 0</v>
      </c>
      <c r="D369" s="26"/>
      <c r="G369" s="38">
        <f>IF(J366="FIN","",LOOKUP(I365,DATOS!A:A,DATOS!O:O))</f>
        <v>0</v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IF(PORTADA!$F$51="A",CONCATENATE(K371,".- ",G371),"")</f>
        <v xml:space="preserve">62.- LAS ACTIVIDADES ECONÓMICAS DE ESPAÑA. </v>
      </c>
      <c r="D371" s="24"/>
      <c r="E371" s="11"/>
      <c r="F371" s="11"/>
      <c r="G371" s="40" t="str">
        <f>IF(J372="FIN","",LOOKUP(I371,DATOS!A:A,DATOS!F:F))</f>
        <v xml:space="preserve">LAS ACTIVIDADES ECONÓMICAS DE ESPAÑA. </v>
      </c>
      <c r="H371" s="40">
        <f>IF(J372="FIN",0,LOOKUP(I371,DATOS!A:A,DATOS!P:P))</f>
        <v>0</v>
      </c>
      <c r="I371" s="35">
        <f>+I365+1</f>
        <v>254</v>
      </c>
      <c r="J371" s="61">
        <f>IF(LOOKUP(I371,DATOS!A:A,DATOS!C:C)=0,J365,(LOOKUP(I371,DATOS!A:A,DATOS!C:C)))</f>
        <v>4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>a) 0</v>
      </c>
      <c r="D372" s="26"/>
      <c r="G372" s="38">
        <f>IF(J372="FIN","",LOOKUP(I371,DATOS!A:A,DATOS!L:L))</f>
        <v>0</v>
      </c>
      <c r="I372" s="35" t="s">
        <v>57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42"/>
      <c r="B373" s="29"/>
      <c r="C373" s="25" t="str">
        <f ca="1">IF(PORTADA!$F$51="A",CONCATENATE(I373," ",G373),"")</f>
        <v>b) 0</v>
      </c>
      <c r="D373" s="26"/>
      <c r="G373" s="38">
        <f>IF(J372="FIN","",LOOKUP(I371,DATOS!A:A,DATOS!M:M))</f>
        <v>0</v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42"/>
      <c r="B374" s="29"/>
      <c r="C374" s="25" t="str">
        <f ca="1">IF(PORTADA!$F$51="A",CONCATENATE(I374," ",G374),"")</f>
        <v>c) 0</v>
      </c>
      <c r="D374" s="26"/>
      <c r="G374" s="38">
        <f>IF(J372="FIN","",LOOKUP(I371,DATOS!A:A,DATOS!N:N))</f>
        <v>0</v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42"/>
      <c r="B375" s="29"/>
      <c r="C375" s="25" t="str">
        <f ca="1">IF(PORTADA!$F$51="A",CONCATENATE(I375," ",G375),"")</f>
        <v>d) 0</v>
      </c>
      <c r="D375" s="26"/>
      <c r="G375" s="38">
        <f>IF(J372="FIN","",LOOKUP(I371,DATOS!A:A,DATOS!O:O))</f>
        <v>0</v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IF(PORTADA!$F$51="A",CONCATENATE(K377,".- ",G377),"")</f>
        <v xml:space="preserve">63.- LAS ACTIVIDADES ECONÓMICAS DE ESPAÑA. </v>
      </c>
      <c r="D377" s="24"/>
      <c r="E377" s="11"/>
      <c r="F377" s="11"/>
      <c r="G377" s="40" t="str">
        <f>IF(J378="FIN","",LOOKUP(I377,DATOS!A:A,DATOS!F:F))</f>
        <v xml:space="preserve">LAS ACTIVIDADES ECONÓMICAS DE ESPAÑA. </v>
      </c>
      <c r="H377" s="40">
        <f>IF(J378="FIN",0,LOOKUP(I377,DATOS!A:A,DATOS!P:P))</f>
        <v>0</v>
      </c>
      <c r="I377" s="35">
        <f>+I371+1</f>
        <v>255</v>
      </c>
      <c r="J377" s="61">
        <f>IF(LOOKUP(I377,DATOS!A:A,DATOS!C:C)=0,J371,(LOOKUP(I377,DATOS!A:A,DATOS!C:C)))</f>
        <v>4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>a) 0</v>
      </c>
      <c r="D378" s="26"/>
      <c r="G378" s="38">
        <f>IF(J378="FIN","",LOOKUP(I377,DATOS!A:A,DATOS!L:L))</f>
        <v>0</v>
      </c>
      <c r="I378" s="35" t="s">
        <v>57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42"/>
      <c r="B379" s="29"/>
      <c r="C379" s="25" t="str">
        <f ca="1">IF(PORTADA!$F$51="A",CONCATENATE(I379," ",G379),"")</f>
        <v>b) 0</v>
      </c>
      <c r="D379" s="26"/>
      <c r="G379" s="38">
        <f>IF(J378="FIN","",LOOKUP(I377,DATOS!A:A,DATOS!M:M))</f>
        <v>0</v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42"/>
      <c r="B380" s="29"/>
      <c r="C380" s="25" t="str">
        <f ca="1">IF(PORTADA!$F$51="A",CONCATENATE(I380," ",G380),"")</f>
        <v>c) 0</v>
      </c>
      <c r="D380" s="26"/>
      <c r="G380" s="38">
        <f>IF(J378="FIN","",LOOKUP(I377,DATOS!A:A,DATOS!N:N))</f>
        <v>0</v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42"/>
      <c r="B381" s="29"/>
      <c r="C381" s="25" t="str">
        <f ca="1">IF(PORTADA!$F$51="A",CONCATENATE(I381," ",G381),"")</f>
        <v>d) 0</v>
      </c>
      <c r="D381" s="26"/>
      <c r="G381" s="38">
        <f>IF(J378="FIN","",LOOKUP(I377,DATOS!A:A,DATOS!O:O))</f>
        <v>0</v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IF(PORTADA!$F$51="A",CONCATENATE(K383,".- ",G383),"")</f>
        <v xml:space="preserve">64.- LAS ACTIVIDADES ECONÓMICAS DE ESPAÑA. </v>
      </c>
      <c r="D383" s="24"/>
      <c r="E383" s="11"/>
      <c r="F383" s="11"/>
      <c r="G383" s="40" t="str">
        <f>IF(J384="FIN","",LOOKUP(I383,DATOS!A:A,DATOS!F:F))</f>
        <v xml:space="preserve">LAS ACTIVIDADES ECONÓMICAS DE ESPAÑA. </v>
      </c>
      <c r="H383" s="40">
        <f>IF(J384="FIN",0,LOOKUP(I383,DATOS!A:A,DATOS!P:P))</f>
        <v>0</v>
      </c>
      <c r="I383" s="35">
        <f>+I377+1</f>
        <v>256</v>
      </c>
      <c r="J383" s="61">
        <f>IF(LOOKUP(I383,DATOS!A:A,DATOS!C:C)=0,J377,(LOOKUP(I383,DATOS!A:A,DATOS!C:C)))</f>
        <v>4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>a) 0</v>
      </c>
      <c r="D384" s="26"/>
      <c r="G384" s="38">
        <f>IF(J384="FIN","",LOOKUP(I383,DATOS!A:A,DATOS!L:L))</f>
        <v>0</v>
      </c>
      <c r="I384" s="35" t="s">
        <v>57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42"/>
      <c r="B385" s="29"/>
      <c r="C385" s="25" t="str">
        <f ca="1">IF(PORTADA!$F$51="A",CONCATENATE(I385," ",G385),"")</f>
        <v>b) 0</v>
      </c>
      <c r="D385" s="26"/>
      <c r="G385" s="38">
        <f>IF(J384="FIN","",LOOKUP(I383,DATOS!A:A,DATOS!M:M))</f>
        <v>0</v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42"/>
      <c r="B386" s="29"/>
      <c r="C386" s="25" t="str">
        <f ca="1">IF(PORTADA!$F$51="A",CONCATENATE(I386," ",G386),"")</f>
        <v>c) 0</v>
      </c>
      <c r="D386" s="26"/>
      <c r="G386" s="38">
        <f>IF(J384="FIN","",LOOKUP(I383,DATOS!A:A,DATOS!N:N))</f>
        <v>0</v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42"/>
      <c r="B387" s="29"/>
      <c r="C387" s="25" t="str">
        <f ca="1">IF(PORTADA!$F$51="A",CONCATENATE(I387," ",G387),"")</f>
        <v>d) 0</v>
      </c>
      <c r="D387" s="26"/>
      <c r="G387" s="38">
        <f>IF(J384="FIN","",LOOKUP(I383,DATOS!A:A,DATOS!O:O))</f>
        <v>0</v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IF(PORTADA!$F$51="A",CONCATENATE(K389,".- ",G389),"")</f>
        <v xml:space="preserve">65.- LAS ACTIVIDADES ECONÓMICAS DE ESPAÑA. </v>
      </c>
      <c r="D389" s="24"/>
      <c r="E389" s="11"/>
      <c r="F389" s="11"/>
      <c r="G389" s="40" t="str">
        <f>IF(J390="FIN","",LOOKUP(I389,DATOS!A:A,DATOS!F:F))</f>
        <v xml:space="preserve">LAS ACTIVIDADES ECONÓMICAS DE ESPAÑA. </v>
      </c>
      <c r="H389" s="40">
        <f>IF(J390="FIN",0,LOOKUP(I389,DATOS!A:A,DATOS!P:P))</f>
        <v>0</v>
      </c>
      <c r="I389" s="35">
        <f>+I383+1</f>
        <v>257</v>
      </c>
      <c r="J389" s="61">
        <f>IF(LOOKUP(I389,DATOS!A:A,DATOS!C:C)=0,J383,(LOOKUP(I389,DATOS!A:A,DATOS!C:C)))</f>
        <v>4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>a) 0</v>
      </c>
      <c r="D390" s="26"/>
      <c r="G390" s="38">
        <f>IF(J390="FIN","",LOOKUP(I389,DATOS!A:A,DATOS!L:L))</f>
        <v>0</v>
      </c>
      <c r="I390" s="35" t="s">
        <v>57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42"/>
      <c r="B391" s="29"/>
      <c r="C391" s="25" t="str">
        <f ca="1">IF(PORTADA!$F$51="A",CONCATENATE(I391," ",G391),"")</f>
        <v>b) 0</v>
      </c>
      <c r="D391" s="26"/>
      <c r="G391" s="38">
        <f>IF(J390="FIN","",LOOKUP(I389,DATOS!A:A,DATOS!M:M))</f>
        <v>0</v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42"/>
      <c r="B392" s="29"/>
      <c r="C392" s="25" t="str">
        <f ca="1">IF(PORTADA!$F$51="A",CONCATENATE(I392," ",G392),"")</f>
        <v>c) 0</v>
      </c>
      <c r="D392" s="26"/>
      <c r="G392" s="38">
        <f>IF(J390="FIN","",LOOKUP(I389,DATOS!A:A,DATOS!N:N))</f>
        <v>0</v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42"/>
      <c r="B393" s="29"/>
      <c r="C393" s="25" t="str">
        <f ca="1">IF(PORTADA!$F$51="A",CONCATENATE(I393," ",G393),"")</f>
        <v>d) 0</v>
      </c>
      <c r="D393" s="26"/>
      <c r="G393" s="38">
        <f>IF(J390="FIN","",LOOKUP(I389,DATOS!A:A,DATOS!O:O))</f>
        <v>0</v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IF(PORTADA!$F$51="A",CONCATENATE(K395,".- ",G395),"")</f>
        <v xml:space="preserve">66.- LAS ACTIVIDADES ECONÓMICAS DE ESPAÑA. </v>
      </c>
      <c r="D395" s="24"/>
      <c r="E395" s="11"/>
      <c r="F395" s="11"/>
      <c r="G395" s="40" t="str">
        <f>IF(J396="FIN","",LOOKUP(I395,DATOS!A:A,DATOS!F:F))</f>
        <v xml:space="preserve">LAS ACTIVIDADES ECONÓMICAS DE ESPAÑA. </v>
      </c>
      <c r="H395" s="40">
        <f>IF(J396="FIN",0,LOOKUP(I395,DATOS!A:A,DATOS!P:P))</f>
        <v>0</v>
      </c>
      <c r="I395" s="35">
        <f>+I389+1</f>
        <v>258</v>
      </c>
      <c r="J395" s="61">
        <f>IF(LOOKUP(I395,DATOS!A:A,DATOS!C:C)=0,J389,(LOOKUP(I395,DATOS!A:A,DATOS!C:C)))</f>
        <v>4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>a) 0</v>
      </c>
      <c r="D396" s="26"/>
      <c r="G396" s="38">
        <f>IF(J396="FIN","",LOOKUP(I395,DATOS!A:A,DATOS!L:L))</f>
        <v>0</v>
      </c>
      <c r="I396" s="35" t="s">
        <v>57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42"/>
      <c r="B397" s="29"/>
      <c r="C397" s="25" t="str">
        <f ca="1">IF(PORTADA!$F$51="A",CONCATENATE(I397," ",G397),"")</f>
        <v>b) 0</v>
      </c>
      <c r="D397" s="26"/>
      <c r="G397" s="38">
        <f>IF(J396="FIN","",LOOKUP(I395,DATOS!A:A,DATOS!M:M))</f>
        <v>0</v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42"/>
      <c r="B398" s="29"/>
      <c r="C398" s="25" t="str">
        <f ca="1">IF(PORTADA!$F$51="A",CONCATENATE(I398," ",G398),"")</f>
        <v>c) 0</v>
      </c>
      <c r="D398" s="26"/>
      <c r="G398" s="38">
        <f>IF(J396="FIN","",LOOKUP(I395,DATOS!A:A,DATOS!N:N))</f>
        <v>0</v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42"/>
      <c r="B399" s="29"/>
      <c r="C399" s="25" t="str">
        <f ca="1">IF(PORTADA!$F$51="A",CONCATENATE(I399," ",G399),"")</f>
        <v>d) 0</v>
      </c>
      <c r="D399" s="26"/>
      <c r="G399" s="38">
        <f>IF(J396="FIN","",LOOKUP(I395,DATOS!A:A,DATOS!O:O))</f>
        <v>0</v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IF(PORTADA!$F$51="A",CONCATENATE(K401,".- ",G401),"")</f>
        <v xml:space="preserve">67.- LAS ACTIVIDADES ECONÓMICAS DE ESPAÑA. </v>
      </c>
      <c r="D401" s="24"/>
      <c r="E401" s="11"/>
      <c r="F401" s="11"/>
      <c r="G401" s="40" t="str">
        <f>IF(J402="FIN","",LOOKUP(I401,DATOS!A:A,DATOS!F:F))</f>
        <v xml:space="preserve">LAS ACTIVIDADES ECONÓMICAS DE ESPAÑA. </v>
      </c>
      <c r="H401" s="40">
        <f>IF(J402="FIN",0,LOOKUP(I401,DATOS!A:A,DATOS!P:P))</f>
        <v>0</v>
      </c>
      <c r="I401" s="35">
        <f>+I395+1</f>
        <v>259</v>
      </c>
      <c r="J401" s="61">
        <f>IF(LOOKUP(I401,DATOS!A:A,DATOS!C:C)=0,J395,(LOOKUP(I401,DATOS!A:A,DATOS!C:C)))</f>
        <v>4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>a) 0</v>
      </c>
      <c r="D402" s="26"/>
      <c r="G402" s="38">
        <f>IF(J402="FIN","",LOOKUP(I401,DATOS!A:A,DATOS!L:L))</f>
        <v>0</v>
      </c>
      <c r="I402" s="35" t="s">
        <v>57</v>
      </c>
      <c r="J402" s="41" t="str">
        <f>IF(J396="FIN","FIN",IF(J401=J395,"","FIN"))</f>
        <v/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42"/>
      <c r="B403" s="29"/>
      <c r="C403" s="25" t="str">
        <f ca="1">IF(PORTADA!$F$51="A",CONCATENATE(I403," ",G403),"")</f>
        <v>b) 0</v>
      </c>
      <c r="D403" s="26"/>
      <c r="G403" s="38">
        <f>IF(J402="FIN","",LOOKUP(I401,DATOS!A:A,DATOS!M:M))</f>
        <v>0</v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42"/>
      <c r="B404" s="29"/>
      <c r="C404" s="25" t="str">
        <f ca="1">IF(PORTADA!$F$51="A",CONCATENATE(I404," ",G404),"")</f>
        <v>c) 0</v>
      </c>
      <c r="D404" s="26"/>
      <c r="G404" s="38">
        <f>IF(J402="FIN","",LOOKUP(I401,DATOS!A:A,DATOS!N:N))</f>
        <v>0</v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42"/>
      <c r="B405" s="29"/>
      <c r="C405" s="25" t="str">
        <f ca="1">IF(PORTADA!$F$51="A",CONCATENATE(I405," ",G405),"")</f>
        <v>d) 0</v>
      </c>
      <c r="D405" s="26"/>
      <c r="G405" s="38">
        <f>IF(J402="FIN","",LOOKUP(I401,DATOS!A:A,DATOS!O:O))</f>
        <v>0</v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IF(PORTADA!$F$51="A",CONCATENATE(K407,".- ",G407),"")</f>
        <v xml:space="preserve">68.- LAS ACTIVIDADES ECONÓMICAS DE ESPAÑA. </v>
      </c>
      <c r="D407" s="24"/>
      <c r="E407" s="11"/>
      <c r="F407" s="11"/>
      <c r="G407" s="40" t="str">
        <f>IF(J408="FIN","",LOOKUP(I407,DATOS!A:A,DATOS!F:F))</f>
        <v xml:space="preserve">LAS ACTIVIDADES ECONÓMICAS DE ESPAÑA. </v>
      </c>
      <c r="H407" s="40">
        <f>IF(J408="FIN",0,LOOKUP(I407,DATOS!A:A,DATOS!P:P))</f>
        <v>0</v>
      </c>
      <c r="I407" s="35">
        <f>+I401+1</f>
        <v>260</v>
      </c>
      <c r="J407" s="61">
        <f>IF(LOOKUP(I407,DATOS!A:A,DATOS!C:C)=0,J401,(LOOKUP(I407,DATOS!A:A,DATOS!C:C)))</f>
        <v>4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>a) 0</v>
      </c>
      <c r="D408" s="26"/>
      <c r="G408" s="38">
        <f>IF(J408="FIN","",LOOKUP(I407,DATOS!A:A,DATOS!L:L))</f>
        <v>0</v>
      </c>
      <c r="I408" s="35" t="s">
        <v>57</v>
      </c>
      <c r="J408" s="41" t="str">
        <f>IF(J402="FIN","FIN",IF(J407=J401,"","FIN"))</f>
        <v/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42"/>
      <c r="B409" s="29"/>
      <c r="C409" s="25" t="str">
        <f ca="1">IF(PORTADA!$F$51="A",CONCATENATE(I409," ",G409),"")</f>
        <v>b) 0</v>
      </c>
      <c r="D409" s="26"/>
      <c r="G409" s="38">
        <f>IF(J408="FIN","",LOOKUP(I407,DATOS!A:A,DATOS!M:M))</f>
        <v>0</v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42"/>
      <c r="B410" s="29"/>
      <c r="C410" s="25" t="str">
        <f ca="1">IF(PORTADA!$F$51="A",CONCATENATE(I410," ",G410),"")</f>
        <v>c) 0</v>
      </c>
      <c r="D410" s="26"/>
      <c r="G410" s="38">
        <f>IF(J408="FIN","",LOOKUP(I407,DATOS!A:A,DATOS!N:N))</f>
        <v>0</v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42"/>
      <c r="B411" s="29"/>
      <c r="C411" s="25" t="str">
        <f ca="1">IF(PORTADA!$F$51="A",CONCATENATE(I411," ",G411),"")</f>
        <v>d) 0</v>
      </c>
      <c r="D411" s="26"/>
      <c r="G411" s="38">
        <f>IF(J408="FIN","",LOOKUP(I407,DATOS!A:A,DATOS!O:O))</f>
        <v>0</v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IF(PORTADA!$F$51="A",CONCATENATE(K413,".- ",G413),"")</f>
        <v xml:space="preserve">69.- LAS ACTIVIDADES ECONÓMICAS DE ESPAÑA. </v>
      </c>
      <c r="D413" s="24"/>
      <c r="E413" s="11"/>
      <c r="F413" s="11"/>
      <c r="G413" s="40" t="str">
        <f>IF(J414="FIN","",LOOKUP(I413,DATOS!A:A,DATOS!F:F))</f>
        <v xml:space="preserve">LAS ACTIVIDADES ECONÓMICAS DE ESPAÑA. </v>
      </c>
      <c r="H413" s="40">
        <f>IF(J414="FIN",0,LOOKUP(I413,DATOS!A:A,DATOS!P:P))</f>
        <v>0</v>
      </c>
      <c r="I413" s="35">
        <f>+I407+1</f>
        <v>261</v>
      </c>
      <c r="J413" s="61">
        <f>IF(LOOKUP(I413,DATOS!A:A,DATOS!C:C)=0,J407,(LOOKUP(I413,DATOS!A:A,DATOS!C:C)))</f>
        <v>4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>a) 0</v>
      </c>
      <c r="D414" s="26"/>
      <c r="G414" s="38">
        <f>IF(J414="FIN","",LOOKUP(I413,DATOS!A:A,DATOS!L:L))</f>
        <v>0</v>
      </c>
      <c r="I414" s="35" t="s">
        <v>57</v>
      </c>
      <c r="J414" s="41" t="str">
        <f>IF(J408="FIN","FIN",IF(J413=J407,"","FIN"))</f>
        <v/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42"/>
      <c r="B415" s="29"/>
      <c r="C415" s="25" t="str">
        <f ca="1">IF(PORTADA!$F$51="A",CONCATENATE(I415," ",G415),"")</f>
        <v>b) 0</v>
      </c>
      <c r="D415" s="26"/>
      <c r="G415" s="38">
        <f>IF(J414="FIN","",LOOKUP(I413,DATOS!A:A,DATOS!M:M))</f>
        <v>0</v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42"/>
      <c r="B416" s="29"/>
      <c r="C416" s="25" t="str">
        <f ca="1">IF(PORTADA!$F$51="A",CONCATENATE(I416," ",G416),"")</f>
        <v>c) 0</v>
      </c>
      <c r="D416" s="26"/>
      <c r="G416" s="38">
        <f>IF(J414="FIN","",LOOKUP(I413,DATOS!A:A,DATOS!N:N))</f>
        <v>0</v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42"/>
      <c r="B417" s="29"/>
      <c r="C417" s="25" t="str">
        <f ca="1">IF(PORTADA!$F$51="A",CONCATENATE(I417," ",G417),"")</f>
        <v>d) 0</v>
      </c>
      <c r="D417" s="26"/>
      <c r="G417" s="38">
        <f>IF(J414="FIN","",LOOKUP(I413,DATOS!A:A,DATOS!O:O))</f>
        <v>0</v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IF(PORTADA!$F$51="A",CONCATENATE(K419,".- ",G419),"")</f>
        <v xml:space="preserve">70.- LAS ACTIVIDADES ECONÓMICAS DE ESPAÑA. </v>
      </c>
      <c r="D419" s="24"/>
      <c r="E419" s="11"/>
      <c r="F419" s="11"/>
      <c r="G419" s="40" t="str">
        <f>IF(J420="FIN","",LOOKUP(I419,DATOS!A:A,DATOS!F:F))</f>
        <v xml:space="preserve">LAS ACTIVIDADES ECONÓMICAS DE ESPAÑA. </v>
      </c>
      <c r="H419" s="40">
        <f>IF(J420="FIN",0,LOOKUP(I419,DATOS!A:A,DATOS!P:P))</f>
        <v>0</v>
      </c>
      <c r="I419" s="35">
        <f>+I413+1</f>
        <v>262</v>
      </c>
      <c r="J419" s="61">
        <f>IF(LOOKUP(I419,DATOS!A:A,DATOS!C:C)=0,J413,(LOOKUP(I419,DATOS!A:A,DATOS!C:C)))</f>
        <v>4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>a) 0</v>
      </c>
      <c r="D420" s="26"/>
      <c r="G420" s="38">
        <f>IF(J420="FIN","",LOOKUP(I419,DATOS!A:A,DATOS!L:L))</f>
        <v>0</v>
      </c>
      <c r="I420" s="35" t="s">
        <v>57</v>
      </c>
      <c r="J420" s="41" t="str">
        <f>IF(J414="FIN","FIN",IF(J419=J413,"","FIN"))</f>
        <v/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42"/>
      <c r="B421" s="29"/>
      <c r="C421" s="25" t="str">
        <f ca="1">IF(PORTADA!$F$51="A",CONCATENATE(I421," ",G421),"")</f>
        <v>b) 0</v>
      </c>
      <c r="D421" s="26"/>
      <c r="G421" s="38">
        <f>IF(J420="FIN","",LOOKUP(I419,DATOS!A:A,DATOS!M:M))</f>
        <v>0</v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42"/>
      <c r="B422" s="29"/>
      <c r="C422" s="25" t="str">
        <f ca="1">IF(PORTADA!$F$51="A",CONCATENATE(I422," ",G422),"")</f>
        <v>c) 0</v>
      </c>
      <c r="D422" s="26"/>
      <c r="G422" s="38">
        <f>IF(J420="FIN","",LOOKUP(I419,DATOS!A:A,DATOS!N:N))</f>
        <v>0</v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42"/>
      <c r="B423" s="29"/>
      <c r="C423" s="25" t="str">
        <f ca="1">IF(PORTADA!$F$51="A",CONCATENATE(I423," ",G423),"")</f>
        <v>d) 0</v>
      </c>
      <c r="D423" s="26"/>
      <c r="G423" s="38">
        <f>IF(J420="FIN","",LOOKUP(I419,DATOS!A:A,DATOS!O:O))</f>
        <v>0</v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IF(PORTADA!$F$51="A",CONCATENATE(K425,".- ",G425),"")</f>
        <v xml:space="preserve">71.- LAS ACTIVIDADES ECONÓMICAS DE ESPAÑA. </v>
      </c>
      <c r="D425" s="24"/>
      <c r="E425" s="11"/>
      <c r="F425" s="11"/>
      <c r="G425" s="40" t="str">
        <f>IF(J426="FIN","",LOOKUP(I425,DATOS!A:A,DATOS!F:F))</f>
        <v xml:space="preserve">LAS ACTIVIDADES ECONÓMICAS DE ESPAÑA. </v>
      </c>
      <c r="H425" s="40">
        <f>IF(J426="FIN",0,LOOKUP(I425,DATOS!A:A,DATOS!P:P))</f>
        <v>0</v>
      </c>
      <c r="I425" s="35">
        <f>+I419+1</f>
        <v>263</v>
      </c>
      <c r="J425" s="61">
        <f>IF(LOOKUP(I425,DATOS!A:A,DATOS!C:C)=0,J419,(LOOKUP(I425,DATOS!A:A,DATOS!C:C)))</f>
        <v>4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>a) 0</v>
      </c>
      <c r="D426" s="26"/>
      <c r="G426" s="38">
        <f>IF(J426="FIN","",LOOKUP(I425,DATOS!A:A,DATOS!L:L))</f>
        <v>0</v>
      </c>
      <c r="I426" s="35" t="s">
        <v>57</v>
      </c>
      <c r="J426" s="41" t="str">
        <f>IF(J420="FIN","FIN",IF(J425=J419,"","FIN"))</f>
        <v/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42"/>
      <c r="B427" s="29"/>
      <c r="C427" s="25" t="str">
        <f ca="1">IF(PORTADA!$F$51="A",CONCATENATE(I427," ",G427),"")</f>
        <v>b) 0</v>
      </c>
      <c r="D427" s="26"/>
      <c r="G427" s="38">
        <f>IF(J426="FIN","",LOOKUP(I425,DATOS!A:A,DATOS!M:M))</f>
        <v>0</v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42"/>
      <c r="B428" s="29"/>
      <c r="C428" s="25" t="str">
        <f ca="1">IF(PORTADA!$F$51="A",CONCATENATE(I428," ",G428),"")</f>
        <v>c) 0</v>
      </c>
      <c r="D428" s="26"/>
      <c r="G428" s="38">
        <f>IF(J426="FIN","",LOOKUP(I425,DATOS!A:A,DATOS!N:N))</f>
        <v>0</v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42"/>
      <c r="B429" s="29"/>
      <c r="C429" s="25" t="str">
        <f ca="1">IF(PORTADA!$F$51="A",CONCATENATE(I429," ",G429),"")</f>
        <v>d) 0</v>
      </c>
      <c r="D429" s="26"/>
      <c r="G429" s="38">
        <f>IF(J426="FIN","",LOOKUP(I425,DATOS!A:A,DATOS!O:O))</f>
        <v>0</v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IF(PORTADA!$F$51="A",CONCATENATE(K431,".- ",G431),"")</f>
        <v xml:space="preserve">72.- LAS ACTIVIDADES ECONÓMICAS DE ESPAÑA. </v>
      </c>
      <c r="D431" s="24"/>
      <c r="E431" s="11"/>
      <c r="F431" s="11"/>
      <c r="G431" s="40" t="str">
        <f>IF(J432="FIN","",LOOKUP(I431,DATOS!A:A,DATOS!F:F))</f>
        <v xml:space="preserve">LAS ACTIVIDADES ECONÓMICAS DE ESPAÑA. </v>
      </c>
      <c r="H431" s="40">
        <f>IF(J432="FIN",0,LOOKUP(I431,DATOS!A:A,DATOS!P:P))</f>
        <v>0</v>
      </c>
      <c r="I431" s="35">
        <f>+I425+1</f>
        <v>264</v>
      </c>
      <c r="J431" s="61">
        <f>IF(LOOKUP(I431,DATOS!A:A,DATOS!C:C)=0,J425,(LOOKUP(I431,DATOS!A:A,DATOS!C:C)))</f>
        <v>4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>a) 0</v>
      </c>
      <c r="D432" s="26"/>
      <c r="G432" s="38">
        <f>IF(J432="FIN","",LOOKUP(I431,DATOS!A:A,DATOS!L:L))</f>
        <v>0</v>
      </c>
      <c r="I432" s="35" t="s">
        <v>57</v>
      </c>
      <c r="J432" s="41" t="str">
        <f>IF(J426="FIN","FIN",IF(J431=J425,"","FIN"))</f>
        <v/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42"/>
      <c r="B433" s="29"/>
      <c r="C433" s="25" t="str">
        <f ca="1">IF(PORTADA!$F$51="A",CONCATENATE(I433," ",G433),"")</f>
        <v>b) 0</v>
      </c>
      <c r="D433" s="26"/>
      <c r="G433" s="38">
        <f>IF(J432="FIN","",LOOKUP(I431,DATOS!A:A,DATOS!M:M))</f>
        <v>0</v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42"/>
      <c r="B434" s="29"/>
      <c r="C434" s="25" t="str">
        <f ca="1">IF(PORTADA!$F$51="A",CONCATENATE(I434," ",G434),"")</f>
        <v>c) 0</v>
      </c>
      <c r="D434" s="26"/>
      <c r="G434" s="38">
        <f>IF(J432="FIN","",LOOKUP(I431,DATOS!A:A,DATOS!N:N))</f>
        <v>0</v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42"/>
      <c r="B435" s="29"/>
      <c r="C435" s="25" t="str">
        <f ca="1">IF(PORTADA!$F$51="A",CONCATENATE(I435," ",G435),"")</f>
        <v>d) 0</v>
      </c>
      <c r="D435" s="26"/>
      <c r="G435" s="38">
        <f>IF(J432="FIN","",LOOKUP(I431,DATOS!A:A,DATOS!O:O))</f>
        <v>0</v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IF(PORTADA!$F$51="A",CONCATENATE(K437,".- ",G437),"")</f>
        <v xml:space="preserve">73.- LAS ACTIVIDADES ECONÓMICAS DE ESPAÑA. </v>
      </c>
      <c r="D437" s="24"/>
      <c r="E437" s="11"/>
      <c r="F437" s="11"/>
      <c r="G437" s="40" t="str">
        <f>IF(J438="FIN","",LOOKUP(I437,DATOS!A:A,DATOS!F:F))</f>
        <v xml:space="preserve">LAS ACTIVIDADES ECONÓMICAS DE ESPAÑA. </v>
      </c>
      <c r="H437" s="40">
        <f>IF(J438="FIN",0,LOOKUP(I437,DATOS!A:A,DATOS!P:P))</f>
        <v>0</v>
      </c>
      <c r="I437" s="35">
        <f>+I431+1</f>
        <v>265</v>
      </c>
      <c r="J437" s="61">
        <f>IF(LOOKUP(I437,DATOS!A:A,DATOS!C:C)=0,J431,(LOOKUP(I437,DATOS!A:A,DATOS!C:C)))</f>
        <v>4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>a) 0</v>
      </c>
      <c r="D438" s="26"/>
      <c r="G438" s="38">
        <f>IF(J438="FIN","",LOOKUP(I437,DATOS!A:A,DATOS!L:L))</f>
        <v>0</v>
      </c>
      <c r="I438" s="35" t="s">
        <v>57</v>
      </c>
      <c r="J438" s="41" t="str">
        <f>IF(J432="FIN","FIN",IF(J437=J431,"","FIN"))</f>
        <v/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42"/>
      <c r="B439" s="29"/>
      <c r="C439" s="25" t="str">
        <f ca="1">IF(PORTADA!$F$51="A",CONCATENATE(I439," ",G439),"")</f>
        <v>b) 0</v>
      </c>
      <c r="D439" s="26"/>
      <c r="G439" s="38">
        <f>IF(J438="FIN","",LOOKUP(I437,DATOS!A:A,DATOS!M:M))</f>
        <v>0</v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42"/>
      <c r="B440" s="29"/>
      <c r="C440" s="25" t="str">
        <f ca="1">IF(PORTADA!$F$51="A",CONCATENATE(I440," ",G440),"")</f>
        <v>c) 0</v>
      </c>
      <c r="D440" s="26"/>
      <c r="G440" s="38">
        <f>IF(J438="FIN","",LOOKUP(I437,DATOS!A:A,DATOS!N:N))</f>
        <v>0</v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42"/>
      <c r="B441" s="29"/>
      <c r="C441" s="25" t="str">
        <f ca="1">IF(PORTADA!$F$51="A",CONCATENATE(I441," ",G441),"")</f>
        <v>d) 0</v>
      </c>
      <c r="D441" s="26"/>
      <c r="G441" s="38">
        <f>IF(J438="FIN","",LOOKUP(I437,DATOS!A:A,DATOS!O:O))</f>
        <v>0</v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IF(PORTADA!$F$51="A",CONCATENATE(K443,".-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266</v>
      </c>
      <c r="J443" s="61">
        <f>IF(LOOKUP(I443,DATOS!A:A,DATOS!C:C)=0,J437,(LOOKUP(I443,DATOS!A:A,DATOS!C:C)))</f>
        <v>5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57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42"/>
      <c r="B445" s="29"/>
      <c r="C445" s="25" t="str">
        <f ca="1">IF(PORTADA!$F$51="A",CONCATENATE(I445,"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42"/>
      <c r="B446" s="29"/>
      <c r="C446" s="25" t="str">
        <f ca="1">IF(PORTADA!$F$51="A",CONCATENATE(I446,"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42"/>
      <c r="B447" s="29"/>
      <c r="C447" s="25" t="str">
        <f ca="1">IF(PORTADA!$F$51="A",CONCATENATE(I447,"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IF(PORTADA!$F$51="A",CONCATENATE(K449,".-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267</v>
      </c>
      <c r="J449" s="61">
        <f>IF(LOOKUP(I449,DATOS!A:A,DATOS!C:C)=0,J443,(LOOKUP(I449,DATOS!A:A,DATOS!C:C)))</f>
        <v>5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57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42"/>
      <c r="B451" s="29"/>
      <c r="C451" s="25" t="str">
        <f ca="1">IF(PORTADA!$F$51="A",CONCATENATE(I451,"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42"/>
      <c r="B452" s="29"/>
      <c r="C452" s="25" t="str">
        <f ca="1">IF(PORTADA!$F$51="A",CONCATENATE(I452,"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42"/>
      <c r="B453" s="29"/>
      <c r="C453" s="25" t="str">
        <f ca="1">IF(PORTADA!$F$51="A",CONCATENATE(I453,"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IF(PORTADA!$F$51="A",CONCATENATE(K455,".-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268</v>
      </c>
      <c r="J455" s="61">
        <f>IF(LOOKUP(I455,DATOS!A:A,DATOS!C:C)=0,J449,(LOOKUP(I455,DATOS!A:A,DATOS!C:C)))</f>
        <v>5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57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42"/>
      <c r="B457" s="29"/>
      <c r="C457" s="25" t="str">
        <f ca="1">IF(PORTADA!$F$51="A",CONCATENATE(I457,"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42"/>
      <c r="B458" s="29"/>
      <c r="C458" s="25" t="str">
        <f ca="1">IF(PORTADA!$F$51="A",CONCATENATE(I458,"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42"/>
      <c r="B459" s="29"/>
      <c r="C459" s="25" t="str">
        <f ca="1">IF(PORTADA!$F$51="A",CONCATENATE(I459,"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IF(PORTADA!$F$51="A",CONCATENATE(K461,".-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269</v>
      </c>
      <c r="J461" s="61">
        <f>IF(LOOKUP(I461,DATOS!A:A,DATOS!C:C)=0,J455,(LOOKUP(I461,DATOS!A:A,DATOS!C:C)))</f>
        <v>5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57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42"/>
      <c r="B463" s="29"/>
      <c r="C463" s="25" t="str">
        <f ca="1">IF(PORTADA!$F$51="A",CONCATENATE(I463,"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42"/>
      <c r="B464" s="29"/>
      <c r="C464" s="25" t="str">
        <f ca="1">IF(PORTADA!$F$51="A",CONCATENATE(I464,"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42"/>
      <c r="B465" s="29"/>
      <c r="C465" s="25" t="str">
        <f ca="1">IF(PORTADA!$F$51="A",CONCATENATE(I465,"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IF(PORTADA!$F$51="A",CONCATENATE(K467,".-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270</v>
      </c>
      <c r="J467" s="61">
        <f>IF(LOOKUP(I467,DATOS!A:A,DATOS!C:C)=0,J461,(LOOKUP(I467,DATOS!A:A,DATOS!C:C)))</f>
        <v>5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57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42"/>
      <c r="B469" s="29"/>
      <c r="C469" s="25" t="str">
        <f ca="1">IF(PORTADA!$F$51="A",CONCATENATE(I469,"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42"/>
      <c r="B470" s="29"/>
      <c r="C470" s="25" t="str">
        <f ca="1">IF(PORTADA!$F$51="A",CONCATENATE(I470,"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42"/>
      <c r="B471" s="29"/>
      <c r="C471" s="25" t="str">
        <f ca="1">IF(PORTADA!$F$51="A",CONCATENATE(I471,"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IF(PORTADA!$F$51="A",CONCATENATE(K473,".-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271</v>
      </c>
      <c r="J473" s="61">
        <f>IF(LOOKUP(I473,DATOS!A:A,DATOS!C:C)=0,J467,(LOOKUP(I473,DATOS!A:A,DATOS!C:C)))</f>
        <v>5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57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42"/>
      <c r="B475" s="29"/>
      <c r="C475" s="25" t="str">
        <f ca="1">IF(PORTADA!$F$51="A",CONCATENATE(I475,"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42"/>
      <c r="B476" s="29"/>
      <c r="C476" s="25" t="str">
        <f ca="1">IF(PORTADA!$F$51="A",CONCATENATE(I476,"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42"/>
      <c r="B477" s="29"/>
      <c r="C477" s="25" t="str">
        <f ca="1">IF(PORTADA!$F$51="A",CONCATENATE(I477,"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IF(PORTADA!$F$51="A",CONCATENATE(K479,".-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272</v>
      </c>
      <c r="J479" s="61">
        <f>IF(LOOKUP(I479,DATOS!A:A,DATOS!C:C)=0,J473,(LOOKUP(I479,DATOS!A:A,DATOS!C:C)))</f>
        <v>5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57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42"/>
      <c r="B481" s="29"/>
      <c r="C481" s="25" t="str">
        <f ca="1">IF(PORTADA!$F$51="A",CONCATENATE(I481,"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42"/>
      <c r="B482" s="29"/>
      <c r="C482" s="25" t="str">
        <f ca="1">IF(PORTADA!$F$51="A",CONCATENATE(I482,"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42"/>
      <c r="B483" s="29"/>
      <c r="C483" s="25" t="str">
        <f ca="1">IF(PORTADA!$F$51="A",CONCATENATE(I483,"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IF(PORTADA!$F$51="A",CONCATENATE(K485,".-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273</v>
      </c>
      <c r="J485" s="61">
        <f>IF(LOOKUP(I485,DATOS!A:A,DATOS!C:C)=0,J479,(LOOKUP(I485,DATOS!A:A,DATOS!C:C)))</f>
        <v>5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57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42"/>
      <c r="B487" s="29"/>
      <c r="C487" s="25" t="str">
        <f ca="1">IF(PORTADA!$F$51="A",CONCATENATE(I487,"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42"/>
      <c r="B488" s="29"/>
      <c r="C488" s="25" t="str">
        <f ca="1">IF(PORTADA!$F$51="A",CONCATENATE(I488,"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42"/>
      <c r="B489" s="29"/>
      <c r="C489" s="25" t="str">
        <f ca="1">IF(PORTADA!$F$51="A",CONCATENATE(I489,"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IF(PORTADA!$F$51="A",CONCATENATE(K491,".-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274</v>
      </c>
      <c r="J491" s="61">
        <f>IF(LOOKUP(I491,DATOS!A:A,DATOS!C:C)=0,J485,(LOOKUP(I491,DATOS!A:A,DATOS!C:C)))</f>
        <v>5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57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42"/>
      <c r="B493" s="29"/>
      <c r="C493" s="25" t="str">
        <f ca="1">IF(PORTADA!$F$51="A",CONCATENATE(I493,"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42"/>
      <c r="B494" s="29"/>
      <c r="C494" s="25" t="str">
        <f ca="1">IF(PORTADA!$F$51="A",CONCATENATE(I494,"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42"/>
      <c r="B495" s="29"/>
      <c r="C495" s="25" t="str">
        <f ca="1">IF(PORTADA!$F$51="A",CONCATENATE(I495,"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IF(PORTADA!$F$51="A",CONCATENATE(K497,".-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275</v>
      </c>
      <c r="J497" s="61">
        <f>IF(LOOKUP(I497,DATOS!A:A,DATOS!C:C)=0,J491,(LOOKUP(I497,DATOS!A:A,DATOS!C:C)))</f>
        <v>5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57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42"/>
      <c r="B499" s="29"/>
      <c r="C499" s="25" t="str">
        <f ca="1">IF(PORTADA!$F$51="A",CONCATENATE(I499,"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42"/>
      <c r="B500" s="29"/>
      <c r="C500" s="25" t="str">
        <f ca="1">IF(PORTADA!$F$51="A",CONCATENATE(I500,"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42"/>
      <c r="B501" s="29"/>
      <c r="C501" s="25" t="str">
        <f ca="1">IF(PORTADA!$F$51="A",CONCATENATE(I501,"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IF(PORTADA!$F$51="A",CONCATENATE(K503,".-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276</v>
      </c>
      <c r="J503" s="61">
        <f>IF(LOOKUP(I503,DATOS!A:A,DATOS!C:C)=0,J497,(LOOKUP(I503,DATOS!A:A,DATOS!C:C)))</f>
        <v>5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57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42"/>
      <c r="B505" s="29"/>
      <c r="C505" s="25" t="str">
        <f ca="1">IF(PORTADA!$F$51="A",CONCATENATE(I505,"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42"/>
      <c r="B506" s="29"/>
      <c r="C506" s="25" t="str">
        <f ca="1">IF(PORTADA!$F$51="A",CONCATENATE(I506,"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42"/>
      <c r="B507" s="29"/>
      <c r="C507" s="25" t="str">
        <f ca="1">IF(PORTADA!$F$51="A",CONCATENATE(I507,"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IF(PORTADA!$F$51="A",CONCATENATE(K509,".-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277</v>
      </c>
      <c r="J509" s="61">
        <f>IF(LOOKUP(I509,DATOS!A:A,DATOS!C:C)=0,J503,(LOOKUP(I509,DATOS!A:A,DATOS!C:C)))</f>
        <v>5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57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42"/>
      <c r="B511" s="29"/>
      <c r="C511" s="25" t="str">
        <f ca="1">IF(PORTADA!$F$51="A",CONCATENATE(I511,"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42"/>
      <c r="B512" s="29"/>
      <c r="C512" s="25" t="str">
        <f ca="1">IF(PORTADA!$F$51="A",CONCATENATE(I512,"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42"/>
      <c r="B513" s="29"/>
      <c r="C513" s="25" t="str">
        <f ca="1">IF(PORTADA!$F$51="A",CONCATENATE(I513,"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IF(PORTADA!$F$51="A",CONCATENATE(K515,".-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278</v>
      </c>
      <c r="J515" s="61">
        <f>IF(LOOKUP(I515,DATOS!A:A,DATOS!C:C)=0,J509,(LOOKUP(I515,DATOS!A:A,DATOS!C:C)))</f>
        <v>5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57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42"/>
      <c r="B517" s="29"/>
      <c r="C517" s="25" t="str">
        <f ca="1">IF(PORTADA!$F$51="A",CONCATENATE(I517,"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42"/>
      <c r="B518" s="29"/>
      <c r="C518" s="25" t="str">
        <f ca="1">IF(PORTADA!$F$51="A",CONCATENATE(I518,"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42"/>
      <c r="B519" s="29"/>
      <c r="C519" s="25" t="str">
        <f ca="1">IF(PORTADA!$F$51="A",CONCATENATE(I519,"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IF(PORTADA!$F$51="A",CONCATENATE(K521,".-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279</v>
      </c>
      <c r="J521" s="61">
        <f>IF(LOOKUP(I521,DATOS!A:A,DATOS!C:C)=0,J515,(LOOKUP(I521,DATOS!A:A,DATOS!C:C)))</f>
        <v>5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57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42"/>
      <c r="B523" s="29"/>
      <c r="C523" s="25" t="str">
        <f ca="1">IF(PORTADA!$F$51="A",CONCATENATE(I523,"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42"/>
      <c r="B524" s="29"/>
      <c r="C524" s="25" t="str">
        <f ca="1">IF(PORTADA!$F$51="A",CONCATENATE(I524,"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42"/>
      <c r="B525" s="29"/>
      <c r="C525" s="25" t="str">
        <f ca="1">IF(PORTADA!$F$51="A",CONCATENATE(I525,"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IF(PORTADA!$F$51="A",CONCATENATE(K527,".-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280</v>
      </c>
      <c r="J527" s="61">
        <f>IF(LOOKUP(I527,DATOS!A:A,DATOS!C:C)=0,J521,(LOOKUP(I527,DATOS!A:A,DATOS!C:C)))</f>
        <v>5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57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42"/>
      <c r="B529" s="29"/>
      <c r="C529" s="25" t="str">
        <f ca="1">IF(PORTADA!$F$51="A",CONCATENATE(I529,"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42"/>
      <c r="B530" s="29"/>
      <c r="C530" s="25" t="str">
        <f ca="1">IF(PORTADA!$F$51="A",CONCATENATE(I530,"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42"/>
      <c r="B531" s="29"/>
      <c r="C531" s="25" t="str">
        <f ca="1">IF(PORTADA!$F$51="A",CONCATENATE(I531,"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IF(PORTADA!$F$51="A",CONCATENATE(K533,".-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281</v>
      </c>
      <c r="J533" s="61">
        <f>IF(LOOKUP(I533,DATOS!A:A,DATOS!C:C)=0,J527,(LOOKUP(I533,DATOS!A:A,DATOS!C:C)))</f>
        <v>5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57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42"/>
      <c r="B535" s="29"/>
      <c r="C535" s="25" t="str">
        <f ca="1">IF(PORTADA!$F$51="A",CONCATENATE(I535,"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42"/>
      <c r="B536" s="29"/>
      <c r="C536" s="25" t="str">
        <f ca="1">IF(PORTADA!$F$51="A",CONCATENATE(I536,"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42"/>
      <c r="B537" s="29"/>
      <c r="C537" s="25" t="str">
        <f ca="1">IF(PORTADA!$F$51="A",CONCATENATE(I537,"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282</v>
      </c>
      <c r="J539" s="61">
        <f>IF(LOOKUP(I539,DATOS!A:A,DATOS!C:C)=0,J533,(LOOKUP(I539,DATOS!A:A,DATOS!C:C)))</f>
        <v>5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283</v>
      </c>
      <c r="J545" s="61">
        <f>IF(LOOKUP(I545,DATOS!A:A,DATOS!C:C)=0,J539,(LOOKUP(I545,DATOS!A:A,DATOS!C:C)))</f>
        <v>5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284</v>
      </c>
      <c r="J551" s="61">
        <f>IF(LOOKUP(I551,DATOS!A:A,DATOS!C:C)=0,J545,(LOOKUP(I551,DATOS!A:A,DATOS!C:C)))</f>
        <v>5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285</v>
      </c>
      <c r="J557" s="61">
        <f>IF(LOOKUP(I557,DATOS!A:A,DATOS!C:C)=0,J551,(LOOKUP(I557,DATOS!A:A,DATOS!C:C)))</f>
        <v>5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286</v>
      </c>
      <c r="J563" s="61">
        <f>IF(LOOKUP(I563,DATOS!A:A,DATOS!C:C)=0,J557,(LOOKUP(I563,DATOS!A:A,DATOS!C:C)))</f>
        <v>5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287</v>
      </c>
      <c r="J569" s="61">
        <f>IF(LOOKUP(I569,DATOS!A:A,DATOS!C:C)=0,J563,(LOOKUP(I569,DATOS!A:A,DATOS!C:C)))</f>
        <v>5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288</v>
      </c>
      <c r="J575" s="61">
        <f>IF(LOOKUP(I575,DATOS!A:A,DATOS!C:C)=0,J569,(LOOKUP(I575,DATOS!A:A,DATOS!C:C)))</f>
        <v>5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289</v>
      </c>
      <c r="J581" s="61">
        <f>IF(LOOKUP(I581,DATOS!A:A,DATOS!C:C)=0,J575,(LOOKUP(I581,DATOS!A:A,DATOS!C:C)))</f>
        <v>5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290</v>
      </c>
      <c r="J587" s="61">
        <f>IF(LOOKUP(I587,DATOS!A:A,DATOS!C:C)=0,J581,(LOOKUP(I587,DATOS!A:A,DATOS!C:C)))</f>
        <v>5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291</v>
      </c>
      <c r="J593" s="61">
        <f>IF(LOOKUP(I593,DATOS!A:A,DATOS!C:C)=0,J587,(LOOKUP(I593,DATOS!A:A,DATOS!C:C)))</f>
        <v>5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292</v>
      </c>
      <c r="J599" s="61">
        <f>IF(LOOKUP(I599,DATOS!A:A,DATOS!C:C)=0,J593,(LOOKUP(I599,DATOS!A:A,DATOS!C:C)))</f>
        <v>5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oU/Fwxjxuv+cGJhzxQCpeUOKbEM4R1QrYlwE4Cg4+fY9VhkXogQSBTmXOUqnSww8Ny6tsfDCQ3xC2gaODj/NtQ==" saltValue="K5PdcffUEBT72yIkjzBMoQ==" spinCount="100000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990" priority="28" stopIfTrue="1" operator="lessThan">
      <formula>2</formula>
    </cfRule>
    <cfRule type="cellIs" dxfId="989" priority="29" stopIfTrue="1" operator="equal">
      <formula>2</formula>
    </cfRule>
    <cfRule type="cellIs" dxfId="98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987" priority="1" stopIfTrue="1" operator="lessThan">
      <formula>2</formula>
    </cfRule>
    <cfRule type="cellIs" dxfId="986" priority="2" stopIfTrue="1" operator="equal">
      <formula>2</formula>
    </cfRule>
    <cfRule type="cellIs" dxfId="98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984" priority="25" stopIfTrue="1" operator="lessThan">
      <formula>2</formula>
    </cfRule>
    <cfRule type="cellIs" dxfId="983" priority="26" stopIfTrue="1" operator="equal">
      <formula>2</formula>
    </cfRule>
    <cfRule type="cellIs" dxfId="98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981" priority="22" stopIfTrue="1" operator="lessThan">
      <formula>2</formula>
    </cfRule>
    <cfRule type="cellIs" dxfId="980" priority="23" stopIfTrue="1" operator="equal">
      <formula>2</formula>
    </cfRule>
    <cfRule type="cellIs" dxfId="97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978" priority="19" stopIfTrue="1" operator="lessThan">
      <formula>2</formula>
    </cfRule>
    <cfRule type="cellIs" dxfId="977" priority="20" stopIfTrue="1" operator="equal">
      <formula>2</formula>
    </cfRule>
    <cfRule type="cellIs" dxfId="97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975" priority="16" stopIfTrue="1" operator="lessThan">
      <formula>2</formula>
    </cfRule>
    <cfRule type="cellIs" dxfId="974" priority="17" stopIfTrue="1" operator="equal">
      <formula>2</formula>
    </cfRule>
    <cfRule type="cellIs" dxfId="97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972" priority="13" stopIfTrue="1" operator="lessThan">
      <formula>2</formula>
    </cfRule>
    <cfRule type="cellIs" dxfId="971" priority="14" stopIfTrue="1" operator="equal">
      <formula>2</formula>
    </cfRule>
    <cfRule type="cellIs" dxfId="97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969" priority="10" stopIfTrue="1" operator="lessThan">
      <formula>2</formula>
    </cfRule>
    <cfRule type="cellIs" dxfId="968" priority="11" stopIfTrue="1" operator="equal">
      <formula>2</formula>
    </cfRule>
    <cfRule type="cellIs" dxfId="96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966" priority="7" stopIfTrue="1" operator="lessThan">
      <formula>2</formula>
    </cfRule>
    <cfRule type="cellIs" dxfId="965" priority="8" stopIfTrue="1" operator="equal">
      <formula>2</formula>
    </cfRule>
    <cfRule type="cellIs" dxfId="96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963" priority="4" stopIfTrue="1" operator="lessThan">
      <formula>2</formula>
    </cfRule>
    <cfRule type="cellIs" dxfId="962" priority="5" stopIfTrue="1" operator="equal">
      <formula>2</formula>
    </cfRule>
    <cfRule type="cellIs" dxfId="96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AI819"/>
  <sheetViews>
    <sheetView zoomScale="90" zoomScaleNormal="90" workbookViewId="0">
      <pane ySplit="2" topLeftCell="A118" activePane="bottomLeft" state="frozen"/>
      <selection activeCell="C42" sqref="C42"/>
      <selection pane="bottomLeft" activeCell="B128" sqref="B128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IF(PORTADA!$F$51="A",G1,PORTADA!$F$52)</f>
        <v xml:space="preserve">El Medio Ambiente </v>
      </c>
      <c r="D1" s="3"/>
      <c r="E1" s="4" t="e">
        <f>ROUND(Q2/K2*10,2)</f>
        <v>#DIV/0!</v>
      </c>
      <c r="F1" s="4"/>
      <c r="G1" s="38" t="str">
        <f>LOOKUP(I5,DATOS!A:A,DATOS!E:E)</f>
        <v xml:space="preserve">El Medio Ambiente </v>
      </c>
      <c r="I1" s="39">
        <v>5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e">
        <f ca="1">IF(PORTADA!$F$51="A",X2,"")</f>
        <v>#DIV/0!</v>
      </c>
      <c r="D2" s="3"/>
      <c r="E2" s="9"/>
      <c r="F2" s="10"/>
      <c r="I2" s="35" t="str">
        <f ca="1">IF(PORTADA!$F$51="A", LOOKUP(I5,DATOS!A:A,DATOS!E:E),PORTADA!$F$52)</f>
        <v xml:space="preserve">El Medio Ambiente 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1</v>
      </c>
      <c r="N2" s="18">
        <f>SUM(N3:N52)</f>
        <v>0</v>
      </c>
      <c r="O2" s="18">
        <f>L2+M2</f>
        <v>1</v>
      </c>
      <c r="P2" s="18" t="e">
        <f>+O2/K2</f>
        <v>#DIV/0!</v>
      </c>
      <c r="Q2" s="18">
        <f>+L2+N2</f>
        <v>0</v>
      </c>
      <c r="R2" s="18">
        <f>ROUND(Q2/(L2+M2)*10,2)</f>
        <v>0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e">
        <f>IF(E2="X",V2,IF(O2&gt;0,U2,V2))</f>
        <v>#DIV/0!</v>
      </c>
      <c r="X2" s="18" t="e">
        <f ca="1">IF(PORTADA!F51="A",W2,V2)</f>
        <v>#DIV/0!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IF(PORTADA!$F$51="A",CONCATENATE(K5,".- ",G5),"")</f>
        <v xml:space="preserve">1.- EL MEDIO AMBIENTE. </v>
      </c>
      <c r="D5" s="24"/>
      <c r="E5" s="11"/>
      <c r="F5" s="11"/>
      <c r="G5" s="40" t="str">
        <f>LOOKUP(I5,DATOS!A:A,DATOS!F:F)</f>
        <v xml:space="preserve">EL MEDIO AMBIENTE. </v>
      </c>
      <c r="H5" s="40">
        <f>LOOKUP(I5,DATOS!A:A,DATOS!P:P)</f>
        <v>0</v>
      </c>
      <c r="I5" s="35">
        <f>LOOKUP(I1,DATOS!C:C,DATOS!A:A)</f>
        <v>266</v>
      </c>
      <c r="J5" s="61">
        <f>LOOKUP(I5,DATOS!A:A,DATOS!C:C)</f>
        <v>5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IF(PORTADA!$F$51="A",CONCATENATE(K11,".- ",G11),"")</f>
        <v xml:space="preserve">2.- EL MEDIO AMBIENTE. </v>
      </c>
      <c r="D11" s="24"/>
      <c r="E11" s="11"/>
      <c r="F11" s="11"/>
      <c r="G11" s="40" t="str">
        <f>IF(J12="FIN","",LOOKUP(I11,DATOS!A:A,DATOS!F:F))</f>
        <v xml:space="preserve">EL MEDIO AMBIENTE. </v>
      </c>
      <c r="H11" s="40">
        <f>IF(J12="FIN",0,LOOKUP(I11,DATOS!A:A,DATOS!P:P))</f>
        <v>0</v>
      </c>
      <c r="I11" s="35">
        <f>+I5+1</f>
        <v>267</v>
      </c>
      <c r="J11" s="61">
        <f>IF(LOOKUP(I11,DATOS!A:A,DATOS!C:C)=0,J5,(LOOKUP(I11,DATOS!A:A,DATOS!C:C)))</f>
        <v>5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IF(PORTADA!$F$51="A",CONCATENATE(K17,".- ",G17),"")</f>
        <v xml:space="preserve">3.- EL MEDIO AMBIENTE. </v>
      </c>
      <c r="D17" s="24"/>
      <c r="E17" s="11"/>
      <c r="F17" s="11"/>
      <c r="G17" s="40" t="str">
        <f>IF(J18="FIN","",LOOKUP(I17,DATOS!A:A,DATOS!F:F))</f>
        <v xml:space="preserve">EL MEDIO AMBIENTE. </v>
      </c>
      <c r="H17" s="40">
        <f>IF(J18="FIN",0,LOOKUP(I17,DATOS!A:A,DATOS!P:P))</f>
        <v>0</v>
      </c>
      <c r="I17" s="35">
        <f>+I11+1</f>
        <v>268</v>
      </c>
      <c r="J17" s="61">
        <f>IF(LOOKUP(I17,DATOS!A:A,DATOS!C:C)=0,J11,(LOOKUP(I17,DATOS!A:A,DATOS!C:C)))</f>
        <v>5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IF(PORTADA!$F$51="A",CONCATENATE(K23,".- ",G23),"")</f>
        <v xml:space="preserve">4.- EL MEDIO AMBIENTE. </v>
      </c>
      <c r="D23" s="24"/>
      <c r="E23" s="11"/>
      <c r="F23" s="11"/>
      <c r="G23" s="40" t="str">
        <f>IF(J24="FIN","",LOOKUP(I23,DATOS!A:A,DATOS!F:F))</f>
        <v xml:space="preserve">EL MEDIO AMBIENTE. </v>
      </c>
      <c r="H23" s="40">
        <f>IF(J24="FIN",0,LOOKUP(I23,DATOS!A:A,DATOS!P:P))</f>
        <v>0</v>
      </c>
      <c r="I23" s="35">
        <f>+I17+1</f>
        <v>269</v>
      </c>
      <c r="J23" s="61">
        <f>IF(LOOKUP(I23,DATOS!A:A,DATOS!C:C)=0,J17,(LOOKUP(I23,DATOS!A:A,DATOS!C:C)))</f>
        <v>5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IF(PORTADA!$F$51="A",CONCATENATE(K29,".- ",G29),"")</f>
        <v xml:space="preserve">5.- EL MEDIO AMBIENTE. </v>
      </c>
      <c r="D29" s="24"/>
      <c r="E29" s="11"/>
      <c r="F29" s="11"/>
      <c r="G29" s="40" t="str">
        <f>IF(J30="FIN","",LOOKUP(I29,DATOS!A:A,DATOS!F:F))</f>
        <v xml:space="preserve">EL MEDIO AMBIENTE. </v>
      </c>
      <c r="H29" s="40">
        <f>IF(J30="FIN",0,LOOKUP(I29,DATOS!A:A,DATOS!P:P))</f>
        <v>0</v>
      </c>
      <c r="I29" s="35">
        <f>+I23+1</f>
        <v>270</v>
      </c>
      <c r="J29" s="61">
        <f>IF(LOOKUP(I29,DATOS!A:A,DATOS!C:C)=0,J23,(LOOKUP(I29,DATOS!A:A,DATOS!C:C)))</f>
        <v>5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IF(PORTADA!$F$51="A",CONCATENATE(K35,".- ",G35),"")</f>
        <v xml:space="preserve">6.- EL MEDIO AMBIENTE. </v>
      </c>
      <c r="D35" s="24"/>
      <c r="E35" s="11"/>
      <c r="F35" s="11"/>
      <c r="G35" s="40" t="str">
        <f>IF(J36="FIN","",LOOKUP(I35,DATOS!A:A,DATOS!F:F))</f>
        <v xml:space="preserve">EL MEDIO AMBIENTE. </v>
      </c>
      <c r="H35" s="40">
        <f>IF(J36="FIN",0,LOOKUP(I35,DATOS!A:A,DATOS!P:P))</f>
        <v>0</v>
      </c>
      <c r="I35" s="35">
        <f>+I29+1</f>
        <v>271</v>
      </c>
      <c r="J35" s="61">
        <f>IF(LOOKUP(I35,DATOS!A:A,DATOS!C:C)=0,J29,(LOOKUP(I35,DATOS!A:A,DATOS!C:C)))</f>
        <v>5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IF(PORTADA!$F$51="A",CONCATENATE(K41,".- ",G41),"")</f>
        <v xml:space="preserve">7.- EL MEDIO AMBIENTE. </v>
      </c>
      <c r="D41" s="24"/>
      <c r="E41" s="11"/>
      <c r="F41" s="11"/>
      <c r="G41" s="40" t="str">
        <f>IF(J42="FIN","",LOOKUP(I41,DATOS!A:A,DATOS!F:F))</f>
        <v xml:space="preserve">EL MEDIO AMBIENTE. </v>
      </c>
      <c r="H41" s="40">
        <f>IF(J42="FIN",0,LOOKUP(I41,DATOS!A:A,DATOS!P:P))</f>
        <v>0</v>
      </c>
      <c r="I41" s="35">
        <f>+I35+1</f>
        <v>272</v>
      </c>
      <c r="J41" s="61">
        <f>IF(LOOKUP(I41,DATOS!A:A,DATOS!C:C)=0,J35,(LOOKUP(I41,DATOS!A:A,DATOS!C:C)))</f>
        <v>5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IF(PORTADA!$F$51="A",CONCATENATE(K47,".- ",G47),"")</f>
        <v xml:space="preserve">8.- EL MEDIO AMBIENTE. </v>
      </c>
      <c r="D47" s="24"/>
      <c r="E47" s="11"/>
      <c r="F47" s="11"/>
      <c r="G47" s="40" t="str">
        <f>IF(J48="FIN","",LOOKUP(I47,DATOS!A:A,DATOS!F:F))</f>
        <v xml:space="preserve">EL MEDIO AMBIENTE. </v>
      </c>
      <c r="H47" s="40">
        <f>IF(J48="FIN",0,LOOKUP(I47,DATOS!A:A,DATOS!P:P))</f>
        <v>0</v>
      </c>
      <c r="I47" s="35">
        <f>+I41+1</f>
        <v>273</v>
      </c>
      <c r="J47" s="61">
        <f>IF(LOOKUP(I47,DATOS!A:A,DATOS!C:C)=0,J41,(LOOKUP(I47,DATOS!A:A,DATOS!C:C)))</f>
        <v>5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IF(PORTADA!$F$51="A",CONCATENATE(K53,".- ",G53),"")</f>
        <v xml:space="preserve">9.- EL MEDIO AMBIENTE. </v>
      </c>
      <c r="D53" s="24"/>
      <c r="E53" s="11"/>
      <c r="F53" s="11"/>
      <c r="G53" s="40" t="str">
        <f>IF(J54="FIN","",LOOKUP(I53,DATOS!A:A,DATOS!F:F))</f>
        <v xml:space="preserve">EL MEDIO AMBIENTE. </v>
      </c>
      <c r="H53" s="40">
        <f>IF(J54="FIN",0,LOOKUP(I53,DATOS!A:A,DATOS!P:P))</f>
        <v>0</v>
      </c>
      <c r="I53" s="35">
        <f>+I47+1</f>
        <v>274</v>
      </c>
      <c r="J53" s="61">
        <f>IF(LOOKUP(I53,DATOS!A:A,DATOS!C:C)=0,J47,(LOOKUP(I53,DATOS!A:A,DATOS!C:C)))</f>
        <v>5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IF(PORTADA!$F$51="A",CONCATENATE(K59,".- ",G59),"")</f>
        <v xml:space="preserve">10.- EL MEDIO AMBIENTE. </v>
      </c>
      <c r="D59" s="24"/>
      <c r="E59" s="11"/>
      <c r="F59" s="11"/>
      <c r="G59" s="40" t="str">
        <f>IF(J60="FIN","",LOOKUP(I59,DATOS!A:A,DATOS!F:F))</f>
        <v xml:space="preserve">EL MEDIO AMBIENTE. </v>
      </c>
      <c r="H59" s="40">
        <f>IF(J60="FIN",0,LOOKUP(I59,DATOS!A:A,DATOS!P:P))</f>
        <v>0</v>
      </c>
      <c r="I59" s="35">
        <f>+I53+1</f>
        <v>275</v>
      </c>
      <c r="J59" s="61">
        <f>IF(LOOKUP(I59,DATOS!A:A,DATOS!C:C)=0,J53,(LOOKUP(I59,DATOS!A:A,DATOS!C:C)))</f>
        <v>5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IF(PORTADA!$F$51="A",CONCATENATE(K65,".- ",G65),"")</f>
        <v xml:space="preserve">11.- EL MEDIO AMBIENTE. </v>
      </c>
      <c r="D65" s="24"/>
      <c r="E65" s="11"/>
      <c r="F65" s="11"/>
      <c r="G65" s="40" t="str">
        <f>IF(J66="FIN","",LOOKUP(I65,DATOS!A:A,DATOS!F:F))</f>
        <v xml:space="preserve">EL MEDIO AMBIENTE. </v>
      </c>
      <c r="H65" s="40">
        <f>IF(J66="FIN",0,LOOKUP(I65,DATOS!A:A,DATOS!P:P))</f>
        <v>0</v>
      </c>
      <c r="I65" s="35">
        <f>+I59+1</f>
        <v>276</v>
      </c>
      <c r="J65" s="61">
        <f>IF(LOOKUP(I65,DATOS!A:A,DATOS!C:C)=0,J59,(LOOKUP(I65,DATOS!A:A,DATOS!C:C)))</f>
        <v>5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IF(PORTADA!$F$51="A",CONCATENATE(K71,".- ",G71),"")</f>
        <v xml:space="preserve">12.- EL MEDIO AMBIENTE. </v>
      </c>
      <c r="D71" s="24"/>
      <c r="E71" s="11"/>
      <c r="F71" s="11"/>
      <c r="G71" s="40" t="str">
        <f>IF(J72="FIN","",LOOKUP(I71,DATOS!A:A,DATOS!F:F))</f>
        <v xml:space="preserve">EL MEDIO AMBIENTE. </v>
      </c>
      <c r="H71" s="40">
        <f>IF(J72="FIN",0,LOOKUP(I71,DATOS!A:A,DATOS!P:P))</f>
        <v>0</v>
      </c>
      <c r="I71" s="35">
        <f>+I65+1</f>
        <v>277</v>
      </c>
      <c r="J71" s="61">
        <f>IF(LOOKUP(I71,DATOS!A:A,DATOS!C:C)=0,J65,(LOOKUP(I71,DATOS!A:A,DATOS!C:C)))</f>
        <v>5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IF(PORTADA!$F$51="A",CONCATENATE(K77,".- ",G77),"")</f>
        <v xml:space="preserve">13.- EL MEDIO AMBIENTE. </v>
      </c>
      <c r="D77" s="24"/>
      <c r="E77" s="11"/>
      <c r="F77" s="11"/>
      <c r="G77" s="40" t="str">
        <f>IF(J78="FIN","",LOOKUP(I77,DATOS!A:A,DATOS!F:F))</f>
        <v xml:space="preserve">EL MEDIO AMBIENTE. </v>
      </c>
      <c r="H77" s="40">
        <f>IF(J78="FIN",0,LOOKUP(I77,DATOS!A:A,DATOS!P:P))</f>
        <v>0</v>
      </c>
      <c r="I77" s="35">
        <f>+I71+1</f>
        <v>278</v>
      </c>
      <c r="J77" s="61">
        <f>IF(LOOKUP(I77,DATOS!A:A,DATOS!C:C)=0,J71,(LOOKUP(I77,DATOS!A:A,DATOS!C:C)))</f>
        <v>5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IF(PORTADA!$F$51="A",CONCATENATE(K83,".- ",G83),"")</f>
        <v xml:space="preserve">14.- EL MEDIO AMBIENTE. </v>
      </c>
      <c r="D83" s="24"/>
      <c r="E83" s="11"/>
      <c r="F83" s="11"/>
      <c r="G83" s="40" t="str">
        <f>IF(J84="FIN","",LOOKUP(I83,DATOS!A:A,DATOS!F:F))</f>
        <v xml:space="preserve">EL MEDIO AMBIENTE. </v>
      </c>
      <c r="H83" s="40">
        <f>IF(J84="FIN",0,LOOKUP(I83,DATOS!A:A,DATOS!P:P))</f>
        <v>0</v>
      </c>
      <c r="I83" s="35">
        <f>+I77+1</f>
        <v>279</v>
      </c>
      <c r="J83" s="61">
        <f>IF(LOOKUP(I83,DATOS!A:A,DATOS!C:C)=0,J77,(LOOKUP(I83,DATOS!A:A,DATOS!C:C)))</f>
        <v>5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IF(PORTADA!$F$51="A",CONCATENATE(K89,".- ",G89),"")</f>
        <v xml:space="preserve">15.- EL MEDIO AMBIENTE. </v>
      </c>
      <c r="D89" s="24"/>
      <c r="E89" s="11"/>
      <c r="F89" s="11"/>
      <c r="G89" s="40" t="str">
        <f>IF(J90="FIN","",LOOKUP(I89,DATOS!A:A,DATOS!F:F))</f>
        <v xml:space="preserve">EL MEDIO AMBIENTE. </v>
      </c>
      <c r="H89" s="40">
        <f>IF(J90="FIN",0,LOOKUP(I89,DATOS!A:A,DATOS!P:P))</f>
        <v>0</v>
      </c>
      <c r="I89" s="35">
        <f>+I83+1</f>
        <v>280</v>
      </c>
      <c r="J89" s="61">
        <f>IF(LOOKUP(I89,DATOS!A:A,DATOS!C:C)=0,J83,(LOOKUP(I89,DATOS!A:A,DATOS!C:C)))</f>
        <v>5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IF(PORTADA!$F$51="A",CONCATENATE(K95,".- ",G95),"")</f>
        <v xml:space="preserve">16.- EL MEDIO AMBIENTE. </v>
      </c>
      <c r="D95" s="24"/>
      <c r="E95" s="11"/>
      <c r="F95" s="11"/>
      <c r="G95" s="40" t="str">
        <f>IF(J96="FIN","",LOOKUP(I95,DATOS!A:A,DATOS!F:F))</f>
        <v xml:space="preserve">EL MEDIO AMBIENTE. </v>
      </c>
      <c r="H95" s="40">
        <f>IF(J96="FIN",0,LOOKUP(I95,DATOS!A:A,DATOS!P:P))</f>
        <v>0</v>
      </c>
      <c r="I95" s="35">
        <f>+I89+1</f>
        <v>281</v>
      </c>
      <c r="J95" s="61">
        <f>IF(LOOKUP(I95,DATOS!A:A,DATOS!C:C)=0,J89,(LOOKUP(I95,DATOS!A:A,DATOS!C:C)))</f>
        <v>5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IF(PORTADA!$F$51="A",CONCATENATE(K101,".- ",G101),"")</f>
        <v xml:space="preserve">17.- EL MEDIO AMBIENTE. </v>
      </c>
      <c r="D101" s="24"/>
      <c r="E101" s="11"/>
      <c r="F101" s="11"/>
      <c r="G101" s="40" t="str">
        <f>IF(J102="FIN","",LOOKUP(I101,DATOS!A:A,DATOS!F:F))</f>
        <v xml:space="preserve">EL MEDIO AMBIENTE. </v>
      </c>
      <c r="H101" s="40">
        <f>IF(J102="FIN",0,LOOKUP(I101,DATOS!A:A,DATOS!P:P))</f>
        <v>0</v>
      </c>
      <c r="I101" s="35">
        <f>+I95+1</f>
        <v>282</v>
      </c>
      <c r="J101" s="61">
        <f>IF(LOOKUP(I101,DATOS!A:A,DATOS!C:C)=0,J95,(LOOKUP(I101,DATOS!A:A,DATOS!C:C)))</f>
        <v>5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IF(PORTADA!$F$51="A",CONCATENATE(K107,".- ",G107),"")</f>
        <v xml:space="preserve">18.- EL MEDIO AMBIENTE. </v>
      </c>
      <c r="D107" s="24"/>
      <c r="E107" s="11"/>
      <c r="F107" s="11"/>
      <c r="G107" s="40" t="str">
        <f>IF(J108="FIN","",LOOKUP(I107,DATOS!A:A,DATOS!F:F))</f>
        <v xml:space="preserve">EL MEDIO AMBIENTE. </v>
      </c>
      <c r="H107" s="40">
        <f>IF(J108="FIN",0,LOOKUP(I107,DATOS!A:A,DATOS!P:P))</f>
        <v>0</v>
      </c>
      <c r="I107" s="35">
        <f>+I101+1</f>
        <v>283</v>
      </c>
      <c r="J107" s="61">
        <f>IF(LOOKUP(I107,DATOS!A:A,DATOS!C:C)=0,J101,(LOOKUP(I107,DATOS!A:A,DATOS!C:C)))</f>
        <v>5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IF(PORTADA!$F$51="A",CONCATENATE(K113,".- ",G113),"")</f>
        <v xml:space="preserve">19.- EL MEDIO AMBIENTE. </v>
      </c>
      <c r="D113" s="24"/>
      <c r="E113" s="11"/>
      <c r="F113" s="11"/>
      <c r="G113" s="40" t="str">
        <f>IF(J114="FIN","",LOOKUP(I113,DATOS!A:A,DATOS!F:F))</f>
        <v xml:space="preserve">EL MEDIO AMBIENTE. </v>
      </c>
      <c r="H113" s="40">
        <f>IF(J114="FIN",0,LOOKUP(I113,DATOS!A:A,DATOS!P:P))</f>
        <v>0</v>
      </c>
      <c r="I113" s="35">
        <f>+I107+1</f>
        <v>284</v>
      </c>
      <c r="J113" s="61">
        <f>IF(LOOKUP(I113,DATOS!A:A,DATOS!C:C)=0,J107,(LOOKUP(I113,DATOS!A:A,DATOS!C:C)))</f>
        <v>5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IF(PORTADA!$F$51="A",CONCATENATE(K119,".- ",G119),"")</f>
        <v xml:space="preserve">20.- EL MEDIO AMBIENTE. </v>
      </c>
      <c r="D119" s="24"/>
      <c r="E119" s="11"/>
      <c r="F119" s="11"/>
      <c r="G119" s="40" t="str">
        <f>IF(J120="FIN","",LOOKUP(I119,DATOS!A:A,DATOS!F:F))</f>
        <v xml:space="preserve">EL MEDIO AMBIENTE. </v>
      </c>
      <c r="H119" s="40">
        <f>IF(J120="FIN",0,LOOKUP(I119,DATOS!A:A,DATOS!P:P))</f>
        <v>0</v>
      </c>
      <c r="I119" s="35">
        <f>+I113+1</f>
        <v>285</v>
      </c>
      <c r="J119" s="61">
        <f>IF(LOOKUP(I119,DATOS!A:A,DATOS!C:C)=0,J113,(LOOKUP(I119,DATOS!A:A,DATOS!C:C)))</f>
        <v>5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IF(PORTADA!$F$51="A",CONCATENATE(K125,".- ",G125),"")</f>
        <v xml:space="preserve">21.- EL MEDIO AMBIENTE. </v>
      </c>
      <c r="D125" s="24"/>
      <c r="E125" s="11"/>
      <c r="F125" s="11"/>
      <c r="G125" s="40" t="str">
        <f>IF(J126="FIN","",LOOKUP(I125,DATOS!A:A,DATOS!F:F))</f>
        <v xml:space="preserve">EL MEDIO AMBIENTE. </v>
      </c>
      <c r="H125" s="40">
        <f>IF(J126="FIN",0,LOOKUP(I125,DATOS!A:A,DATOS!P:P))</f>
        <v>0</v>
      </c>
      <c r="I125" s="35">
        <f>+I119+1</f>
        <v>286</v>
      </c>
      <c r="J125" s="61">
        <f>IF(LOOKUP(I125,DATOS!A:A,DATOS!C:C)=0,J119,(LOOKUP(I125,DATOS!A:A,DATOS!C:C)))</f>
        <v>5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1</v>
      </c>
      <c r="N126" s="20">
        <f>IF(M126=1,-1/COUNTA(Q126:Q129),0)</f>
        <v>-0.25</v>
      </c>
      <c r="O126" s="20">
        <f>COUNTA(B126:B129)</f>
        <v>1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3</v>
      </c>
    </row>
    <row r="127" spans="1:19" x14ac:dyDescent="0.25">
      <c r="A127" s="142"/>
      <c r="B127" s="29" t="s">
        <v>165</v>
      </c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3</v>
      </c>
      <c r="L127" s="20"/>
      <c r="M127" s="20"/>
      <c r="N127" s="20"/>
      <c r="O127" s="20"/>
      <c r="P127" s="20">
        <f>O126-P126</f>
        <v>1</v>
      </c>
      <c r="Q127" s="21" t="s">
        <v>1</v>
      </c>
      <c r="R127" s="20" t="str">
        <f>CONCATENATE(B127,Q127)</f>
        <v>xB</v>
      </c>
      <c r="S127" s="20"/>
    </row>
    <row r="128" spans="1:19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IF(PORTADA!$F$51="A",CONCATENATE(K131,".- ",G131),"")</f>
        <v xml:space="preserve">22.- EL MEDIO AMBIENTE. </v>
      </c>
      <c r="D131" s="24"/>
      <c r="E131" s="11"/>
      <c r="F131" s="11"/>
      <c r="G131" s="40" t="str">
        <f>IF(J132="FIN","",LOOKUP(I131,DATOS!A:A,DATOS!F:F))</f>
        <v xml:space="preserve">EL MEDIO AMBIENTE. </v>
      </c>
      <c r="H131" s="40">
        <f>IF(J132="FIN",0,LOOKUP(I131,DATOS!A:A,DATOS!P:P))</f>
        <v>0</v>
      </c>
      <c r="I131" s="35">
        <f>+I125+1</f>
        <v>287</v>
      </c>
      <c r="J131" s="61">
        <f>IF(LOOKUP(I131,DATOS!A:A,DATOS!C:C)=0,J125,(LOOKUP(I131,DATOS!A:A,DATOS!C:C)))</f>
        <v>5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IF(PORTADA!$F$51="A",CONCATENATE(K137,".- ",G137),"")</f>
        <v xml:space="preserve">23.- EL MEDIO AMBIENTE. </v>
      </c>
      <c r="D137" s="24"/>
      <c r="E137" s="11"/>
      <c r="F137" s="11"/>
      <c r="G137" s="40" t="str">
        <f>IF(J138="FIN","",LOOKUP(I137,DATOS!A:A,DATOS!F:F))</f>
        <v xml:space="preserve">EL MEDIO AMBIENTE. </v>
      </c>
      <c r="H137" s="40">
        <f>IF(J138="FIN",0,LOOKUP(I137,DATOS!A:A,DATOS!P:P))</f>
        <v>0</v>
      </c>
      <c r="I137" s="35">
        <f>+I131+1</f>
        <v>288</v>
      </c>
      <c r="J137" s="61">
        <f>IF(LOOKUP(I137,DATOS!A:A,DATOS!C:C)=0,J131,(LOOKUP(I137,DATOS!A:A,DATOS!C:C)))</f>
        <v>5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IF(PORTADA!$F$51="A",CONCATENATE(K143,".- ",G143),"")</f>
        <v xml:space="preserve">24.- EL MEDIO AMBIENTE. </v>
      </c>
      <c r="D143" s="24"/>
      <c r="E143" s="11"/>
      <c r="F143" s="11"/>
      <c r="G143" s="40" t="str">
        <f>IF(J144="FIN","",LOOKUP(I143,DATOS!A:A,DATOS!F:F))</f>
        <v xml:space="preserve">EL MEDIO AMBIENTE. </v>
      </c>
      <c r="H143" s="40">
        <f>IF(J144="FIN",0,LOOKUP(I143,DATOS!A:A,DATOS!P:P))</f>
        <v>0</v>
      </c>
      <c r="I143" s="35">
        <f>+I137+1</f>
        <v>289</v>
      </c>
      <c r="J143" s="61">
        <f>IF(LOOKUP(I143,DATOS!A:A,DATOS!C:C)=0,J137,(LOOKUP(I143,DATOS!A:A,DATOS!C:C)))</f>
        <v>5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IF(PORTADA!$F$51="A",CONCATENATE(K149,".- ",G149),"")</f>
        <v xml:space="preserve">25.- EL MEDIO AMBIENTE. </v>
      </c>
      <c r="D149" s="24"/>
      <c r="E149" s="11"/>
      <c r="F149" s="11"/>
      <c r="G149" s="40" t="str">
        <f>IF(J150="FIN","",LOOKUP(I149,DATOS!A:A,DATOS!F:F))</f>
        <v xml:space="preserve">EL MEDIO AMBIENTE. </v>
      </c>
      <c r="H149" s="40">
        <f>IF(J150="FIN",0,LOOKUP(I149,DATOS!A:A,DATOS!P:P))</f>
        <v>0</v>
      </c>
      <c r="I149" s="35">
        <f>+I143+1</f>
        <v>290</v>
      </c>
      <c r="J149" s="61">
        <f>IF(LOOKUP(I149,DATOS!A:A,DATOS!C:C)=0,J143,(LOOKUP(I149,DATOS!A:A,DATOS!C:C)))</f>
        <v>5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IF(PORTADA!$F$51="A",CONCATENATE(K155,".- ",G155),"")</f>
        <v xml:space="preserve">26.- EL MEDIO AMBIENTE. </v>
      </c>
      <c r="D155" s="24"/>
      <c r="E155" s="11"/>
      <c r="F155" s="11"/>
      <c r="G155" s="40" t="str">
        <f>IF(J156="FIN","",LOOKUP(I155,DATOS!A:A,DATOS!F:F))</f>
        <v xml:space="preserve">EL MEDIO AMBIENTE. </v>
      </c>
      <c r="H155" s="40">
        <f>IF(J156="FIN",0,LOOKUP(I155,DATOS!A:A,DATOS!P:P))</f>
        <v>0</v>
      </c>
      <c r="I155" s="35">
        <f>+I149+1</f>
        <v>291</v>
      </c>
      <c r="J155" s="61">
        <f>IF(LOOKUP(I155,DATOS!A:A,DATOS!C:C)=0,J149,(LOOKUP(I155,DATOS!A:A,DATOS!C:C)))</f>
        <v>5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IF(PORTADA!$F$51="A",CONCATENATE(K161,".- ",G161),"")</f>
        <v xml:space="preserve">27.- EL MEDIO AMBIENTE. </v>
      </c>
      <c r="D161" s="24"/>
      <c r="E161" s="11"/>
      <c r="F161" s="11"/>
      <c r="G161" s="40" t="str">
        <f>IF(J162="FIN","",LOOKUP(I161,DATOS!A:A,DATOS!F:F))</f>
        <v xml:space="preserve">EL MEDIO AMBIENTE. </v>
      </c>
      <c r="H161" s="40">
        <f>IF(J162="FIN",0,LOOKUP(I161,DATOS!A:A,DATOS!P:P))</f>
        <v>0</v>
      </c>
      <c r="I161" s="35">
        <f>+I155+1</f>
        <v>292</v>
      </c>
      <c r="J161" s="61">
        <f>IF(LOOKUP(I161,DATOS!A:A,DATOS!C:C)=0,J155,(LOOKUP(I161,DATOS!A:A,DATOS!C:C)))</f>
        <v>5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IF(PORTADA!$F$51="A",CONCATENATE(K167,".- ",G167),"")</f>
        <v xml:space="preserve">28.- EL MEDIO AMBIENTE. </v>
      </c>
      <c r="D167" s="24"/>
      <c r="E167" s="11"/>
      <c r="F167" s="11"/>
      <c r="G167" s="40" t="str">
        <f>IF(J168="FIN","",LOOKUP(I167,DATOS!A:A,DATOS!F:F))</f>
        <v xml:space="preserve">EL MEDIO AMBIENTE. </v>
      </c>
      <c r="H167" s="40">
        <f>IF(J168="FIN",0,LOOKUP(I167,DATOS!A:A,DATOS!P:P))</f>
        <v>0</v>
      </c>
      <c r="I167" s="35">
        <f>+I161+1</f>
        <v>293</v>
      </c>
      <c r="J167" s="61">
        <f>IF(LOOKUP(I167,DATOS!A:A,DATOS!C:C)=0,J161,(LOOKUP(I167,DATOS!A:A,DATOS!C:C)))</f>
        <v>5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IF(PORTADA!$F$51="A",CONCATENATE(K173,".- ",G173),"")</f>
        <v xml:space="preserve">29.- EL MEDIO AMBIENTE. </v>
      </c>
      <c r="D173" s="24"/>
      <c r="E173" s="11"/>
      <c r="F173" s="11"/>
      <c r="G173" s="40" t="str">
        <f>IF(J174="FIN","",LOOKUP(I173,DATOS!A:A,DATOS!F:F))</f>
        <v xml:space="preserve">EL MEDIO AMBIENTE. </v>
      </c>
      <c r="H173" s="40">
        <f>IF(J174="FIN",0,LOOKUP(I173,DATOS!A:A,DATOS!P:P))</f>
        <v>0</v>
      </c>
      <c r="I173" s="35">
        <f>+I167+1</f>
        <v>294</v>
      </c>
      <c r="J173" s="61">
        <f>IF(LOOKUP(I173,DATOS!A:A,DATOS!C:C)=0,J167,(LOOKUP(I173,DATOS!A:A,DATOS!C:C)))</f>
        <v>5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IF(PORTADA!$F$51="A",CONCATENATE(K179,".- ",G179),"")</f>
        <v xml:space="preserve">30.- EL MEDIO AMBIENTE. </v>
      </c>
      <c r="D179" s="24"/>
      <c r="E179" s="11"/>
      <c r="F179" s="11"/>
      <c r="G179" s="40" t="str">
        <f>IF(J180="FIN","",LOOKUP(I179,DATOS!A:A,DATOS!F:F))</f>
        <v xml:space="preserve">EL MEDIO AMBIENTE. </v>
      </c>
      <c r="H179" s="40">
        <f>IF(J180="FIN",0,LOOKUP(I179,DATOS!A:A,DATOS!P:P))</f>
        <v>0</v>
      </c>
      <c r="I179" s="35">
        <f>+I173+1</f>
        <v>295</v>
      </c>
      <c r="J179" s="61">
        <f>IF(LOOKUP(I179,DATOS!A:A,DATOS!C:C)=0,J173,(LOOKUP(I179,DATOS!A:A,DATOS!C:C)))</f>
        <v>5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IF(PORTADA!$F$51="A",CONCATENATE(K185,".- ",G185),"")</f>
        <v xml:space="preserve">31.- EL MEDIO AMBIENTE. </v>
      </c>
      <c r="D185" s="24"/>
      <c r="E185" s="11"/>
      <c r="F185" s="11"/>
      <c r="G185" s="40" t="str">
        <f>IF(J186="FIN","",LOOKUP(I185,DATOS!A:A,DATOS!F:F))</f>
        <v xml:space="preserve">EL MEDIO AMBIENTE. </v>
      </c>
      <c r="H185" s="40">
        <f>IF(J186="FIN",0,LOOKUP(I185,DATOS!A:A,DATOS!P:P))</f>
        <v>0</v>
      </c>
      <c r="I185" s="35">
        <f>+I179+1</f>
        <v>296</v>
      </c>
      <c r="J185" s="61">
        <f>IF(LOOKUP(I185,DATOS!A:A,DATOS!C:C)=0,J179,(LOOKUP(I185,DATOS!A:A,DATOS!C:C)))</f>
        <v>5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IF(PORTADA!$F$51="A",CONCATENATE(K191,".- ",G191),"")</f>
        <v xml:space="preserve">32.- EL MEDIO AMBIENTE. </v>
      </c>
      <c r="D191" s="24"/>
      <c r="E191" s="11"/>
      <c r="F191" s="11"/>
      <c r="G191" s="40" t="str">
        <f>IF(J192="FIN","",LOOKUP(I191,DATOS!A:A,DATOS!F:F))</f>
        <v xml:space="preserve">EL MEDIO AMBIENTE. </v>
      </c>
      <c r="H191" s="40">
        <f>IF(J192="FIN",0,LOOKUP(I191,DATOS!A:A,DATOS!P:P))</f>
        <v>0</v>
      </c>
      <c r="I191" s="35">
        <f>+I185+1</f>
        <v>297</v>
      </c>
      <c r="J191" s="61">
        <f>IF(LOOKUP(I191,DATOS!A:A,DATOS!C:C)=0,J185,(LOOKUP(I191,DATOS!A:A,DATOS!C:C)))</f>
        <v>5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IF(PORTADA!$F$51="A",CONCATENATE(K197,".- ",G197),"")</f>
        <v xml:space="preserve">33.- EL MEDIO AMBIENTE. </v>
      </c>
      <c r="D197" s="24"/>
      <c r="E197" s="11"/>
      <c r="F197" s="11"/>
      <c r="G197" s="40" t="str">
        <f>IF(J198="FIN","",LOOKUP(I197,DATOS!A:A,DATOS!F:F))</f>
        <v xml:space="preserve">EL MEDIO AMBIENTE. </v>
      </c>
      <c r="H197" s="40">
        <f>IF(J198="FIN",0,LOOKUP(I197,DATOS!A:A,DATOS!P:P))</f>
        <v>0</v>
      </c>
      <c r="I197" s="35">
        <f>+I191+1</f>
        <v>298</v>
      </c>
      <c r="J197" s="61">
        <f>IF(LOOKUP(I197,DATOS!A:A,DATOS!C:C)=0,J191,(LOOKUP(I197,DATOS!A:A,DATOS!C:C)))</f>
        <v>5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IF(PORTADA!$F$51="A",CONCATENATE(K203,".- ",G203),"")</f>
        <v xml:space="preserve">34.- EL MEDIO AMBIENTE. </v>
      </c>
      <c r="D203" s="24"/>
      <c r="E203" s="11"/>
      <c r="F203" s="11"/>
      <c r="G203" s="40" t="str">
        <f>IF(J204="FIN","",LOOKUP(I203,DATOS!A:A,DATOS!F:F))</f>
        <v xml:space="preserve">EL MEDIO AMBIENTE. </v>
      </c>
      <c r="H203" s="40">
        <f>IF(J204="FIN",0,LOOKUP(I203,DATOS!A:A,DATOS!P:P))</f>
        <v>0</v>
      </c>
      <c r="I203" s="35">
        <f>+I197+1</f>
        <v>299</v>
      </c>
      <c r="J203" s="61">
        <f>IF(LOOKUP(I203,DATOS!A:A,DATOS!C:C)=0,J197,(LOOKUP(I203,DATOS!A:A,DATOS!C:C)))</f>
        <v>5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IF(PORTADA!$F$51="A",CONCATENATE(K209,".- ",G209),"")</f>
        <v xml:space="preserve">35.- EL MEDIO AMBIENTE. </v>
      </c>
      <c r="D209" s="24"/>
      <c r="E209" s="11"/>
      <c r="F209" s="11"/>
      <c r="G209" s="40" t="str">
        <f>IF(J210="FIN","",LOOKUP(I209,DATOS!A:A,DATOS!F:F))</f>
        <v xml:space="preserve">EL MEDIO AMBIENTE. </v>
      </c>
      <c r="H209" s="40">
        <f>IF(J210="FIN",0,LOOKUP(I209,DATOS!A:A,DATOS!P:P))</f>
        <v>0</v>
      </c>
      <c r="I209" s="35">
        <f>+I203+1</f>
        <v>300</v>
      </c>
      <c r="J209" s="61">
        <f>IF(LOOKUP(I209,DATOS!A:A,DATOS!C:C)=0,J203,(LOOKUP(I209,DATOS!A:A,DATOS!C:C)))</f>
        <v>5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IF(PORTADA!$F$51="A",CONCATENATE(K215,".- ",G215),"")</f>
        <v xml:space="preserve">36.- EL MEDIO AMBIENTE. </v>
      </c>
      <c r="D215" s="24"/>
      <c r="E215" s="11"/>
      <c r="F215" s="11"/>
      <c r="G215" s="40" t="str">
        <f>IF(J216="FIN","",LOOKUP(I215,DATOS!A:A,DATOS!F:F))</f>
        <v xml:space="preserve">EL MEDIO AMBIENTE. </v>
      </c>
      <c r="H215" s="40">
        <f>IF(J216="FIN",0,LOOKUP(I215,DATOS!A:A,DATOS!P:P))</f>
        <v>0</v>
      </c>
      <c r="I215" s="35">
        <f>+I209+1</f>
        <v>301</v>
      </c>
      <c r="J215" s="61">
        <f>IF(LOOKUP(I215,DATOS!A:A,DATOS!C:C)=0,J209,(LOOKUP(I215,DATOS!A:A,DATOS!C:C)))</f>
        <v>5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IF(PORTADA!$F$51="A",CONCATENATE(K221,".- ",G221),"")</f>
        <v xml:space="preserve">37.- EL MEDIO AMBIENTE. </v>
      </c>
      <c r="D221" s="24"/>
      <c r="E221" s="11"/>
      <c r="F221" s="11"/>
      <c r="G221" s="40" t="str">
        <f>IF(J222="FIN","",LOOKUP(I221,DATOS!A:A,DATOS!F:F))</f>
        <v xml:space="preserve">EL MEDIO AMBIENTE. </v>
      </c>
      <c r="H221" s="40">
        <f>IF(J222="FIN",0,LOOKUP(I221,DATOS!A:A,DATOS!P:P))</f>
        <v>0</v>
      </c>
      <c r="I221" s="35">
        <f>+I215+1</f>
        <v>302</v>
      </c>
      <c r="J221" s="61">
        <f>IF(LOOKUP(I221,DATOS!A:A,DATOS!C:C)=0,J215,(LOOKUP(I221,DATOS!A:A,DATOS!C:C)))</f>
        <v>5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IF(PORTADA!$F$51="A",CONCATENATE(K227,".- ",G227),"")</f>
        <v xml:space="preserve">38.- EL MEDIO AMBIENTE. </v>
      </c>
      <c r="D227" s="24"/>
      <c r="E227" s="11"/>
      <c r="F227" s="11"/>
      <c r="G227" s="40" t="str">
        <f>IF(J228="FIN","",LOOKUP(I227,DATOS!A:A,DATOS!F:F))</f>
        <v xml:space="preserve">EL MEDIO AMBIENTE. </v>
      </c>
      <c r="H227" s="40">
        <f>IF(J228="FIN",0,LOOKUP(I227,DATOS!A:A,DATOS!P:P))</f>
        <v>0</v>
      </c>
      <c r="I227" s="35">
        <f>+I221+1</f>
        <v>303</v>
      </c>
      <c r="J227" s="61">
        <f>IF(LOOKUP(I227,DATOS!A:A,DATOS!C:C)=0,J221,(LOOKUP(I227,DATOS!A:A,DATOS!C:C)))</f>
        <v>5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IF(PORTADA!$F$51="A",CONCATENATE(K233,".- ",G233),"")</f>
        <v xml:space="preserve">39.- EL MEDIO AMBIENTE. </v>
      </c>
      <c r="D233" s="24"/>
      <c r="E233" s="11"/>
      <c r="F233" s="11"/>
      <c r="G233" s="40" t="str">
        <f>IF(J234="FIN","",LOOKUP(I233,DATOS!A:A,DATOS!F:F))</f>
        <v xml:space="preserve">EL MEDIO AMBIENTE. </v>
      </c>
      <c r="H233" s="40">
        <f>IF(J234="FIN",0,LOOKUP(I233,DATOS!A:A,DATOS!P:P))</f>
        <v>0</v>
      </c>
      <c r="I233" s="35">
        <f>+I227+1</f>
        <v>304</v>
      </c>
      <c r="J233" s="61">
        <f>IF(LOOKUP(I233,DATOS!A:A,DATOS!C:C)=0,J227,(LOOKUP(I233,DATOS!A:A,DATOS!C:C)))</f>
        <v>5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IF(PORTADA!$F$51="A",CONCATENATE(K239,".- ",G239),"")</f>
        <v xml:space="preserve">40.- EL MEDIO AMBIENTE. </v>
      </c>
      <c r="D239" s="24"/>
      <c r="E239" s="11"/>
      <c r="F239" s="11"/>
      <c r="G239" s="40" t="str">
        <f>IF(J240="FIN","",LOOKUP(I239,DATOS!A:A,DATOS!F:F))</f>
        <v xml:space="preserve">EL MEDIO AMBIENTE. </v>
      </c>
      <c r="H239" s="40">
        <f>IF(J240="FIN",0,LOOKUP(I239,DATOS!A:A,DATOS!P:P))</f>
        <v>0</v>
      </c>
      <c r="I239" s="35">
        <f>+I233+1</f>
        <v>305</v>
      </c>
      <c r="J239" s="61">
        <f>IF(LOOKUP(I239,DATOS!A:A,DATOS!C:C)=0,J233,(LOOKUP(I239,DATOS!A:A,DATOS!C:C)))</f>
        <v>5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IF(PORTADA!$F$51="A",CONCATENATE(K245,".- ",G245),"")</f>
        <v xml:space="preserve">41.- EL MEDIO AMBIENTE. </v>
      </c>
      <c r="D245" s="24"/>
      <c r="E245" s="11"/>
      <c r="F245" s="11"/>
      <c r="G245" s="40" t="str">
        <f>IF(J246="FIN","",LOOKUP(I245,DATOS!A:A,DATOS!F:F))</f>
        <v xml:space="preserve">EL MEDIO AMBIENTE. </v>
      </c>
      <c r="H245" s="40">
        <f>IF(J246="FIN",0,LOOKUP(I245,DATOS!A:A,DATOS!P:P))</f>
        <v>0</v>
      </c>
      <c r="I245" s="35">
        <f>+I239+1</f>
        <v>306</v>
      </c>
      <c r="J245" s="61">
        <f>IF(LOOKUP(I245,DATOS!A:A,DATOS!C:C)=0,J239,(LOOKUP(I245,DATOS!A:A,DATOS!C:C)))</f>
        <v>5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IF(PORTADA!$F$51="A",CONCATENATE(K251,".- ",G251),"")</f>
        <v xml:space="preserve">42.- EL MEDIO AMBIENTE. </v>
      </c>
      <c r="D251" s="24"/>
      <c r="E251" s="11"/>
      <c r="F251" s="11"/>
      <c r="G251" s="40" t="str">
        <f>IF(J252="FIN","",LOOKUP(I251,DATOS!A:A,DATOS!F:F))</f>
        <v xml:space="preserve">EL MEDIO AMBIENTE. </v>
      </c>
      <c r="H251" s="40">
        <f>IF(J252="FIN",0,LOOKUP(I251,DATOS!A:A,DATOS!P:P))</f>
        <v>0</v>
      </c>
      <c r="I251" s="35">
        <f>+I245+1</f>
        <v>307</v>
      </c>
      <c r="J251" s="61">
        <f>IF(LOOKUP(I251,DATOS!A:A,DATOS!C:C)=0,J245,(LOOKUP(I251,DATOS!A:A,DATOS!C:C)))</f>
        <v>5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IF(PORTADA!$F$51="A",CONCATENATE(K257,".- ",G257),"")</f>
        <v xml:space="preserve">43.- EL MEDIO AMBIENTE. </v>
      </c>
      <c r="D257" s="24"/>
      <c r="E257" s="11"/>
      <c r="F257" s="11"/>
      <c r="G257" s="40" t="str">
        <f>IF(J258="FIN","",LOOKUP(I257,DATOS!A:A,DATOS!F:F))</f>
        <v xml:space="preserve">EL MEDIO AMBIENTE. </v>
      </c>
      <c r="H257" s="40">
        <f>IF(J258="FIN",0,LOOKUP(I257,DATOS!A:A,DATOS!P:P))</f>
        <v>0</v>
      </c>
      <c r="I257" s="35">
        <f>+I251+1</f>
        <v>308</v>
      </c>
      <c r="J257" s="61">
        <f>IF(LOOKUP(I257,DATOS!A:A,DATOS!C:C)=0,J251,(LOOKUP(I257,DATOS!A:A,DATOS!C:C)))</f>
        <v>5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IF(PORTADA!$F$51="A",CONCATENATE(K263,".- ",G263),"")</f>
        <v xml:space="preserve">44.- EL MEDIO AMBIENTE. </v>
      </c>
      <c r="D263" s="24"/>
      <c r="E263" s="11"/>
      <c r="F263" s="11"/>
      <c r="G263" s="40" t="str">
        <f>IF(J264="FIN","",LOOKUP(I263,DATOS!A:A,DATOS!F:F))</f>
        <v xml:space="preserve">EL MEDIO AMBIENTE. </v>
      </c>
      <c r="H263" s="40">
        <f>IF(J264="FIN",0,LOOKUP(I263,DATOS!A:A,DATOS!P:P))</f>
        <v>0</v>
      </c>
      <c r="I263" s="35">
        <f>+I257+1</f>
        <v>309</v>
      </c>
      <c r="J263" s="61">
        <f>IF(LOOKUP(I263,DATOS!A:A,DATOS!C:C)=0,J257,(LOOKUP(I263,DATOS!A:A,DATOS!C:C)))</f>
        <v>5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IF(PORTADA!$F$51="A",CONCATENATE(K269,".- ",G269),"")</f>
        <v xml:space="preserve">45.- EL MEDIO AMBIENTE. </v>
      </c>
      <c r="D269" s="24"/>
      <c r="E269" s="11"/>
      <c r="F269" s="11"/>
      <c r="G269" s="40" t="str">
        <f>IF(J270="FIN","",LOOKUP(I269,DATOS!A:A,DATOS!F:F))</f>
        <v xml:space="preserve">EL MEDIO AMBIENTE. </v>
      </c>
      <c r="H269" s="40">
        <f>IF(J270="FIN",0,LOOKUP(I269,DATOS!A:A,DATOS!P:P))</f>
        <v>0</v>
      </c>
      <c r="I269" s="35">
        <f>+I263+1</f>
        <v>310</v>
      </c>
      <c r="J269" s="61">
        <f>IF(LOOKUP(I269,DATOS!A:A,DATOS!C:C)=0,J263,(LOOKUP(I269,DATOS!A:A,DATOS!C:C)))</f>
        <v>5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IF(PORTADA!$F$51="A",CONCATENATE(K275,".- ",G275),"")</f>
        <v xml:space="preserve">46.- EL MEDIO AMBIENTE. </v>
      </c>
      <c r="D275" s="24"/>
      <c r="E275" s="11"/>
      <c r="F275" s="11"/>
      <c r="G275" s="40" t="str">
        <f>IF(J276="FIN","",LOOKUP(I275,DATOS!A:A,DATOS!F:F))</f>
        <v xml:space="preserve">EL MEDIO AMBIENTE. </v>
      </c>
      <c r="H275" s="40">
        <f>IF(J276="FIN",0,LOOKUP(I275,DATOS!A:A,DATOS!P:P))</f>
        <v>0</v>
      </c>
      <c r="I275" s="35">
        <f>+I269+1</f>
        <v>311</v>
      </c>
      <c r="J275" s="61">
        <f>IF(LOOKUP(I275,DATOS!A:A,DATOS!C:C)=0,J269,(LOOKUP(I275,DATOS!A:A,DATOS!C:C)))</f>
        <v>5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IF(PORTADA!$F$51="A",CONCATENATE(K281,".- ",G281),"")</f>
        <v xml:space="preserve">47.- EL MEDIO AMBIENTE. </v>
      </c>
      <c r="D281" s="24"/>
      <c r="E281" s="11"/>
      <c r="F281" s="11"/>
      <c r="G281" s="40" t="str">
        <f>IF(J282="FIN","",LOOKUP(I281,DATOS!A:A,DATOS!F:F))</f>
        <v xml:space="preserve">EL MEDIO AMBIENTE. </v>
      </c>
      <c r="H281" s="40">
        <f>IF(J282="FIN",0,LOOKUP(I281,DATOS!A:A,DATOS!P:P))</f>
        <v>0</v>
      </c>
      <c r="I281" s="35">
        <f>+I275+1</f>
        <v>312</v>
      </c>
      <c r="J281" s="61">
        <f>IF(LOOKUP(I281,DATOS!A:A,DATOS!C:C)=0,J275,(LOOKUP(I281,DATOS!A:A,DATOS!C:C)))</f>
        <v>5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IF(PORTADA!$F$51="A",CONCATENATE(K287,".- ",G287),"")</f>
        <v xml:space="preserve">48.- EL MEDIO AMBIENTE. </v>
      </c>
      <c r="D287" s="24"/>
      <c r="E287" s="11"/>
      <c r="F287" s="11"/>
      <c r="G287" s="40" t="str">
        <f>IF(J288="FIN","",LOOKUP(I287,DATOS!A:A,DATOS!F:F))</f>
        <v xml:space="preserve">EL MEDIO AMBIENTE. </v>
      </c>
      <c r="H287" s="40">
        <f>IF(J288="FIN",0,LOOKUP(I287,DATOS!A:A,DATOS!P:P))</f>
        <v>0</v>
      </c>
      <c r="I287" s="35">
        <f>+I281+1</f>
        <v>313</v>
      </c>
      <c r="J287" s="61">
        <f>IF(LOOKUP(I287,DATOS!A:A,DATOS!C:C)=0,J281,(LOOKUP(I287,DATOS!A:A,DATOS!C:C)))</f>
        <v>5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IF(PORTADA!$F$51="A",CONCATENATE(K293,".- ",G293),"")</f>
        <v xml:space="preserve">49.- EL MEDIO AMBIENTE. </v>
      </c>
      <c r="D293" s="24"/>
      <c r="E293" s="11"/>
      <c r="F293" s="11"/>
      <c r="G293" s="40" t="str">
        <f>IF(J294="FIN","",LOOKUP(I293,DATOS!A:A,DATOS!F:F))</f>
        <v xml:space="preserve">EL MEDIO AMBIENTE. </v>
      </c>
      <c r="H293" s="40">
        <f>IF(J294="FIN",0,LOOKUP(I293,DATOS!A:A,DATOS!P:P))</f>
        <v>0</v>
      </c>
      <c r="I293" s="35">
        <f>+I287+1</f>
        <v>314</v>
      </c>
      <c r="J293" s="61">
        <f>IF(LOOKUP(I293,DATOS!A:A,DATOS!C:C)=0,J287,(LOOKUP(I293,DATOS!A:A,DATOS!C:C)))</f>
        <v>5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IF(PORTADA!$F$51="A",CONCATENATE(K299,".- ",G299),"")</f>
        <v xml:space="preserve">50.- EL MEDIO AMBIENTE. </v>
      </c>
      <c r="D299" s="24"/>
      <c r="E299" s="11"/>
      <c r="F299" s="11"/>
      <c r="G299" s="40" t="str">
        <f>IF(J300="FIN","",LOOKUP(I299,DATOS!A:A,DATOS!F:F))</f>
        <v xml:space="preserve">EL MEDIO AMBIENTE. </v>
      </c>
      <c r="H299" s="40">
        <f>IF(J300="FIN",0,LOOKUP(I299,DATOS!A:A,DATOS!P:P))</f>
        <v>0</v>
      </c>
      <c r="I299" s="35">
        <f>+I293+1</f>
        <v>315</v>
      </c>
      <c r="J299" s="61">
        <f>IF(LOOKUP(I299,DATOS!A:A,DATOS!C:C)=0,J293,(LOOKUP(I299,DATOS!A:A,DATOS!C:C)))</f>
        <v>5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>a) 0</v>
      </c>
      <c r="D300" s="26"/>
      <c r="G300" s="38">
        <f>IF(J300="FIN","",LOOKUP(I299,DATOS!A:A,DATOS!L:L))</f>
        <v>0</v>
      </c>
      <c r="I300" s="35" t="s">
        <v>57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42"/>
      <c r="B301" s="29"/>
      <c r="C301" s="25" t="str">
        <f ca="1">IF(PORTADA!$F$51="A",CONCATENATE(I301," ",G301),"")</f>
        <v>b) 0</v>
      </c>
      <c r="D301" s="26"/>
      <c r="G301" s="38">
        <f>IF(J300="FIN","",LOOKUP(I299,DATOS!A:A,DATOS!M:M))</f>
        <v>0</v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42"/>
      <c r="B302" s="29"/>
      <c r="C302" s="25" t="str">
        <f ca="1">IF(PORTADA!$F$51="A",CONCATENATE(I302," ",G302),"")</f>
        <v>c) 0</v>
      </c>
      <c r="D302" s="26"/>
      <c r="G302" s="38">
        <f>IF(J300="FIN","",LOOKUP(I299,DATOS!A:A,DATOS!N:N))</f>
        <v>0</v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42"/>
      <c r="B303" s="29"/>
      <c r="C303" s="25" t="str">
        <f ca="1">IF(PORTADA!$F$51="A",CONCATENATE(I303," ",G303),"")</f>
        <v>d) 0</v>
      </c>
      <c r="D303" s="26"/>
      <c r="G303" s="38">
        <f>IF(J300="FIN","",LOOKUP(I299,DATOS!A:A,DATOS!O:O))</f>
        <v>0</v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IF(PORTADA!$F$51="A",CONCATENATE(K305,".- ",G305),"")</f>
        <v xml:space="preserve">51.- </v>
      </c>
      <c r="D305" s="24"/>
      <c r="E305" s="11"/>
      <c r="F305" s="11"/>
      <c r="G305" s="40" t="str">
        <f>IF(J306="FIN","",LOOKUP(I305,DATOS!A:A,DATOS!F:F))</f>
        <v/>
      </c>
      <c r="H305" s="40">
        <f>IF(J306="FIN",0,LOOKUP(I305,DATOS!A:A,DATOS!P:P))</f>
        <v>0</v>
      </c>
      <c r="I305" s="35">
        <f>+I299+1</f>
        <v>316</v>
      </c>
      <c r="J305" s="61">
        <f>IF(LOOKUP(I305,DATOS!A:A,DATOS!C:C)=0,J299,(LOOKUP(I305,DATOS!A:A,DATOS!C:C)))</f>
        <v>6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 xml:space="preserve">a) </v>
      </c>
      <c r="D306" s="26"/>
      <c r="G306" s="38" t="str">
        <f>IF(J306="FIN","",LOOKUP(I305,DATOS!A:A,DATOS!L:L))</f>
        <v/>
      </c>
      <c r="I306" s="35" t="s">
        <v>57</v>
      </c>
      <c r="J306" s="41" t="str">
        <f>IF(J300="FIN","FIN",IF(J305=J299,"","FIN"))</f>
        <v>FIN</v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42"/>
      <c r="B307" s="29"/>
      <c r="C307" s="25" t="str">
        <f ca="1">IF(PORTADA!$F$51="A",CONCATENATE(I307," ",G307),"")</f>
        <v xml:space="preserve">b) </v>
      </c>
      <c r="D307" s="26"/>
      <c r="G307" s="38" t="str">
        <f>IF(J306="FIN","",LOOKUP(I305,DATOS!A:A,DATOS!M:M))</f>
        <v/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42"/>
      <c r="B308" s="29"/>
      <c r="C308" s="25" t="str">
        <f ca="1">IF(PORTADA!$F$51="A",CONCATENATE(I308," ",G308),"")</f>
        <v xml:space="preserve">c) </v>
      </c>
      <c r="D308" s="26"/>
      <c r="G308" s="38" t="str">
        <f>IF(J306="FIN","",LOOKUP(I305,DATOS!A:A,DATOS!N:N))</f>
        <v/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42"/>
      <c r="B309" s="29"/>
      <c r="C309" s="25" t="str">
        <f ca="1">IF(PORTADA!$F$51="A",CONCATENATE(I309," ",G309),"")</f>
        <v xml:space="preserve">d) </v>
      </c>
      <c r="D309" s="26"/>
      <c r="G309" s="38" t="str">
        <f>IF(J306="FIN","",LOOKUP(I305,DATOS!A:A,DATOS!O:O))</f>
        <v/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IF(PORTADA!$F$51="A",CONCATENATE(K311,".- ",G311),"")</f>
        <v xml:space="preserve">52.- </v>
      </c>
      <c r="D311" s="24"/>
      <c r="E311" s="11"/>
      <c r="F311" s="11"/>
      <c r="G311" s="40" t="str">
        <f>IF(J312="FIN","",LOOKUP(I311,DATOS!A:A,DATOS!F:F))</f>
        <v/>
      </c>
      <c r="H311" s="40">
        <f>IF(J312="FIN",0,LOOKUP(I311,DATOS!A:A,DATOS!P:P))</f>
        <v>0</v>
      </c>
      <c r="I311" s="35">
        <f>+I305+1</f>
        <v>317</v>
      </c>
      <c r="J311" s="61">
        <f>IF(LOOKUP(I311,DATOS!A:A,DATOS!C:C)=0,J305,(LOOKUP(I311,DATOS!A:A,DATOS!C:C)))</f>
        <v>6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 xml:space="preserve">a) </v>
      </c>
      <c r="D312" s="26"/>
      <c r="G312" s="38" t="str">
        <f>IF(J312="FIN","",LOOKUP(I311,DATOS!A:A,DATOS!L:L))</f>
        <v/>
      </c>
      <c r="I312" s="35" t="s">
        <v>57</v>
      </c>
      <c r="J312" s="41" t="str">
        <f>IF(J306="FIN","FIN",IF(J311=J305,"","FIN"))</f>
        <v>FIN</v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42"/>
      <c r="B313" s="29"/>
      <c r="C313" s="25" t="str">
        <f ca="1">IF(PORTADA!$F$51="A",CONCATENATE(I313," ",G313),"")</f>
        <v xml:space="preserve">b) </v>
      </c>
      <c r="D313" s="26"/>
      <c r="G313" s="38" t="str">
        <f>IF(J312="FIN","",LOOKUP(I311,DATOS!A:A,DATOS!M:M))</f>
        <v/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42"/>
      <c r="B314" s="29"/>
      <c r="C314" s="25" t="str">
        <f ca="1">IF(PORTADA!$F$51="A",CONCATENATE(I314," ",G314),"")</f>
        <v xml:space="preserve">c) </v>
      </c>
      <c r="D314" s="26"/>
      <c r="G314" s="38" t="str">
        <f>IF(J312="FIN","",LOOKUP(I311,DATOS!A:A,DATOS!N:N))</f>
        <v/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42"/>
      <c r="B315" s="29"/>
      <c r="C315" s="25" t="str">
        <f ca="1">IF(PORTADA!$F$51="A",CONCATENATE(I315," ",G315),"")</f>
        <v xml:space="preserve">d) </v>
      </c>
      <c r="D315" s="26"/>
      <c r="G315" s="38" t="str">
        <f>IF(J312="FIN","",LOOKUP(I311,DATOS!A:A,DATOS!O:O))</f>
        <v/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IF(PORTADA!$F$51="A",CONCATENATE(K317,".- ",G317),"")</f>
        <v xml:space="preserve">53.- </v>
      </c>
      <c r="D317" s="24"/>
      <c r="E317" s="11"/>
      <c r="F317" s="11"/>
      <c r="G317" s="40" t="str">
        <f>IF(J318="FIN","",LOOKUP(I317,DATOS!A:A,DATOS!F:F))</f>
        <v/>
      </c>
      <c r="H317" s="40">
        <f>IF(J318="FIN",0,LOOKUP(I317,DATOS!A:A,DATOS!P:P))</f>
        <v>0</v>
      </c>
      <c r="I317" s="35">
        <f>+I311+1</f>
        <v>318</v>
      </c>
      <c r="J317" s="61">
        <f>IF(LOOKUP(I317,DATOS!A:A,DATOS!C:C)=0,J311,(LOOKUP(I317,DATOS!A:A,DATOS!C:C)))</f>
        <v>6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 xml:space="preserve">a) </v>
      </c>
      <c r="D318" s="26"/>
      <c r="G318" s="38" t="str">
        <f>IF(J318="FIN","",LOOKUP(I317,DATOS!A:A,DATOS!L:L))</f>
        <v/>
      </c>
      <c r="I318" s="35" t="s">
        <v>57</v>
      </c>
      <c r="J318" s="41" t="str">
        <f>IF(J312="FIN","FIN",IF(J317=J311,"","FIN"))</f>
        <v>FIN</v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42"/>
      <c r="B319" s="29"/>
      <c r="C319" s="25" t="str">
        <f ca="1">IF(PORTADA!$F$51="A",CONCATENATE(I319," ",G319),"")</f>
        <v xml:space="preserve">b) </v>
      </c>
      <c r="D319" s="26"/>
      <c r="G319" s="38" t="str">
        <f>IF(J318="FIN","",LOOKUP(I317,DATOS!A:A,DATOS!M:M))</f>
        <v/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42"/>
      <c r="B320" s="29"/>
      <c r="C320" s="25" t="str">
        <f ca="1">IF(PORTADA!$F$51="A",CONCATENATE(I320," ",G320),"")</f>
        <v xml:space="preserve">c) </v>
      </c>
      <c r="D320" s="26"/>
      <c r="G320" s="38" t="str">
        <f>IF(J318="FIN","",LOOKUP(I317,DATOS!A:A,DATOS!N:N))</f>
        <v/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42"/>
      <c r="B321" s="29"/>
      <c r="C321" s="25" t="str">
        <f ca="1">IF(PORTADA!$F$51="A",CONCATENATE(I321," ",G321),"")</f>
        <v xml:space="preserve">d) </v>
      </c>
      <c r="D321" s="26"/>
      <c r="G321" s="38" t="str">
        <f>IF(J318="FIN","",LOOKUP(I317,DATOS!A:A,DATOS!O:O))</f>
        <v/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IF(PORTADA!$F$51="A",CONCATENATE(K323,".- ",G323),"")</f>
        <v xml:space="preserve">54.- </v>
      </c>
      <c r="D323" s="24"/>
      <c r="E323" s="11"/>
      <c r="F323" s="11"/>
      <c r="G323" s="40" t="str">
        <f>IF(J324="FIN","",LOOKUP(I323,DATOS!A:A,DATOS!F:F))</f>
        <v/>
      </c>
      <c r="H323" s="40">
        <f>IF(J324="FIN",0,LOOKUP(I323,DATOS!A:A,DATOS!P:P))</f>
        <v>0</v>
      </c>
      <c r="I323" s="35">
        <f>+I317+1</f>
        <v>319</v>
      </c>
      <c r="J323" s="61">
        <f>IF(LOOKUP(I323,DATOS!A:A,DATOS!C:C)=0,J317,(LOOKUP(I323,DATOS!A:A,DATOS!C:C)))</f>
        <v>6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 xml:space="preserve">a) </v>
      </c>
      <c r="D324" s="26"/>
      <c r="G324" s="38" t="str">
        <f>IF(J324="FIN","",LOOKUP(I323,DATOS!A:A,DATOS!L:L))</f>
        <v/>
      </c>
      <c r="I324" s="35" t="s">
        <v>57</v>
      </c>
      <c r="J324" s="41" t="str">
        <f>IF(J318="FIN","FIN",IF(J323=J317,"","FIN"))</f>
        <v>FIN</v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42"/>
      <c r="B325" s="29"/>
      <c r="C325" s="25" t="str">
        <f ca="1">IF(PORTADA!$F$51="A",CONCATENATE(I325," ",G325),"")</f>
        <v xml:space="preserve">b) </v>
      </c>
      <c r="D325" s="26"/>
      <c r="G325" s="38" t="str">
        <f>IF(J324="FIN","",LOOKUP(I323,DATOS!A:A,DATOS!M:M))</f>
        <v/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42"/>
      <c r="B326" s="29"/>
      <c r="C326" s="25" t="str">
        <f ca="1">IF(PORTADA!$F$51="A",CONCATENATE(I326," ",G326),"")</f>
        <v xml:space="preserve">c) </v>
      </c>
      <c r="D326" s="26"/>
      <c r="G326" s="38" t="str">
        <f>IF(J324="FIN","",LOOKUP(I323,DATOS!A:A,DATOS!N:N))</f>
        <v/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42"/>
      <c r="B327" s="29"/>
      <c r="C327" s="25" t="str">
        <f ca="1">IF(PORTADA!$F$51="A",CONCATENATE(I327," ",G327),"")</f>
        <v xml:space="preserve">d) </v>
      </c>
      <c r="D327" s="26"/>
      <c r="G327" s="38" t="str">
        <f>IF(J324="FIN","",LOOKUP(I323,DATOS!A:A,DATOS!O:O))</f>
        <v/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IF(PORTADA!$F$51="A",CONCATENATE(K329,".- ",G329),"")</f>
        <v xml:space="preserve">55.- </v>
      </c>
      <c r="D329" s="24"/>
      <c r="E329" s="11"/>
      <c r="F329" s="11"/>
      <c r="G329" s="40" t="str">
        <f>IF(J330="FIN","",LOOKUP(I329,DATOS!A:A,DATOS!F:F))</f>
        <v/>
      </c>
      <c r="H329" s="40">
        <f>IF(J330="FIN",0,LOOKUP(I329,DATOS!A:A,DATOS!P:P))</f>
        <v>0</v>
      </c>
      <c r="I329" s="35">
        <f>+I323+1</f>
        <v>320</v>
      </c>
      <c r="J329" s="61">
        <f>IF(LOOKUP(I329,DATOS!A:A,DATOS!C:C)=0,J323,(LOOKUP(I329,DATOS!A:A,DATOS!C:C)))</f>
        <v>6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 xml:space="preserve">a) </v>
      </c>
      <c r="D330" s="26"/>
      <c r="G330" s="38" t="str">
        <f>IF(J330="FIN","",LOOKUP(I329,DATOS!A:A,DATOS!L:L))</f>
        <v/>
      </c>
      <c r="I330" s="35" t="s">
        <v>57</v>
      </c>
      <c r="J330" s="41" t="str">
        <f>IF(J324="FIN","FIN",IF(J329=J323,"","FIN"))</f>
        <v>FIN</v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42"/>
      <c r="B331" s="29"/>
      <c r="C331" s="25" t="str">
        <f ca="1">IF(PORTADA!$F$51="A",CONCATENATE(I331," ",G331),"")</f>
        <v xml:space="preserve">b) </v>
      </c>
      <c r="D331" s="26"/>
      <c r="G331" s="38" t="str">
        <f>IF(J330="FIN","",LOOKUP(I329,DATOS!A:A,DATOS!M:M))</f>
        <v/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42"/>
      <c r="B332" s="29"/>
      <c r="C332" s="25" t="str">
        <f ca="1">IF(PORTADA!$F$51="A",CONCATENATE(I332," ",G332),"")</f>
        <v xml:space="preserve">c) </v>
      </c>
      <c r="D332" s="26"/>
      <c r="G332" s="38" t="str">
        <f>IF(J330="FIN","",LOOKUP(I329,DATOS!A:A,DATOS!N:N))</f>
        <v/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42"/>
      <c r="B333" s="29"/>
      <c r="C333" s="25" t="str">
        <f ca="1">IF(PORTADA!$F$51="A",CONCATENATE(I333," ",G333),"")</f>
        <v xml:space="preserve">d) </v>
      </c>
      <c r="D333" s="26"/>
      <c r="G333" s="38" t="str">
        <f>IF(J330="FIN","",LOOKUP(I329,DATOS!A:A,DATOS!O:O))</f>
        <v/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IF(PORTADA!$F$51="A",CONCATENATE(K335,".- ",G335),"")</f>
        <v xml:space="preserve">56.- </v>
      </c>
      <c r="D335" s="24"/>
      <c r="E335" s="11"/>
      <c r="F335" s="11"/>
      <c r="G335" s="40" t="str">
        <f>IF(J336="FIN","",LOOKUP(I335,DATOS!A:A,DATOS!F:F))</f>
        <v/>
      </c>
      <c r="H335" s="40">
        <f>IF(J336="FIN",0,LOOKUP(I335,DATOS!A:A,DATOS!P:P))</f>
        <v>0</v>
      </c>
      <c r="I335" s="35">
        <f>+I329+1</f>
        <v>321</v>
      </c>
      <c r="J335" s="61">
        <f>IF(LOOKUP(I335,DATOS!A:A,DATOS!C:C)=0,J329,(LOOKUP(I335,DATOS!A:A,DATOS!C:C)))</f>
        <v>6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 xml:space="preserve">a) </v>
      </c>
      <c r="D336" s="26"/>
      <c r="G336" s="38" t="str">
        <f>IF(J336="FIN","",LOOKUP(I335,DATOS!A:A,DATOS!L:L))</f>
        <v/>
      </c>
      <c r="I336" s="35" t="s">
        <v>57</v>
      </c>
      <c r="J336" s="41" t="str">
        <f>IF(J330="FIN","FIN",IF(J335=J329,"","FIN"))</f>
        <v>FIN</v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42"/>
      <c r="B337" s="29"/>
      <c r="C337" s="25" t="str">
        <f ca="1">IF(PORTADA!$F$51="A",CONCATENATE(I337," ",G337),"")</f>
        <v xml:space="preserve">b) </v>
      </c>
      <c r="D337" s="26"/>
      <c r="G337" s="38" t="str">
        <f>IF(J336="FIN","",LOOKUP(I335,DATOS!A:A,DATOS!M:M))</f>
        <v/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42"/>
      <c r="B338" s="29"/>
      <c r="C338" s="25" t="str">
        <f ca="1">IF(PORTADA!$F$51="A",CONCATENATE(I338," ",G338),"")</f>
        <v xml:space="preserve">c) </v>
      </c>
      <c r="D338" s="26"/>
      <c r="G338" s="38" t="str">
        <f>IF(J336="FIN","",LOOKUP(I335,DATOS!A:A,DATOS!N:N))</f>
        <v/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42"/>
      <c r="B339" s="29"/>
      <c r="C339" s="25" t="str">
        <f ca="1">IF(PORTADA!$F$51="A",CONCATENATE(I339," ",G339),"")</f>
        <v xml:space="preserve">d) </v>
      </c>
      <c r="D339" s="26"/>
      <c r="G339" s="38" t="str">
        <f>IF(J336="FIN","",LOOKUP(I335,DATOS!A:A,DATOS!O:O))</f>
        <v/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IF(PORTADA!$F$51="A",CONCATENATE(K341,".- ",G341),"")</f>
        <v xml:space="preserve">57.- </v>
      </c>
      <c r="D341" s="24"/>
      <c r="E341" s="11"/>
      <c r="F341" s="11"/>
      <c r="G341" s="40" t="str">
        <f>IF(J342="FIN","",LOOKUP(I341,DATOS!A:A,DATOS!F:F))</f>
        <v/>
      </c>
      <c r="H341" s="40">
        <f>IF(J342="FIN",0,LOOKUP(I341,DATOS!A:A,DATOS!P:P))</f>
        <v>0</v>
      </c>
      <c r="I341" s="35">
        <f>+I335+1</f>
        <v>322</v>
      </c>
      <c r="J341" s="61">
        <f>IF(LOOKUP(I341,DATOS!A:A,DATOS!C:C)=0,J335,(LOOKUP(I341,DATOS!A:A,DATOS!C:C)))</f>
        <v>6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 xml:space="preserve">a) </v>
      </c>
      <c r="D342" s="26"/>
      <c r="G342" s="38" t="str">
        <f>IF(J342="FIN","",LOOKUP(I341,DATOS!A:A,DATOS!L:L))</f>
        <v/>
      </c>
      <c r="I342" s="35" t="s">
        <v>57</v>
      </c>
      <c r="J342" s="41" t="str">
        <f>IF(J336="FIN","FIN",IF(J341=J335,"","FIN"))</f>
        <v>FIN</v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42"/>
      <c r="B343" s="29"/>
      <c r="C343" s="25" t="str">
        <f ca="1">IF(PORTADA!$F$51="A",CONCATENATE(I343," ",G343),"")</f>
        <v xml:space="preserve">b) </v>
      </c>
      <c r="D343" s="26"/>
      <c r="G343" s="38" t="str">
        <f>IF(J342="FIN","",LOOKUP(I341,DATOS!A:A,DATOS!M:M))</f>
        <v/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42"/>
      <c r="B344" s="29"/>
      <c r="C344" s="25" t="str">
        <f ca="1">IF(PORTADA!$F$51="A",CONCATENATE(I344," ",G344),"")</f>
        <v xml:space="preserve">c) </v>
      </c>
      <c r="D344" s="26"/>
      <c r="G344" s="38" t="str">
        <f>IF(J342="FIN","",LOOKUP(I341,DATOS!A:A,DATOS!N:N))</f>
        <v/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42"/>
      <c r="B345" s="29"/>
      <c r="C345" s="25" t="str">
        <f ca="1">IF(PORTADA!$F$51="A",CONCATENATE(I345," ",G345),"")</f>
        <v xml:space="preserve">d) </v>
      </c>
      <c r="D345" s="26"/>
      <c r="G345" s="38" t="str">
        <f>IF(J342="FIN","",LOOKUP(I341,DATOS!A:A,DATOS!O:O))</f>
        <v/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IF(PORTADA!$F$51="A",CONCATENATE(K347,".- ",G347),"")</f>
        <v xml:space="preserve">58.- </v>
      </c>
      <c r="D347" s="24"/>
      <c r="E347" s="11"/>
      <c r="F347" s="11"/>
      <c r="G347" s="40" t="str">
        <f>IF(J348="FIN","",LOOKUP(I347,DATOS!A:A,DATOS!F:F))</f>
        <v/>
      </c>
      <c r="H347" s="40">
        <f>IF(J348="FIN",0,LOOKUP(I347,DATOS!A:A,DATOS!P:P))</f>
        <v>0</v>
      </c>
      <c r="I347" s="35">
        <f>+I341+1</f>
        <v>323</v>
      </c>
      <c r="J347" s="61">
        <f>IF(LOOKUP(I347,DATOS!A:A,DATOS!C:C)=0,J341,(LOOKUP(I347,DATOS!A:A,DATOS!C:C)))</f>
        <v>6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 xml:space="preserve">a) </v>
      </c>
      <c r="D348" s="26"/>
      <c r="G348" s="38" t="str">
        <f>IF(J348="FIN","",LOOKUP(I347,DATOS!A:A,DATOS!L:L))</f>
        <v/>
      </c>
      <c r="I348" s="35" t="s">
        <v>57</v>
      </c>
      <c r="J348" s="41" t="str">
        <f>IF(J342="FIN","FIN",IF(J347=J341,"","FIN"))</f>
        <v>FIN</v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42"/>
      <c r="B349" s="29"/>
      <c r="C349" s="25" t="str">
        <f ca="1">IF(PORTADA!$F$51="A",CONCATENATE(I349," ",G349),"")</f>
        <v xml:space="preserve">b) </v>
      </c>
      <c r="D349" s="26"/>
      <c r="G349" s="38" t="str">
        <f>IF(J348="FIN","",LOOKUP(I347,DATOS!A:A,DATOS!M:M))</f>
        <v/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42"/>
      <c r="B350" s="29"/>
      <c r="C350" s="25" t="str">
        <f ca="1">IF(PORTADA!$F$51="A",CONCATENATE(I350," ",G350),"")</f>
        <v xml:space="preserve">c) </v>
      </c>
      <c r="D350" s="26"/>
      <c r="G350" s="38" t="str">
        <f>IF(J348="FIN","",LOOKUP(I347,DATOS!A:A,DATOS!N:N))</f>
        <v/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42"/>
      <c r="B351" s="29"/>
      <c r="C351" s="25" t="str">
        <f ca="1">IF(PORTADA!$F$51="A",CONCATENATE(I351," ",G351),"")</f>
        <v xml:space="preserve">d) </v>
      </c>
      <c r="D351" s="26"/>
      <c r="G351" s="38" t="str">
        <f>IF(J348="FIN","",LOOKUP(I347,DATOS!A:A,DATOS!O:O))</f>
        <v/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IF(PORTADA!$F$51="A",CONCATENATE(K353,".- ",G353),"")</f>
        <v xml:space="preserve">59.- </v>
      </c>
      <c r="D353" s="24"/>
      <c r="E353" s="11"/>
      <c r="F353" s="11"/>
      <c r="G353" s="40" t="str">
        <f>IF(J354="FIN","",LOOKUP(I353,DATOS!A:A,DATOS!F:F))</f>
        <v/>
      </c>
      <c r="H353" s="40">
        <f>IF(J354="FIN",0,LOOKUP(I353,DATOS!A:A,DATOS!P:P))</f>
        <v>0</v>
      </c>
      <c r="I353" s="35">
        <f>+I347+1</f>
        <v>324</v>
      </c>
      <c r="J353" s="61">
        <f>IF(LOOKUP(I353,DATOS!A:A,DATOS!C:C)=0,J347,(LOOKUP(I353,DATOS!A:A,DATOS!C:C)))</f>
        <v>6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 xml:space="preserve">a) </v>
      </c>
      <c r="D354" s="26"/>
      <c r="G354" s="38" t="str">
        <f>IF(J354="FIN","",LOOKUP(I353,DATOS!A:A,DATOS!L:L))</f>
        <v/>
      </c>
      <c r="I354" s="35" t="s">
        <v>57</v>
      </c>
      <c r="J354" s="41" t="str">
        <f>IF(J348="FIN","FIN",IF(J353=J347,"","FIN"))</f>
        <v>FIN</v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42"/>
      <c r="B355" s="29"/>
      <c r="C355" s="25" t="str">
        <f ca="1">IF(PORTADA!$F$51="A",CONCATENATE(I355," ",G355),"")</f>
        <v xml:space="preserve">b) </v>
      </c>
      <c r="D355" s="26"/>
      <c r="G355" s="38" t="str">
        <f>IF(J354="FIN","",LOOKUP(I353,DATOS!A:A,DATOS!M:M))</f>
        <v/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42"/>
      <c r="B356" s="29"/>
      <c r="C356" s="25" t="str">
        <f ca="1">IF(PORTADA!$F$51="A",CONCATENATE(I356," ",G356),"")</f>
        <v xml:space="preserve">c) </v>
      </c>
      <c r="D356" s="26"/>
      <c r="G356" s="38" t="str">
        <f>IF(J354="FIN","",LOOKUP(I353,DATOS!A:A,DATOS!N:N))</f>
        <v/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42"/>
      <c r="B357" s="29"/>
      <c r="C357" s="25" t="str">
        <f ca="1">IF(PORTADA!$F$51="A",CONCATENATE(I357," ",G357),"")</f>
        <v xml:space="preserve">d) </v>
      </c>
      <c r="D357" s="26"/>
      <c r="G357" s="38" t="str">
        <f>IF(J354="FIN","",LOOKUP(I353,DATOS!A:A,DATOS!O:O))</f>
        <v/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IF(PORTADA!$F$51="A",CONCATENATE(K359,".- ",G359),"")</f>
        <v xml:space="preserve">60.- </v>
      </c>
      <c r="D359" s="24"/>
      <c r="E359" s="11"/>
      <c r="F359" s="11"/>
      <c r="G359" s="40" t="str">
        <f>IF(J360="FIN","",LOOKUP(I359,DATOS!A:A,DATOS!F:F))</f>
        <v/>
      </c>
      <c r="H359" s="40">
        <f>IF(J360="FIN",0,LOOKUP(I359,DATOS!A:A,DATOS!P:P))</f>
        <v>0</v>
      </c>
      <c r="I359" s="35">
        <f>+I353+1</f>
        <v>325</v>
      </c>
      <c r="J359" s="61">
        <f>IF(LOOKUP(I359,DATOS!A:A,DATOS!C:C)=0,J353,(LOOKUP(I359,DATOS!A:A,DATOS!C:C)))</f>
        <v>6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 xml:space="preserve">a) </v>
      </c>
      <c r="D360" s="26"/>
      <c r="G360" s="38" t="str">
        <f>IF(J360="FIN","",LOOKUP(I359,DATOS!A:A,DATOS!L:L))</f>
        <v/>
      </c>
      <c r="I360" s="35" t="s">
        <v>57</v>
      </c>
      <c r="J360" s="41" t="str">
        <f>IF(J354="FIN","FIN",IF(J359=J353,"","FIN"))</f>
        <v>FIN</v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42"/>
      <c r="B361" s="29"/>
      <c r="C361" s="25" t="str">
        <f ca="1">IF(PORTADA!$F$51="A",CONCATENATE(I361," ",G361),"")</f>
        <v xml:space="preserve">b) </v>
      </c>
      <c r="D361" s="26"/>
      <c r="G361" s="38" t="str">
        <f>IF(J360="FIN","",LOOKUP(I359,DATOS!A:A,DATOS!M:M))</f>
        <v/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42"/>
      <c r="B362" s="29"/>
      <c r="C362" s="25" t="str">
        <f ca="1">IF(PORTADA!$F$51="A",CONCATENATE(I362," ",G362),"")</f>
        <v xml:space="preserve">c) </v>
      </c>
      <c r="D362" s="26"/>
      <c r="G362" s="38" t="str">
        <f>IF(J360="FIN","",LOOKUP(I359,DATOS!A:A,DATOS!N:N))</f>
        <v/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42"/>
      <c r="B363" s="29"/>
      <c r="C363" s="25" t="str">
        <f ca="1">IF(PORTADA!$F$51="A",CONCATENATE(I363," ",G363),"")</f>
        <v xml:space="preserve">d) </v>
      </c>
      <c r="D363" s="26"/>
      <c r="G363" s="38" t="str">
        <f>IF(J360="FIN","",LOOKUP(I359,DATOS!A:A,DATOS!O:O))</f>
        <v/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IF(PORTADA!$F$51="A",CONCATENATE(K365,".- ",G365),"")</f>
        <v xml:space="preserve">61.- </v>
      </c>
      <c r="D365" s="24"/>
      <c r="E365" s="11"/>
      <c r="F365" s="11"/>
      <c r="G365" s="40" t="str">
        <f>IF(J366="FIN","",LOOKUP(I365,DATOS!A:A,DATOS!F:F))</f>
        <v/>
      </c>
      <c r="H365" s="40">
        <f>IF(J366="FIN",0,LOOKUP(I365,DATOS!A:A,DATOS!P:P))</f>
        <v>0</v>
      </c>
      <c r="I365" s="35">
        <f>+I359+1</f>
        <v>326</v>
      </c>
      <c r="J365" s="61">
        <f>IF(LOOKUP(I365,DATOS!A:A,DATOS!C:C)=0,J359,(LOOKUP(I365,DATOS!A:A,DATOS!C:C)))</f>
        <v>6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 xml:space="preserve">a) </v>
      </c>
      <c r="D366" s="26"/>
      <c r="G366" s="38" t="str">
        <f>IF(J366="FIN","",LOOKUP(I365,DATOS!A:A,DATOS!L:L))</f>
        <v/>
      </c>
      <c r="I366" s="35" t="s">
        <v>57</v>
      </c>
      <c r="J366" s="41" t="str">
        <f>IF(J360="FIN","FIN",IF(J365=J359,"","FIN"))</f>
        <v>FIN</v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42"/>
      <c r="B367" s="29"/>
      <c r="C367" s="25" t="str">
        <f ca="1">IF(PORTADA!$F$51="A",CONCATENATE(I367," ",G367),"")</f>
        <v xml:space="preserve">b) </v>
      </c>
      <c r="D367" s="26"/>
      <c r="G367" s="38" t="str">
        <f>IF(J366="FIN","",LOOKUP(I365,DATOS!A:A,DATOS!M:M))</f>
        <v/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42"/>
      <c r="B368" s="29"/>
      <c r="C368" s="25" t="str">
        <f ca="1">IF(PORTADA!$F$51="A",CONCATENATE(I368," ",G368),"")</f>
        <v xml:space="preserve">c) </v>
      </c>
      <c r="D368" s="26"/>
      <c r="G368" s="38" t="str">
        <f>IF(J366="FIN","",LOOKUP(I365,DATOS!A:A,DATOS!N:N))</f>
        <v/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42"/>
      <c r="B369" s="29"/>
      <c r="C369" s="25" t="str">
        <f ca="1">IF(PORTADA!$F$51="A",CONCATENATE(I369," ",G369),"")</f>
        <v xml:space="preserve">d) </v>
      </c>
      <c r="D369" s="26"/>
      <c r="G369" s="38" t="str">
        <f>IF(J366="FIN","",LOOKUP(I365,DATOS!A:A,DATOS!O:O))</f>
        <v/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IF(PORTADA!$F$51="A",CONCATENATE(K371,".- ",G371),"")</f>
        <v xml:space="preserve">62.- </v>
      </c>
      <c r="D371" s="24"/>
      <c r="E371" s="11"/>
      <c r="F371" s="11"/>
      <c r="G371" s="40" t="str">
        <f>IF(J372="FIN","",LOOKUP(I371,DATOS!A:A,DATOS!F:F))</f>
        <v/>
      </c>
      <c r="H371" s="40">
        <f>IF(J372="FIN",0,LOOKUP(I371,DATOS!A:A,DATOS!P:P))</f>
        <v>0</v>
      </c>
      <c r="I371" s="35">
        <f>+I365+1</f>
        <v>327</v>
      </c>
      <c r="J371" s="61">
        <f>IF(LOOKUP(I371,DATOS!A:A,DATOS!C:C)=0,J365,(LOOKUP(I371,DATOS!A:A,DATOS!C:C)))</f>
        <v>6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 xml:space="preserve">a) </v>
      </c>
      <c r="D372" s="26"/>
      <c r="G372" s="38" t="str">
        <f>IF(J372="FIN","",LOOKUP(I371,DATOS!A:A,DATOS!L:L))</f>
        <v/>
      </c>
      <c r="I372" s="35" t="s">
        <v>57</v>
      </c>
      <c r="J372" s="41" t="str">
        <f>IF(J366="FIN","FIN",IF(J371=J365,"","FIN"))</f>
        <v>FIN</v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42"/>
      <c r="B373" s="29"/>
      <c r="C373" s="25" t="str">
        <f ca="1">IF(PORTADA!$F$51="A",CONCATENATE(I373," ",G373),"")</f>
        <v xml:space="preserve">b) </v>
      </c>
      <c r="D373" s="26"/>
      <c r="G373" s="38" t="str">
        <f>IF(J372="FIN","",LOOKUP(I371,DATOS!A:A,DATOS!M:M))</f>
        <v/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42"/>
      <c r="B374" s="29"/>
      <c r="C374" s="25" t="str">
        <f ca="1">IF(PORTADA!$F$51="A",CONCATENATE(I374," ",G374),"")</f>
        <v xml:space="preserve">c) </v>
      </c>
      <c r="D374" s="26"/>
      <c r="G374" s="38" t="str">
        <f>IF(J372="FIN","",LOOKUP(I371,DATOS!A:A,DATOS!N:N))</f>
        <v/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42"/>
      <c r="B375" s="29"/>
      <c r="C375" s="25" t="str">
        <f ca="1">IF(PORTADA!$F$51="A",CONCATENATE(I375," ",G375),"")</f>
        <v xml:space="preserve">d) </v>
      </c>
      <c r="D375" s="26"/>
      <c r="G375" s="38" t="str">
        <f>IF(J372="FIN","",LOOKUP(I371,DATOS!A:A,DATOS!O:O))</f>
        <v/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IF(PORTADA!$F$51="A",CONCATENATE(K377,".- ",G377),"")</f>
        <v xml:space="preserve">63.- </v>
      </c>
      <c r="D377" s="24"/>
      <c r="E377" s="11"/>
      <c r="F377" s="11"/>
      <c r="G377" s="40" t="str">
        <f>IF(J378="FIN","",LOOKUP(I377,DATOS!A:A,DATOS!F:F))</f>
        <v/>
      </c>
      <c r="H377" s="40">
        <f>IF(J378="FIN",0,LOOKUP(I377,DATOS!A:A,DATOS!P:P))</f>
        <v>0</v>
      </c>
      <c r="I377" s="35">
        <f>+I371+1</f>
        <v>328</v>
      </c>
      <c r="J377" s="61">
        <f>IF(LOOKUP(I377,DATOS!A:A,DATOS!C:C)=0,J371,(LOOKUP(I377,DATOS!A:A,DATOS!C:C)))</f>
        <v>6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 xml:space="preserve">a) </v>
      </c>
      <c r="D378" s="26"/>
      <c r="G378" s="38" t="str">
        <f>IF(J378="FIN","",LOOKUP(I377,DATOS!A:A,DATOS!L:L))</f>
        <v/>
      </c>
      <c r="I378" s="35" t="s">
        <v>57</v>
      </c>
      <c r="J378" s="41" t="str">
        <f>IF(J372="FIN","FIN",IF(J377=J371,"","FIN"))</f>
        <v>FIN</v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42"/>
      <c r="B379" s="29"/>
      <c r="C379" s="25" t="str">
        <f ca="1">IF(PORTADA!$F$51="A",CONCATENATE(I379," ",G379),"")</f>
        <v xml:space="preserve">b) </v>
      </c>
      <c r="D379" s="26"/>
      <c r="G379" s="38" t="str">
        <f>IF(J378="FIN","",LOOKUP(I377,DATOS!A:A,DATOS!M:M))</f>
        <v/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42"/>
      <c r="B380" s="29"/>
      <c r="C380" s="25" t="str">
        <f ca="1">IF(PORTADA!$F$51="A",CONCATENATE(I380," ",G380),"")</f>
        <v xml:space="preserve">c) </v>
      </c>
      <c r="D380" s="26"/>
      <c r="G380" s="38" t="str">
        <f>IF(J378="FIN","",LOOKUP(I377,DATOS!A:A,DATOS!N:N))</f>
        <v/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42"/>
      <c r="B381" s="29"/>
      <c r="C381" s="25" t="str">
        <f ca="1">IF(PORTADA!$F$51="A",CONCATENATE(I381," ",G381),"")</f>
        <v xml:space="preserve">d) </v>
      </c>
      <c r="D381" s="26"/>
      <c r="G381" s="38" t="str">
        <f>IF(J378="FIN","",LOOKUP(I377,DATOS!A:A,DATOS!O:O))</f>
        <v/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IF(PORTADA!$F$51="A",CONCATENATE(K383,".- ",G383),"")</f>
        <v xml:space="preserve">64.- </v>
      </c>
      <c r="D383" s="24"/>
      <c r="E383" s="11"/>
      <c r="F383" s="11"/>
      <c r="G383" s="40" t="str">
        <f>IF(J384="FIN","",LOOKUP(I383,DATOS!A:A,DATOS!F:F))</f>
        <v/>
      </c>
      <c r="H383" s="40">
        <f>IF(J384="FIN",0,LOOKUP(I383,DATOS!A:A,DATOS!P:P))</f>
        <v>0</v>
      </c>
      <c r="I383" s="35">
        <f>+I377+1</f>
        <v>329</v>
      </c>
      <c r="J383" s="61">
        <f>IF(LOOKUP(I383,DATOS!A:A,DATOS!C:C)=0,J377,(LOOKUP(I383,DATOS!A:A,DATOS!C:C)))</f>
        <v>6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 xml:space="preserve">a) </v>
      </c>
      <c r="D384" s="26"/>
      <c r="G384" s="38" t="str">
        <f>IF(J384="FIN","",LOOKUP(I383,DATOS!A:A,DATOS!L:L))</f>
        <v/>
      </c>
      <c r="I384" s="35" t="s">
        <v>57</v>
      </c>
      <c r="J384" s="41" t="str">
        <f>IF(J378="FIN","FIN",IF(J383=J377,"","FIN"))</f>
        <v>FIN</v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42"/>
      <c r="B385" s="29"/>
      <c r="C385" s="25" t="str">
        <f ca="1">IF(PORTADA!$F$51="A",CONCATENATE(I385," ",G385),"")</f>
        <v xml:space="preserve">b) </v>
      </c>
      <c r="D385" s="26"/>
      <c r="G385" s="38" t="str">
        <f>IF(J384="FIN","",LOOKUP(I383,DATOS!A:A,DATOS!M:M))</f>
        <v/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42"/>
      <c r="B386" s="29"/>
      <c r="C386" s="25" t="str">
        <f ca="1">IF(PORTADA!$F$51="A",CONCATENATE(I386," ",G386),"")</f>
        <v xml:space="preserve">c) </v>
      </c>
      <c r="D386" s="26"/>
      <c r="G386" s="38" t="str">
        <f>IF(J384="FIN","",LOOKUP(I383,DATOS!A:A,DATOS!N:N))</f>
        <v/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42"/>
      <c r="B387" s="29"/>
      <c r="C387" s="25" t="str">
        <f ca="1">IF(PORTADA!$F$51="A",CONCATENATE(I387," ",G387),"")</f>
        <v xml:space="preserve">d) </v>
      </c>
      <c r="D387" s="26"/>
      <c r="G387" s="38" t="str">
        <f>IF(J384="FIN","",LOOKUP(I383,DATOS!A:A,DATOS!O:O))</f>
        <v/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IF(PORTADA!$F$51="A",CONCATENATE(K389,".- ",G389),"")</f>
        <v xml:space="preserve">65.- </v>
      </c>
      <c r="D389" s="24"/>
      <c r="E389" s="11"/>
      <c r="F389" s="11"/>
      <c r="G389" s="40" t="str">
        <f>IF(J390="FIN","",LOOKUP(I389,DATOS!A:A,DATOS!F:F))</f>
        <v/>
      </c>
      <c r="H389" s="40">
        <f>IF(J390="FIN",0,LOOKUP(I389,DATOS!A:A,DATOS!P:P))</f>
        <v>0</v>
      </c>
      <c r="I389" s="35">
        <f>+I383+1</f>
        <v>330</v>
      </c>
      <c r="J389" s="61">
        <f>IF(LOOKUP(I389,DATOS!A:A,DATOS!C:C)=0,J383,(LOOKUP(I389,DATOS!A:A,DATOS!C:C)))</f>
        <v>6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 xml:space="preserve">a) </v>
      </c>
      <c r="D390" s="26"/>
      <c r="G390" s="38" t="str">
        <f>IF(J390="FIN","",LOOKUP(I389,DATOS!A:A,DATOS!L:L))</f>
        <v/>
      </c>
      <c r="I390" s="35" t="s">
        <v>57</v>
      </c>
      <c r="J390" s="41" t="str">
        <f>IF(J384="FIN","FIN",IF(J389=J383,"","FIN"))</f>
        <v>FIN</v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42"/>
      <c r="B391" s="29"/>
      <c r="C391" s="25" t="str">
        <f ca="1">IF(PORTADA!$F$51="A",CONCATENATE(I391," ",G391),"")</f>
        <v xml:space="preserve">b) </v>
      </c>
      <c r="D391" s="26"/>
      <c r="G391" s="38" t="str">
        <f>IF(J390="FIN","",LOOKUP(I389,DATOS!A:A,DATOS!M:M))</f>
        <v/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42"/>
      <c r="B392" s="29"/>
      <c r="C392" s="25" t="str">
        <f ca="1">IF(PORTADA!$F$51="A",CONCATENATE(I392," ",G392),"")</f>
        <v xml:space="preserve">c) </v>
      </c>
      <c r="D392" s="26"/>
      <c r="G392" s="38" t="str">
        <f>IF(J390="FIN","",LOOKUP(I389,DATOS!A:A,DATOS!N:N))</f>
        <v/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42"/>
      <c r="B393" s="29"/>
      <c r="C393" s="25" t="str">
        <f ca="1">IF(PORTADA!$F$51="A",CONCATENATE(I393," ",G393),"")</f>
        <v xml:space="preserve">d) </v>
      </c>
      <c r="D393" s="26"/>
      <c r="G393" s="38" t="str">
        <f>IF(J390="FIN","",LOOKUP(I389,DATOS!A:A,DATOS!O:O))</f>
        <v/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IF(PORTADA!$F$51="A",CONCATENATE(K395,".- ",G395),"")</f>
        <v xml:space="preserve">66.- </v>
      </c>
      <c r="D395" s="24"/>
      <c r="E395" s="11"/>
      <c r="F395" s="11"/>
      <c r="G395" s="40" t="str">
        <f>IF(J396="FIN","",LOOKUP(I395,DATOS!A:A,DATOS!F:F))</f>
        <v/>
      </c>
      <c r="H395" s="40">
        <f>IF(J396="FIN",0,LOOKUP(I395,DATOS!A:A,DATOS!P:P))</f>
        <v>0</v>
      </c>
      <c r="I395" s="35">
        <f>+I389+1</f>
        <v>331</v>
      </c>
      <c r="J395" s="61">
        <f>IF(LOOKUP(I395,DATOS!A:A,DATOS!C:C)=0,J389,(LOOKUP(I395,DATOS!A:A,DATOS!C:C)))</f>
        <v>6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 xml:space="preserve">a) </v>
      </c>
      <c r="D396" s="26"/>
      <c r="G396" s="38" t="str">
        <f>IF(J396="FIN","",LOOKUP(I395,DATOS!A:A,DATOS!L:L))</f>
        <v/>
      </c>
      <c r="I396" s="35" t="s">
        <v>57</v>
      </c>
      <c r="J396" s="41" t="str">
        <f>IF(J390="FIN","FIN",IF(J395=J389,"","FIN"))</f>
        <v>FIN</v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42"/>
      <c r="B397" s="29"/>
      <c r="C397" s="25" t="str">
        <f ca="1">IF(PORTADA!$F$51="A",CONCATENATE(I397," ",G397),"")</f>
        <v xml:space="preserve">b) </v>
      </c>
      <c r="D397" s="26"/>
      <c r="G397" s="38" t="str">
        <f>IF(J396="FIN","",LOOKUP(I395,DATOS!A:A,DATOS!M:M))</f>
        <v/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42"/>
      <c r="B398" s="29"/>
      <c r="C398" s="25" t="str">
        <f ca="1">IF(PORTADA!$F$51="A",CONCATENATE(I398," ",G398),"")</f>
        <v xml:space="preserve">c) </v>
      </c>
      <c r="D398" s="26"/>
      <c r="G398" s="38" t="str">
        <f>IF(J396="FIN","",LOOKUP(I395,DATOS!A:A,DATOS!N:N))</f>
        <v/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42"/>
      <c r="B399" s="29"/>
      <c r="C399" s="25" t="str">
        <f ca="1">IF(PORTADA!$F$51="A",CONCATENATE(I399," ",G399),"")</f>
        <v xml:space="preserve">d) </v>
      </c>
      <c r="D399" s="26"/>
      <c r="G399" s="38" t="str">
        <f>IF(J396="FIN","",LOOKUP(I395,DATOS!A:A,DATOS!O:O))</f>
        <v/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IF(PORTADA!$F$51="A",CONCATENATE(K401,".-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332</v>
      </c>
      <c r="J401" s="61">
        <f>IF(LOOKUP(I401,DATOS!A:A,DATOS!C:C)=0,J395,(LOOKUP(I401,DATOS!A:A,DATOS!C:C)))</f>
        <v>6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57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42"/>
      <c r="B403" s="29"/>
      <c r="C403" s="25" t="str">
        <f ca="1">IF(PORTADA!$F$51="A",CONCATENATE(I403,"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42"/>
      <c r="B404" s="29"/>
      <c r="C404" s="25" t="str">
        <f ca="1">IF(PORTADA!$F$51="A",CONCATENATE(I404,"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42"/>
      <c r="B405" s="29"/>
      <c r="C405" s="25" t="str">
        <f ca="1">IF(PORTADA!$F$51="A",CONCATENATE(I405,"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IF(PORTADA!$F$51="A",CONCATENATE(K407,".-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333</v>
      </c>
      <c r="J407" s="61">
        <f>IF(LOOKUP(I407,DATOS!A:A,DATOS!C:C)=0,J401,(LOOKUP(I407,DATOS!A:A,DATOS!C:C)))</f>
        <v>6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57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42"/>
      <c r="B409" s="29"/>
      <c r="C409" s="25" t="str">
        <f ca="1">IF(PORTADA!$F$51="A",CONCATENATE(I409,"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42"/>
      <c r="B410" s="29"/>
      <c r="C410" s="25" t="str">
        <f ca="1">IF(PORTADA!$F$51="A",CONCATENATE(I410,"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42"/>
      <c r="B411" s="29"/>
      <c r="C411" s="25" t="str">
        <f ca="1">IF(PORTADA!$F$51="A",CONCATENATE(I411,"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IF(PORTADA!$F$51="A",CONCATENATE(K413,".-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334</v>
      </c>
      <c r="J413" s="61">
        <f>IF(LOOKUP(I413,DATOS!A:A,DATOS!C:C)=0,J407,(LOOKUP(I413,DATOS!A:A,DATOS!C:C)))</f>
        <v>6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57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42"/>
      <c r="B415" s="29"/>
      <c r="C415" s="25" t="str">
        <f ca="1">IF(PORTADA!$F$51="A",CONCATENATE(I415,"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42"/>
      <c r="B416" s="29"/>
      <c r="C416" s="25" t="str">
        <f ca="1">IF(PORTADA!$F$51="A",CONCATENATE(I416,"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42"/>
      <c r="B417" s="29"/>
      <c r="C417" s="25" t="str">
        <f ca="1">IF(PORTADA!$F$51="A",CONCATENATE(I417,"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IF(PORTADA!$F$51="A",CONCATENATE(K419,".-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335</v>
      </c>
      <c r="J419" s="61">
        <f>IF(LOOKUP(I419,DATOS!A:A,DATOS!C:C)=0,J413,(LOOKUP(I419,DATOS!A:A,DATOS!C:C)))</f>
        <v>6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57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42"/>
      <c r="B421" s="29"/>
      <c r="C421" s="25" t="str">
        <f ca="1">IF(PORTADA!$F$51="A",CONCATENATE(I421,"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42"/>
      <c r="B422" s="29"/>
      <c r="C422" s="25" t="str">
        <f ca="1">IF(PORTADA!$F$51="A",CONCATENATE(I422,"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42"/>
      <c r="B423" s="29"/>
      <c r="C423" s="25" t="str">
        <f ca="1">IF(PORTADA!$F$51="A",CONCATENATE(I423,"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IF(PORTADA!$F$51="A",CONCATENATE(K425,".-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336</v>
      </c>
      <c r="J425" s="61">
        <f>IF(LOOKUP(I425,DATOS!A:A,DATOS!C:C)=0,J419,(LOOKUP(I425,DATOS!A:A,DATOS!C:C)))</f>
        <v>6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57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42"/>
      <c r="B427" s="29"/>
      <c r="C427" s="25" t="str">
        <f ca="1">IF(PORTADA!$F$51="A",CONCATENATE(I427,"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42"/>
      <c r="B428" s="29"/>
      <c r="C428" s="25" t="str">
        <f ca="1">IF(PORTADA!$F$51="A",CONCATENATE(I428,"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42"/>
      <c r="B429" s="29"/>
      <c r="C429" s="25" t="str">
        <f ca="1">IF(PORTADA!$F$51="A",CONCATENATE(I429,"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IF(PORTADA!$F$51="A",CONCATENATE(K431,".-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337</v>
      </c>
      <c r="J431" s="61">
        <f>IF(LOOKUP(I431,DATOS!A:A,DATOS!C:C)=0,J425,(LOOKUP(I431,DATOS!A:A,DATOS!C:C)))</f>
        <v>6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57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42"/>
      <c r="B433" s="29"/>
      <c r="C433" s="25" t="str">
        <f ca="1">IF(PORTADA!$F$51="A",CONCATENATE(I433,"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42"/>
      <c r="B434" s="29"/>
      <c r="C434" s="25" t="str">
        <f ca="1">IF(PORTADA!$F$51="A",CONCATENATE(I434,"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42"/>
      <c r="B435" s="29"/>
      <c r="C435" s="25" t="str">
        <f ca="1">IF(PORTADA!$F$51="A",CONCATENATE(I435,"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IF(PORTADA!$F$51="A",CONCATENATE(K437,".-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338</v>
      </c>
      <c r="J437" s="61">
        <f>IF(LOOKUP(I437,DATOS!A:A,DATOS!C:C)=0,J431,(LOOKUP(I437,DATOS!A:A,DATOS!C:C)))</f>
        <v>6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57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42"/>
      <c r="B439" s="29"/>
      <c r="C439" s="25" t="str">
        <f ca="1">IF(PORTADA!$F$51="A",CONCATENATE(I439,"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42"/>
      <c r="B440" s="29"/>
      <c r="C440" s="25" t="str">
        <f ca="1">IF(PORTADA!$F$51="A",CONCATENATE(I440,"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42"/>
      <c r="B441" s="29"/>
      <c r="C441" s="25" t="str">
        <f ca="1">IF(PORTADA!$F$51="A",CONCATENATE(I441,"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IF(PORTADA!$F$51="A",CONCATENATE(K443,".-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339</v>
      </c>
      <c r="J443" s="61">
        <f>IF(LOOKUP(I443,DATOS!A:A,DATOS!C:C)=0,J437,(LOOKUP(I443,DATOS!A:A,DATOS!C:C)))</f>
        <v>6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57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42"/>
      <c r="B445" s="29"/>
      <c r="C445" s="25" t="str">
        <f ca="1">IF(PORTADA!$F$51="A",CONCATENATE(I445,"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42"/>
      <c r="B446" s="29"/>
      <c r="C446" s="25" t="str">
        <f ca="1">IF(PORTADA!$F$51="A",CONCATENATE(I446,"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42"/>
      <c r="B447" s="29"/>
      <c r="C447" s="25" t="str">
        <f ca="1">IF(PORTADA!$F$51="A",CONCATENATE(I447,"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IF(PORTADA!$F$51="A",CONCATENATE(K449,".-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340</v>
      </c>
      <c r="J449" s="61">
        <f>IF(LOOKUP(I449,DATOS!A:A,DATOS!C:C)=0,J443,(LOOKUP(I449,DATOS!A:A,DATOS!C:C)))</f>
        <v>6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57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42"/>
      <c r="B451" s="29"/>
      <c r="C451" s="25" t="str">
        <f ca="1">IF(PORTADA!$F$51="A",CONCATENATE(I451,"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42"/>
      <c r="B452" s="29"/>
      <c r="C452" s="25" t="str">
        <f ca="1">IF(PORTADA!$F$51="A",CONCATENATE(I452,"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42"/>
      <c r="B453" s="29"/>
      <c r="C453" s="25" t="str">
        <f ca="1">IF(PORTADA!$F$51="A",CONCATENATE(I453,"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IF(PORTADA!$F$51="A",CONCATENATE(K455,".-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341</v>
      </c>
      <c r="J455" s="61">
        <f>IF(LOOKUP(I455,DATOS!A:A,DATOS!C:C)=0,J449,(LOOKUP(I455,DATOS!A:A,DATOS!C:C)))</f>
        <v>6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57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42"/>
      <c r="B457" s="29"/>
      <c r="C457" s="25" t="str">
        <f ca="1">IF(PORTADA!$F$51="A",CONCATENATE(I457,"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42"/>
      <c r="B458" s="29"/>
      <c r="C458" s="25" t="str">
        <f ca="1">IF(PORTADA!$F$51="A",CONCATENATE(I458,"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42"/>
      <c r="B459" s="29"/>
      <c r="C459" s="25" t="str">
        <f ca="1">IF(PORTADA!$F$51="A",CONCATENATE(I459,"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IF(PORTADA!$F$51="A",CONCATENATE(K461,".-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342</v>
      </c>
      <c r="J461" s="61">
        <f>IF(LOOKUP(I461,DATOS!A:A,DATOS!C:C)=0,J455,(LOOKUP(I461,DATOS!A:A,DATOS!C:C)))</f>
        <v>6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57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42"/>
      <c r="B463" s="29"/>
      <c r="C463" s="25" t="str">
        <f ca="1">IF(PORTADA!$F$51="A",CONCATENATE(I463,"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42"/>
      <c r="B464" s="29"/>
      <c r="C464" s="25" t="str">
        <f ca="1">IF(PORTADA!$F$51="A",CONCATENATE(I464,"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42"/>
      <c r="B465" s="29"/>
      <c r="C465" s="25" t="str">
        <f ca="1">IF(PORTADA!$F$51="A",CONCATENATE(I465,"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IF(PORTADA!$F$51="A",CONCATENATE(K467,".-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343</v>
      </c>
      <c r="J467" s="61">
        <f>IF(LOOKUP(I467,DATOS!A:A,DATOS!C:C)=0,J461,(LOOKUP(I467,DATOS!A:A,DATOS!C:C)))</f>
        <v>6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57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42"/>
      <c r="B469" s="29"/>
      <c r="C469" s="25" t="str">
        <f ca="1">IF(PORTADA!$F$51="A",CONCATENATE(I469,"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42"/>
      <c r="B470" s="29"/>
      <c r="C470" s="25" t="str">
        <f ca="1">IF(PORTADA!$F$51="A",CONCATENATE(I470,"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42"/>
      <c r="B471" s="29"/>
      <c r="C471" s="25" t="str">
        <f ca="1">IF(PORTADA!$F$51="A",CONCATENATE(I471,"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IF(PORTADA!$F$51="A",CONCATENATE(K473,".-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344</v>
      </c>
      <c r="J473" s="61">
        <f>IF(LOOKUP(I473,DATOS!A:A,DATOS!C:C)=0,J467,(LOOKUP(I473,DATOS!A:A,DATOS!C:C)))</f>
        <v>6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57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42"/>
      <c r="B475" s="29"/>
      <c r="C475" s="25" t="str">
        <f ca="1">IF(PORTADA!$F$51="A",CONCATENATE(I475,"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42"/>
      <c r="B476" s="29"/>
      <c r="C476" s="25" t="str">
        <f ca="1">IF(PORTADA!$F$51="A",CONCATENATE(I476,"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42"/>
      <c r="B477" s="29"/>
      <c r="C477" s="25" t="str">
        <f ca="1">IF(PORTADA!$F$51="A",CONCATENATE(I477,"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IF(PORTADA!$F$51="A",CONCATENATE(K479,".-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345</v>
      </c>
      <c r="J479" s="61">
        <f>IF(LOOKUP(I479,DATOS!A:A,DATOS!C:C)=0,J473,(LOOKUP(I479,DATOS!A:A,DATOS!C:C)))</f>
        <v>6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57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42"/>
      <c r="B481" s="29"/>
      <c r="C481" s="25" t="str">
        <f ca="1">IF(PORTADA!$F$51="A",CONCATENATE(I481,"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42"/>
      <c r="B482" s="29"/>
      <c r="C482" s="25" t="str">
        <f ca="1">IF(PORTADA!$F$51="A",CONCATENATE(I482,"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42"/>
      <c r="B483" s="29"/>
      <c r="C483" s="25" t="str">
        <f ca="1">IF(PORTADA!$F$51="A",CONCATENATE(I483,"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IF(PORTADA!$F$51="A",CONCATENATE(K485,".-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346</v>
      </c>
      <c r="J485" s="61">
        <f>IF(LOOKUP(I485,DATOS!A:A,DATOS!C:C)=0,J479,(LOOKUP(I485,DATOS!A:A,DATOS!C:C)))</f>
        <v>6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57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42"/>
      <c r="B487" s="29"/>
      <c r="C487" s="25" t="str">
        <f ca="1">IF(PORTADA!$F$51="A",CONCATENATE(I487,"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42"/>
      <c r="B488" s="29"/>
      <c r="C488" s="25" t="str">
        <f ca="1">IF(PORTADA!$F$51="A",CONCATENATE(I488,"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42"/>
      <c r="B489" s="29"/>
      <c r="C489" s="25" t="str">
        <f ca="1">IF(PORTADA!$F$51="A",CONCATENATE(I489,"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IF(PORTADA!$F$51="A",CONCATENATE(K491,".-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347</v>
      </c>
      <c r="J491" s="61">
        <f>IF(LOOKUP(I491,DATOS!A:A,DATOS!C:C)=0,J485,(LOOKUP(I491,DATOS!A:A,DATOS!C:C)))</f>
        <v>6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57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42"/>
      <c r="B493" s="29"/>
      <c r="C493" s="25" t="str">
        <f ca="1">IF(PORTADA!$F$51="A",CONCATENATE(I493,"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42"/>
      <c r="B494" s="29"/>
      <c r="C494" s="25" t="str">
        <f ca="1">IF(PORTADA!$F$51="A",CONCATENATE(I494,"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42"/>
      <c r="B495" s="29"/>
      <c r="C495" s="25" t="str">
        <f ca="1">IF(PORTADA!$F$51="A",CONCATENATE(I495,"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IF(PORTADA!$F$51="A",CONCATENATE(K497,".-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348</v>
      </c>
      <c r="J497" s="61">
        <f>IF(LOOKUP(I497,DATOS!A:A,DATOS!C:C)=0,J491,(LOOKUP(I497,DATOS!A:A,DATOS!C:C)))</f>
        <v>6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57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42"/>
      <c r="B499" s="29"/>
      <c r="C499" s="25" t="str">
        <f ca="1">IF(PORTADA!$F$51="A",CONCATENATE(I499,"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42"/>
      <c r="B500" s="29"/>
      <c r="C500" s="25" t="str">
        <f ca="1">IF(PORTADA!$F$51="A",CONCATENATE(I500,"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42"/>
      <c r="B501" s="29"/>
      <c r="C501" s="25" t="str">
        <f ca="1">IF(PORTADA!$F$51="A",CONCATENATE(I501,"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IF(PORTADA!$F$51="A",CONCATENATE(K503,".-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349</v>
      </c>
      <c r="J503" s="61">
        <f>IF(LOOKUP(I503,DATOS!A:A,DATOS!C:C)=0,J497,(LOOKUP(I503,DATOS!A:A,DATOS!C:C)))</f>
        <v>6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57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42"/>
      <c r="B505" s="29"/>
      <c r="C505" s="25" t="str">
        <f ca="1">IF(PORTADA!$F$51="A",CONCATENATE(I505,"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42"/>
      <c r="B506" s="29"/>
      <c r="C506" s="25" t="str">
        <f ca="1">IF(PORTADA!$F$51="A",CONCATENATE(I506,"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42"/>
      <c r="B507" s="29"/>
      <c r="C507" s="25" t="str">
        <f ca="1">IF(PORTADA!$F$51="A",CONCATENATE(I507,"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IF(PORTADA!$F$51="A",CONCATENATE(K509,".-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350</v>
      </c>
      <c r="J509" s="61">
        <f>IF(LOOKUP(I509,DATOS!A:A,DATOS!C:C)=0,J503,(LOOKUP(I509,DATOS!A:A,DATOS!C:C)))</f>
        <v>6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57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42"/>
      <c r="B511" s="29"/>
      <c r="C511" s="25" t="str">
        <f ca="1">IF(PORTADA!$F$51="A",CONCATENATE(I511,"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42"/>
      <c r="B512" s="29"/>
      <c r="C512" s="25" t="str">
        <f ca="1">IF(PORTADA!$F$51="A",CONCATENATE(I512,"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42"/>
      <c r="B513" s="29"/>
      <c r="C513" s="25" t="str">
        <f ca="1">IF(PORTADA!$F$51="A",CONCATENATE(I513,"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IF(PORTADA!$F$51="A",CONCATENATE(K515,".-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351</v>
      </c>
      <c r="J515" s="61">
        <f>IF(LOOKUP(I515,DATOS!A:A,DATOS!C:C)=0,J509,(LOOKUP(I515,DATOS!A:A,DATOS!C:C)))</f>
        <v>6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57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42"/>
      <c r="B517" s="29"/>
      <c r="C517" s="25" t="str">
        <f ca="1">IF(PORTADA!$F$51="A",CONCATENATE(I517,"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42"/>
      <c r="B518" s="29"/>
      <c r="C518" s="25" t="str">
        <f ca="1">IF(PORTADA!$F$51="A",CONCATENATE(I518,"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42"/>
      <c r="B519" s="29"/>
      <c r="C519" s="25" t="str">
        <f ca="1">IF(PORTADA!$F$51="A",CONCATENATE(I519,"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IF(PORTADA!$F$51="A",CONCATENATE(K521,".-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352</v>
      </c>
      <c r="J521" s="61">
        <f>IF(LOOKUP(I521,DATOS!A:A,DATOS!C:C)=0,J515,(LOOKUP(I521,DATOS!A:A,DATOS!C:C)))</f>
        <v>6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57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42"/>
      <c r="B523" s="29"/>
      <c r="C523" s="25" t="str">
        <f ca="1">IF(PORTADA!$F$51="A",CONCATENATE(I523,"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42"/>
      <c r="B524" s="29"/>
      <c r="C524" s="25" t="str">
        <f ca="1">IF(PORTADA!$F$51="A",CONCATENATE(I524,"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42"/>
      <c r="B525" s="29"/>
      <c r="C525" s="25" t="str">
        <f ca="1">IF(PORTADA!$F$51="A",CONCATENATE(I525,"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IF(PORTADA!$F$51="A",CONCATENATE(K527,".-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353</v>
      </c>
      <c r="J527" s="61">
        <f>IF(LOOKUP(I527,DATOS!A:A,DATOS!C:C)=0,J521,(LOOKUP(I527,DATOS!A:A,DATOS!C:C)))</f>
        <v>6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57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42"/>
      <c r="B529" s="29"/>
      <c r="C529" s="25" t="str">
        <f ca="1">IF(PORTADA!$F$51="A",CONCATENATE(I529,"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42"/>
      <c r="B530" s="29"/>
      <c r="C530" s="25" t="str">
        <f ca="1">IF(PORTADA!$F$51="A",CONCATENATE(I530,"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42"/>
      <c r="B531" s="29"/>
      <c r="C531" s="25" t="str">
        <f ca="1">IF(PORTADA!$F$51="A",CONCATENATE(I531,"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IF(PORTADA!$F$51="A",CONCATENATE(K533,".-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354</v>
      </c>
      <c r="J533" s="61">
        <f>IF(LOOKUP(I533,DATOS!A:A,DATOS!C:C)=0,J527,(LOOKUP(I533,DATOS!A:A,DATOS!C:C)))</f>
        <v>6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57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42"/>
      <c r="B535" s="29"/>
      <c r="C535" s="25" t="str">
        <f ca="1">IF(PORTADA!$F$51="A",CONCATENATE(I535,"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42"/>
      <c r="B536" s="29"/>
      <c r="C536" s="25" t="str">
        <f ca="1">IF(PORTADA!$F$51="A",CONCATENATE(I536,"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42"/>
      <c r="B537" s="29"/>
      <c r="C537" s="25" t="str">
        <f ca="1">IF(PORTADA!$F$51="A",CONCATENATE(I537,"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355</v>
      </c>
      <c r="J539" s="61">
        <f>IF(LOOKUP(I539,DATOS!A:A,DATOS!C:C)=0,J533,(LOOKUP(I539,DATOS!A:A,DATOS!C:C)))</f>
        <v>6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356</v>
      </c>
      <c r="J545" s="61">
        <f>IF(LOOKUP(I545,DATOS!A:A,DATOS!C:C)=0,J539,(LOOKUP(I545,DATOS!A:A,DATOS!C:C)))</f>
        <v>6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357</v>
      </c>
      <c r="J551" s="61">
        <f>IF(LOOKUP(I551,DATOS!A:A,DATOS!C:C)=0,J545,(LOOKUP(I551,DATOS!A:A,DATOS!C:C)))</f>
        <v>6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358</v>
      </c>
      <c r="J557" s="61">
        <f>IF(LOOKUP(I557,DATOS!A:A,DATOS!C:C)=0,J551,(LOOKUP(I557,DATOS!A:A,DATOS!C:C)))</f>
        <v>6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359</v>
      </c>
      <c r="J563" s="61">
        <f>IF(LOOKUP(I563,DATOS!A:A,DATOS!C:C)=0,J557,(LOOKUP(I563,DATOS!A:A,DATOS!C:C)))</f>
        <v>6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360</v>
      </c>
      <c r="J569" s="61">
        <f>IF(LOOKUP(I569,DATOS!A:A,DATOS!C:C)=0,J563,(LOOKUP(I569,DATOS!A:A,DATOS!C:C)))</f>
        <v>6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361</v>
      </c>
      <c r="J575" s="61">
        <f>IF(LOOKUP(I575,DATOS!A:A,DATOS!C:C)=0,J569,(LOOKUP(I575,DATOS!A:A,DATOS!C:C)))</f>
        <v>6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362</v>
      </c>
      <c r="J581" s="61">
        <f>IF(LOOKUP(I581,DATOS!A:A,DATOS!C:C)=0,J575,(LOOKUP(I581,DATOS!A:A,DATOS!C:C)))</f>
        <v>6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363</v>
      </c>
      <c r="J587" s="61">
        <f>IF(LOOKUP(I587,DATOS!A:A,DATOS!C:C)=0,J581,(LOOKUP(I587,DATOS!A:A,DATOS!C:C)))</f>
        <v>6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364</v>
      </c>
      <c r="J593" s="61">
        <f>IF(LOOKUP(I593,DATOS!A:A,DATOS!C:C)=0,J587,(LOOKUP(I593,DATOS!A:A,DATOS!C:C)))</f>
        <v>6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365</v>
      </c>
      <c r="J599" s="61">
        <f>IF(LOOKUP(I599,DATOS!A:A,DATOS!C:C)=0,J593,(LOOKUP(I599,DATOS!A:A,DATOS!C:C)))</f>
        <v>6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password="CC7D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960" priority="28" stopIfTrue="1" operator="lessThan">
      <formula>2</formula>
    </cfRule>
    <cfRule type="cellIs" dxfId="959" priority="29" stopIfTrue="1" operator="equal">
      <formula>2</formula>
    </cfRule>
    <cfRule type="cellIs" dxfId="95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957" priority="1" stopIfTrue="1" operator="lessThan">
      <formula>2</formula>
    </cfRule>
    <cfRule type="cellIs" dxfId="956" priority="2" stopIfTrue="1" operator="equal">
      <formula>2</formula>
    </cfRule>
    <cfRule type="cellIs" dxfId="95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954" priority="25" stopIfTrue="1" operator="lessThan">
      <formula>2</formula>
    </cfRule>
    <cfRule type="cellIs" dxfId="953" priority="26" stopIfTrue="1" operator="equal">
      <formula>2</formula>
    </cfRule>
    <cfRule type="cellIs" dxfId="95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951" priority="22" stopIfTrue="1" operator="lessThan">
      <formula>2</formula>
    </cfRule>
    <cfRule type="cellIs" dxfId="950" priority="23" stopIfTrue="1" operator="equal">
      <formula>2</formula>
    </cfRule>
    <cfRule type="cellIs" dxfId="94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948" priority="19" stopIfTrue="1" operator="lessThan">
      <formula>2</formula>
    </cfRule>
    <cfRule type="cellIs" dxfId="947" priority="20" stopIfTrue="1" operator="equal">
      <formula>2</formula>
    </cfRule>
    <cfRule type="cellIs" dxfId="94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945" priority="16" stopIfTrue="1" operator="lessThan">
      <formula>2</formula>
    </cfRule>
    <cfRule type="cellIs" dxfId="944" priority="17" stopIfTrue="1" operator="equal">
      <formula>2</formula>
    </cfRule>
    <cfRule type="cellIs" dxfId="94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942" priority="13" stopIfTrue="1" operator="lessThan">
      <formula>2</formula>
    </cfRule>
    <cfRule type="cellIs" dxfId="941" priority="14" stopIfTrue="1" operator="equal">
      <formula>2</formula>
    </cfRule>
    <cfRule type="cellIs" dxfId="94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939" priority="10" stopIfTrue="1" operator="lessThan">
      <formula>2</formula>
    </cfRule>
    <cfRule type="cellIs" dxfId="938" priority="11" stopIfTrue="1" operator="equal">
      <formula>2</formula>
    </cfRule>
    <cfRule type="cellIs" dxfId="93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936" priority="7" stopIfTrue="1" operator="lessThan">
      <formula>2</formula>
    </cfRule>
    <cfRule type="cellIs" dxfId="935" priority="8" stopIfTrue="1" operator="equal">
      <formula>2</formula>
    </cfRule>
    <cfRule type="cellIs" dxfId="93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933" priority="4" stopIfTrue="1" operator="lessThan">
      <formula>2</formula>
    </cfRule>
    <cfRule type="cellIs" dxfId="932" priority="5" stopIfTrue="1" operator="equal">
      <formula>2</formula>
    </cfRule>
    <cfRule type="cellIs" dxfId="93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AI819"/>
  <sheetViews>
    <sheetView zoomScale="90" zoomScaleNormal="90" workbookViewId="0">
      <pane ySplit="2" topLeftCell="A3" activePane="bottomLeft" state="frozen"/>
      <selection activeCell="C42" sqref="C42"/>
      <selection pane="bottomLeft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IF(PORTADA!$F$51="A",G1,PORTADA!$F$52)</f>
        <v xml:space="preserve">Organización política y territorial, y España en el mundo. </v>
      </c>
      <c r="D1" s="3"/>
      <c r="E1" s="4" t="e">
        <f>ROUND(Q2/K2*10,2)</f>
        <v>#DIV/0!</v>
      </c>
      <c r="F1" s="4"/>
      <c r="G1" s="38" t="str">
        <f>LOOKUP(I5,DATOS!A:A,DATOS!E:E)</f>
        <v xml:space="preserve">Organización política y territorial, y España en el mundo. </v>
      </c>
      <c r="I1" s="39">
        <v>6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 xml:space="preserve">Organización política y territorial, y España en el mundo. 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IF(PORTADA!$F$51="A",CONCATENATE(K5,".- ",G5),"")</f>
        <v xml:space="preserve">1.- ORGANIZACIÓN POLÍTICA Y TERRITORIAL DE ESPAÑA. </v>
      </c>
      <c r="D5" s="24"/>
      <c r="E5" s="11"/>
      <c r="F5" s="11"/>
      <c r="G5" s="40" t="str">
        <f>LOOKUP(I5,DATOS!A:A,DATOS!F:F)</f>
        <v xml:space="preserve">ORGANIZACIÓN POLÍTICA Y TERRITORIAL DE ESPAÑA. </v>
      </c>
      <c r="H5" s="40">
        <f>LOOKUP(I5,DATOS!A:A,DATOS!P:P)</f>
        <v>0</v>
      </c>
      <c r="I5" s="35">
        <f>LOOKUP(I1,DATOS!C:C,DATOS!A:A)</f>
        <v>316</v>
      </c>
      <c r="J5" s="61">
        <f>LOOKUP(I5,DATOS!A:A,DATOS!C:C)</f>
        <v>6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IF(PORTADA!$F$51="A",CONCATENATE(K11,".- ",G11),"")</f>
        <v xml:space="preserve">2.- ORGANIZACIÓN POLÍTICA Y TERRITORIAL DE ESPAÑA. </v>
      </c>
      <c r="D11" s="24"/>
      <c r="E11" s="11"/>
      <c r="F11" s="11"/>
      <c r="G11" s="40" t="str">
        <f>IF(J12="FIN","",LOOKUP(I11,DATOS!A:A,DATOS!F:F))</f>
        <v xml:space="preserve">ORGANIZACIÓN POLÍTICA Y TERRITORIAL DE ESPAÑA. </v>
      </c>
      <c r="H11" s="40">
        <f>IF(J12="FIN",0,LOOKUP(I11,DATOS!A:A,DATOS!P:P))</f>
        <v>0</v>
      </c>
      <c r="I11" s="35">
        <f>+I5+1</f>
        <v>317</v>
      </c>
      <c r="J11" s="61">
        <f>IF(LOOKUP(I11,DATOS!A:A,DATOS!C:C)=0,J5,(LOOKUP(I11,DATOS!A:A,DATOS!C:C)))</f>
        <v>6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IF(PORTADA!$F$51="A",CONCATENATE(K17,".- ",G17),"")</f>
        <v xml:space="preserve">3.- ORGANIZACIÓN POLÍTICA Y TERRITORIAL DE ESPAÑA. </v>
      </c>
      <c r="D17" s="24"/>
      <c r="E17" s="11"/>
      <c r="F17" s="11"/>
      <c r="G17" s="40" t="str">
        <f>IF(J18="FIN","",LOOKUP(I17,DATOS!A:A,DATOS!F:F))</f>
        <v xml:space="preserve">ORGANIZACIÓN POLÍTICA Y TERRITORIAL DE ESPAÑA. </v>
      </c>
      <c r="H17" s="40">
        <f>IF(J18="FIN",0,LOOKUP(I17,DATOS!A:A,DATOS!P:P))</f>
        <v>0</v>
      </c>
      <c r="I17" s="35">
        <f>+I11+1</f>
        <v>318</v>
      </c>
      <c r="J17" s="61">
        <f>IF(LOOKUP(I17,DATOS!A:A,DATOS!C:C)=0,J11,(LOOKUP(I17,DATOS!A:A,DATOS!C:C)))</f>
        <v>6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IF(PORTADA!$F$51="A",CONCATENATE(K23,".- ",G23),"")</f>
        <v xml:space="preserve">4.- ORGANIZACIÓN POLÍTICA Y TERRITORIAL DE ESPAÑA. </v>
      </c>
      <c r="D23" s="24"/>
      <c r="E23" s="11"/>
      <c r="F23" s="11"/>
      <c r="G23" s="40" t="str">
        <f>IF(J24="FIN","",LOOKUP(I23,DATOS!A:A,DATOS!F:F))</f>
        <v xml:space="preserve">ORGANIZACIÓN POLÍTICA Y TERRITORIAL DE ESPAÑA. </v>
      </c>
      <c r="H23" s="40">
        <f>IF(J24="FIN",0,LOOKUP(I23,DATOS!A:A,DATOS!P:P))</f>
        <v>0</v>
      </c>
      <c r="I23" s="35">
        <f>+I17+1</f>
        <v>319</v>
      </c>
      <c r="J23" s="61">
        <f>IF(LOOKUP(I23,DATOS!A:A,DATOS!C:C)=0,J17,(LOOKUP(I23,DATOS!A:A,DATOS!C:C)))</f>
        <v>6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IF(PORTADA!$F$51="A",CONCATENATE(K29,".- ",G29),"")</f>
        <v xml:space="preserve">5.- ORGANIZACIÓN POLÍTICA Y TERRITORIAL DE ESPAÑA. </v>
      </c>
      <c r="D29" s="24"/>
      <c r="E29" s="11"/>
      <c r="F29" s="11"/>
      <c r="G29" s="40" t="str">
        <f>IF(J30="FIN","",LOOKUP(I29,DATOS!A:A,DATOS!F:F))</f>
        <v xml:space="preserve">ORGANIZACIÓN POLÍTICA Y TERRITORIAL DE ESPAÑA. </v>
      </c>
      <c r="H29" s="40">
        <f>IF(J30="FIN",0,LOOKUP(I29,DATOS!A:A,DATOS!P:P))</f>
        <v>0</v>
      </c>
      <c r="I29" s="35">
        <f>+I23+1</f>
        <v>320</v>
      </c>
      <c r="J29" s="61">
        <f>IF(LOOKUP(I29,DATOS!A:A,DATOS!C:C)=0,J23,(LOOKUP(I29,DATOS!A:A,DATOS!C:C)))</f>
        <v>6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IF(PORTADA!$F$51="A",CONCATENATE(K35,".- ",G35),"")</f>
        <v xml:space="preserve">6.- ORGANIZACIÓN POLÍTICA Y TERRITORIAL DE ESPAÑA. </v>
      </c>
      <c r="D35" s="24"/>
      <c r="E35" s="11"/>
      <c r="F35" s="11"/>
      <c r="G35" s="40" t="str">
        <f>IF(J36="FIN","",LOOKUP(I35,DATOS!A:A,DATOS!F:F))</f>
        <v xml:space="preserve">ORGANIZACIÓN POLÍTICA Y TERRITORIAL DE ESPAÑA. </v>
      </c>
      <c r="H35" s="40">
        <f>IF(J36="FIN",0,LOOKUP(I35,DATOS!A:A,DATOS!P:P))</f>
        <v>0</v>
      </c>
      <c r="I35" s="35">
        <f>+I29+1</f>
        <v>321</v>
      </c>
      <c r="J35" s="61">
        <f>IF(LOOKUP(I35,DATOS!A:A,DATOS!C:C)=0,J29,(LOOKUP(I35,DATOS!A:A,DATOS!C:C)))</f>
        <v>6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IF(PORTADA!$F$51="A",CONCATENATE(K41,".- ",G41),"")</f>
        <v xml:space="preserve">7.- ORGANIZACIÓN POLÍTICA Y TERRITORIAL DE ESPAÑA. </v>
      </c>
      <c r="D41" s="24"/>
      <c r="E41" s="11"/>
      <c r="F41" s="11"/>
      <c r="G41" s="40" t="str">
        <f>IF(J42="FIN","",LOOKUP(I41,DATOS!A:A,DATOS!F:F))</f>
        <v xml:space="preserve">ORGANIZACIÓN POLÍTICA Y TERRITORIAL DE ESPAÑA. </v>
      </c>
      <c r="H41" s="40">
        <f>IF(J42="FIN",0,LOOKUP(I41,DATOS!A:A,DATOS!P:P))</f>
        <v>0</v>
      </c>
      <c r="I41" s="35">
        <f>+I35+1</f>
        <v>322</v>
      </c>
      <c r="J41" s="61">
        <f>IF(LOOKUP(I41,DATOS!A:A,DATOS!C:C)=0,J35,(LOOKUP(I41,DATOS!A:A,DATOS!C:C)))</f>
        <v>6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IF(PORTADA!$F$51="A",CONCATENATE(K47,".- ",G47),"")</f>
        <v xml:space="preserve">8.- ORGANIZACIÓN POLÍTICA Y TERRITORIAL DE ESPAÑA. </v>
      </c>
      <c r="D47" s="24"/>
      <c r="E47" s="11"/>
      <c r="F47" s="11"/>
      <c r="G47" s="40" t="str">
        <f>IF(J48="FIN","",LOOKUP(I47,DATOS!A:A,DATOS!F:F))</f>
        <v xml:space="preserve">ORGANIZACIÓN POLÍTICA Y TERRITORIAL DE ESPAÑA. </v>
      </c>
      <c r="H47" s="40">
        <f>IF(J48="FIN",0,LOOKUP(I47,DATOS!A:A,DATOS!P:P))</f>
        <v>0</v>
      </c>
      <c r="I47" s="35">
        <f>+I41+1</f>
        <v>323</v>
      </c>
      <c r="J47" s="61">
        <f>IF(LOOKUP(I47,DATOS!A:A,DATOS!C:C)=0,J41,(LOOKUP(I47,DATOS!A:A,DATOS!C:C)))</f>
        <v>6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IF(PORTADA!$F$51="A",CONCATENATE(K53,".- ",G53),"")</f>
        <v xml:space="preserve">9.- ORGANIZACIÓN POLÍTICA Y TERRITORIAL DE ESPAÑA. </v>
      </c>
      <c r="D53" s="24"/>
      <c r="E53" s="11"/>
      <c r="F53" s="11"/>
      <c r="G53" s="40" t="str">
        <f>IF(J54="FIN","",LOOKUP(I53,DATOS!A:A,DATOS!F:F))</f>
        <v xml:space="preserve">ORGANIZACIÓN POLÍTICA Y TERRITORIAL DE ESPAÑA. </v>
      </c>
      <c r="H53" s="40">
        <f>IF(J54="FIN",0,LOOKUP(I53,DATOS!A:A,DATOS!P:P))</f>
        <v>0</v>
      </c>
      <c r="I53" s="35">
        <f>+I47+1</f>
        <v>324</v>
      </c>
      <c r="J53" s="61">
        <f>IF(LOOKUP(I53,DATOS!A:A,DATOS!C:C)=0,J47,(LOOKUP(I53,DATOS!A:A,DATOS!C:C)))</f>
        <v>6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IF(PORTADA!$F$51="A",CONCATENATE(K59,".- ",G59),"")</f>
        <v xml:space="preserve">10.- ORGANIZACIÓN POLÍTICA Y TERRITORIAL DE ESPAÑA. </v>
      </c>
      <c r="D59" s="24"/>
      <c r="E59" s="11"/>
      <c r="F59" s="11"/>
      <c r="G59" s="40" t="str">
        <f>IF(J60="FIN","",LOOKUP(I59,DATOS!A:A,DATOS!F:F))</f>
        <v xml:space="preserve">ORGANIZACIÓN POLÍTICA Y TERRITORIAL DE ESPAÑA. </v>
      </c>
      <c r="H59" s="40">
        <f>IF(J60="FIN",0,LOOKUP(I59,DATOS!A:A,DATOS!P:P))</f>
        <v>0</v>
      </c>
      <c r="I59" s="35">
        <f>+I53+1</f>
        <v>325</v>
      </c>
      <c r="J59" s="61">
        <f>IF(LOOKUP(I59,DATOS!A:A,DATOS!C:C)=0,J53,(LOOKUP(I59,DATOS!A:A,DATOS!C:C)))</f>
        <v>6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IF(PORTADA!$F$51="A",CONCATENATE(K65,".- ",G65),"")</f>
        <v xml:space="preserve">11.- ORGANIZACIÓN POLÍTICA Y TERRITORIAL DE ESPAÑA. </v>
      </c>
      <c r="D65" s="24"/>
      <c r="E65" s="11"/>
      <c r="F65" s="11"/>
      <c r="G65" s="40" t="str">
        <f>IF(J66="FIN","",LOOKUP(I65,DATOS!A:A,DATOS!F:F))</f>
        <v xml:space="preserve">ORGANIZACIÓN POLÍTICA Y TERRITORIAL DE ESPAÑA. </v>
      </c>
      <c r="H65" s="40">
        <f>IF(J66="FIN",0,LOOKUP(I65,DATOS!A:A,DATOS!P:P))</f>
        <v>0</v>
      </c>
      <c r="I65" s="35">
        <f>+I59+1</f>
        <v>326</v>
      </c>
      <c r="J65" s="61">
        <f>IF(LOOKUP(I65,DATOS!A:A,DATOS!C:C)=0,J59,(LOOKUP(I65,DATOS!A:A,DATOS!C:C)))</f>
        <v>6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IF(PORTADA!$F$51="A",CONCATENATE(K71,".- ",G71),"")</f>
        <v xml:space="preserve">12.- ORGANIZACIÓN POLÍTICA Y TERRITORIAL DE ESPAÑA. </v>
      </c>
      <c r="D71" s="24"/>
      <c r="E71" s="11"/>
      <c r="F71" s="11"/>
      <c r="G71" s="40" t="str">
        <f>IF(J72="FIN","",LOOKUP(I71,DATOS!A:A,DATOS!F:F))</f>
        <v xml:space="preserve">ORGANIZACIÓN POLÍTICA Y TERRITORIAL DE ESPAÑA. </v>
      </c>
      <c r="H71" s="40">
        <f>IF(J72="FIN",0,LOOKUP(I71,DATOS!A:A,DATOS!P:P))</f>
        <v>0</v>
      </c>
      <c r="I71" s="35">
        <f>+I65+1</f>
        <v>327</v>
      </c>
      <c r="J71" s="61">
        <f>IF(LOOKUP(I71,DATOS!A:A,DATOS!C:C)=0,J65,(LOOKUP(I71,DATOS!A:A,DATOS!C:C)))</f>
        <v>6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IF(PORTADA!$F$51="A",CONCATENATE(K77,".- ",G77),"")</f>
        <v xml:space="preserve">13.- ORGANIZACIÓN POLÍTICA Y TERRITORIAL DE ESPAÑA. </v>
      </c>
      <c r="D77" s="24"/>
      <c r="E77" s="11"/>
      <c r="F77" s="11"/>
      <c r="G77" s="40" t="str">
        <f>IF(J78="FIN","",LOOKUP(I77,DATOS!A:A,DATOS!F:F))</f>
        <v xml:space="preserve">ORGANIZACIÓN POLÍTICA Y TERRITORIAL DE ESPAÑA. </v>
      </c>
      <c r="H77" s="40">
        <f>IF(J78="FIN",0,LOOKUP(I77,DATOS!A:A,DATOS!P:P))</f>
        <v>0</v>
      </c>
      <c r="I77" s="35">
        <f>+I71+1</f>
        <v>328</v>
      </c>
      <c r="J77" s="61">
        <f>IF(LOOKUP(I77,DATOS!A:A,DATOS!C:C)=0,J71,(LOOKUP(I77,DATOS!A:A,DATOS!C:C)))</f>
        <v>6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IF(PORTADA!$F$51="A",CONCATENATE(K83,".- ",G83),"")</f>
        <v xml:space="preserve">14.- ORGANIZACIÓN POLÍTICA Y TERRITORIAL DE ESPAÑA. </v>
      </c>
      <c r="D83" s="24"/>
      <c r="E83" s="11"/>
      <c r="F83" s="11"/>
      <c r="G83" s="40" t="str">
        <f>IF(J84="FIN","",LOOKUP(I83,DATOS!A:A,DATOS!F:F))</f>
        <v xml:space="preserve">ORGANIZACIÓN POLÍTICA Y TERRITORIAL DE ESPAÑA. </v>
      </c>
      <c r="H83" s="40">
        <f>IF(J84="FIN",0,LOOKUP(I83,DATOS!A:A,DATOS!P:P))</f>
        <v>0</v>
      </c>
      <c r="I83" s="35">
        <f>+I77+1</f>
        <v>329</v>
      </c>
      <c r="J83" s="61">
        <f>IF(LOOKUP(I83,DATOS!A:A,DATOS!C:C)=0,J77,(LOOKUP(I83,DATOS!A:A,DATOS!C:C)))</f>
        <v>6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IF(PORTADA!$F$51="A",CONCATENATE(K89,".- ",G89),"")</f>
        <v xml:space="preserve">15.- ORGANIZACIÓN POLÍTICA Y TERRITORIAL DE ESPAÑA. </v>
      </c>
      <c r="D89" s="24"/>
      <c r="E89" s="11"/>
      <c r="F89" s="11"/>
      <c r="G89" s="40" t="str">
        <f>IF(J90="FIN","",LOOKUP(I89,DATOS!A:A,DATOS!F:F))</f>
        <v xml:space="preserve">ORGANIZACIÓN POLÍTICA Y TERRITORIAL DE ESPAÑA. </v>
      </c>
      <c r="H89" s="40">
        <f>IF(J90="FIN",0,LOOKUP(I89,DATOS!A:A,DATOS!P:P))</f>
        <v>0</v>
      </c>
      <c r="I89" s="35">
        <f>+I83+1</f>
        <v>330</v>
      </c>
      <c r="J89" s="61">
        <f>IF(LOOKUP(I89,DATOS!A:A,DATOS!C:C)=0,J83,(LOOKUP(I89,DATOS!A:A,DATOS!C:C)))</f>
        <v>6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IF(PORTADA!$F$51="A",CONCATENATE(K95,".- ",G95),"")</f>
        <v xml:space="preserve">16.- ORGANIZACIÓN POLÍTICA Y TERRITORIAL DE ESPAÑA. </v>
      </c>
      <c r="D95" s="24"/>
      <c r="E95" s="11"/>
      <c r="F95" s="11"/>
      <c r="G95" s="40" t="str">
        <f>IF(J96="FIN","",LOOKUP(I95,DATOS!A:A,DATOS!F:F))</f>
        <v xml:space="preserve">ORGANIZACIÓN POLÍTICA Y TERRITORIAL DE ESPAÑA. </v>
      </c>
      <c r="H95" s="40">
        <f>IF(J96="FIN",0,LOOKUP(I95,DATOS!A:A,DATOS!P:P))</f>
        <v>0</v>
      </c>
      <c r="I95" s="35">
        <f>+I89+1</f>
        <v>331</v>
      </c>
      <c r="J95" s="61">
        <f>IF(LOOKUP(I95,DATOS!A:A,DATOS!C:C)=0,J89,(LOOKUP(I95,DATOS!A:A,DATOS!C:C)))</f>
        <v>6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IF(PORTADA!$F$51="A",CONCATENATE(K101,".- ",G101),"")</f>
        <v xml:space="preserve">17.- ORGANIZACIÓN POLÍTICA Y TERRITORIAL DE ESPAÑA. </v>
      </c>
      <c r="D101" s="24"/>
      <c r="E101" s="11"/>
      <c r="F101" s="11"/>
      <c r="G101" s="40" t="str">
        <f>IF(J102="FIN","",LOOKUP(I101,DATOS!A:A,DATOS!F:F))</f>
        <v xml:space="preserve">ORGANIZACIÓN POLÍTICA Y TERRITORIAL DE ESPAÑA. </v>
      </c>
      <c r="H101" s="40">
        <f>IF(J102="FIN",0,LOOKUP(I101,DATOS!A:A,DATOS!P:P))</f>
        <v>0</v>
      </c>
      <c r="I101" s="35">
        <f>+I95+1</f>
        <v>332</v>
      </c>
      <c r="J101" s="61">
        <f>IF(LOOKUP(I101,DATOS!A:A,DATOS!C:C)=0,J95,(LOOKUP(I101,DATOS!A:A,DATOS!C:C)))</f>
        <v>6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IF(PORTADA!$F$51="A",CONCATENATE(K107,".- ",G107),"")</f>
        <v xml:space="preserve">18.- ORGANIZACIÓN POLÍTICA Y TERRITORIAL DE ESPAÑA. </v>
      </c>
      <c r="D107" s="24"/>
      <c r="E107" s="11"/>
      <c r="F107" s="11"/>
      <c r="G107" s="40" t="str">
        <f>IF(J108="FIN","",LOOKUP(I107,DATOS!A:A,DATOS!F:F))</f>
        <v xml:space="preserve">ORGANIZACIÓN POLÍTICA Y TERRITORIAL DE ESPAÑA. </v>
      </c>
      <c r="H107" s="40">
        <f>IF(J108="FIN",0,LOOKUP(I107,DATOS!A:A,DATOS!P:P))</f>
        <v>0</v>
      </c>
      <c r="I107" s="35">
        <f>+I101+1</f>
        <v>333</v>
      </c>
      <c r="J107" s="61">
        <f>IF(LOOKUP(I107,DATOS!A:A,DATOS!C:C)=0,J101,(LOOKUP(I107,DATOS!A:A,DATOS!C:C)))</f>
        <v>6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IF(PORTADA!$F$51="A",CONCATENATE(K113,".- ",G113),"")</f>
        <v xml:space="preserve">19.- ORGANIZACIÓN POLÍTICA Y TERRITORIAL DE ESPAÑA. </v>
      </c>
      <c r="D113" s="24"/>
      <c r="E113" s="11"/>
      <c r="F113" s="11"/>
      <c r="G113" s="40" t="str">
        <f>IF(J114="FIN","",LOOKUP(I113,DATOS!A:A,DATOS!F:F))</f>
        <v xml:space="preserve">ORGANIZACIÓN POLÍTICA Y TERRITORIAL DE ESPAÑA. </v>
      </c>
      <c r="H113" s="40">
        <f>IF(J114="FIN",0,LOOKUP(I113,DATOS!A:A,DATOS!P:P))</f>
        <v>0</v>
      </c>
      <c r="I113" s="35">
        <f>+I107+1</f>
        <v>334</v>
      </c>
      <c r="J113" s="61">
        <f>IF(LOOKUP(I113,DATOS!A:A,DATOS!C:C)=0,J107,(LOOKUP(I113,DATOS!A:A,DATOS!C:C)))</f>
        <v>6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IF(PORTADA!$F$51="A",CONCATENATE(K119,".- ",G119),"")</f>
        <v xml:space="preserve">20.- ORGANIZACIÓN POLÍTICA Y TERRITORIAL DE ESPAÑA. </v>
      </c>
      <c r="D119" s="24"/>
      <c r="E119" s="11"/>
      <c r="F119" s="11"/>
      <c r="G119" s="40" t="str">
        <f>IF(J120="FIN","",LOOKUP(I119,DATOS!A:A,DATOS!F:F))</f>
        <v xml:space="preserve">ORGANIZACIÓN POLÍTICA Y TERRITORIAL DE ESPAÑA. </v>
      </c>
      <c r="H119" s="40">
        <f>IF(J120="FIN",0,LOOKUP(I119,DATOS!A:A,DATOS!P:P))</f>
        <v>0</v>
      </c>
      <c r="I119" s="35">
        <f>+I113+1</f>
        <v>335</v>
      </c>
      <c r="J119" s="61">
        <f>IF(LOOKUP(I119,DATOS!A:A,DATOS!C:C)=0,J113,(LOOKUP(I119,DATOS!A:A,DATOS!C:C)))</f>
        <v>6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IF(PORTADA!$F$51="A",CONCATENATE(K125,".- ",G125),"")</f>
        <v xml:space="preserve">21.- ORGANIZACIÓN POLÍTICA Y TERRITORIAL DE ESPAÑA. </v>
      </c>
      <c r="D125" s="24"/>
      <c r="E125" s="11"/>
      <c r="F125" s="11"/>
      <c r="G125" s="40" t="str">
        <f>IF(J126="FIN","",LOOKUP(I125,DATOS!A:A,DATOS!F:F))</f>
        <v xml:space="preserve">ORGANIZACIÓN POLÍTICA Y TERRITORIAL DE ESPAÑA. </v>
      </c>
      <c r="H125" s="40">
        <f>IF(J126="FIN",0,LOOKUP(I125,DATOS!A:A,DATOS!P:P))</f>
        <v>0</v>
      </c>
      <c r="I125" s="35">
        <f>+I119+1</f>
        <v>336</v>
      </c>
      <c r="J125" s="61">
        <f>IF(LOOKUP(I125,DATOS!A:A,DATOS!C:C)=0,J119,(LOOKUP(I125,DATOS!A:A,DATOS!C:C)))</f>
        <v>6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IF(PORTADA!$F$51="A",CONCATENATE(K131,".- ",G131),"")</f>
        <v xml:space="preserve">22.- ORGANIZACIÓN POLÍTICA Y TERRITORIAL DE ESPAÑA. </v>
      </c>
      <c r="D131" s="24"/>
      <c r="E131" s="11"/>
      <c r="F131" s="11"/>
      <c r="G131" s="40" t="str">
        <f>IF(J132="FIN","",LOOKUP(I131,DATOS!A:A,DATOS!F:F))</f>
        <v xml:space="preserve">ORGANIZACIÓN POLÍTICA Y TERRITORIAL DE ESPAÑA. </v>
      </c>
      <c r="H131" s="40">
        <f>IF(J132="FIN",0,LOOKUP(I131,DATOS!A:A,DATOS!P:P))</f>
        <v>0</v>
      </c>
      <c r="I131" s="35">
        <f>+I125+1</f>
        <v>337</v>
      </c>
      <c r="J131" s="61">
        <f>IF(LOOKUP(I131,DATOS!A:A,DATOS!C:C)=0,J125,(LOOKUP(I131,DATOS!A:A,DATOS!C:C)))</f>
        <v>6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IF(PORTADA!$F$51="A",CONCATENATE(K137,".- ",G137),"")</f>
        <v xml:space="preserve">23.- ORGANIZACIÓN POLÍTICA Y TERRITORIAL DE ESPAÑA. </v>
      </c>
      <c r="D137" s="24"/>
      <c r="E137" s="11"/>
      <c r="F137" s="11"/>
      <c r="G137" s="40" t="str">
        <f>IF(J138="FIN","",LOOKUP(I137,DATOS!A:A,DATOS!F:F))</f>
        <v xml:space="preserve">ORGANIZACIÓN POLÍTICA Y TERRITORIAL DE ESPAÑA. </v>
      </c>
      <c r="H137" s="40">
        <f>IF(J138="FIN",0,LOOKUP(I137,DATOS!A:A,DATOS!P:P))</f>
        <v>0</v>
      </c>
      <c r="I137" s="35">
        <f>+I131+1</f>
        <v>338</v>
      </c>
      <c r="J137" s="61">
        <f>IF(LOOKUP(I137,DATOS!A:A,DATOS!C:C)=0,J131,(LOOKUP(I137,DATOS!A:A,DATOS!C:C)))</f>
        <v>6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IF(PORTADA!$F$51="A",CONCATENATE(K143,".- ",G143),"")</f>
        <v xml:space="preserve">24.- ORGANIZACIÓN POLÍTICA Y TERRITORIAL DE ESPAÑA. </v>
      </c>
      <c r="D143" s="24"/>
      <c r="E143" s="11"/>
      <c r="F143" s="11"/>
      <c r="G143" s="40" t="str">
        <f>IF(J144="FIN","",LOOKUP(I143,DATOS!A:A,DATOS!F:F))</f>
        <v xml:space="preserve">ORGANIZACIÓN POLÍTICA Y TERRITORIAL DE ESPAÑA. </v>
      </c>
      <c r="H143" s="40">
        <f>IF(J144="FIN",0,LOOKUP(I143,DATOS!A:A,DATOS!P:P))</f>
        <v>0</v>
      </c>
      <c r="I143" s="35">
        <f>+I137+1</f>
        <v>339</v>
      </c>
      <c r="J143" s="61">
        <f>IF(LOOKUP(I143,DATOS!A:A,DATOS!C:C)=0,J137,(LOOKUP(I143,DATOS!A:A,DATOS!C:C)))</f>
        <v>6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IF(PORTADA!$F$51="A",CONCATENATE(K149,".- ",G149),"")</f>
        <v xml:space="preserve">25.- ORGANIZACIÓN POLÍTICA Y TERRITORIAL DE ESPAÑA. </v>
      </c>
      <c r="D149" s="24"/>
      <c r="E149" s="11"/>
      <c r="F149" s="11"/>
      <c r="G149" s="40" t="str">
        <f>IF(J150="FIN","",LOOKUP(I149,DATOS!A:A,DATOS!F:F))</f>
        <v xml:space="preserve">ORGANIZACIÓN POLÍTICA Y TERRITORIAL DE ESPAÑA. </v>
      </c>
      <c r="H149" s="40">
        <f>IF(J150="FIN",0,LOOKUP(I149,DATOS!A:A,DATOS!P:P))</f>
        <v>0</v>
      </c>
      <c r="I149" s="35">
        <f>+I143+1</f>
        <v>340</v>
      </c>
      <c r="J149" s="61">
        <f>IF(LOOKUP(I149,DATOS!A:A,DATOS!C:C)=0,J143,(LOOKUP(I149,DATOS!A:A,DATOS!C:C)))</f>
        <v>6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IF(PORTADA!$F$51="A",CONCATENATE(K155,".- ",G155),"")</f>
        <v xml:space="preserve">26.- ORGANIZACIÓN POLÍTICA Y TERRITORIAL DE ESPAÑA. </v>
      </c>
      <c r="D155" s="24"/>
      <c r="E155" s="11"/>
      <c r="F155" s="11"/>
      <c r="G155" s="40" t="str">
        <f>IF(J156="FIN","",LOOKUP(I155,DATOS!A:A,DATOS!F:F))</f>
        <v xml:space="preserve">ORGANIZACIÓN POLÍTICA Y TERRITORIAL DE ESPAÑA. </v>
      </c>
      <c r="H155" s="40">
        <f>IF(J156="FIN",0,LOOKUP(I155,DATOS!A:A,DATOS!P:P))</f>
        <v>0</v>
      </c>
      <c r="I155" s="35">
        <f>+I149+1</f>
        <v>341</v>
      </c>
      <c r="J155" s="61">
        <f>IF(LOOKUP(I155,DATOS!A:A,DATOS!C:C)=0,J149,(LOOKUP(I155,DATOS!A:A,DATOS!C:C)))</f>
        <v>6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IF(PORTADA!$F$51="A",CONCATENATE(K161,".- ",G161),"")</f>
        <v xml:space="preserve">27.- ORGANIZACIÓN POLÍTICA Y TERRITORIAL DE ESPAÑA. </v>
      </c>
      <c r="D161" s="24"/>
      <c r="E161" s="11"/>
      <c r="F161" s="11"/>
      <c r="G161" s="40" t="str">
        <f>IF(J162="FIN","",LOOKUP(I161,DATOS!A:A,DATOS!F:F))</f>
        <v xml:space="preserve">ORGANIZACIÓN POLÍTICA Y TERRITORIAL DE ESPAÑA. </v>
      </c>
      <c r="H161" s="40">
        <f>IF(J162="FIN",0,LOOKUP(I161,DATOS!A:A,DATOS!P:P))</f>
        <v>0</v>
      </c>
      <c r="I161" s="35">
        <f>+I155+1</f>
        <v>342</v>
      </c>
      <c r="J161" s="61">
        <f>IF(LOOKUP(I161,DATOS!A:A,DATOS!C:C)=0,J155,(LOOKUP(I161,DATOS!A:A,DATOS!C:C)))</f>
        <v>6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IF(PORTADA!$F$51="A",CONCATENATE(K167,".- ",G167),"")</f>
        <v xml:space="preserve">28.- ORGANIZACIÓN POLÍTICA Y TERRITORIAL DE ESPAÑA. </v>
      </c>
      <c r="D167" s="24"/>
      <c r="E167" s="11"/>
      <c r="F167" s="11"/>
      <c r="G167" s="40" t="str">
        <f>IF(J168="FIN","",LOOKUP(I167,DATOS!A:A,DATOS!F:F))</f>
        <v xml:space="preserve">ORGANIZACIÓN POLÍTICA Y TERRITORIAL DE ESPAÑA. </v>
      </c>
      <c r="H167" s="40">
        <f>IF(J168="FIN",0,LOOKUP(I167,DATOS!A:A,DATOS!P:P))</f>
        <v>0</v>
      </c>
      <c r="I167" s="35">
        <f>+I161+1</f>
        <v>343</v>
      </c>
      <c r="J167" s="61">
        <f>IF(LOOKUP(I167,DATOS!A:A,DATOS!C:C)=0,J161,(LOOKUP(I167,DATOS!A:A,DATOS!C:C)))</f>
        <v>6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IF(PORTADA!$F$51="A",CONCATENATE(K173,".- ",G173),"")</f>
        <v xml:space="preserve">29.- ORGANIZACIÓN POLÍTICA Y TERRITORIAL DE ESPAÑA. </v>
      </c>
      <c r="D173" s="24"/>
      <c r="E173" s="11"/>
      <c r="F173" s="11"/>
      <c r="G173" s="40" t="str">
        <f>IF(J174="FIN","",LOOKUP(I173,DATOS!A:A,DATOS!F:F))</f>
        <v xml:space="preserve">ORGANIZACIÓN POLÍTICA Y TERRITORIAL DE ESPAÑA. </v>
      </c>
      <c r="H173" s="40">
        <f>IF(J174="FIN",0,LOOKUP(I173,DATOS!A:A,DATOS!P:P))</f>
        <v>0</v>
      </c>
      <c r="I173" s="35">
        <f>+I167+1</f>
        <v>344</v>
      </c>
      <c r="J173" s="61">
        <f>IF(LOOKUP(I173,DATOS!A:A,DATOS!C:C)=0,J167,(LOOKUP(I173,DATOS!A:A,DATOS!C:C)))</f>
        <v>6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IF(PORTADA!$F$51="A",CONCATENATE(K179,".- ",G179),"")</f>
        <v xml:space="preserve">30.- ORGANIZACIÓN POLÍTICA Y TERRITORIAL DE ESPAÑA. </v>
      </c>
      <c r="D179" s="24"/>
      <c r="E179" s="11"/>
      <c r="F179" s="11"/>
      <c r="G179" s="40" t="str">
        <f>IF(J180="FIN","",LOOKUP(I179,DATOS!A:A,DATOS!F:F))</f>
        <v xml:space="preserve">ORGANIZACIÓN POLÍTICA Y TERRITORIAL DE ESPAÑA. </v>
      </c>
      <c r="H179" s="40">
        <f>IF(J180="FIN",0,LOOKUP(I179,DATOS!A:A,DATOS!P:P))</f>
        <v>0</v>
      </c>
      <c r="I179" s="35">
        <f>+I173+1</f>
        <v>345</v>
      </c>
      <c r="J179" s="61">
        <f>IF(LOOKUP(I179,DATOS!A:A,DATOS!C:C)=0,J173,(LOOKUP(I179,DATOS!A:A,DATOS!C:C)))</f>
        <v>6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IF(PORTADA!$F$51="A",CONCATENATE(K185,".- ",G185),"")</f>
        <v xml:space="preserve">31.- ORGANIZACIÓN POLÍTICA Y TERRITORIAL DE ESPAÑA. </v>
      </c>
      <c r="D185" s="24"/>
      <c r="E185" s="11"/>
      <c r="F185" s="11"/>
      <c r="G185" s="40" t="str">
        <f>IF(J186="FIN","",LOOKUP(I185,DATOS!A:A,DATOS!F:F))</f>
        <v xml:space="preserve">ORGANIZACIÓN POLÍTICA Y TERRITORIAL DE ESPAÑA. </v>
      </c>
      <c r="H185" s="40">
        <f>IF(J186="FIN",0,LOOKUP(I185,DATOS!A:A,DATOS!P:P))</f>
        <v>0</v>
      </c>
      <c r="I185" s="35">
        <f>+I179+1</f>
        <v>346</v>
      </c>
      <c r="J185" s="61">
        <f>IF(LOOKUP(I185,DATOS!A:A,DATOS!C:C)=0,J179,(LOOKUP(I185,DATOS!A:A,DATOS!C:C)))</f>
        <v>6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IF(PORTADA!$F$51="A",CONCATENATE(K191,".- ",G191),"")</f>
        <v xml:space="preserve">32.- ORGANIZACIÓN POLÍTICA Y TERRITORIAL DE ESPAÑA. </v>
      </c>
      <c r="D191" s="24"/>
      <c r="E191" s="11"/>
      <c r="F191" s="11"/>
      <c r="G191" s="40" t="str">
        <f>IF(J192="FIN","",LOOKUP(I191,DATOS!A:A,DATOS!F:F))</f>
        <v xml:space="preserve">ORGANIZACIÓN POLÍTICA Y TERRITORIAL DE ESPAÑA. </v>
      </c>
      <c r="H191" s="40">
        <f>IF(J192="FIN",0,LOOKUP(I191,DATOS!A:A,DATOS!P:P))</f>
        <v>0</v>
      </c>
      <c r="I191" s="35">
        <f>+I185+1</f>
        <v>347</v>
      </c>
      <c r="J191" s="61">
        <f>IF(LOOKUP(I191,DATOS!A:A,DATOS!C:C)=0,J185,(LOOKUP(I191,DATOS!A:A,DATOS!C:C)))</f>
        <v>6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IF(PORTADA!$F$51="A",CONCATENATE(K197,".- ",G197),"")</f>
        <v xml:space="preserve">33.- ORGANIZACIÓN POLÍTICA Y TERRITORIAL DE ESPAÑA. </v>
      </c>
      <c r="D197" s="24"/>
      <c r="E197" s="11"/>
      <c r="F197" s="11"/>
      <c r="G197" s="40" t="str">
        <f>IF(J198="FIN","",LOOKUP(I197,DATOS!A:A,DATOS!F:F))</f>
        <v xml:space="preserve">ORGANIZACIÓN POLÍTICA Y TERRITORIAL DE ESPAÑA. </v>
      </c>
      <c r="H197" s="40">
        <f>IF(J198="FIN",0,LOOKUP(I197,DATOS!A:A,DATOS!P:P))</f>
        <v>0</v>
      </c>
      <c r="I197" s="35">
        <f>+I191+1</f>
        <v>348</v>
      </c>
      <c r="J197" s="61">
        <f>IF(LOOKUP(I197,DATOS!A:A,DATOS!C:C)=0,J191,(LOOKUP(I197,DATOS!A:A,DATOS!C:C)))</f>
        <v>6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IF(PORTADA!$F$51="A",CONCATENATE(K203,".- ",G203),"")</f>
        <v xml:space="preserve">34.- ORGANIZACIÓN POLÍTICA Y TERRITORIAL DE ESPAÑA. </v>
      </c>
      <c r="D203" s="24"/>
      <c r="E203" s="11"/>
      <c r="F203" s="11"/>
      <c r="G203" s="40" t="str">
        <f>IF(J204="FIN","",LOOKUP(I203,DATOS!A:A,DATOS!F:F))</f>
        <v xml:space="preserve">ORGANIZACIÓN POLÍTICA Y TERRITORIAL DE ESPAÑA. </v>
      </c>
      <c r="H203" s="40">
        <f>IF(J204="FIN",0,LOOKUP(I203,DATOS!A:A,DATOS!P:P))</f>
        <v>0</v>
      </c>
      <c r="I203" s="35">
        <f>+I197+1</f>
        <v>349</v>
      </c>
      <c r="J203" s="61">
        <f>IF(LOOKUP(I203,DATOS!A:A,DATOS!C:C)=0,J197,(LOOKUP(I203,DATOS!A:A,DATOS!C:C)))</f>
        <v>6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IF(PORTADA!$F$51="A",CONCATENATE(K209,".- ",G209),"")</f>
        <v xml:space="preserve">35.- ORGANIZACIÓN POLÍTICA Y TERRITORIAL DE ESPAÑA. </v>
      </c>
      <c r="D209" s="24"/>
      <c r="E209" s="11"/>
      <c r="F209" s="11"/>
      <c r="G209" s="40" t="str">
        <f>IF(J210="FIN","",LOOKUP(I209,DATOS!A:A,DATOS!F:F))</f>
        <v xml:space="preserve">ORGANIZACIÓN POLÍTICA Y TERRITORIAL DE ESPAÑA. </v>
      </c>
      <c r="H209" s="40">
        <f>IF(J210="FIN",0,LOOKUP(I209,DATOS!A:A,DATOS!P:P))</f>
        <v>0</v>
      </c>
      <c r="I209" s="35">
        <f>+I203+1</f>
        <v>350</v>
      </c>
      <c r="J209" s="61">
        <f>IF(LOOKUP(I209,DATOS!A:A,DATOS!C:C)=0,J203,(LOOKUP(I209,DATOS!A:A,DATOS!C:C)))</f>
        <v>6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IF(PORTADA!$F$51="A",CONCATENATE(K215,".- ",G215),"")</f>
        <v xml:space="preserve">36.- ORGANIZACIÓN POLÍTICA Y TERRITORIAL DE ESPAÑA. </v>
      </c>
      <c r="D215" s="24"/>
      <c r="E215" s="11"/>
      <c r="F215" s="11"/>
      <c r="G215" s="40" t="str">
        <f>IF(J216="FIN","",LOOKUP(I215,DATOS!A:A,DATOS!F:F))</f>
        <v xml:space="preserve">ORGANIZACIÓN POLÍTICA Y TERRITORIAL DE ESPAÑA. </v>
      </c>
      <c r="H215" s="40">
        <f>IF(J216="FIN",0,LOOKUP(I215,DATOS!A:A,DATOS!P:P))</f>
        <v>0</v>
      </c>
      <c r="I215" s="35">
        <f>+I209+1</f>
        <v>351</v>
      </c>
      <c r="J215" s="61">
        <f>IF(LOOKUP(I215,DATOS!A:A,DATOS!C:C)=0,J209,(LOOKUP(I215,DATOS!A:A,DATOS!C:C)))</f>
        <v>6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IF(PORTADA!$F$51="A",CONCATENATE(K221,".- ",G221),"")</f>
        <v xml:space="preserve">37.- ORGANIZACIÓN POLÍTICA Y TERRITORIAL DE ESPAÑA. </v>
      </c>
      <c r="D221" s="24"/>
      <c r="E221" s="11"/>
      <c r="F221" s="11"/>
      <c r="G221" s="40" t="str">
        <f>IF(J222="FIN","",LOOKUP(I221,DATOS!A:A,DATOS!F:F))</f>
        <v xml:space="preserve">ORGANIZACIÓN POLÍTICA Y TERRITORIAL DE ESPAÑA. </v>
      </c>
      <c r="H221" s="40">
        <f>IF(J222="FIN",0,LOOKUP(I221,DATOS!A:A,DATOS!P:P))</f>
        <v>0</v>
      </c>
      <c r="I221" s="35">
        <f>+I215+1</f>
        <v>352</v>
      </c>
      <c r="J221" s="61">
        <f>IF(LOOKUP(I221,DATOS!A:A,DATOS!C:C)=0,J215,(LOOKUP(I221,DATOS!A:A,DATOS!C:C)))</f>
        <v>6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IF(PORTADA!$F$51="A",CONCATENATE(K227,".- ",G227),"")</f>
        <v xml:space="preserve">38.- ORGANIZACIÓN POLÍTICA Y TERRITORIAL DE ESPAÑA. </v>
      </c>
      <c r="D227" s="24"/>
      <c r="E227" s="11"/>
      <c r="F227" s="11"/>
      <c r="G227" s="40" t="str">
        <f>IF(J228="FIN","",LOOKUP(I227,DATOS!A:A,DATOS!F:F))</f>
        <v xml:space="preserve">ORGANIZACIÓN POLÍTICA Y TERRITORIAL DE ESPAÑA. </v>
      </c>
      <c r="H227" s="40">
        <f>IF(J228="FIN",0,LOOKUP(I227,DATOS!A:A,DATOS!P:P))</f>
        <v>0</v>
      </c>
      <c r="I227" s="35">
        <f>+I221+1</f>
        <v>353</v>
      </c>
      <c r="J227" s="61">
        <f>IF(LOOKUP(I227,DATOS!A:A,DATOS!C:C)=0,J221,(LOOKUP(I227,DATOS!A:A,DATOS!C:C)))</f>
        <v>6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IF(PORTADA!$F$51="A",CONCATENATE(K233,".- ",G233),"")</f>
        <v xml:space="preserve">39.- ORGANIZACIÓN POLÍTICA Y TERRITORIAL DE ESPAÑA. </v>
      </c>
      <c r="D233" s="24"/>
      <c r="E233" s="11"/>
      <c r="F233" s="11"/>
      <c r="G233" s="40" t="str">
        <f>IF(J234="FIN","",LOOKUP(I233,DATOS!A:A,DATOS!F:F))</f>
        <v xml:space="preserve">ORGANIZACIÓN POLÍTICA Y TERRITORIAL DE ESPAÑA. </v>
      </c>
      <c r="H233" s="40">
        <f>IF(J234="FIN",0,LOOKUP(I233,DATOS!A:A,DATOS!P:P))</f>
        <v>0</v>
      </c>
      <c r="I233" s="35">
        <f>+I227+1</f>
        <v>354</v>
      </c>
      <c r="J233" s="61">
        <f>IF(LOOKUP(I233,DATOS!A:A,DATOS!C:C)=0,J227,(LOOKUP(I233,DATOS!A:A,DATOS!C:C)))</f>
        <v>6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IF(PORTADA!$F$51="A",CONCATENATE(K239,".- ",G239),"")</f>
        <v xml:space="preserve">40.- ORGANIZACIÓN POLÍTICA Y TERRITORIAL DE ESPAÑA. </v>
      </c>
      <c r="D239" s="24"/>
      <c r="E239" s="11"/>
      <c r="F239" s="11"/>
      <c r="G239" s="40" t="str">
        <f>IF(J240="FIN","",LOOKUP(I239,DATOS!A:A,DATOS!F:F))</f>
        <v xml:space="preserve">ORGANIZACIÓN POLÍTICA Y TERRITORIAL DE ESPAÑA. </v>
      </c>
      <c r="H239" s="40">
        <f>IF(J240="FIN",0,LOOKUP(I239,DATOS!A:A,DATOS!P:P))</f>
        <v>0</v>
      </c>
      <c r="I239" s="35">
        <f>+I233+1</f>
        <v>355</v>
      </c>
      <c r="J239" s="61">
        <f>IF(LOOKUP(I239,DATOS!A:A,DATOS!C:C)=0,J233,(LOOKUP(I239,DATOS!A:A,DATOS!C:C)))</f>
        <v>6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IF(PORTADA!$F$51="A",CONCATENATE(K245,".- ",G245),"")</f>
        <v xml:space="preserve">41.- ORGANIZACIÓN POLÍTICA Y TERRITORIAL DE ESPAÑA. </v>
      </c>
      <c r="D245" s="24"/>
      <c r="E245" s="11"/>
      <c r="F245" s="11"/>
      <c r="G245" s="40" t="str">
        <f>IF(J246="FIN","",LOOKUP(I245,DATOS!A:A,DATOS!F:F))</f>
        <v xml:space="preserve">ORGANIZACIÓN POLÍTICA Y TERRITORIAL DE ESPAÑA. </v>
      </c>
      <c r="H245" s="40">
        <f>IF(J246="FIN",0,LOOKUP(I245,DATOS!A:A,DATOS!P:P))</f>
        <v>0</v>
      </c>
      <c r="I245" s="35">
        <f>+I239+1</f>
        <v>356</v>
      </c>
      <c r="J245" s="61">
        <f>IF(LOOKUP(I245,DATOS!A:A,DATOS!C:C)=0,J239,(LOOKUP(I245,DATOS!A:A,DATOS!C:C)))</f>
        <v>6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IF(PORTADA!$F$51="A",CONCATENATE(K251,".- ",G251),"")</f>
        <v xml:space="preserve">42.- ORGANIZACIÓN POLÍTICA Y TERRITORIAL DE ESPAÑA. </v>
      </c>
      <c r="D251" s="24"/>
      <c r="E251" s="11"/>
      <c r="F251" s="11"/>
      <c r="G251" s="40" t="str">
        <f>IF(J252="FIN","",LOOKUP(I251,DATOS!A:A,DATOS!F:F))</f>
        <v xml:space="preserve">ORGANIZACIÓN POLÍTICA Y TERRITORIAL DE ESPAÑA. </v>
      </c>
      <c r="H251" s="40">
        <f>IF(J252="FIN",0,LOOKUP(I251,DATOS!A:A,DATOS!P:P))</f>
        <v>0</v>
      </c>
      <c r="I251" s="35">
        <f>+I245+1</f>
        <v>357</v>
      </c>
      <c r="J251" s="61">
        <f>IF(LOOKUP(I251,DATOS!A:A,DATOS!C:C)=0,J245,(LOOKUP(I251,DATOS!A:A,DATOS!C:C)))</f>
        <v>6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IF(PORTADA!$F$51="A",CONCATENATE(K257,".- ",G257),"")</f>
        <v xml:space="preserve">43.- ORGANIZACIÓN POLÍTICA Y TERRITORIAL DE ESPAÑA. </v>
      </c>
      <c r="D257" s="24"/>
      <c r="E257" s="11"/>
      <c r="F257" s="11"/>
      <c r="G257" s="40" t="str">
        <f>IF(J258="FIN","",LOOKUP(I257,DATOS!A:A,DATOS!F:F))</f>
        <v xml:space="preserve">ORGANIZACIÓN POLÍTICA Y TERRITORIAL DE ESPAÑA. </v>
      </c>
      <c r="H257" s="40">
        <f>IF(J258="FIN",0,LOOKUP(I257,DATOS!A:A,DATOS!P:P))</f>
        <v>0</v>
      </c>
      <c r="I257" s="35">
        <f>+I251+1</f>
        <v>358</v>
      </c>
      <c r="J257" s="61">
        <f>IF(LOOKUP(I257,DATOS!A:A,DATOS!C:C)=0,J251,(LOOKUP(I257,DATOS!A:A,DATOS!C:C)))</f>
        <v>6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IF(PORTADA!$F$51="A",CONCATENATE(K263,".- ",G263),"")</f>
        <v xml:space="preserve">44.- ORGANIZACIÓN POLÍTICA Y TERRITORIAL DE ESPAÑA. </v>
      </c>
      <c r="D263" s="24"/>
      <c r="E263" s="11"/>
      <c r="F263" s="11"/>
      <c r="G263" s="40" t="str">
        <f>IF(J264="FIN","",LOOKUP(I263,DATOS!A:A,DATOS!F:F))</f>
        <v xml:space="preserve">ORGANIZACIÓN POLÍTICA Y TERRITORIAL DE ESPAÑA. </v>
      </c>
      <c r="H263" s="40">
        <f>IF(J264="FIN",0,LOOKUP(I263,DATOS!A:A,DATOS!P:P))</f>
        <v>0</v>
      </c>
      <c r="I263" s="35">
        <f>+I257+1</f>
        <v>359</v>
      </c>
      <c r="J263" s="61">
        <f>IF(LOOKUP(I263,DATOS!A:A,DATOS!C:C)=0,J257,(LOOKUP(I263,DATOS!A:A,DATOS!C:C)))</f>
        <v>6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IF(PORTADA!$F$51="A",CONCATENATE(K269,".- ",G269),"")</f>
        <v xml:space="preserve">45.- ORGANIZACIÓN POLÍTICA Y TERRITORIAL DE ESPAÑA. </v>
      </c>
      <c r="D269" s="24"/>
      <c r="E269" s="11"/>
      <c r="F269" s="11"/>
      <c r="G269" s="40" t="str">
        <f>IF(J270="FIN","",LOOKUP(I269,DATOS!A:A,DATOS!F:F))</f>
        <v xml:space="preserve">ORGANIZACIÓN POLÍTICA Y TERRITORIAL DE ESPAÑA. </v>
      </c>
      <c r="H269" s="40">
        <f>IF(J270="FIN",0,LOOKUP(I269,DATOS!A:A,DATOS!P:P))</f>
        <v>0</v>
      </c>
      <c r="I269" s="35">
        <f>+I263+1</f>
        <v>360</v>
      </c>
      <c r="J269" s="61">
        <f>IF(LOOKUP(I269,DATOS!A:A,DATOS!C:C)=0,J263,(LOOKUP(I269,DATOS!A:A,DATOS!C:C)))</f>
        <v>6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IF(PORTADA!$F$51="A",CONCATENATE(K275,".- ",G275),"")</f>
        <v xml:space="preserve">46.- ORGANIZACIÓN POLÍTICA Y TERRITORIAL DE ESPAÑA. </v>
      </c>
      <c r="D275" s="24"/>
      <c r="E275" s="11"/>
      <c r="F275" s="11"/>
      <c r="G275" s="40" t="str">
        <f>IF(J276="FIN","",LOOKUP(I275,DATOS!A:A,DATOS!F:F))</f>
        <v xml:space="preserve">ORGANIZACIÓN POLÍTICA Y TERRITORIAL DE ESPAÑA. </v>
      </c>
      <c r="H275" s="40">
        <f>IF(J276="FIN",0,LOOKUP(I275,DATOS!A:A,DATOS!P:P))</f>
        <v>0</v>
      </c>
      <c r="I275" s="35">
        <f>+I269+1</f>
        <v>361</v>
      </c>
      <c r="J275" s="61">
        <f>IF(LOOKUP(I275,DATOS!A:A,DATOS!C:C)=0,J269,(LOOKUP(I275,DATOS!A:A,DATOS!C:C)))</f>
        <v>6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IF(PORTADA!$F$51="A",CONCATENATE(K281,".- ",G281),"")</f>
        <v xml:space="preserve">47.- ORGANIZACIÓN POLÍTICA Y TERRITORIAL DE ESPAÑA. </v>
      </c>
      <c r="D281" s="24"/>
      <c r="E281" s="11"/>
      <c r="F281" s="11"/>
      <c r="G281" s="40" t="str">
        <f>IF(J282="FIN","",LOOKUP(I281,DATOS!A:A,DATOS!F:F))</f>
        <v xml:space="preserve">ORGANIZACIÓN POLÍTICA Y TERRITORIAL DE ESPAÑA. </v>
      </c>
      <c r="H281" s="40">
        <f>IF(J282="FIN",0,LOOKUP(I281,DATOS!A:A,DATOS!P:P))</f>
        <v>0</v>
      </c>
      <c r="I281" s="35">
        <f>+I275+1</f>
        <v>362</v>
      </c>
      <c r="J281" s="61">
        <f>IF(LOOKUP(I281,DATOS!A:A,DATOS!C:C)=0,J275,(LOOKUP(I281,DATOS!A:A,DATOS!C:C)))</f>
        <v>6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IF(PORTADA!$F$51="A",CONCATENATE(K287,".- ",G287),"")</f>
        <v xml:space="preserve">48.- ORGANIZACIÓN POLÍTICA Y TERRITORIAL DE ESPAÑA. </v>
      </c>
      <c r="D287" s="24"/>
      <c r="E287" s="11"/>
      <c r="F287" s="11"/>
      <c r="G287" s="40" t="str">
        <f>IF(J288="FIN","",LOOKUP(I287,DATOS!A:A,DATOS!F:F))</f>
        <v xml:space="preserve">ORGANIZACIÓN POLÍTICA Y TERRITORIAL DE ESPAÑA. </v>
      </c>
      <c r="H287" s="40">
        <f>IF(J288="FIN",0,LOOKUP(I287,DATOS!A:A,DATOS!P:P))</f>
        <v>0</v>
      </c>
      <c r="I287" s="35">
        <f>+I281+1</f>
        <v>363</v>
      </c>
      <c r="J287" s="61">
        <f>IF(LOOKUP(I287,DATOS!A:A,DATOS!C:C)=0,J281,(LOOKUP(I287,DATOS!A:A,DATOS!C:C)))</f>
        <v>6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IF(PORTADA!$F$51="A",CONCATENATE(K293,".- ",G293),"")</f>
        <v xml:space="preserve">49.- ORGANIZACIÓN POLÍTICA Y TERRITORIAL DE ESPAÑA. </v>
      </c>
      <c r="D293" s="24"/>
      <c r="E293" s="11"/>
      <c r="F293" s="11"/>
      <c r="G293" s="40" t="str">
        <f>IF(J294="FIN","",LOOKUP(I293,DATOS!A:A,DATOS!F:F))</f>
        <v xml:space="preserve">ORGANIZACIÓN POLÍTICA Y TERRITORIAL DE ESPAÑA. </v>
      </c>
      <c r="H293" s="40">
        <f>IF(J294="FIN",0,LOOKUP(I293,DATOS!A:A,DATOS!P:P))</f>
        <v>0</v>
      </c>
      <c r="I293" s="35">
        <f>+I287+1</f>
        <v>364</v>
      </c>
      <c r="J293" s="61">
        <f>IF(LOOKUP(I293,DATOS!A:A,DATOS!C:C)=0,J287,(LOOKUP(I293,DATOS!A:A,DATOS!C:C)))</f>
        <v>6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IF(PORTADA!$F$51="A",CONCATENATE(K299,".- ",G299),"")</f>
        <v xml:space="preserve">50.- ORGANIZACIÓN POLÍTICA Y TERRITORIAL DE ESPAÑA. </v>
      </c>
      <c r="D299" s="24"/>
      <c r="E299" s="11"/>
      <c r="F299" s="11"/>
      <c r="G299" s="40" t="str">
        <f>IF(J300="FIN","",LOOKUP(I299,DATOS!A:A,DATOS!F:F))</f>
        <v xml:space="preserve">ORGANIZACIÓN POLÍTICA Y TERRITORIAL DE ESPAÑA. </v>
      </c>
      <c r="H299" s="40">
        <f>IF(J300="FIN",0,LOOKUP(I299,DATOS!A:A,DATOS!P:P))</f>
        <v>0</v>
      </c>
      <c r="I299" s="35">
        <f>+I293+1</f>
        <v>365</v>
      </c>
      <c r="J299" s="61">
        <f>IF(LOOKUP(I299,DATOS!A:A,DATOS!C:C)=0,J293,(LOOKUP(I299,DATOS!A:A,DATOS!C:C)))</f>
        <v>6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>a) 0</v>
      </c>
      <c r="D300" s="26"/>
      <c r="G300" s="38">
        <f>IF(J300="FIN","",LOOKUP(I299,DATOS!A:A,DATOS!L:L))</f>
        <v>0</v>
      </c>
      <c r="I300" s="35" t="s">
        <v>57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42"/>
      <c r="B301" s="29"/>
      <c r="C301" s="25" t="str">
        <f ca="1">IF(PORTADA!$F$51="A",CONCATENATE(I301," ",G301),"")</f>
        <v>b) 0</v>
      </c>
      <c r="D301" s="26"/>
      <c r="G301" s="38">
        <f>IF(J300="FIN","",LOOKUP(I299,DATOS!A:A,DATOS!M:M))</f>
        <v>0</v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42"/>
      <c r="B302" s="29"/>
      <c r="C302" s="25" t="str">
        <f ca="1">IF(PORTADA!$F$51="A",CONCATENATE(I302," ",G302),"")</f>
        <v>c) 0</v>
      </c>
      <c r="D302" s="26"/>
      <c r="G302" s="38">
        <f>IF(J300="FIN","",LOOKUP(I299,DATOS!A:A,DATOS!N:N))</f>
        <v>0</v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42"/>
      <c r="B303" s="29"/>
      <c r="C303" s="25" t="str">
        <f ca="1">IF(PORTADA!$F$51="A",CONCATENATE(I303," ",G303),"")</f>
        <v>d) 0</v>
      </c>
      <c r="D303" s="26"/>
      <c r="G303" s="38">
        <f>IF(J300="FIN","",LOOKUP(I299,DATOS!A:A,DATOS!O:O))</f>
        <v>0</v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IF(PORTADA!$F$51="A",CONCATENATE(K305,".- ",G305),"")</f>
        <v xml:space="preserve">51.- ORGANIZACIÓN POLÍTICA Y TERRITORIAL DE ESPAÑA. </v>
      </c>
      <c r="D305" s="24"/>
      <c r="E305" s="11"/>
      <c r="F305" s="11"/>
      <c r="G305" s="40" t="str">
        <f>IF(J306="FIN","",LOOKUP(I305,DATOS!A:A,DATOS!F:F))</f>
        <v xml:space="preserve">ORGANIZACIÓN POLÍTICA Y TERRITORIAL DE ESPAÑA. </v>
      </c>
      <c r="H305" s="40">
        <f>IF(J306="FIN",0,LOOKUP(I305,DATOS!A:A,DATOS!P:P))</f>
        <v>0</v>
      </c>
      <c r="I305" s="35">
        <f>+I299+1</f>
        <v>366</v>
      </c>
      <c r="J305" s="61">
        <f>IF(LOOKUP(I305,DATOS!A:A,DATOS!C:C)=0,J299,(LOOKUP(I305,DATOS!A:A,DATOS!C:C)))</f>
        <v>6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>a) 0</v>
      </c>
      <c r="D306" s="26"/>
      <c r="G306" s="38">
        <f>IF(J306="FIN","",LOOKUP(I305,DATOS!A:A,DATOS!L:L))</f>
        <v>0</v>
      </c>
      <c r="I306" s="35" t="s">
        <v>57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42"/>
      <c r="B307" s="29"/>
      <c r="C307" s="25" t="str">
        <f ca="1">IF(PORTADA!$F$51="A",CONCATENATE(I307," ",G307),"")</f>
        <v>b) 0</v>
      </c>
      <c r="D307" s="26"/>
      <c r="G307" s="38">
        <f>IF(J306="FIN","",LOOKUP(I305,DATOS!A:A,DATOS!M:M))</f>
        <v>0</v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42"/>
      <c r="B308" s="29"/>
      <c r="C308" s="25" t="str">
        <f ca="1">IF(PORTADA!$F$51="A",CONCATENATE(I308," ",G308),"")</f>
        <v>c) 0</v>
      </c>
      <c r="D308" s="26"/>
      <c r="G308" s="38">
        <f>IF(J306="FIN","",LOOKUP(I305,DATOS!A:A,DATOS!N:N))</f>
        <v>0</v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42"/>
      <c r="B309" s="29"/>
      <c r="C309" s="25" t="str">
        <f ca="1">IF(PORTADA!$F$51="A",CONCATENATE(I309," ",G309),"")</f>
        <v>d) 0</v>
      </c>
      <c r="D309" s="26"/>
      <c r="G309" s="38">
        <f>IF(J306="FIN","",LOOKUP(I305,DATOS!A:A,DATOS!O:O))</f>
        <v>0</v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IF(PORTADA!$F$51="A",CONCATENATE(K311,".- ",G311),"")</f>
        <v xml:space="preserve">52.- ORGANIZACIÓN POLÍTICA Y TERRITORIAL DE ESPAÑA. </v>
      </c>
      <c r="D311" s="24"/>
      <c r="E311" s="11"/>
      <c r="F311" s="11"/>
      <c r="G311" s="40" t="str">
        <f>IF(J312="FIN","",LOOKUP(I311,DATOS!A:A,DATOS!F:F))</f>
        <v xml:space="preserve">ORGANIZACIÓN POLÍTICA Y TERRITORIAL DE ESPAÑA. </v>
      </c>
      <c r="H311" s="40">
        <f>IF(J312="FIN",0,LOOKUP(I311,DATOS!A:A,DATOS!P:P))</f>
        <v>0</v>
      </c>
      <c r="I311" s="35">
        <f>+I305+1</f>
        <v>367</v>
      </c>
      <c r="J311" s="61">
        <f>IF(LOOKUP(I311,DATOS!A:A,DATOS!C:C)=0,J305,(LOOKUP(I311,DATOS!A:A,DATOS!C:C)))</f>
        <v>6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>a) 0</v>
      </c>
      <c r="D312" s="26"/>
      <c r="G312" s="38">
        <f>IF(J312="FIN","",LOOKUP(I311,DATOS!A:A,DATOS!L:L))</f>
        <v>0</v>
      </c>
      <c r="I312" s="35" t="s">
        <v>57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42"/>
      <c r="B313" s="29"/>
      <c r="C313" s="25" t="str">
        <f ca="1">IF(PORTADA!$F$51="A",CONCATENATE(I313," ",G313),"")</f>
        <v>b) 0</v>
      </c>
      <c r="D313" s="26"/>
      <c r="G313" s="38">
        <f>IF(J312="FIN","",LOOKUP(I311,DATOS!A:A,DATOS!M:M))</f>
        <v>0</v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42"/>
      <c r="B314" s="29"/>
      <c r="C314" s="25" t="str">
        <f ca="1">IF(PORTADA!$F$51="A",CONCATENATE(I314," ",G314),"")</f>
        <v>c) 0</v>
      </c>
      <c r="D314" s="26"/>
      <c r="G314" s="38">
        <f>IF(J312="FIN","",LOOKUP(I311,DATOS!A:A,DATOS!N:N))</f>
        <v>0</v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42"/>
      <c r="B315" s="29"/>
      <c r="C315" s="25" t="str">
        <f ca="1">IF(PORTADA!$F$51="A",CONCATENATE(I315," ",G315),"")</f>
        <v>d) 0</v>
      </c>
      <c r="D315" s="26"/>
      <c r="G315" s="38">
        <f>IF(J312="FIN","",LOOKUP(I311,DATOS!A:A,DATOS!O:O))</f>
        <v>0</v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IF(PORTADA!$F$51="A",CONCATENATE(K317,".- ",G317),"")</f>
        <v xml:space="preserve">53.- ORGANIZACIÓN POLÍTICA Y TERRITORIAL DE ESPAÑA. </v>
      </c>
      <c r="D317" s="24"/>
      <c r="E317" s="11"/>
      <c r="F317" s="11"/>
      <c r="G317" s="40" t="str">
        <f>IF(J318="FIN","",LOOKUP(I317,DATOS!A:A,DATOS!F:F))</f>
        <v xml:space="preserve">ORGANIZACIÓN POLÍTICA Y TERRITORIAL DE ESPAÑA. </v>
      </c>
      <c r="H317" s="40">
        <f>IF(J318="FIN",0,LOOKUP(I317,DATOS!A:A,DATOS!P:P))</f>
        <v>0</v>
      </c>
      <c r="I317" s="35">
        <f>+I311+1</f>
        <v>368</v>
      </c>
      <c r="J317" s="61">
        <f>IF(LOOKUP(I317,DATOS!A:A,DATOS!C:C)=0,J311,(LOOKUP(I317,DATOS!A:A,DATOS!C:C)))</f>
        <v>6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>a) 0</v>
      </c>
      <c r="D318" s="26"/>
      <c r="G318" s="38">
        <f>IF(J318="FIN","",LOOKUP(I317,DATOS!A:A,DATOS!L:L))</f>
        <v>0</v>
      </c>
      <c r="I318" s="35" t="s">
        <v>57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42"/>
      <c r="B319" s="29"/>
      <c r="C319" s="25" t="str">
        <f ca="1">IF(PORTADA!$F$51="A",CONCATENATE(I319," ",G319),"")</f>
        <v>b) 0</v>
      </c>
      <c r="D319" s="26"/>
      <c r="G319" s="38">
        <f>IF(J318="FIN","",LOOKUP(I317,DATOS!A:A,DATOS!M:M))</f>
        <v>0</v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42"/>
      <c r="B320" s="29"/>
      <c r="C320" s="25" t="str">
        <f ca="1">IF(PORTADA!$F$51="A",CONCATENATE(I320," ",G320),"")</f>
        <v>c) 0</v>
      </c>
      <c r="D320" s="26"/>
      <c r="G320" s="38">
        <f>IF(J318="FIN","",LOOKUP(I317,DATOS!A:A,DATOS!N:N))</f>
        <v>0</v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42"/>
      <c r="B321" s="29"/>
      <c r="C321" s="25" t="str">
        <f ca="1">IF(PORTADA!$F$51="A",CONCATENATE(I321," ",G321),"")</f>
        <v>d) 0</v>
      </c>
      <c r="D321" s="26"/>
      <c r="G321" s="38">
        <f>IF(J318="FIN","",LOOKUP(I317,DATOS!A:A,DATOS!O:O))</f>
        <v>0</v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IF(PORTADA!$F$51="A",CONCATENATE(K323,".- ",G323),"")</f>
        <v xml:space="preserve">54.- ESPAÑA EN EL MUNDO. </v>
      </c>
      <c r="D323" s="24"/>
      <c r="E323" s="11"/>
      <c r="F323" s="11"/>
      <c r="G323" s="40" t="str">
        <f>IF(J324="FIN","",LOOKUP(I323,DATOS!A:A,DATOS!F:F))</f>
        <v xml:space="preserve">ESPAÑA EN EL MUNDO. </v>
      </c>
      <c r="H323" s="40">
        <f>IF(J324="FIN",0,LOOKUP(I323,DATOS!A:A,DATOS!P:P))</f>
        <v>0</v>
      </c>
      <c r="I323" s="35">
        <f>+I317+1</f>
        <v>369</v>
      </c>
      <c r="J323" s="61">
        <f>IF(LOOKUP(I323,DATOS!A:A,DATOS!C:C)=0,J317,(LOOKUP(I323,DATOS!A:A,DATOS!C:C)))</f>
        <v>6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>a) 0</v>
      </c>
      <c r="D324" s="26"/>
      <c r="G324" s="38">
        <f>IF(J324="FIN","",LOOKUP(I323,DATOS!A:A,DATOS!L:L))</f>
        <v>0</v>
      </c>
      <c r="I324" s="35" t="s">
        <v>57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42"/>
      <c r="B325" s="29"/>
      <c r="C325" s="25" t="str">
        <f ca="1">IF(PORTADA!$F$51="A",CONCATENATE(I325," ",G325),"")</f>
        <v>b) 0</v>
      </c>
      <c r="D325" s="26"/>
      <c r="G325" s="38">
        <f>IF(J324="FIN","",LOOKUP(I323,DATOS!A:A,DATOS!M:M))</f>
        <v>0</v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42"/>
      <c r="B326" s="29"/>
      <c r="C326" s="25" t="str">
        <f ca="1">IF(PORTADA!$F$51="A",CONCATENATE(I326," ",G326),"")</f>
        <v>c) 0</v>
      </c>
      <c r="D326" s="26"/>
      <c r="G326" s="38">
        <f>IF(J324="FIN","",LOOKUP(I323,DATOS!A:A,DATOS!N:N))</f>
        <v>0</v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42"/>
      <c r="B327" s="29"/>
      <c r="C327" s="25" t="str">
        <f ca="1">IF(PORTADA!$F$51="A",CONCATENATE(I327," ",G327),"")</f>
        <v>d) 0</v>
      </c>
      <c r="D327" s="26"/>
      <c r="G327" s="38">
        <f>IF(J324="FIN","",LOOKUP(I323,DATOS!A:A,DATOS!O:O))</f>
        <v>0</v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IF(PORTADA!$F$51="A",CONCATENATE(K329,".- ",G329),"")</f>
        <v xml:space="preserve">55.- ESPAÑA EN EL MUNDO. </v>
      </c>
      <c r="D329" s="24"/>
      <c r="E329" s="11"/>
      <c r="F329" s="11"/>
      <c r="G329" s="40" t="str">
        <f>IF(J330="FIN","",LOOKUP(I329,DATOS!A:A,DATOS!F:F))</f>
        <v xml:space="preserve">ESPAÑA EN EL MUNDO. </v>
      </c>
      <c r="H329" s="40">
        <f>IF(J330="FIN",0,LOOKUP(I329,DATOS!A:A,DATOS!P:P))</f>
        <v>0</v>
      </c>
      <c r="I329" s="35">
        <f>+I323+1</f>
        <v>370</v>
      </c>
      <c r="J329" s="61">
        <f>IF(LOOKUP(I329,DATOS!A:A,DATOS!C:C)=0,J323,(LOOKUP(I329,DATOS!A:A,DATOS!C:C)))</f>
        <v>6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>a) 0</v>
      </c>
      <c r="D330" s="26"/>
      <c r="G330" s="38">
        <f>IF(J330="FIN","",LOOKUP(I329,DATOS!A:A,DATOS!L:L))</f>
        <v>0</v>
      </c>
      <c r="I330" s="35" t="s">
        <v>57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42"/>
      <c r="B331" s="29"/>
      <c r="C331" s="25" t="str">
        <f ca="1">IF(PORTADA!$F$51="A",CONCATENATE(I331," ",G331),"")</f>
        <v>b) 0</v>
      </c>
      <c r="D331" s="26"/>
      <c r="G331" s="38">
        <f>IF(J330="FIN","",LOOKUP(I329,DATOS!A:A,DATOS!M:M))</f>
        <v>0</v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42"/>
      <c r="B332" s="29"/>
      <c r="C332" s="25" t="str">
        <f ca="1">IF(PORTADA!$F$51="A",CONCATENATE(I332," ",G332),"")</f>
        <v>c) 0</v>
      </c>
      <c r="D332" s="26"/>
      <c r="G332" s="38">
        <f>IF(J330="FIN","",LOOKUP(I329,DATOS!A:A,DATOS!N:N))</f>
        <v>0</v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42"/>
      <c r="B333" s="29"/>
      <c r="C333" s="25" t="str">
        <f ca="1">IF(PORTADA!$F$51="A",CONCATENATE(I333," ",G333),"")</f>
        <v>d) 0</v>
      </c>
      <c r="D333" s="26"/>
      <c r="G333" s="38">
        <f>IF(J330="FIN","",LOOKUP(I329,DATOS!A:A,DATOS!O:O))</f>
        <v>0</v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IF(PORTADA!$F$51="A",CONCATENATE(K335,".- ",G335),"")</f>
        <v xml:space="preserve">56.- ESPAÑA EN EL MUNDO. </v>
      </c>
      <c r="D335" s="24"/>
      <c r="E335" s="11"/>
      <c r="F335" s="11"/>
      <c r="G335" s="40" t="str">
        <f>IF(J336="FIN","",LOOKUP(I335,DATOS!A:A,DATOS!F:F))</f>
        <v xml:space="preserve">ESPAÑA EN EL MUNDO. </v>
      </c>
      <c r="H335" s="40">
        <f>IF(J336="FIN",0,LOOKUP(I335,DATOS!A:A,DATOS!P:P))</f>
        <v>0</v>
      </c>
      <c r="I335" s="35">
        <f>+I329+1</f>
        <v>371</v>
      </c>
      <c r="J335" s="61">
        <f>IF(LOOKUP(I335,DATOS!A:A,DATOS!C:C)=0,J329,(LOOKUP(I335,DATOS!A:A,DATOS!C:C)))</f>
        <v>6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>a) 0</v>
      </c>
      <c r="D336" s="26"/>
      <c r="G336" s="38">
        <f>IF(J336="FIN","",LOOKUP(I335,DATOS!A:A,DATOS!L:L))</f>
        <v>0</v>
      </c>
      <c r="I336" s="35" t="s">
        <v>57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42"/>
      <c r="B337" s="29"/>
      <c r="C337" s="25" t="str">
        <f ca="1">IF(PORTADA!$F$51="A",CONCATENATE(I337," ",G337),"")</f>
        <v>b) 0</v>
      </c>
      <c r="D337" s="26"/>
      <c r="G337" s="38">
        <f>IF(J336="FIN","",LOOKUP(I335,DATOS!A:A,DATOS!M:M))</f>
        <v>0</v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42"/>
      <c r="B338" s="29"/>
      <c r="C338" s="25" t="str">
        <f ca="1">IF(PORTADA!$F$51="A",CONCATENATE(I338," ",G338),"")</f>
        <v>c) 0</v>
      </c>
      <c r="D338" s="26"/>
      <c r="G338" s="38">
        <f>IF(J336="FIN","",LOOKUP(I335,DATOS!A:A,DATOS!N:N))</f>
        <v>0</v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42"/>
      <c r="B339" s="29"/>
      <c r="C339" s="25" t="str">
        <f ca="1">IF(PORTADA!$F$51="A",CONCATENATE(I339," ",G339),"")</f>
        <v>d) 0</v>
      </c>
      <c r="D339" s="26"/>
      <c r="G339" s="38">
        <f>IF(J336="FIN","",LOOKUP(I335,DATOS!A:A,DATOS!O:O))</f>
        <v>0</v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IF(PORTADA!$F$51="A",CONCATENATE(K341,".- ",G341),"")</f>
        <v xml:space="preserve">57.- ESPAÑA EN EL MUNDO. </v>
      </c>
      <c r="D341" s="24"/>
      <c r="E341" s="11"/>
      <c r="F341" s="11"/>
      <c r="G341" s="40" t="str">
        <f>IF(J342="FIN","",LOOKUP(I341,DATOS!A:A,DATOS!F:F))</f>
        <v xml:space="preserve">ESPAÑA EN EL MUNDO. </v>
      </c>
      <c r="H341" s="40">
        <f>IF(J342="FIN",0,LOOKUP(I341,DATOS!A:A,DATOS!P:P))</f>
        <v>0</v>
      </c>
      <c r="I341" s="35">
        <f>+I335+1</f>
        <v>372</v>
      </c>
      <c r="J341" s="61">
        <f>IF(LOOKUP(I341,DATOS!A:A,DATOS!C:C)=0,J335,(LOOKUP(I341,DATOS!A:A,DATOS!C:C)))</f>
        <v>6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>a) 0</v>
      </c>
      <c r="D342" s="26"/>
      <c r="G342" s="38">
        <f>IF(J342="FIN","",LOOKUP(I341,DATOS!A:A,DATOS!L:L))</f>
        <v>0</v>
      </c>
      <c r="I342" s="35" t="s">
        <v>57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42"/>
      <c r="B343" s="29"/>
      <c r="C343" s="25" t="str">
        <f ca="1">IF(PORTADA!$F$51="A",CONCATENATE(I343," ",G343),"")</f>
        <v>b) 0</v>
      </c>
      <c r="D343" s="26"/>
      <c r="G343" s="38">
        <f>IF(J342="FIN","",LOOKUP(I341,DATOS!A:A,DATOS!M:M))</f>
        <v>0</v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42"/>
      <c r="B344" s="29"/>
      <c r="C344" s="25" t="str">
        <f ca="1">IF(PORTADA!$F$51="A",CONCATENATE(I344," ",G344),"")</f>
        <v>c) 0</v>
      </c>
      <c r="D344" s="26"/>
      <c r="G344" s="38">
        <f>IF(J342="FIN","",LOOKUP(I341,DATOS!A:A,DATOS!N:N))</f>
        <v>0</v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42"/>
      <c r="B345" s="29"/>
      <c r="C345" s="25" t="str">
        <f ca="1">IF(PORTADA!$F$51="A",CONCATENATE(I345," ",G345),"")</f>
        <v>d) 0</v>
      </c>
      <c r="D345" s="26"/>
      <c r="G345" s="38">
        <f>IF(J342="FIN","",LOOKUP(I341,DATOS!A:A,DATOS!O:O))</f>
        <v>0</v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IF(PORTADA!$F$51="A",CONCATENATE(K347,".- ",G347),"")</f>
        <v xml:space="preserve">58.- ESPAÑA EN EL MUNDO. </v>
      </c>
      <c r="D347" s="24"/>
      <c r="E347" s="11"/>
      <c r="F347" s="11"/>
      <c r="G347" s="40" t="str">
        <f>IF(J348="FIN","",LOOKUP(I347,DATOS!A:A,DATOS!F:F))</f>
        <v xml:space="preserve">ESPAÑA EN EL MUNDO. </v>
      </c>
      <c r="H347" s="40">
        <f>IF(J348="FIN",0,LOOKUP(I347,DATOS!A:A,DATOS!P:P))</f>
        <v>0</v>
      </c>
      <c r="I347" s="35">
        <f>+I341+1</f>
        <v>373</v>
      </c>
      <c r="J347" s="61">
        <f>IF(LOOKUP(I347,DATOS!A:A,DATOS!C:C)=0,J341,(LOOKUP(I347,DATOS!A:A,DATOS!C:C)))</f>
        <v>6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>a) 0</v>
      </c>
      <c r="D348" s="26"/>
      <c r="G348" s="38">
        <f>IF(J348="FIN","",LOOKUP(I347,DATOS!A:A,DATOS!L:L))</f>
        <v>0</v>
      </c>
      <c r="I348" s="35" t="s">
        <v>57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42"/>
      <c r="B349" s="29"/>
      <c r="C349" s="25" t="str">
        <f ca="1">IF(PORTADA!$F$51="A",CONCATENATE(I349," ",G349),"")</f>
        <v>b) 0</v>
      </c>
      <c r="D349" s="26"/>
      <c r="G349" s="38">
        <f>IF(J348="FIN","",LOOKUP(I347,DATOS!A:A,DATOS!M:M))</f>
        <v>0</v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42"/>
      <c r="B350" s="29"/>
      <c r="C350" s="25" t="str">
        <f ca="1">IF(PORTADA!$F$51="A",CONCATENATE(I350," ",G350),"")</f>
        <v>c) 0</v>
      </c>
      <c r="D350" s="26"/>
      <c r="G350" s="38">
        <f>IF(J348="FIN","",LOOKUP(I347,DATOS!A:A,DATOS!N:N))</f>
        <v>0</v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42"/>
      <c r="B351" s="29"/>
      <c r="C351" s="25" t="str">
        <f ca="1">IF(PORTADA!$F$51="A",CONCATENATE(I351," ",G351),"")</f>
        <v>d) 0</v>
      </c>
      <c r="D351" s="26"/>
      <c r="G351" s="38">
        <f>IF(J348="FIN","",LOOKUP(I347,DATOS!A:A,DATOS!O:O))</f>
        <v>0</v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IF(PORTADA!$F$51="A",CONCATENATE(K353,".- ",G353),"")</f>
        <v xml:space="preserve">59.- ESPAÑA EN EL MUNDO. </v>
      </c>
      <c r="D353" s="24"/>
      <c r="E353" s="11"/>
      <c r="F353" s="11"/>
      <c r="G353" s="40" t="str">
        <f>IF(J354="FIN","",LOOKUP(I353,DATOS!A:A,DATOS!F:F))</f>
        <v xml:space="preserve">ESPAÑA EN EL MUNDO. </v>
      </c>
      <c r="H353" s="40">
        <f>IF(J354="FIN",0,LOOKUP(I353,DATOS!A:A,DATOS!P:P))</f>
        <v>0</v>
      </c>
      <c r="I353" s="35">
        <f>+I347+1</f>
        <v>374</v>
      </c>
      <c r="J353" s="61">
        <f>IF(LOOKUP(I353,DATOS!A:A,DATOS!C:C)=0,J347,(LOOKUP(I353,DATOS!A:A,DATOS!C:C)))</f>
        <v>6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>a) 0</v>
      </c>
      <c r="D354" s="26"/>
      <c r="G354" s="38">
        <f>IF(J354="FIN","",LOOKUP(I353,DATOS!A:A,DATOS!L:L))</f>
        <v>0</v>
      </c>
      <c r="I354" s="35" t="s">
        <v>57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42"/>
      <c r="B355" s="29"/>
      <c r="C355" s="25" t="str">
        <f ca="1">IF(PORTADA!$F$51="A",CONCATENATE(I355," ",G355),"")</f>
        <v>b) 0</v>
      </c>
      <c r="D355" s="26"/>
      <c r="G355" s="38">
        <f>IF(J354="FIN","",LOOKUP(I353,DATOS!A:A,DATOS!M:M))</f>
        <v>0</v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42"/>
      <c r="B356" s="29"/>
      <c r="C356" s="25" t="str">
        <f ca="1">IF(PORTADA!$F$51="A",CONCATENATE(I356," ",G356),"")</f>
        <v>c) 0</v>
      </c>
      <c r="D356" s="26"/>
      <c r="G356" s="38">
        <f>IF(J354="FIN","",LOOKUP(I353,DATOS!A:A,DATOS!N:N))</f>
        <v>0</v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42"/>
      <c r="B357" s="29"/>
      <c r="C357" s="25" t="str">
        <f ca="1">IF(PORTADA!$F$51="A",CONCATENATE(I357," ",G357),"")</f>
        <v>d) 0</v>
      </c>
      <c r="D357" s="26"/>
      <c r="G357" s="38">
        <f>IF(J354="FIN","",LOOKUP(I353,DATOS!A:A,DATOS!O:O))</f>
        <v>0</v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IF(PORTADA!$F$51="A",CONCATENATE(K359,".- ",G359),"")</f>
        <v xml:space="preserve">60.- ESPAÑA EN EL MUNDO. </v>
      </c>
      <c r="D359" s="24"/>
      <c r="E359" s="11"/>
      <c r="F359" s="11"/>
      <c r="G359" s="40" t="str">
        <f>IF(J360="FIN","",LOOKUP(I359,DATOS!A:A,DATOS!F:F))</f>
        <v xml:space="preserve">ESPAÑA EN EL MUNDO. </v>
      </c>
      <c r="H359" s="40">
        <f>IF(J360="FIN",0,LOOKUP(I359,DATOS!A:A,DATOS!P:P))</f>
        <v>0</v>
      </c>
      <c r="I359" s="35">
        <f>+I353+1</f>
        <v>375</v>
      </c>
      <c r="J359" s="61">
        <f>IF(LOOKUP(I359,DATOS!A:A,DATOS!C:C)=0,J353,(LOOKUP(I359,DATOS!A:A,DATOS!C:C)))</f>
        <v>6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>a) 0</v>
      </c>
      <c r="D360" s="26"/>
      <c r="G360" s="38">
        <f>IF(J360="FIN","",LOOKUP(I359,DATOS!A:A,DATOS!L:L))</f>
        <v>0</v>
      </c>
      <c r="I360" s="35" t="s">
        <v>57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42"/>
      <c r="B361" s="29"/>
      <c r="C361" s="25" t="str">
        <f ca="1">IF(PORTADA!$F$51="A",CONCATENATE(I361," ",G361),"")</f>
        <v>b) 0</v>
      </c>
      <c r="D361" s="26"/>
      <c r="G361" s="38">
        <f>IF(J360="FIN","",LOOKUP(I359,DATOS!A:A,DATOS!M:M))</f>
        <v>0</v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42"/>
      <c r="B362" s="29"/>
      <c r="C362" s="25" t="str">
        <f ca="1">IF(PORTADA!$F$51="A",CONCATENATE(I362," ",G362),"")</f>
        <v>c) 0</v>
      </c>
      <c r="D362" s="26"/>
      <c r="G362" s="38">
        <f>IF(J360="FIN","",LOOKUP(I359,DATOS!A:A,DATOS!N:N))</f>
        <v>0</v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42"/>
      <c r="B363" s="29"/>
      <c r="C363" s="25" t="str">
        <f ca="1">IF(PORTADA!$F$51="A",CONCATENATE(I363," ",G363),"")</f>
        <v>d) 0</v>
      </c>
      <c r="D363" s="26"/>
      <c r="G363" s="38">
        <f>IF(J360="FIN","",LOOKUP(I359,DATOS!A:A,DATOS!O:O))</f>
        <v>0</v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IF(PORTADA!$F$51="A",CONCATENATE(K365,".- ",G365),"")</f>
        <v xml:space="preserve">61.- ESPAÑA EN EL MUNDO. </v>
      </c>
      <c r="D365" s="24"/>
      <c r="E365" s="11"/>
      <c r="F365" s="11"/>
      <c r="G365" s="40" t="str">
        <f>IF(J366="FIN","",LOOKUP(I365,DATOS!A:A,DATOS!F:F))</f>
        <v xml:space="preserve">ESPAÑA EN EL MUNDO. </v>
      </c>
      <c r="H365" s="40">
        <f>IF(J366="FIN",0,LOOKUP(I365,DATOS!A:A,DATOS!P:P))</f>
        <v>0</v>
      </c>
      <c r="I365" s="35">
        <f>+I359+1</f>
        <v>376</v>
      </c>
      <c r="J365" s="61">
        <f>IF(LOOKUP(I365,DATOS!A:A,DATOS!C:C)=0,J359,(LOOKUP(I365,DATOS!A:A,DATOS!C:C)))</f>
        <v>6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>a) 0</v>
      </c>
      <c r="D366" s="26"/>
      <c r="G366" s="38">
        <f>IF(J366="FIN","",LOOKUP(I365,DATOS!A:A,DATOS!L:L))</f>
        <v>0</v>
      </c>
      <c r="I366" s="35" t="s">
        <v>57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42"/>
      <c r="B367" s="29"/>
      <c r="C367" s="25" t="str">
        <f ca="1">IF(PORTADA!$F$51="A",CONCATENATE(I367," ",G367),"")</f>
        <v>b) 0</v>
      </c>
      <c r="D367" s="26"/>
      <c r="G367" s="38">
        <f>IF(J366="FIN","",LOOKUP(I365,DATOS!A:A,DATOS!M:M))</f>
        <v>0</v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42"/>
      <c r="B368" s="29"/>
      <c r="C368" s="25" t="str">
        <f ca="1">IF(PORTADA!$F$51="A",CONCATENATE(I368," ",G368),"")</f>
        <v>c) 0</v>
      </c>
      <c r="D368" s="26"/>
      <c r="G368" s="38">
        <f>IF(J366="FIN","",LOOKUP(I365,DATOS!A:A,DATOS!N:N))</f>
        <v>0</v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42"/>
      <c r="B369" s="29"/>
      <c r="C369" s="25" t="str">
        <f ca="1">IF(PORTADA!$F$51="A",CONCATENATE(I369," ",G369),"")</f>
        <v>d) 0</v>
      </c>
      <c r="D369" s="26"/>
      <c r="G369" s="38">
        <f>IF(J366="FIN","",LOOKUP(I365,DATOS!A:A,DATOS!O:O))</f>
        <v>0</v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IF(PORTADA!$F$51="A",CONCATENATE(K371,".- ",G371),"")</f>
        <v xml:space="preserve">62.- ESPAÑA EN EL MUNDO. </v>
      </c>
      <c r="D371" s="24"/>
      <c r="E371" s="11"/>
      <c r="F371" s="11"/>
      <c r="G371" s="40" t="str">
        <f>IF(J372="FIN","",LOOKUP(I371,DATOS!A:A,DATOS!F:F))</f>
        <v xml:space="preserve">ESPAÑA EN EL MUNDO. </v>
      </c>
      <c r="H371" s="40">
        <f>IF(J372="FIN",0,LOOKUP(I371,DATOS!A:A,DATOS!P:P))</f>
        <v>0</v>
      </c>
      <c r="I371" s="35">
        <f>+I365+1</f>
        <v>377</v>
      </c>
      <c r="J371" s="61">
        <f>IF(LOOKUP(I371,DATOS!A:A,DATOS!C:C)=0,J365,(LOOKUP(I371,DATOS!A:A,DATOS!C:C)))</f>
        <v>6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>a) 0</v>
      </c>
      <c r="D372" s="26"/>
      <c r="G372" s="38">
        <f>IF(J372="FIN","",LOOKUP(I371,DATOS!A:A,DATOS!L:L))</f>
        <v>0</v>
      </c>
      <c r="I372" s="35" t="s">
        <v>57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42"/>
      <c r="B373" s="29"/>
      <c r="C373" s="25" t="str">
        <f ca="1">IF(PORTADA!$F$51="A",CONCATENATE(I373," ",G373),"")</f>
        <v>b) 0</v>
      </c>
      <c r="D373" s="26"/>
      <c r="G373" s="38">
        <f>IF(J372="FIN","",LOOKUP(I371,DATOS!A:A,DATOS!M:M))</f>
        <v>0</v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42"/>
      <c r="B374" s="29"/>
      <c r="C374" s="25" t="str">
        <f ca="1">IF(PORTADA!$F$51="A",CONCATENATE(I374," ",G374),"")</f>
        <v>c) 0</v>
      </c>
      <c r="D374" s="26"/>
      <c r="G374" s="38">
        <f>IF(J372="FIN","",LOOKUP(I371,DATOS!A:A,DATOS!N:N))</f>
        <v>0</v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42"/>
      <c r="B375" s="29"/>
      <c r="C375" s="25" t="str">
        <f ca="1">IF(PORTADA!$F$51="A",CONCATENATE(I375," ",G375),"")</f>
        <v>d) 0</v>
      </c>
      <c r="D375" s="26"/>
      <c r="G375" s="38">
        <f>IF(J372="FIN","",LOOKUP(I371,DATOS!A:A,DATOS!O:O))</f>
        <v>0</v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IF(PORTADA!$F$51="A",CONCATENATE(K377,".- ",G377),"")</f>
        <v xml:space="preserve">63.- ESPAÑA EN EL MUNDO. </v>
      </c>
      <c r="D377" s="24"/>
      <c r="E377" s="11"/>
      <c r="F377" s="11"/>
      <c r="G377" s="40" t="str">
        <f>IF(J378="FIN","",LOOKUP(I377,DATOS!A:A,DATOS!F:F))</f>
        <v xml:space="preserve">ESPAÑA EN EL MUNDO. </v>
      </c>
      <c r="H377" s="40">
        <f>IF(J378="FIN",0,LOOKUP(I377,DATOS!A:A,DATOS!P:P))</f>
        <v>0</v>
      </c>
      <c r="I377" s="35">
        <f>+I371+1</f>
        <v>378</v>
      </c>
      <c r="J377" s="61">
        <f>IF(LOOKUP(I377,DATOS!A:A,DATOS!C:C)=0,J371,(LOOKUP(I377,DATOS!A:A,DATOS!C:C)))</f>
        <v>6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>a) 0</v>
      </c>
      <c r="D378" s="26"/>
      <c r="G378" s="38">
        <f>IF(J378="FIN","",LOOKUP(I377,DATOS!A:A,DATOS!L:L))</f>
        <v>0</v>
      </c>
      <c r="I378" s="35" t="s">
        <v>57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42"/>
      <c r="B379" s="29"/>
      <c r="C379" s="25" t="str">
        <f ca="1">IF(PORTADA!$F$51="A",CONCATENATE(I379," ",G379),"")</f>
        <v>b) 0</v>
      </c>
      <c r="D379" s="26"/>
      <c r="G379" s="38">
        <f>IF(J378="FIN","",LOOKUP(I377,DATOS!A:A,DATOS!M:M))</f>
        <v>0</v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42"/>
      <c r="B380" s="29"/>
      <c r="C380" s="25" t="str">
        <f ca="1">IF(PORTADA!$F$51="A",CONCATENATE(I380," ",G380),"")</f>
        <v>c) 0</v>
      </c>
      <c r="D380" s="26"/>
      <c r="G380" s="38">
        <f>IF(J378="FIN","",LOOKUP(I377,DATOS!A:A,DATOS!N:N))</f>
        <v>0</v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42"/>
      <c r="B381" s="29"/>
      <c r="C381" s="25" t="str">
        <f ca="1">IF(PORTADA!$F$51="A",CONCATENATE(I381," ",G381),"")</f>
        <v>d) 0</v>
      </c>
      <c r="D381" s="26"/>
      <c r="G381" s="38">
        <f>IF(J378="FIN","",LOOKUP(I377,DATOS!A:A,DATOS!O:O))</f>
        <v>0</v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IF(PORTADA!$F$51="A",CONCATENATE(K383,".- ",G383),"")</f>
        <v xml:space="preserve">64.- ESPAÑA EN EL MUNDO. </v>
      </c>
      <c r="D383" s="24"/>
      <c r="E383" s="11"/>
      <c r="F383" s="11"/>
      <c r="G383" s="40" t="str">
        <f>IF(J384="FIN","",LOOKUP(I383,DATOS!A:A,DATOS!F:F))</f>
        <v xml:space="preserve">ESPAÑA EN EL MUNDO. </v>
      </c>
      <c r="H383" s="40">
        <f>IF(J384="FIN",0,LOOKUP(I383,DATOS!A:A,DATOS!P:P))</f>
        <v>0</v>
      </c>
      <c r="I383" s="35">
        <f>+I377+1</f>
        <v>379</v>
      </c>
      <c r="J383" s="61">
        <f>IF(LOOKUP(I383,DATOS!A:A,DATOS!C:C)=0,J377,(LOOKUP(I383,DATOS!A:A,DATOS!C:C)))</f>
        <v>6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>a) 0</v>
      </c>
      <c r="D384" s="26"/>
      <c r="G384" s="38">
        <f>IF(J384="FIN","",LOOKUP(I383,DATOS!A:A,DATOS!L:L))</f>
        <v>0</v>
      </c>
      <c r="I384" s="35" t="s">
        <v>57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42"/>
      <c r="B385" s="29"/>
      <c r="C385" s="25" t="str">
        <f ca="1">IF(PORTADA!$F$51="A",CONCATENATE(I385," ",G385),"")</f>
        <v>b) 0</v>
      </c>
      <c r="D385" s="26"/>
      <c r="G385" s="38">
        <f>IF(J384="FIN","",LOOKUP(I383,DATOS!A:A,DATOS!M:M))</f>
        <v>0</v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42"/>
      <c r="B386" s="29"/>
      <c r="C386" s="25" t="str">
        <f ca="1">IF(PORTADA!$F$51="A",CONCATENATE(I386," ",G386),"")</f>
        <v>c) 0</v>
      </c>
      <c r="D386" s="26"/>
      <c r="G386" s="38">
        <f>IF(J384="FIN","",LOOKUP(I383,DATOS!A:A,DATOS!N:N))</f>
        <v>0</v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42"/>
      <c r="B387" s="29"/>
      <c r="C387" s="25" t="str">
        <f ca="1">IF(PORTADA!$F$51="A",CONCATENATE(I387," ",G387),"")</f>
        <v>d) 0</v>
      </c>
      <c r="D387" s="26"/>
      <c r="G387" s="38">
        <f>IF(J384="FIN","",LOOKUP(I383,DATOS!A:A,DATOS!O:O))</f>
        <v>0</v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IF(PORTADA!$F$51="A",CONCATENATE(K389,".- ",G389),"")</f>
        <v xml:space="preserve">65.- ESPAÑA EN EL MUNDO. </v>
      </c>
      <c r="D389" s="24"/>
      <c r="E389" s="11"/>
      <c r="F389" s="11"/>
      <c r="G389" s="40" t="str">
        <f>IF(J390="FIN","",LOOKUP(I389,DATOS!A:A,DATOS!F:F))</f>
        <v xml:space="preserve">ESPAÑA EN EL MUNDO. </v>
      </c>
      <c r="H389" s="40">
        <f>IF(J390="FIN",0,LOOKUP(I389,DATOS!A:A,DATOS!P:P))</f>
        <v>0</v>
      </c>
      <c r="I389" s="35">
        <f>+I383+1</f>
        <v>380</v>
      </c>
      <c r="J389" s="61">
        <f>IF(LOOKUP(I389,DATOS!A:A,DATOS!C:C)=0,J383,(LOOKUP(I389,DATOS!A:A,DATOS!C:C)))</f>
        <v>6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>a) 0</v>
      </c>
      <c r="D390" s="26"/>
      <c r="G390" s="38">
        <f>IF(J390="FIN","",LOOKUP(I389,DATOS!A:A,DATOS!L:L))</f>
        <v>0</v>
      </c>
      <c r="I390" s="35" t="s">
        <v>57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42"/>
      <c r="B391" s="29"/>
      <c r="C391" s="25" t="str">
        <f ca="1">IF(PORTADA!$F$51="A",CONCATENATE(I391," ",G391),"")</f>
        <v>b) 0</v>
      </c>
      <c r="D391" s="26"/>
      <c r="G391" s="38">
        <f>IF(J390="FIN","",LOOKUP(I389,DATOS!A:A,DATOS!M:M))</f>
        <v>0</v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42"/>
      <c r="B392" s="29"/>
      <c r="C392" s="25" t="str">
        <f ca="1">IF(PORTADA!$F$51="A",CONCATENATE(I392," ",G392),"")</f>
        <v>c) 0</v>
      </c>
      <c r="D392" s="26"/>
      <c r="G392" s="38">
        <f>IF(J390="FIN","",LOOKUP(I389,DATOS!A:A,DATOS!N:N))</f>
        <v>0</v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42"/>
      <c r="B393" s="29"/>
      <c r="C393" s="25" t="str">
        <f ca="1">IF(PORTADA!$F$51="A",CONCATENATE(I393," ",G393),"")</f>
        <v>d) 0</v>
      </c>
      <c r="D393" s="26"/>
      <c r="G393" s="38">
        <f>IF(J390="FIN","",LOOKUP(I389,DATOS!A:A,DATOS!O:O))</f>
        <v>0</v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IF(PORTADA!$F$51="A",CONCATENATE(K395,".- ",G395),"")</f>
        <v xml:space="preserve">66.- ESPAÑA EN EL MUNDO. </v>
      </c>
      <c r="D395" s="24"/>
      <c r="E395" s="11"/>
      <c r="F395" s="11"/>
      <c r="G395" s="40" t="str">
        <f>IF(J396="FIN","",LOOKUP(I395,DATOS!A:A,DATOS!F:F))</f>
        <v xml:space="preserve">ESPAÑA EN EL MUNDO. </v>
      </c>
      <c r="H395" s="40">
        <f>IF(J396="FIN",0,LOOKUP(I395,DATOS!A:A,DATOS!P:P))</f>
        <v>0</v>
      </c>
      <c r="I395" s="35">
        <f>+I389+1</f>
        <v>381</v>
      </c>
      <c r="J395" s="61">
        <f>IF(LOOKUP(I395,DATOS!A:A,DATOS!C:C)=0,J389,(LOOKUP(I395,DATOS!A:A,DATOS!C:C)))</f>
        <v>6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>a) 0</v>
      </c>
      <c r="D396" s="26"/>
      <c r="G396" s="38">
        <f>IF(J396="FIN","",LOOKUP(I395,DATOS!A:A,DATOS!L:L))</f>
        <v>0</v>
      </c>
      <c r="I396" s="35" t="s">
        <v>57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42"/>
      <c r="B397" s="29"/>
      <c r="C397" s="25" t="str">
        <f ca="1">IF(PORTADA!$F$51="A",CONCATENATE(I397," ",G397),"")</f>
        <v>b) 0</v>
      </c>
      <c r="D397" s="26"/>
      <c r="G397" s="38">
        <f>IF(J396="FIN","",LOOKUP(I395,DATOS!A:A,DATOS!M:M))</f>
        <v>0</v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42"/>
      <c r="B398" s="29"/>
      <c r="C398" s="25" t="str">
        <f ca="1">IF(PORTADA!$F$51="A",CONCATENATE(I398," ",G398),"")</f>
        <v>c) 0</v>
      </c>
      <c r="D398" s="26"/>
      <c r="G398" s="38">
        <f>IF(J396="FIN","",LOOKUP(I395,DATOS!A:A,DATOS!N:N))</f>
        <v>0</v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42"/>
      <c r="B399" s="29"/>
      <c r="C399" s="25" t="str">
        <f ca="1">IF(PORTADA!$F$51="A",CONCATENATE(I399," ",G399),"")</f>
        <v>d) 0</v>
      </c>
      <c r="D399" s="26"/>
      <c r="G399" s="38">
        <f>IF(J396="FIN","",LOOKUP(I395,DATOS!A:A,DATOS!O:O))</f>
        <v>0</v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IF(PORTADA!$F$51="A",CONCATENATE(K401,".- ",G401),"")</f>
        <v xml:space="preserve">67.- ESPAÑA EN EL MUNDO. </v>
      </c>
      <c r="D401" s="24"/>
      <c r="E401" s="11"/>
      <c r="F401" s="11"/>
      <c r="G401" s="40" t="str">
        <f>IF(J402="FIN","",LOOKUP(I401,DATOS!A:A,DATOS!F:F))</f>
        <v xml:space="preserve">ESPAÑA EN EL MUNDO. </v>
      </c>
      <c r="H401" s="40">
        <f>IF(J402="FIN",0,LOOKUP(I401,DATOS!A:A,DATOS!P:P))</f>
        <v>0</v>
      </c>
      <c r="I401" s="35">
        <f>+I395+1</f>
        <v>382</v>
      </c>
      <c r="J401" s="61">
        <f>IF(LOOKUP(I401,DATOS!A:A,DATOS!C:C)=0,J395,(LOOKUP(I401,DATOS!A:A,DATOS!C:C)))</f>
        <v>6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>a) 0</v>
      </c>
      <c r="D402" s="26"/>
      <c r="G402" s="38">
        <f>IF(J402="FIN","",LOOKUP(I401,DATOS!A:A,DATOS!L:L))</f>
        <v>0</v>
      </c>
      <c r="I402" s="35" t="s">
        <v>57</v>
      </c>
      <c r="J402" s="41" t="str">
        <f>IF(J396="FIN","FIN",IF(J401=J395,"","FIN"))</f>
        <v/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42"/>
      <c r="B403" s="29"/>
      <c r="C403" s="25" t="str">
        <f ca="1">IF(PORTADA!$F$51="A",CONCATENATE(I403," ",G403),"")</f>
        <v>b) 0</v>
      </c>
      <c r="D403" s="26"/>
      <c r="G403" s="38">
        <f>IF(J402="FIN","",LOOKUP(I401,DATOS!A:A,DATOS!M:M))</f>
        <v>0</v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42"/>
      <c r="B404" s="29"/>
      <c r="C404" s="25" t="str">
        <f ca="1">IF(PORTADA!$F$51="A",CONCATENATE(I404," ",G404),"")</f>
        <v>c) 0</v>
      </c>
      <c r="D404" s="26"/>
      <c r="G404" s="38">
        <f>IF(J402="FIN","",LOOKUP(I401,DATOS!A:A,DATOS!N:N))</f>
        <v>0</v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42"/>
      <c r="B405" s="29"/>
      <c r="C405" s="25" t="str">
        <f ca="1">IF(PORTADA!$F$51="A",CONCATENATE(I405," ",G405),"")</f>
        <v>d) 0</v>
      </c>
      <c r="D405" s="26"/>
      <c r="G405" s="38">
        <f>IF(J402="FIN","",LOOKUP(I401,DATOS!A:A,DATOS!O:O))</f>
        <v>0</v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IF(PORTADA!$F$51="A",CONCATENATE(K407,".- ",G407),"")</f>
        <v xml:space="preserve">68.- ESPAÑA EN EL MUNDO. </v>
      </c>
      <c r="D407" s="24"/>
      <c r="E407" s="11"/>
      <c r="F407" s="11"/>
      <c r="G407" s="40" t="str">
        <f>IF(J408="FIN","",LOOKUP(I407,DATOS!A:A,DATOS!F:F))</f>
        <v xml:space="preserve">ESPAÑA EN EL MUNDO. </v>
      </c>
      <c r="H407" s="40">
        <f>IF(J408="FIN",0,LOOKUP(I407,DATOS!A:A,DATOS!P:P))</f>
        <v>0</v>
      </c>
      <c r="I407" s="35">
        <f>+I401+1</f>
        <v>383</v>
      </c>
      <c r="J407" s="61">
        <f>IF(LOOKUP(I407,DATOS!A:A,DATOS!C:C)=0,J401,(LOOKUP(I407,DATOS!A:A,DATOS!C:C)))</f>
        <v>6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>a) 0</v>
      </c>
      <c r="D408" s="26"/>
      <c r="G408" s="38">
        <f>IF(J408="FIN","",LOOKUP(I407,DATOS!A:A,DATOS!L:L))</f>
        <v>0</v>
      </c>
      <c r="I408" s="35" t="s">
        <v>57</v>
      </c>
      <c r="J408" s="41" t="str">
        <f>IF(J402="FIN","FIN",IF(J407=J401,"","FIN"))</f>
        <v/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42"/>
      <c r="B409" s="29"/>
      <c r="C409" s="25" t="str">
        <f ca="1">IF(PORTADA!$F$51="A",CONCATENATE(I409," ",G409),"")</f>
        <v>b) 0</v>
      </c>
      <c r="D409" s="26"/>
      <c r="G409" s="38">
        <f>IF(J408="FIN","",LOOKUP(I407,DATOS!A:A,DATOS!M:M))</f>
        <v>0</v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42"/>
      <c r="B410" s="29"/>
      <c r="C410" s="25" t="str">
        <f ca="1">IF(PORTADA!$F$51="A",CONCATENATE(I410," ",G410),"")</f>
        <v>c) 0</v>
      </c>
      <c r="D410" s="26"/>
      <c r="G410" s="38">
        <f>IF(J408="FIN","",LOOKUP(I407,DATOS!A:A,DATOS!N:N))</f>
        <v>0</v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42"/>
      <c r="B411" s="29"/>
      <c r="C411" s="25" t="str">
        <f ca="1">IF(PORTADA!$F$51="A",CONCATENATE(I411," ",G411),"")</f>
        <v>d) 0</v>
      </c>
      <c r="D411" s="26"/>
      <c r="G411" s="38">
        <f>IF(J408="FIN","",LOOKUP(I407,DATOS!A:A,DATOS!O:O))</f>
        <v>0</v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IF(PORTADA!$F$51="A",CONCATENATE(K413,".- ",G413),"")</f>
        <v xml:space="preserve">69.- ESPAÑA EN EL MUNDO. </v>
      </c>
      <c r="D413" s="24"/>
      <c r="E413" s="11"/>
      <c r="F413" s="11"/>
      <c r="G413" s="40" t="str">
        <f>IF(J414="FIN","",LOOKUP(I413,DATOS!A:A,DATOS!F:F))</f>
        <v xml:space="preserve">ESPAÑA EN EL MUNDO. </v>
      </c>
      <c r="H413" s="40">
        <f>IF(J414="FIN",0,LOOKUP(I413,DATOS!A:A,DATOS!P:P))</f>
        <v>0</v>
      </c>
      <c r="I413" s="35">
        <f>+I407+1</f>
        <v>384</v>
      </c>
      <c r="J413" s="61">
        <f>IF(LOOKUP(I413,DATOS!A:A,DATOS!C:C)=0,J407,(LOOKUP(I413,DATOS!A:A,DATOS!C:C)))</f>
        <v>6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>a) 0</v>
      </c>
      <c r="D414" s="26"/>
      <c r="G414" s="38">
        <f>IF(J414="FIN","",LOOKUP(I413,DATOS!A:A,DATOS!L:L))</f>
        <v>0</v>
      </c>
      <c r="I414" s="35" t="s">
        <v>57</v>
      </c>
      <c r="J414" s="41" t="str">
        <f>IF(J408="FIN","FIN",IF(J413=J407,"","FIN"))</f>
        <v/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42"/>
      <c r="B415" s="29"/>
      <c r="C415" s="25" t="str">
        <f ca="1">IF(PORTADA!$F$51="A",CONCATENATE(I415," ",G415),"")</f>
        <v>b) 0</v>
      </c>
      <c r="D415" s="26"/>
      <c r="G415" s="38">
        <f>IF(J414="FIN","",LOOKUP(I413,DATOS!A:A,DATOS!M:M))</f>
        <v>0</v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42"/>
      <c r="B416" s="29"/>
      <c r="C416" s="25" t="str">
        <f ca="1">IF(PORTADA!$F$51="A",CONCATENATE(I416," ",G416),"")</f>
        <v>c) 0</v>
      </c>
      <c r="D416" s="26"/>
      <c r="G416" s="38">
        <f>IF(J414="FIN","",LOOKUP(I413,DATOS!A:A,DATOS!N:N))</f>
        <v>0</v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42"/>
      <c r="B417" s="29"/>
      <c r="C417" s="25" t="str">
        <f ca="1">IF(PORTADA!$F$51="A",CONCATENATE(I417," ",G417),"")</f>
        <v>d) 0</v>
      </c>
      <c r="D417" s="26"/>
      <c r="G417" s="38">
        <f>IF(J414="FIN","",LOOKUP(I413,DATOS!A:A,DATOS!O:O))</f>
        <v>0</v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IF(PORTADA!$F$51="A",CONCATENATE(K419,".- ",G419),"")</f>
        <v xml:space="preserve">70.- ESPAÑA EN EL MUNDO. </v>
      </c>
      <c r="D419" s="24"/>
      <c r="E419" s="11"/>
      <c r="F419" s="11"/>
      <c r="G419" s="40" t="str">
        <f>IF(J420="FIN","",LOOKUP(I419,DATOS!A:A,DATOS!F:F))</f>
        <v xml:space="preserve">ESPAÑA EN EL MUNDO. </v>
      </c>
      <c r="H419" s="40">
        <f>IF(J420="FIN",0,LOOKUP(I419,DATOS!A:A,DATOS!P:P))</f>
        <v>0</v>
      </c>
      <c r="I419" s="35">
        <f>+I413+1</f>
        <v>385</v>
      </c>
      <c r="J419" s="61">
        <f>IF(LOOKUP(I419,DATOS!A:A,DATOS!C:C)=0,J413,(LOOKUP(I419,DATOS!A:A,DATOS!C:C)))</f>
        <v>6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>a) 0</v>
      </c>
      <c r="D420" s="26"/>
      <c r="G420" s="38">
        <f>IF(J420="FIN","",LOOKUP(I419,DATOS!A:A,DATOS!L:L))</f>
        <v>0</v>
      </c>
      <c r="I420" s="35" t="s">
        <v>57</v>
      </c>
      <c r="J420" s="41" t="str">
        <f>IF(J414="FIN","FIN",IF(J419=J413,"","FIN"))</f>
        <v/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42"/>
      <c r="B421" s="29"/>
      <c r="C421" s="25" t="str">
        <f ca="1">IF(PORTADA!$F$51="A",CONCATENATE(I421," ",G421),"")</f>
        <v>b) 0</v>
      </c>
      <c r="D421" s="26"/>
      <c r="G421" s="38">
        <f>IF(J420="FIN","",LOOKUP(I419,DATOS!A:A,DATOS!M:M))</f>
        <v>0</v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42"/>
      <c r="B422" s="29"/>
      <c r="C422" s="25" t="str">
        <f ca="1">IF(PORTADA!$F$51="A",CONCATENATE(I422," ",G422),"")</f>
        <v>c) 0</v>
      </c>
      <c r="D422" s="26"/>
      <c r="G422" s="38">
        <f>IF(J420="FIN","",LOOKUP(I419,DATOS!A:A,DATOS!N:N))</f>
        <v>0</v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42"/>
      <c r="B423" s="29"/>
      <c r="C423" s="25" t="str">
        <f ca="1">IF(PORTADA!$F$51="A",CONCATENATE(I423," ",G423),"")</f>
        <v>d) 0</v>
      </c>
      <c r="D423" s="26"/>
      <c r="G423" s="38">
        <f>IF(J420="FIN","",LOOKUP(I419,DATOS!A:A,DATOS!O:O))</f>
        <v>0</v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IF(PORTADA!$F$51="A",CONCATENATE(K425,".- ",G425),"")</f>
        <v xml:space="preserve">71.- ESPAÑA EN EL MUNDO. </v>
      </c>
      <c r="D425" s="24"/>
      <c r="E425" s="11"/>
      <c r="F425" s="11"/>
      <c r="G425" s="40" t="str">
        <f>IF(J426="FIN","",LOOKUP(I425,DATOS!A:A,DATOS!F:F))</f>
        <v xml:space="preserve">ESPAÑA EN EL MUNDO. </v>
      </c>
      <c r="H425" s="40">
        <f>IF(J426="FIN",0,LOOKUP(I425,DATOS!A:A,DATOS!P:P))</f>
        <v>0</v>
      </c>
      <c r="I425" s="35">
        <f>+I419+1</f>
        <v>386</v>
      </c>
      <c r="J425" s="61">
        <f>IF(LOOKUP(I425,DATOS!A:A,DATOS!C:C)=0,J419,(LOOKUP(I425,DATOS!A:A,DATOS!C:C)))</f>
        <v>6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>a) 0</v>
      </c>
      <c r="D426" s="26"/>
      <c r="G426" s="38">
        <f>IF(J426="FIN","",LOOKUP(I425,DATOS!A:A,DATOS!L:L))</f>
        <v>0</v>
      </c>
      <c r="I426" s="35" t="s">
        <v>57</v>
      </c>
      <c r="J426" s="41" t="str">
        <f>IF(J420="FIN","FIN",IF(J425=J419,"","FIN"))</f>
        <v/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42"/>
      <c r="B427" s="29"/>
      <c r="C427" s="25" t="str">
        <f ca="1">IF(PORTADA!$F$51="A",CONCATENATE(I427," ",G427),"")</f>
        <v>b) 0</v>
      </c>
      <c r="D427" s="26"/>
      <c r="G427" s="38">
        <f>IF(J426="FIN","",LOOKUP(I425,DATOS!A:A,DATOS!M:M))</f>
        <v>0</v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42"/>
      <c r="B428" s="29"/>
      <c r="C428" s="25" t="str">
        <f ca="1">IF(PORTADA!$F$51="A",CONCATENATE(I428," ",G428),"")</f>
        <v>c) 0</v>
      </c>
      <c r="D428" s="26"/>
      <c r="G428" s="38">
        <f>IF(J426="FIN","",LOOKUP(I425,DATOS!A:A,DATOS!N:N))</f>
        <v>0</v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42"/>
      <c r="B429" s="29"/>
      <c r="C429" s="25" t="str">
        <f ca="1">IF(PORTADA!$F$51="A",CONCATENATE(I429," ",G429),"")</f>
        <v>d) 0</v>
      </c>
      <c r="D429" s="26"/>
      <c r="G429" s="38">
        <f>IF(J426="FIN","",LOOKUP(I425,DATOS!A:A,DATOS!O:O))</f>
        <v>0</v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IF(PORTADA!$F$51="A",CONCATENATE(K431,".- ",G431),"")</f>
        <v xml:space="preserve">72.- ESPAÑA EN EL MUNDO. </v>
      </c>
      <c r="D431" s="24"/>
      <c r="E431" s="11"/>
      <c r="F431" s="11"/>
      <c r="G431" s="40" t="str">
        <f>IF(J432="FIN","",LOOKUP(I431,DATOS!A:A,DATOS!F:F))</f>
        <v xml:space="preserve">ESPAÑA EN EL MUNDO. </v>
      </c>
      <c r="H431" s="40">
        <f>IF(J432="FIN",0,LOOKUP(I431,DATOS!A:A,DATOS!P:P))</f>
        <v>0</v>
      </c>
      <c r="I431" s="35">
        <f>+I425+1</f>
        <v>387</v>
      </c>
      <c r="J431" s="61">
        <f>IF(LOOKUP(I431,DATOS!A:A,DATOS!C:C)=0,J425,(LOOKUP(I431,DATOS!A:A,DATOS!C:C)))</f>
        <v>6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>a) 0</v>
      </c>
      <c r="D432" s="26"/>
      <c r="G432" s="38">
        <f>IF(J432="FIN","",LOOKUP(I431,DATOS!A:A,DATOS!L:L))</f>
        <v>0</v>
      </c>
      <c r="I432" s="35" t="s">
        <v>57</v>
      </c>
      <c r="J432" s="41" t="str">
        <f>IF(J426="FIN","FIN",IF(J431=J425,"","FIN"))</f>
        <v/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42"/>
      <c r="B433" s="29"/>
      <c r="C433" s="25" t="str">
        <f ca="1">IF(PORTADA!$F$51="A",CONCATENATE(I433," ",G433),"")</f>
        <v>b) 0</v>
      </c>
      <c r="D433" s="26"/>
      <c r="G433" s="38">
        <f>IF(J432="FIN","",LOOKUP(I431,DATOS!A:A,DATOS!M:M))</f>
        <v>0</v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42"/>
      <c r="B434" s="29"/>
      <c r="C434" s="25" t="str">
        <f ca="1">IF(PORTADA!$F$51="A",CONCATENATE(I434," ",G434),"")</f>
        <v>c) 0</v>
      </c>
      <c r="D434" s="26"/>
      <c r="G434" s="38">
        <f>IF(J432="FIN","",LOOKUP(I431,DATOS!A:A,DATOS!N:N))</f>
        <v>0</v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42"/>
      <c r="B435" s="29"/>
      <c r="C435" s="25" t="str">
        <f ca="1">IF(PORTADA!$F$51="A",CONCATENATE(I435," ",G435),"")</f>
        <v>d) 0</v>
      </c>
      <c r="D435" s="26"/>
      <c r="G435" s="38">
        <f>IF(J432="FIN","",LOOKUP(I431,DATOS!A:A,DATOS!O:O))</f>
        <v>0</v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IF(PORTADA!$F$51="A",CONCATENATE(K437,".- ",G437),"")</f>
        <v xml:space="preserve">73.- ESPAÑA EN EL MUNDO. </v>
      </c>
      <c r="D437" s="24"/>
      <c r="E437" s="11"/>
      <c r="F437" s="11"/>
      <c r="G437" s="40" t="str">
        <f>IF(J438="FIN","",LOOKUP(I437,DATOS!A:A,DATOS!F:F))</f>
        <v xml:space="preserve">ESPAÑA EN EL MUNDO. </v>
      </c>
      <c r="H437" s="40">
        <f>IF(J438="FIN",0,LOOKUP(I437,DATOS!A:A,DATOS!P:P))</f>
        <v>0</v>
      </c>
      <c r="I437" s="35">
        <f>+I431+1</f>
        <v>388</v>
      </c>
      <c r="J437" s="61">
        <f>IF(LOOKUP(I437,DATOS!A:A,DATOS!C:C)=0,J431,(LOOKUP(I437,DATOS!A:A,DATOS!C:C)))</f>
        <v>6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>a) 0</v>
      </c>
      <c r="D438" s="26"/>
      <c r="G438" s="38">
        <f>IF(J438="FIN","",LOOKUP(I437,DATOS!A:A,DATOS!L:L))</f>
        <v>0</v>
      </c>
      <c r="I438" s="35" t="s">
        <v>57</v>
      </c>
      <c r="J438" s="41" t="str">
        <f>IF(J432="FIN","FIN",IF(J437=J431,"","FIN"))</f>
        <v/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42"/>
      <c r="B439" s="29"/>
      <c r="C439" s="25" t="str">
        <f ca="1">IF(PORTADA!$F$51="A",CONCATENATE(I439," ",G439),"")</f>
        <v>b) 0</v>
      </c>
      <c r="D439" s="26"/>
      <c r="G439" s="38">
        <f>IF(J438="FIN","",LOOKUP(I437,DATOS!A:A,DATOS!M:M))</f>
        <v>0</v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42"/>
      <c r="B440" s="29"/>
      <c r="C440" s="25" t="str">
        <f ca="1">IF(PORTADA!$F$51="A",CONCATENATE(I440," ",G440),"")</f>
        <v>c) 0</v>
      </c>
      <c r="D440" s="26"/>
      <c r="G440" s="38">
        <f>IF(J438="FIN","",LOOKUP(I437,DATOS!A:A,DATOS!N:N))</f>
        <v>0</v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42"/>
      <c r="B441" s="29"/>
      <c r="C441" s="25" t="str">
        <f ca="1">IF(PORTADA!$F$51="A",CONCATENATE(I441," ",G441),"")</f>
        <v>d) 0</v>
      </c>
      <c r="D441" s="26"/>
      <c r="G441" s="38">
        <f>IF(J438="FIN","",LOOKUP(I437,DATOS!A:A,DATOS!O:O))</f>
        <v>0</v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IF(PORTADA!$F$51="A",CONCATENATE(K443,".- ",G443),"")</f>
        <v xml:space="preserve">74.- ESPAÑA EN EL MUNDO. </v>
      </c>
      <c r="D443" s="24"/>
      <c r="E443" s="11"/>
      <c r="F443" s="11"/>
      <c r="G443" s="40" t="str">
        <f>IF(J444="FIN","",LOOKUP(I443,DATOS!A:A,DATOS!F:F))</f>
        <v xml:space="preserve">ESPAÑA EN EL MUNDO. </v>
      </c>
      <c r="H443" s="40">
        <f>IF(J444="FIN",0,LOOKUP(I443,DATOS!A:A,DATOS!P:P))</f>
        <v>0</v>
      </c>
      <c r="I443" s="35">
        <f>+I437+1</f>
        <v>389</v>
      </c>
      <c r="J443" s="61">
        <f>IF(LOOKUP(I443,DATOS!A:A,DATOS!C:C)=0,J437,(LOOKUP(I443,DATOS!A:A,DATOS!C:C)))</f>
        <v>6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>a) 0</v>
      </c>
      <c r="D444" s="26"/>
      <c r="G444" s="38">
        <f>IF(J444="FIN","",LOOKUP(I443,DATOS!A:A,DATOS!L:L))</f>
        <v>0</v>
      </c>
      <c r="I444" s="35" t="s">
        <v>57</v>
      </c>
      <c r="J444" s="41" t="str">
        <f>IF(J438="FIN","FIN",IF(J443=J437,"","FIN"))</f>
        <v/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42"/>
      <c r="B445" s="29"/>
      <c r="C445" s="25" t="str">
        <f ca="1">IF(PORTADA!$F$51="A",CONCATENATE(I445," ",G445),"")</f>
        <v>b) 0</v>
      </c>
      <c r="D445" s="26"/>
      <c r="G445" s="38">
        <f>IF(J444="FIN","",LOOKUP(I443,DATOS!A:A,DATOS!M:M))</f>
        <v>0</v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42"/>
      <c r="B446" s="29"/>
      <c r="C446" s="25" t="str">
        <f ca="1">IF(PORTADA!$F$51="A",CONCATENATE(I446," ",G446),"")</f>
        <v>c) 0</v>
      </c>
      <c r="D446" s="26"/>
      <c r="G446" s="38">
        <f>IF(J444="FIN","",LOOKUP(I443,DATOS!A:A,DATOS!N:N))</f>
        <v>0</v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42"/>
      <c r="B447" s="29"/>
      <c r="C447" s="25" t="str">
        <f ca="1">IF(PORTADA!$F$51="A",CONCATENATE(I447," ",G447),"")</f>
        <v>d) 0</v>
      </c>
      <c r="D447" s="26"/>
      <c r="G447" s="38">
        <f>IF(J444="FIN","",LOOKUP(I443,DATOS!A:A,DATOS!O:O))</f>
        <v>0</v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IF(PORTADA!$F$51="A",CONCATENATE(K449,".- ",G449),"")</f>
        <v xml:space="preserve">75.- ESPAÑA EN EL MUNDO. </v>
      </c>
      <c r="D449" s="24"/>
      <c r="E449" s="11"/>
      <c r="F449" s="11"/>
      <c r="G449" s="40" t="str">
        <f>IF(J450="FIN","",LOOKUP(I449,DATOS!A:A,DATOS!F:F))</f>
        <v xml:space="preserve">ESPAÑA EN EL MUNDO. </v>
      </c>
      <c r="H449" s="40">
        <f>IF(J450="FIN",0,LOOKUP(I449,DATOS!A:A,DATOS!P:P))</f>
        <v>0</v>
      </c>
      <c r="I449" s="35">
        <f>+I443+1</f>
        <v>390</v>
      </c>
      <c r="J449" s="61">
        <f>IF(LOOKUP(I449,DATOS!A:A,DATOS!C:C)=0,J443,(LOOKUP(I449,DATOS!A:A,DATOS!C:C)))</f>
        <v>6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>a) 0</v>
      </c>
      <c r="D450" s="26"/>
      <c r="G450" s="38">
        <f>IF(J450="FIN","",LOOKUP(I449,DATOS!A:A,DATOS!L:L))</f>
        <v>0</v>
      </c>
      <c r="I450" s="35" t="s">
        <v>57</v>
      </c>
      <c r="J450" s="41" t="str">
        <f>IF(J444="FIN","FIN",IF(J449=J443,"","FIN"))</f>
        <v/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42"/>
      <c r="B451" s="29"/>
      <c r="C451" s="25" t="str">
        <f ca="1">IF(PORTADA!$F$51="A",CONCATENATE(I451," ",G451),"")</f>
        <v>b) 0</v>
      </c>
      <c r="D451" s="26"/>
      <c r="G451" s="38">
        <f>IF(J450="FIN","",LOOKUP(I449,DATOS!A:A,DATOS!M:M))</f>
        <v>0</v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42"/>
      <c r="B452" s="29"/>
      <c r="C452" s="25" t="str">
        <f ca="1">IF(PORTADA!$F$51="A",CONCATENATE(I452," ",G452),"")</f>
        <v>c) 0</v>
      </c>
      <c r="D452" s="26"/>
      <c r="G452" s="38">
        <f>IF(J450="FIN","",LOOKUP(I449,DATOS!A:A,DATOS!N:N))</f>
        <v>0</v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42"/>
      <c r="B453" s="29"/>
      <c r="C453" s="25" t="str">
        <f ca="1">IF(PORTADA!$F$51="A",CONCATENATE(I453," ",G453),"")</f>
        <v>d) 0</v>
      </c>
      <c r="D453" s="26"/>
      <c r="G453" s="38">
        <f>IF(J450="FIN","",LOOKUP(I449,DATOS!A:A,DATOS!O:O))</f>
        <v>0</v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IF(PORTADA!$F$51="A",CONCATENATE(K455,".- ",G455),"")</f>
        <v xml:space="preserve">76.- ESPAÑA EN EL MUNDO. </v>
      </c>
      <c r="D455" s="24"/>
      <c r="E455" s="11"/>
      <c r="F455" s="11"/>
      <c r="G455" s="40" t="str">
        <f>IF(J456="FIN","",LOOKUP(I455,DATOS!A:A,DATOS!F:F))</f>
        <v xml:space="preserve">ESPAÑA EN EL MUNDO. </v>
      </c>
      <c r="H455" s="40">
        <f>IF(J456="FIN",0,LOOKUP(I455,DATOS!A:A,DATOS!P:P))</f>
        <v>0</v>
      </c>
      <c r="I455" s="35">
        <f>+I449+1</f>
        <v>391</v>
      </c>
      <c r="J455" s="61">
        <f>IF(LOOKUP(I455,DATOS!A:A,DATOS!C:C)=0,J449,(LOOKUP(I455,DATOS!A:A,DATOS!C:C)))</f>
        <v>6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>a) 0</v>
      </c>
      <c r="D456" s="26"/>
      <c r="G456" s="38">
        <f>IF(J456="FIN","",LOOKUP(I455,DATOS!A:A,DATOS!L:L))</f>
        <v>0</v>
      </c>
      <c r="I456" s="35" t="s">
        <v>57</v>
      </c>
      <c r="J456" s="41" t="str">
        <f>IF(J450="FIN","FIN",IF(J455=J449,"","FIN"))</f>
        <v/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42"/>
      <c r="B457" s="29"/>
      <c r="C457" s="25" t="str">
        <f ca="1">IF(PORTADA!$F$51="A",CONCATENATE(I457," ",G457),"")</f>
        <v>b) 0</v>
      </c>
      <c r="D457" s="26"/>
      <c r="G457" s="38">
        <f>IF(J456="FIN","",LOOKUP(I455,DATOS!A:A,DATOS!M:M))</f>
        <v>0</v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42"/>
      <c r="B458" s="29"/>
      <c r="C458" s="25" t="str">
        <f ca="1">IF(PORTADA!$F$51="A",CONCATENATE(I458," ",G458),"")</f>
        <v>c) 0</v>
      </c>
      <c r="D458" s="26"/>
      <c r="G458" s="38">
        <f>IF(J456="FIN","",LOOKUP(I455,DATOS!A:A,DATOS!N:N))</f>
        <v>0</v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42"/>
      <c r="B459" s="29"/>
      <c r="C459" s="25" t="str">
        <f ca="1">IF(PORTADA!$F$51="A",CONCATENATE(I459," ",G459),"")</f>
        <v>d) 0</v>
      </c>
      <c r="D459" s="26"/>
      <c r="G459" s="38">
        <f>IF(J456="FIN","",LOOKUP(I455,DATOS!A:A,DATOS!O:O))</f>
        <v>0</v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IF(PORTADA!$F$51="A",CONCATENATE(K461,".- ",G461),"")</f>
        <v xml:space="preserve">77.- ESPAÑA EN EL MUNDO. </v>
      </c>
      <c r="D461" s="24"/>
      <c r="E461" s="11"/>
      <c r="F461" s="11"/>
      <c r="G461" s="40" t="str">
        <f>IF(J462="FIN","",LOOKUP(I461,DATOS!A:A,DATOS!F:F))</f>
        <v xml:space="preserve">ESPAÑA EN EL MUNDO. </v>
      </c>
      <c r="H461" s="40">
        <f>IF(J462="FIN",0,LOOKUP(I461,DATOS!A:A,DATOS!P:P))</f>
        <v>0</v>
      </c>
      <c r="I461" s="35">
        <f>+I455+1</f>
        <v>392</v>
      </c>
      <c r="J461" s="61">
        <f>IF(LOOKUP(I461,DATOS!A:A,DATOS!C:C)=0,J455,(LOOKUP(I461,DATOS!A:A,DATOS!C:C)))</f>
        <v>6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>a) 0</v>
      </c>
      <c r="D462" s="26"/>
      <c r="G462" s="38">
        <f>IF(J462="FIN","",LOOKUP(I461,DATOS!A:A,DATOS!L:L))</f>
        <v>0</v>
      </c>
      <c r="I462" s="35" t="s">
        <v>57</v>
      </c>
      <c r="J462" s="41" t="str">
        <f>IF(J456="FIN","FIN",IF(J461=J455,"","FIN"))</f>
        <v/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42"/>
      <c r="B463" s="29"/>
      <c r="C463" s="25" t="str">
        <f ca="1">IF(PORTADA!$F$51="A",CONCATENATE(I463," ",G463),"")</f>
        <v>b) 0</v>
      </c>
      <c r="D463" s="26"/>
      <c r="G463" s="38">
        <f>IF(J462="FIN","",LOOKUP(I461,DATOS!A:A,DATOS!M:M))</f>
        <v>0</v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42"/>
      <c r="B464" s="29"/>
      <c r="C464" s="25" t="str">
        <f ca="1">IF(PORTADA!$F$51="A",CONCATENATE(I464," ",G464),"")</f>
        <v>c) 0</v>
      </c>
      <c r="D464" s="26"/>
      <c r="G464" s="38">
        <f>IF(J462="FIN","",LOOKUP(I461,DATOS!A:A,DATOS!N:N))</f>
        <v>0</v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42"/>
      <c r="B465" s="29"/>
      <c r="C465" s="25" t="str">
        <f ca="1">IF(PORTADA!$F$51="A",CONCATENATE(I465," ",G465),"")</f>
        <v>d) 0</v>
      </c>
      <c r="D465" s="26"/>
      <c r="G465" s="38">
        <f>IF(J462="FIN","",LOOKUP(I461,DATOS!A:A,DATOS!O:O))</f>
        <v>0</v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IF(PORTADA!$F$51="A",CONCATENATE(K467,".- ",G467),"")</f>
        <v xml:space="preserve">78.- ESPAÑA EN EL MUNDO. </v>
      </c>
      <c r="D467" s="24"/>
      <c r="E467" s="11"/>
      <c r="F467" s="11"/>
      <c r="G467" s="40" t="str">
        <f>IF(J468="FIN","",LOOKUP(I467,DATOS!A:A,DATOS!F:F))</f>
        <v xml:space="preserve">ESPAÑA EN EL MUNDO. </v>
      </c>
      <c r="H467" s="40">
        <f>IF(J468="FIN",0,LOOKUP(I467,DATOS!A:A,DATOS!P:P))</f>
        <v>0</v>
      </c>
      <c r="I467" s="35">
        <f>+I461+1</f>
        <v>393</v>
      </c>
      <c r="J467" s="61">
        <f>IF(LOOKUP(I467,DATOS!A:A,DATOS!C:C)=0,J461,(LOOKUP(I467,DATOS!A:A,DATOS!C:C)))</f>
        <v>6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>a) 0</v>
      </c>
      <c r="D468" s="26"/>
      <c r="G468" s="38">
        <f>IF(J468="FIN","",LOOKUP(I467,DATOS!A:A,DATOS!L:L))</f>
        <v>0</v>
      </c>
      <c r="I468" s="35" t="s">
        <v>57</v>
      </c>
      <c r="J468" s="41" t="str">
        <f>IF(J462="FIN","FIN",IF(J467=J461,"","FIN"))</f>
        <v/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42"/>
      <c r="B469" s="29"/>
      <c r="C469" s="25" t="str">
        <f ca="1">IF(PORTADA!$F$51="A",CONCATENATE(I469," ",G469),"")</f>
        <v>b) 0</v>
      </c>
      <c r="D469" s="26"/>
      <c r="G469" s="38">
        <f>IF(J468="FIN","",LOOKUP(I467,DATOS!A:A,DATOS!M:M))</f>
        <v>0</v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42"/>
      <c r="B470" s="29"/>
      <c r="C470" s="25" t="str">
        <f ca="1">IF(PORTADA!$F$51="A",CONCATENATE(I470," ",G470),"")</f>
        <v>c) 0</v>
      </c>
      <c r="D470" s="26"/>
      <c r="G470" s="38">
        <f>IF(J468="FIN","",LOOKUP(I467,DATOS!A:A,DATOS!N:N))</f>
        <v>0</v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42"/>
      <c r="B471" s="29"/>
      <c r="C471" s="25" t="str">
        <f ca="1">IF(PORTADA!$F$51="A",CONCATENATE(I471," ",G471),"")</f>
        <v>d) 0</v>
      </c>
      <c r="D471" s="26"/>
      <c r="G471" s="38">
        <f>IF(J468="FIN","",LOOKUP(I467,DATOS!A:A,DATOS!O:O))</f>
        <v>0</v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IF(PORTADA!$F$51="A",CONCATENATE(K473,".- ",G473),"")</f>
        <v xml:space="preserve">79.- ESPAÑA EN EL MUNDO. </v>
      </c>
      <c r="D473" s="24"/>
      <c r="E473" s="11"/>
      <c r="F473" s="11"/>
      <c r="G473" s="40" t="str">
        <f>IF(J474="FIN","",LOOKUP(I473,DATOS!A:A,DATOS!F:F))</f>
        <v xml:space="preserve">ESPAÑA EN EL MUNDO. </v>
      </c>
      <c r="H473" s="40">
        <f>IF(J474="FIN",0,LOOKUP(I473,DATOS!A:A,DATOS!P:P))</f>
        <v>0</v>
      </c>
      <c r="I473" s="35">
        <f>+I467+1</f>
        <v>394</v>
      </c>
      <c r="J473" s="61">
        <f>IF(LOOKUP(I473,DATOS!A:A,DATOS!C:C)=0,J467,(LOOKUP(I473,DATOS!A:A,DATOS!C:C)))</f>
        <v>6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>a) 0</v>
      </c>
      <c r="D474" s="26"/>
      <c r="G474" s="38">
        <f>IF(J474="FIN","",LOOKUP(I473,DATOS!A:A,DATOS!L:L))</f>
        <v>0</v>
      </c>
      <c r="I474" s="35" t="s">
        <v>57</v>
      </c>
      <c r="J474" s="41" t="str">
        <f>IF(J468="FIN","FIN",IF(J473=J467,"","FIN"))</f>
        <v/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42"/>
      <c r="B475" s="29"/>
      <c r="C475" s="25" t="str">
        <f ca="1">IF(PORTADA!$F$51="A",CONCATENATE(I475," ",G475),"")</f>
        <v>b) 0</v>
      </c>
      <c r="D475" s="26"/>
      <c r="G475" s="38">
        <f>IF(J474="FIN","",LOOKUP(I473,DATOS!A:A,DATOS!M:M))</f>
        <v>0</v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42"/>
      <c r="B476" s="29"/>
      <c r="C476" s="25" t="str">
        <f ca="1">IF(PORTADA!$F$51="A",CONCATENATE(I476," ",G476),"")</f>
        <v>c) 0</v>
      </c>
      <c r="D476" s="26"/>
      <c r="G476" s="38">
        <f>IF(J474="FIN","",LOOKUP(I473,DATOS!A:A,DATOS!N:N))</f>
        <v>0</v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42"/>
      <c r="B477" s="29"/>
      <c r="C477" s="25" t="str">
        <f ca="1">IF(PORTADA!$F$51="A",CONCATENATE(I477," ",G477),"")</f>
        <v>d) 0</v>
      </c>
      <c r="D477" s="26"/>
      <c r="G477" s="38">
        <f>IF(J474="FIN","",LOOKUP(I473,DATOS!A:A,DATOS!O:O))</f>
        <v>0</v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IF(PORTADA!$F$51="A",CONCATENATE(K479,".- ",G479),"")</f>
        <v xml:space="preserve">80.- ESPAÑA EN EL MUNDO. </v>
      </c>
      <c r="D479" s="24"/>
      <c r="E479" s="11"/>
      <c r="F479" s="11"/>
      <c r="G479" s="40" t="str">
        <f>IF(J480="FIN","",LOOKUP(I479,DATOS!A:A,DATOS!F:F))</f>
        <v xml:space="preserve">ESPAÑA EN EL MUNDO. </v>
      </c>
      <c r="H479" s="40">
        <f>IF(J480="FIN",0,LOOKUP(I479,DATOS!A:A,DATOS!P:P))</f>
        <v>0</v>
      </c>
      <c r="I479" s="35">
        <f>+I473+1</f>
        <v>395</v>
      </c>
      <c r="J479" s="61">
        <f>IF(LOOKUP(I479,DATOS!A:A,DATOS!C:C)=0,J473,(LOOKUP(I479,DATOS!A:A,DATOS!C:C)))</f>
        <v>6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>a) 0</v>
      </c>
      <c r="D480" s="26"/>
      <c r="G480" s="38">
        <f>IF(J480="FIN","",LOOKUP(I479,DATOS!A:A,DATOS!L:L))</f>
        <v>0</v>
      </c>
      <c r="I480" s="35" t="s">
        <v>57</v>
      </c>
      <c r="J480" s="41" t="str">
        <f>IF(J474="FIN","FIN",IF(J479=J473,"","FIN"))</f>
        <v/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42"/>
      <c r="B481" s="29"/>
      <c r="C481" s="25" t="str">
        <f ca="1">IF(PORTADA!$F$51="A",CONCATENATE(I481," ",G481),"")</f>
        <v>b) 0</v>
      </c>
      <c r="D481" s="26"/>
      <c r="G481" s="38">
        <f>IF(J480="FIN","",LOOKUP(I479,DATOS!A:A,DATOS!M:M))</f>
        <v>0</v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42"/>
      <c r="B482" s="29"/>
      <c r="C482" s="25" t="str">
        <f ca="1">IF(PORTADA!$F$51="A",CONCATENATE(I482," ",G482),"")</f>
        <v>c) 0</v>
      </c>
      <c r="D482" s="26"/>
      <c r="G482" s="38">
        <f>IF(J480="FIN","",LOOKUP(I479,DATOS!A:A,DATOS!N:N))</f>
        <v>0</v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42"/>
      <c r="B483" s="29"/>
      <c r="C483" s="25" t="str">
        <f ca="1">IF(PORTADA!$F$51="A",CONCATENATE(I483," ",G483),"")</f>
        <v>d) 0</v>
      </c>
      <c r="D483" s="26"/>
      <c r="G483" s="38">
        <f>IF(J480="FIN","",LOOKUP(I479,DATOS!A:A,DATOS!O:O))</f>
        <v>0</v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IF(PORTADA!$F$51="A",CONCATENATE(K485,".- ",G485),"")</f>
        <v xml:space="preserve">81.- ESPAÑA EN EL MUNDO. </v>
      </c>
      <c r="D485" s="24"/>
      <c r="E485" s="11"/>
      <c r="F485" s="11"/>
      <c r="G485" s="40" t="str">
        <f>IF(J486="FIN","",LOOKUP(I485,DATOS!A:A,DATOS!F:F))</f>
        <v xml:space="preserve">ESPAÑA EN EL MUNDO. </v>
      </c>
      <c r="H485" s="40">
        <f>IF(J486="FIN",0,LOOKUP(I485,DATOS!A:A,DATOS!P:P))</f>
        <v>0</v>
      </c>
      <c r="I485" s="35">
        <f>+I479+1</f>
        <v>396</v>
      </c>
      <c r="J485" s="61">
        <f>IF(LOOKUP(I485,DATOS!A:A,DATOS!C:C)=0,J479,(LOOKUP(I485,DATOS!A:A,DATOS!C:C)))</f>
        <v>6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>a) 0</v>
      </c>
      <c r="D486" s="26"/>
      <c r="G486" s="38">
        <f>IF(J486="FIN","",LOOKUP(I485,DATOS!A:A,DATOS!L:L))</f>
        <v>0</v>
      </c>
      <c r="I486" s="35" t="s">
        <v>57</v>
      </c>
      <c r="J486" s="41" t="str">
        <f>IF(J480="FIN","FIN",IF(J485=J479,"","FIN"))</f>
        <v/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42"/>
      <c r="B487" s="29"/>
      <c r="C487" s="25" t="str">
        <f ca="1">IF(PORTADA!$F$51="A",CONCATENATE(I487," ",G487),"")</f>
        <v>b) 0</v>
      </c>
      <c r="D487" s="26"/>
      <c r="G487" s="38">
        <f>IF(J486="FIN","",LOOKUP(I485,DATOS!A:A,DATOS!M:M))</f>
        <v>0</v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42"/>
      <c r="B488" s="29"/>
      <c r="C488" s="25" t="str">
        <f ca="1">IF(PORTADA!$F$51="A",CONCATENATE(I488," ",G488),"")</f>
        <v>c) 0</v>
      </c>
      <c r="D488" s="26"/>
      <c r="G488" s="38">
        <f>IF(J486="FIN","",LOOKUP(I485,DATOS!A:A,DATOS!N:N))</f>
        <v>0</v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42"/>
      <c r="B489" s="29"/>
      <c r="C489" s="25" t="str">
        <f ca="1">IF(PORTADA!$F$51="A",CONCATENATE(I489," ",G489),"")</f>
        <v>d) 0</v>
      </c>
      <c r="D489" s="26"/>
      <c r="G489" s="38">
        <f>IF(J486="FIN","",LOOKUP(I485,DATOS!A:A,DATOS!O:O))</f>
        <v>0</v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IF(PORTADA!$F$51="A",CONCATENATE(K491,".-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397</v>
      </c>
      <c r="J491" s="61">
        <f>IF(LOOKUP(I491,DATOS!A:A,DATOS!C:C)=0,J485,(LOOKUP(I491,DATOS!A:A,DATOS!C:C)))</f>
        <v>7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57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42"/>
      <c r="B493" s="29"/>
      <c r="C493" s="25" t="str">
        <f ca="1">IF(PORTADA!$F$51="A",CONCATENATE(I493,"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42"/>
      <c r="B494" s="29"/>
      <c r="C494" s="25" t="str">
        <f ca="1">IF(PORTADA!$F$51="A",CONCATENATE(I494,"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42"/>
      <c r="B495" s="29"/>
      <c r="C495" s="25" t="str">
        <f ca="1">IF(PORTADA!$F$51="A",CONCATENATE(I495,"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IF(PORTADA!$F$51="A",CONCATENATE(K497,".-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398</v>
      </c>
      <c r="J497" s="61">
        <f>IF(LOOKUP(I497,DATOS!A:A,DATOS!C:C)=0,J491,(LOOKUP(I497,DATOS!A:A,DATOS!C:C)))</f>
        <v>7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57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42"/>
      <c r="B499" s="29"/>
      <c r="C499" s="25" t="str">
        <f ca="1">IF(PORTADA!$F$51="A",CONCATENATE(I499,"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42"/>
      <c r="B500" s="29"/>
      <c r="C500" s="25" t="str">
        <f ca="1">IF(PORTADA!$F$51="A",CONCATENATE(I500,"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42"/>
      <c r="B501" s="29"/>
      <c r="C501" s="25" t="str">
        <f ca="1">IF(PORTADA!$F$51="A",CONCATENATE(I501,"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IF(PORTADA!$F$51="A",CONCATENATE(K503,".-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399</v>
      </c>
      <c r="J503" s="61">
        <f>IF(LOOKUP(I503,DATOS!A:A,DATOS!C:C)=0,J497,(LOOKUP(I503,DATOS!A:A,DATOS!C:C)))</f>
        <v>7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57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42"/>
      <c r="B505" s="29"/>
      <c r="C505" s="25" t="str">
        <f ca="1">IF(PORTADA!$F$51="A",CONCATENATE(I505,"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42"/>
      <c r="B506" s="29"/>
      <c r="C506" s="25" t="str">
        <f ca="1">IF(PORTADA!$F$51="A",CONCATENATE(I506,"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42"/>
      <c r="B507" s="29"/>
      <c r="C507" s="25" t="str">
        <f ca="1">IF(PORTADA!$F$51="A",CONCATENATE(I507,"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IF(PORTADA!$F$51="A",CONCATENATE(K509,".-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400</v>
      </c>
      <c r="J509" s="61">
        <f>IF(LOOKUP(I509,DATOS!A:A,DATOS!C:C)=0,J503,(LOOKUP(I509,DATOS!A:A,DATOS!C:C)))</f>
        <v>7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57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42"/>
      <c r="B511" s="29"/>
      <c r="C511" s="25" t="str">
        <f ca="1">IF(PORTADA!$F$51="A",CONCATENATE(I511,"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42"/>
      <c r="B512" s="29"/>
      <c r="C512" s="25" t="str">
        <f ca="1">IF(PORTADA!$F$51="A",CONCATENATE(I512,"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42"/>
      <c r="B513" s="29"/>
      <c r="C513" s="25" t="str">
        <f ca="1">IF(PORTADA!$F$51="A",CONCATENATE(I513,"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IF(PORTADA!$F$51="A",CONCATENATE(K515,".-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401</v>
      </c>
      <c r="J515" s="61">
        <f>IF(LOOKUP(I515,DATOS!A:A,DATOS!C:C)=0,J509,(LOOKUP(I515,DATOS!A:A,DATOS!C:C)))</f>
        <v>7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57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42"/>
      <c r="B517" s="29"/>
      <c r="C517" s="25" t="str">
        <f ca="1">IF(PORTADA!$F$51="A",CONCATENATE(I517,"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42"/>
      <c r="B518" s="29"/>
      <c r="C518" s="25" t="str">
        <f ca="1">IF(PORTADA!$F$51="A",CONCATENATE(I518,"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42"/>
      <c r="B519" s="29"/>
      <c r="C519" s="25" t="str">
        <f ca="1">IF(PORTADA!$F$51="A",CONCATENATE(I519,"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IF(PORTADA!$F$51="A",CONCATENATE(K521,".-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402</v>
      </c>
      <c r="J521" s="61">
        <f>IF(LOOKUP(I521,DATOS!A:A,DATOS!C:C)=0,J515,(LOOKUP(I521,DATOS!A:A,DATOS!C:C)))</f>
        <v>7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57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42"/>
      <c r="B523" s="29"/>
      <c r="C523" s="25" t="str">
        <f ca="1">IF(PORTADA!$F$51="A",CONCATENATE(I523,"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42"/>
      <c r="B524" s="29"/>
      <c r="C524" s="25" t="str">
        <f ca="1">IF(PORTADA!$F$51="A",CONCATENATE(I524,"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42"/>
      <c r="B525" s="29"/>
      <c r="C525" s="25" t="str">
        <f ca="1">IF(PORTADA!$F$51="A",CONCATENATE(I525,"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IF(PORTADA!$F$51="A",CONCATENATE(K527,".-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403</v>
      </c>
      <c r="J527" s="61">
        <f>IF(LOOKUP(I527,DATOS!A:A,DATOS!C:C)=0,J521,(LOOKUP(I527,DATOS!A:A,DATOS!C:C)))</f>
        <v>7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57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42"/>
      <c r="B529" s="29"/>
      <c r="C529" s="25" t="str">
        <f ca="1">IF(PORTADA!$F$51="A",CONCATENATE(I529,"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42"/>
      <c r="B530" s="29"/>
      <c r="C530" s="25" t="str">
        <f ca="1">IF(PORTADA!$F$51="A",CONCATENATE(I530,"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42"/>
      <c r="B531" s="29"/>
      <c r="C531" s="25" t="str">
        <f ca="1">IF(PORTADA!$F$51="A",CONCATENATE(I531,"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IF(PORTADA!$F$51="A",CONCATENATE(K533,".-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404</v>
      </c>
      <c r="J533" s="61">
        <f>IF(LOOKUP(I533,DATOS!A:A,DATOS!C:C)=0,J527,(LOOKUP(I533,DATOS!A:A,DATOS!C:C)))</f>
        <v>7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57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42"/>
      <c r="B535" s="29"/>
      <c r="C535" s="25" t="str">
        <f ca="1">IF(PORTADA!$F$51="A",CONCATENATE(I535,"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42"/>
      <c r="B536" s="29"/>
      <c r="C536" s="25" t="str">
        <f ca="1">IF(PORTADA!$F$51="A",CONCATENATE(I536,"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42"/>
      <c r="B537" s="29"/>
      <c r="C537" s="25" t="str">
        <f ca="1">IF(PORTADA!$F$51="A",CONCATENATE(I537,"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405</v>
      </c>
      <c r="J539" s="61">
        <f>IF(LOOKUP(I539,DATOS!A:A,DATOS!C:C)=0,J533,(LOOKUP(I539,DATOS!A:A,DATOS!C:C)))</f>
        <v>7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406</v>
      </c>
      <c r="J545" s="61">
        <f>IF(LOOKUP(I545,DATOS!A:A,DATOS!C:C)=0,J539,(LOOKUP(I545,DATOS!A:A,DATOS!C:C)))</f>
        <v>7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407</v>
      </c>
      <c r="J551" s="61">
        <f>IF(LOOKUP(I551,DATOS!A:A,DATOS!C:C)=0,J545,(LOOKUP(I551,DATOS!A:A,DATOS!C:C)))</f>
        <v>7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408</v>
      </c>
      <c r="J557" s="61">
        <f>IF(LOOKUP(I557,DATOS!A:A,DATOS!C:C)=0,J551,(LOOKUP(I557,DATOS!A:A,DATOS!C:C)))</f>
        <v>7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409</v>
      </c>
      <c r="J563" s="61">
        <f>IF(LOOKUP(I563,DATOS!A:A,DATOS!C:C)=0,J557,(LOOKUP(I563,DATOS!A:A,DATOS!C:C)))</f>
        <v>7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410</v>
      </c>
      <c r="J569" s="61">
        <f>IF(LOOKUP(I569,DATOS!A:A,DATOS!C:C)=0,J563,(LOOKUP(I569,DATOS!A:A,DATOS!C:C)))</f>
        <v>7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411</v>
      </c>
      <c r="J575" s="61">
        <f>IF(LOOKUP(I575,DATOS!A:A,DATOS!C:C)=0,J569,(LOOKUP(I575,DATOS!A:A,DATOS!C:C)))</f>
        <v>7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412</v>
      </c>
      <c r="J581" s="61">
        <f>IF(LOOKUP(I581,DATOS!A:A,DATOS!C:C)=0,J575,(LOOKUP(I581,DATOS!A:A,DATOS!C:C)))</f>
        <v>7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413</v>
      </c>
      <c r="J587" s="61">
        <f>IF(LOOKUP(I587,DATOS!A:A,DATOS!C:C)=0,J581,(LOOKUP(I587,DATOS!A:A,DATOS!C:C)))</f>
        <v>7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414</v>
      </c>
      <c r="J593" s="61">
        <f>IF(LOOKUP(I593,DATOS!A:A,DATOS!C:C)=0,J587,(LOOKUP(I593,DATOS!A:A,DATOS!C:C)))</f>
        <v>7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415</v>
      </c>
      <c r="J599" s="61">
        <f>IF(LOOKUP(I599,DATOS!A:A,DATOS!C:C)=0,J593,(LOOKUP(I599,DATOS!A:A,DATOS!C:C)))</f>
        <v>7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password="CC7D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930" priority="28" stopIfTrue="1" operator="lessThan">
      <formula>2</formula>
    </cfRule>
    <cfRule type="cellIs" dxfId="929" priority="29" stopIfTrue="1" operator="equal">
      <formula>2</formula>
    </cfRule>
    <cfRule type="cellIs" dxfId="92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927" priority="1" stopIfTrue="1" operator="lessThan">
      <formula>2</formula>
    </cfRule>
    <cfRule type="cellIs" dxfId="926" priority="2" stopIfTrue="1" operator="equal">
      <formula>2</formula>
    </cfRule>
    <cfRule type="cellIs" dxfId="92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924" priority="25" stopIfTrue="1" operator="lessThan">
      <formula>2</formula>
    </cfRule>
    <cfRule type="cellIs" dxfId="923" priority="26" stopIfTrue="1" operator="equal">
      <formula>2</formula>
    </cfRule>
    <cfRule type="cellIs" dxfId="92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921" priority="22" stopIfTrue="1" operator="lessThan">
      <formula>2</formula>
    </cfRule>
    <cfRule type="cellIs" dxfId="920" priority="23" stopIfTrue="1" operator="equal">
      <formula>2</formula>
    </cfRule>
    <cfRule type="cellIs" dxfId="91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918" priority="19" stopIfTrue="1" operator="lessThan">
      <formula>2</formula>
    </cfRule>
    <cfRule type="cellIs" dxfId="917" priority="20" stopIfTrue="1" operator="equal">
      <formula>2</formula>
    </cfRule>
    <cfRule type="cellIs" dxfId="91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915" priority="16" stopIfTrue="1" operator="lessThan">
      <formula>2</formula>
    </cfRule>
    <cfRule type="cellIs" dxfId="914" priority="17" stopIfTrue="1" operator="equal">
      <formula>2</formula>
    </cfRule>
    <cfRule type="cellIs" dxfId="91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912" priority="13" stopIfTrue="1" operator="lessThan">
      <formula>2</formula>
    </cfRule>
    <cfRule type="cellIs" dxfId="911" priority="14" stopIfTrue="1" operator="equal">
      <formula>2</formula>
    </cfRule>
    <cfRule type="cellIs" dxfId="91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909" priority="10" stopIfTrue="1" operator="lessThan">
      <formula>2</formula>
    </cfRule>
    <cfRule type="cellIs" dxfId="908" priority="11" stopIfTrue="1" operator="equal">
      <formula>2</formula>
    </cfRule>
    <cfRule type="cellIs" dxfId="90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906" priority="7" stopIfTrue="1" operator="lessThan">
      <formula>2</formula>
    </cfRule>
    <cfRule type="cellIs" dxfId="905" priority="8" stopIfTrue="1" operator="equal">
      <formula>2</formula>
    </cfRule>
    <cfRule type="cellIs" dxfId="90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903" priority="4" stopIfTrue="1" operator="lessThan">
      <formula>2</formula>
    </cfRule>
    <cfRule type="cellIs" dxfId="902" priority="5" stopIfTrue="1" operator="equal">
      <formula>2</formula>
    </cfRule>
    <cfRule type="cellIs" dxfId="90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AI819"/>
  <sheetViews>
    <sheetView zoomScale="90" zoomScaleNormal="90" workbookViewId="0">
      <pane ySplit="2" topLeftCell="A3" activePane="bottomLeft" state="frozen"/>
      <selection activeCell="C42" sqref="C42"/>
      <selection pane="bottomLeft" activeCell="B106" sqref="B106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IF(PORTADA!$F$51="A",G1,PORTADA!$F$52)</f>
        <v xml:space="preserve">La Prehistoria y la Edad Antigua </v>
      </c>
      <c r="D1" s="3"/>
      <c r="E1" s="4" t="e">
        <f>ROUND(Q2/K2*10,2)</f>
        <v>#DIV/0!</v>
      </c>
      <c r="F1" s="4"/>
      <c r="G1" s="38" t="str">
        <f>LOOKUP(I5,DATOS!A:A,DATOS!E:E)</f>
        <v xml:space="preserve">La Prehistoria y la Edad Antigua </v>
      </c>
      <c r="I1" s="39">
        <v>7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 xml:space="preserve">La Prehistoria y la Edad Antigua 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IF(PORTADA!$F$51="A",CONCATENATE(K5,".- ",G5),"")</f>
        <v xml:space="preserve">1.- LA PREHISTORIA EN ESPAÑA. </v>
      </c>
      <c r="D5" s="24"/>
      <c r="E5" s="11"/>
      <c r="F5" s="11"/>
      <c r="G5" s="40" t="str">
        <f>LOOKUP(I5,DATOS!A:A,DATOS!F:F)</f>
        <v xml:space="preserve">LA PREHISTORIA EN ESPAÑA. </v>
      </c>
      <c r="H5" s="40">
        <f>LOOKUP(I5,DATOS!A:A,DATOS!P:P)</f>
        <v>0</v>
      </c>
      <c r="I5" s="35">
        <f>LOOKUP(I1,DATOS!C:C,DATOS!A:A)</f>
        <v>397</v>
      </c>
      <c r="J5" s="61">
        <f>LOOKUP(I5,DATOS!A:A,DATOS!C:C)</f>
        <v>7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IF(PORTADA!$F$51="A",CONCATENATE(K11,".- ",G11),"")</f>
        <v xml:space="preserve">2.- LA PREHISTORIA EN ESPAÑA. </v>
      </c>
      <c r="D11" s="24"/>
      <c r="E11" s="11"/>
      <c r="F11" s="11"/>
      <c r="G11" s="40" t="str">
        <f>IF(J12="FIN","",LOOKUP(I11,DATOS!A:A,DATOS!F:F))</f>
        <v xml:space="preserve">LA PREHISTORIA EN ESPAÑA. </v>
      </c>
      <c r="H11" s="40">
        <f>IF(J12="FIN",0,LOOKUP(I11,DATOS!A:A,DATOS!P:P))</f>
        <v>0</v>
      </c>
      <c r="I11" s="35">
        <f>+I5+1</f>
        <v>398</v>
      </c>
      <c r="J11" s="61">
        <f>IF(LOOKUP(I11,DATOS!A:A,DATOS!C:C)=0,J5,(LOOKUP(I11,DATOS!A:A,DATOS!C:C)))</f>
        <v>7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IF(PORTADA!$F$51="A",CONCATENATE(K17,".- ",G17),"")</f>
        <v xml:space="preserve">3.- LA PREHISTORIA EN ESPAÑA. </v>
      </c>
      <c r="D17" s="24"/>
      <c r="E17" s="11"/>
      <c r="F17" s="11"/>
      <c r="G17" s="40" t="str">
        <f>IF(J18="FIN","",LOOKUP(I17,DATOS!A:A,DATOS!F:F))</f>
        <v xml:space="preserve">LA PREHISTORIA EN ESPAÑA. </v>
      </c>
      <c r="H17" s="40">
        <f>IF(J18="FIN",0,LOOKUP(I17,DATOS!A:A,DATOS!P:P))</f>
        <v>0</v>
      </c>
      <c r="I17" s="35">
        <f>+I11+1</f>
        <v>399</v>
      </c>
      <c r="J17" s="61">
        <f>IF(LOOKUP(I17,DATOS!A:A,DATOS!C:C)=0,J11,(LOOKUP(I17,DATOS!A:A,DATOS!C:C)))</f>
        <v>7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IF(PORTADA!$F$51="A",CONCATENATE(K23,".- ",G23),"")</f>
        <v xml:space="preserve">4.- LA PREHISTORIA EN ESPAÑA. </v>
      </c>
      <c r="D23" s="24"/>
      <c r="E23" s="11"/>
      <c r="F23" s="11"/>
      <c r="G23" s="40" t="str">
        <f>IF(J24="FIN","",LOOKUP(I23,DATOS!A:A,DATOS!F:F))</f>
        <v xml:space="preserve">LA PREHISTORIA EN ESPAÑA. </v>
      </c>
      <c r="H23" s="40">
        <f>IF(J24="FIN",0,LOOKUP(I23,DATOS!A:A,DATOS!P:P))</f>
        <v>0</v>
      </c>
      <c r="I23" s="35">
        <f>+I17+1</f>
        <v>400</v>
      </c>
      <c r="J23" s="61">
        <f>IF(LOOKUP(I23,DATOS!A:A,DATOS!C:C)=0,J17,(LOOKUP(I23,DATOS!A:A,DATOS!C:C)))</f>
        <v>7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IF(PORTADA!$F$51="A",CONCATENATE(K29,".- ",G29),"")</f>
        <v xml:space="preserve">5.- LA PREHISTORIA EN ESPAÑA. </v>
      </c>
      <c r="D29" s="24"/>
      <c r="E29" s="11"/>
      <c r="F29" s="11"/>
      <c r="G29" s="40" t="str">
        <f>IF(J30="FIN","",LOOKUP(I29,DATOS!A:A,DATOS!F:F))</f>
        <v xml:space="preserve">LA PREHISTORIA EN ESPAÑA. </v>
      </c>
      <c r="H29" s="40">
        <f>IF(J30="FIN",0,LOOKUP(I29,DATOS!A:A,DATOS!P:P))</f>
        <v>0</v>
      </c>
      <c r="I29" s="35">
        <f>+I23+1</f>
        <v>401</v>
      </c>
      <c r="J29" s="61">
        <f>IF(LOOKUP(I29,DATOS!A:A,DATOS!C:C)=0,J23,(LOOKUP(I29,DATOS!A:A,DATOS!C:C)))</f>
        <v>7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IF(PORTADA!$F$51="A",CONCATENATE(K35,".- ",G35),"")</f>
        <v xml:space="preserve">6.- LA PREHISTORIA EN ESPAÑA. </v>
      </c>
      <c r="D35" s="24"/>
      <c r="E35" s="11"/>
      <c r="F35" s="11"/>
      <c r="G35" s="40" t="str">
        <f>IF(J36="FIN","",LOOKUP(I35,DATOS!A:A,DATOS!F:F))</f>
        <v xml:space="preserve">LA PREHISTORIA EN ESPAÑA. </v>
      </c>
      <c r="H35" s="40">
        <f>IF(J36="FIN",0,LOOKUP(I35,DATOS!A:A,DATOS!P:P))</f>
        <v>0</v>
      </c>
      <c r="I35" s="35">
        <f>+I29+1</f>
        <v>402</v>
      </c>
      <c r="J35" s="61">
        <f>IF(LOOKUP(I35,DATOS!A:A,DATOS!C:C)=0,J29,(LOOKUP(I35,DATOS!A:A,DATOS!C:C)))</f>
        <v>7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IF(PORTADA!$F$51="A",CONCATENATE(K41,".- ",G41),"")</f>
        <v xml:space="preserve">7.- LA PREHISTORIA EN ESPAÑA. </v>
      </c>
      <c r="D41" s="24"/>
      <c r="E41" s="11"/>
      <c r="F41" s="11"/>
      <c r="G41" s="40" t="str">
        <f>IF(J42="FIN","",LOOKUP(I41,DATOS!A:A,DATOS!F:F))</f>
        <v xml:space="preserve">LA PREHISTORIA EN ESPAÑA. </v>
      </c>
      <c r="H41" s="40">
        <f>IF(J42="FIN",0,LOOKUP(I41,DATOS!A:A,DATOS!P:P))</f>
        <v>0</v>
      </c>
      <c r="I41" s="35">
        <f>+I35+1</f>
        <v>403</v>
      </c>
      <c r="J41" s="61">
        <f>IF(LOOKUP(I41,DATOS!A:A,DATOS!C:C)=0,J35,(LOOKUP(I41,DATOS!A:A,DATOS!C:C)))</f>
        <v>7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IF(PORTADA!$F$51="A",CONCATENATE(K47,".- ",G47),"")</f>
        <v xml:space="preserve">8.- LA PREHISTORIA EN ESPAÑA. </v>
      </c>
      <c r="D47" s="24"/>
      <c r="E47" s="11"/>
      <c r="F47" s="11"/>
      <c r="G47" s="40" t="str">
        <f>IF(J48="FIN","",LOOKUP(I47,DATOS!A:A,DATOS!F:F))</f>
        <v xml:space="preserve">LA PREHISTORIA EN ESPAÑA. </v>
      </c>
      <c r="H47" s="40">
        <f>IF(J48="FIN",0,LOOKUP(I47,DATOS!A:A,DATOS!P:P))</f>
        <v>0</v>
      </c>
      <c r="I47" s="35">
        <f>+I41+1</f>
        <v>404</v>
      </c>
      <c r="J47" s="61">
        <f>IF(LOOKUP(I47,DATOS!A:A,DATOS!C:C)=0,J41,(LOOKUP(I47,DATOS!A:A,DATOS!C:C)))</f>
        <v>7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IF(PORTADA!$F$51="A",CONCATENATE(K53,".- ",G53),"")</f>
        <v xml:space="preserve">9.- LA PREHISTORIA EN ESPAÑA. </v>
      </c>
      <c r="D53" s="24"/>
      <c r="E53" s="11"/>
      <c r="F53" s="11"/>
      <c r="G53" s="40" t="str">
        <f>IF(J54="FIN","",LOOKUP(I53,DATOS!A:A,DATOS!F:F))</f>
        <v xml:space="preserve">LA PREHISTORIA EN ESPAÑA. </v>
      </c>
      <c r="H53" s="40">
        <f>IF(J54="FIN",0,LOOKUP(I53,DATOS!A:A,DATOS!P:P))</f>
        <v>0</v>
      </c>
      <c r="I53" s="35">
        <f>+I47+1</f>
        <v>405</v>
      </c>
      <c r="J53" s="61">
        <f>IF(LOOKUP(I53,DATOS!A:A,DATOS!C:C)=0,J47,(LOOKUP(I53,DATOS!A:A,DATOS!C:C)))</f>
        <v>7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IF(PORTADA!$F$51="A",CONCATENATE(K59,".- ",G59),"")</f>
        <v xml:space="preserve">10.- LA PREHISTORIA EN ESPAÑA. </v>
      </c>
      <c r="D59" s="24"/>
      <c r="E59" s="11"/>
      <c r="F59" s="11"/>
      <c r="G59" s="40" t="str">
        <f>IF(J60="FIN","",LOOKUP(I59,DATOS!A:A,DATOS!F:F))</f>
        <v xml:space="preserve">LA PREHISTORIA EN ESPAÑA. </v>
      </c>
      <c r="H59" s="40">
        <f>IF(J60="FIN",0,LOOKUP(I59,DATOS!A:A,DATOS!P:P))</f>
        <v>0</v>
      </c>
      <c r="I59" s="35">
        <f>+I53+1</f>
        <v>406</v>
      </c>
      <c r="J59" s="61">
        <f>IF(LOOKUP(I59,DATOS!A:A,DATOS!C:C)=0,J53,(LOOKUP(I59,DATOS!A:A,DATOS!C:C)))</f>
        <v>7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IF(PORTADA!$F$51="A",CONCATENATE(K65,".- ",G65),"")</f>
        <v xml:space="preserve">11.- LA PREHISTORIA EN ESPAÑA. </v>
      </c>
      <c r="D65" s="24"/>
      <c r="E65" s="11"/>
      <c r="F65" s="11"/>
      <c r="G65" s="40" t="str">
        <f>IF(J66="FIN","",LOOKUP(I65,DATOS!A:A,DATOS!F:F))</f>
        <v xml:space="preserve">LA PREHISTORIA EN ESPAÑA. </v>
      </c>
      <c r="H65" s="40">
        <f>IF(J66="FIN",0,LOOKUP(I65,DATOS!A:A,DATOS!P:P))</f>
        <v>0</v>
      </c>
      <c r="I65" s="35">
        <f>+I59+1</f>
        <v>407</v>
      </c>
      <c r="J65" s="61">
        <f>IF(LOOKUP(I65,DATOS!A:A,DATOS!C:C)=0,J59,(LOOKUP(I65,DATOS!A:A,DATOS!C:C)))</f>
        <v>7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IF(PORTADA!$F$51="A",CONCATENATE(K71,".- ",G71),"")</f>
        <v xml:space="preserve">12.- LA PREHISTORIA EN ESPAÑA. </v>
      </c>
      <c r="D71" s="24"/>
      <c r="E71" s="11"/>
      <c r="F71" s="11"/>
      <c r="G71" s="40" t="str">
        <f>IF(J72="FIN","",LOOKUP(I71,DATOS!A:A,DATOS!F:F))</f>
        <v xml:space="preserve">LA PREHISTORIA EN ESPAÑA. </v>
      </c>
      <c r="H71" s="40">
        <f>IF(J72="FIN",0,LOOKUP(I71,DATOS!A:A,DATOS!P:P))</f>
        <v>0</v>
      </c>
      <c r="I71" s="35">
        <f>+I65+1</f>
        <v>408</v>
      </c>
      <c r="J71" s="61">
        <f>IF(LOOKUP(I71,DATOS!A:A,DATOS!C:C)=0,J65,(LOOKUP(I71,DATOS!A:A,DATOS!C:C)))</f>
        <v>7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IF(PORTADA!$F$51="A",CONCATENATE(K77,".- ",G77),"")</f>
        <v xml:space="preserve">13.- LA PREHISTORIA EN ESPAÑA. </v>
      </c>
      <c r="D77" s="24"/>
      <c r="E77" s="11"/>
      <c r="F77" s="11"/>
      <c r="G77" s="40" t="str">
        <f>IF(J78="FIN","",LOOKUP(I77,DATOS!A:A,DATOS!F:F))</f>
        <v xml:space="preserve">LA PREHISTORIA EN ESPAÑA. </v>
      </c>
      <c r="H77" s="40">
        <f>IF(J78="FIN",0,LOOKUP(I77,DATOS!A:A,DATOS!P:P))</f>
        <v>0</v>
      </c>
      <c r="I77" s="35">
        <f>+I71+1</f>
        <v>409</v>
      </c>
      <c r="J77" s="61">
        <f>IF(LOOKUP(I77,DATOS!A:A,DATOS!C:C)=0,J71,(LOOKUP(I77,DATOS!A:A,DATOS!C:C)))</f>
        <v>7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IF(PORTADA!$F$51="A",CONCATENATE(K83,".- ",G83),"")</f>
        <v xml:space="preserve">14.- LA PREHISTORIA EN ESPAÑA. </v>
      </c>
      <c r="D83" s="24"/>
      <c r="E83" s="11"/>
      <c r="F83" s="11"/>
      <c r="G83" s="40" t="str">
        <f>IF(J84="FIN","",LOOKUP(I83,DATOS!A:A,DATOS!F:F))</f>
        <v xml:space="preserve">LA PREHISTORIA EN ESPAÑA. </v>
      </c>
      <c r="H83" s="40">
        <f>IF(J84="FIN",0,LOOKUP(I83,DATOS!A:A,DATOS!P:P))</f>
        <v>0</v>
      </c>
      <c r="I83" s="35">
        <f>+I77+1</f>
        <v>410</v>
      </c>
      <c r="J83" s="61">
        <f>IF(LOOKUP(I83,DATOS!A:A,DATOS!C:C)=0,J77,(LOOKUP(I83,DATOS!A:A,DATOS!C:C)))</f>
        <v>7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IF(PORTADA!$F$51="A",CONCATENATE(K89,".- ",G89),"")</f>
        <v xml:space="preserve">15.- LA PREHISTORIA EN ESPAÑA. </v>
      </c>
      <c r="D89" s="24"/>
      <c r="E89" s="11"/>
      <c r="F89" s="11"/>
      <c r="G89" s="40" t="str">
        <f>IF(J90="FIN","",LOOKUP(I89,DATOS!A:A,DATOS!F:F))</f>
        <v xml:space="preserve">LA PREHISTORIA EN ESPAÑA. </v>
      </c>
      <c r="H89" s="40">
        <f>IF(J90="FIN",0,LOOKUP(I89,DATOS!A:A,DATOS!P:P))</f>
        <v>0</v>
      </c>
      <c r="I89" s="35">
        <f>+I83+1</f>
        <v>411</v>
      </c>
      <c r="J89" s="61">
        <f>IF(LOOKUP(I89,DATOS!A:A,DATOS!C:C)=0,J83,(LOOKUP(I89,DATOS!A:A,DATOS!C:C)))</f>
        <v>7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IF(PORTADA!$F$51="A",CONCATENATE(K95,".- ",G95),"")</f>
        <v xml:space="preserve">16.- LA PREHISTORIA EN ESPAÑA. </v>
      </c>
      <c r="D95" s="24"/>
      <c r="E95" s="11"/>
      <c r="F95" s="11"/>
      <c r="G95" s="40" t="str">
        <f>IF(J96="FIN","",LOOKUP(I95,DATOS!A:A,DATOS!F:F))</f>
        <v xml:space="preserve">LA PREHISTORIA EN ESPAÑA. </v>
      </c>
      <c r="H95" s="40">
        <f>IF(J96="FIN",0,LOOKUP(I95,DATOS!A:A,DATOS!P:P))</f>
        <v>0</v>
      </c>
      <c r="I95" s="35">
        <f>+I89+1</f>
        <v>412</v>
      </c>
      <c r="J95" s="61">
        <f>IF(LOOKUP(I95,DATOS!A:A,DATOS!C:C)=0,J89,(LOOKUP(I95,DATOS!A:A,DATOS!C:C)))</f>
        <v>7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IF(PORTADA!$F$51="A",CONCATENATE(K101,".- ",G101),"")</f>
        <v xml:space="preserve">17.- LA PREHISTORIA EN ESPAÑA. </v>
      </c>
      <c r="D101" s="24"/>
      <c r="E101" s="11"/>
      <c r="F101" s="11"/>
      <c r="G101" s="40" t="str">
        <f>IF(J102="FIN","",LOOKUP(I101,DATOS!A:A,DATOS!F:F))</f>
        <v xml:space="preserve">LA PREHISTORIA EN ESPAÑA. </v>
      </c>
      <c r="H101" s="40">
        <f>IF(J102="FIN",0,LOOKUP(I101,DATOS!A:A,DATOS!P:P))</f>
        <v>0</v>
      </c>
      <c r="I101" s="35">
        <f>+I95+1</f>
        <v>413</v>
      </c>
      <c r="J101" s="61">
        <f>IF(LOOKUP(I101,DATOS!A:A,DATOS!C:C)=0,J95,(LOOKUP(I101,DATOS!A:A,DATOS!C:C)))</f>
        <v>7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IF(PORTADA!$F$51="A",CONCATENATE(K107,".- ",G107),"")</f>
        <v xml:space="preserve">18.- LA PREHISTORIA EN ESPAÑA. </v>
      </c>
      <c r="D107" s="24"/>
      <c r="E107" s="11"/>
      <c r="F107" s="11"/>
      <c r="G107" s="40" t="str">
        <f>IF(J108="FIN","",LOOKUP(I107,DATOS!A:A,DATOS!F:F))</f>
        <v xml:space="preserve">LA PREHISTORIA EN ESPAÑA. </v>
      </c>
      <c r="H107" s="40">
        <f>IF(J108="FIN",0,LOOKUP(I107,DATOS!A:A,DATOS!P:P))</f>
        <v>0</v>
      </c>
      <c r="I107" s="35">
        <f>+I101+1</f>
        <v>414</v>
      </c>
      <c r="J107" s="61">
        <f>IF(LOOKUP(I107,DATOS!A:A,DATOS!C:C)=0,J101,(LOOKUP(I107,DATOS!A:A,DATOS!C:C)))</f>
        <v>7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IF(PORTADA!$F$51="A",CONCATENATE(K113,".- ",G113),"")</f>
        <v xml:space="preserve">19.- LA PREHISTORIA EN ESPAÑA. </v>
      </c>
      <c r="D113" s="24"/>
      <c r="E113" s="11"/>
      <c r="F113" s="11"/>
      <c r="G113" s="40" t="str">
        <f>IF(J114="FIN","",LOOKUP(I113,DATOS!A:A,DATOS!F:F))</f>
        <v xml:space="preserve">LA PREHISTORIA EN ESPAÑA. </v>
      </c>
      <c r="H113" s="40">
        <f>IF(J114="FIN",0,LOOKUP(I113,DATOS!A:A,DATOS!P:P))</f>
        <v>0</v>
      </c>
      <c r="I113" s="35">
        <f>+I107+1</f>
        <v>415</v>
      </c>
      <c r="J113" s="61">
        <f>IF(LOOKUP(I113,DATOS!A:A,DATOS!C:C)=0,J107,(LOOKUP(I113,DATOS!A:A,DATOS!C:C)))</f>
        <v>7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IF(PORTADA!$F$51="A",CONCATENATE(K119,".- ",G119),"")</f>
        <v xml:space="preserve">20.- LA PREHISTORIA EN ESPAÑA. </v>
      </c>
      <c r="D119" s="24"/>
      <c r="E119" s="11"/>
      <c r="F119" s="11"/>
      <c r="G119" s="40" t="str">
        <f>IF(J120="FIN","",LOOKUP(I119,DATOS!A:A,DATOS!F:F))</f>
        <v xml:space="preserve">LA PREHISTORIA EN ESPAÑA. </v>
      </c>
      <c r="H119" s="40">
        <f>IF(J120="FIN",0,LOOKUP(I119,DATOS!A:A,DATOS!P:P))</f>
        <v>0</v>
      </c>
      <c r="I119" s="35">
        <f>+I113+1</f>
        <v>416</v>
      </c>
      <c r="J119" s="61">
        <f>IF(LOOKUP(I119,DATOS!A:A,DATOS!C:C)=0,J113,(LOOKUP(I119,DATOS!A:A,DATOS!C:C)))</f>
        <v>7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IF(PORTADA!$F$51="A",CONCATENATE(K125,".- ",G125),"")</f>
        <v xml:space="preserve">21.- LA PREHISTORIA EN ESPAÑA. </v>
      </c>
      <c r="D125" s="24"/>
      <c r="E125" s="11"/>
      <c r="F125" s="11"/>
      <c r="G125" s="40" t="str">
        <f>IF(J126="FIN","",LOOKUP(I125,DATOS!A:A,DATOS!F:F))</f>
        <v xml:space="preserve">LA PREHISTORIA EN ESPAÑA. </v>
      </c>
      <c r="H125" s="40">
        <f>IF(J126="FIN",0,LOOKUP(I125,DATOS!A:A,DATOS!P:P))</f>
        <v>0</v>
      </c>
      <c r="I125" s="35">
        <f>+I119+1</f>
        <v>417</v>
      </c>
      <c r="J125" s="61">
        <f>IF(LOOKUP(I125,DATOS!A:A,DATOS!C:C)=0,J119,(LOOKUP(I125,DATOS!A:A,DATOS!C:C)))</f>
        <v>7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IF(PORTADA!$F$51="A",CONCATENATE(K131,".- ",G131),"")</f>
        <v xml:space="preserve">22.- LA PREHISTORIA EN ESPAÑA. </v>
      </c>
      <c r="D131" s="24"/>
      <c r="E131" s="11"/>
      <c r="F131" s="11"/>
      <c r="G131" s="40" t="str">
        <f>IF(J132="FIN","",LOOKUP(I131,DATOS!A:A,DATOS!F:F))</f>
        <v xml:space="preserve">LA PREHISTORIA EN ESPAÑA. </v>
      </c>
      <c r="H131" s="40">
        <f>IF(J132="FIN",0,LOOKUP(I131,DATOS!A:A,DATOS!P:P))</f>
        <v>0</v>
      </c>
      <c r="I131" s="35">
        <f>+I125+1</f>
        <v>418</v>
      </c>
      <c r="J131" s="61">
        <f>IF(LOOKUP(I131,DATOS!A:A,DATOS!C:C)=0,J125,(LOOKUP(I131,DATOS!A:A,DATOS!C:C)))</f>
        <v>7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IF(PORTADA!$F$51="A",CONCATENATE(K137,".- ",G137),"")</f>
        <v xml:space="preserve">23.- LA PREHISTORIA EN ESPAÑA. </v>
      </c>
      <c r="D137" s="24"/>
      <c r="E137" s="11"/>
      <c r="F137" s="11"/>
      <c r="G137" s="40" t="str">
        <f>IF(J138="FIN","",LOOKUP(I137,DATOS!A:A,DATOS!F:F))</f>
        <v xml:space="preserve">LA PREHISTORIA EN ESPAÑA. </v>
      </c>
      <c r="H137" s="40">
        <f>IF(J138="FIN",0,LOOKUP(I137,DATOS!A:A,DATOS!P:P))</f>
        <v>0</v>
      </c>
      <c r="I137" s="35">
        <f>+I131+1</f>
        <v>419</v>
      </c>
      <c r="J137" s="61">
        <f>IF(LOOKUP(I137,DATOS!A:A,DATOS!C:C)=0,J131,(LOOKUP(I137,DATOS!A:A,DATOS!C:C)))</f>
        <v>7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IF(PORTADA!$F$51="A",CONCATENATE(K143,".- ",G143),"")</f>
        <v xml:space="preserve">24.- LA PREHISTORIA EN ESPAÑA. </v>
      </c>
      <c r="D143" s="24"/>
      <c r="E143" s="11"/>
      <c r="F143" s="11"/>
      <c r="G143" s="40" t="str">
        <f>IF(J144="FIN","",LOOKUP(I143,DATOS!A:A,DATOS!F:F))</f>
        <v xml:space="preserve">LA PREHISTORIA EN ESPAÑA. </v>
      </c>
      <c r="H143" s="40">
        <f>IF(J144="FIN",0,LOOKUP(I143,DATOS!A:A,DATOS!P:P))</f>
        <v>0</v>
      </c>
      <c r="I143" s="35">
        <f>+I137+1</f>
        <v>420</v>
      </c>
      <c r="J143" s="61">
        <f>IF(LOOKUP(I143,DATOS!A:A,DATOS!C:C)=0,J137,(LOOKUP(I143,DATOS!A:A,DATOS!C:C)))</f>
        <v>7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IF(PORTADA!$F$51="A",CONCATENATE(K149,".- ",G149),"")</f>
        <v xml:space="preserve">25.- LA PREHISTORIA EN ESPAÑA. </v>
      </c>
      <c r="D149" s="24"/>
      <c r="E149" s="11"/>
      <c r="F149" s="11"/>
      <c r="G149" s="40" t="str">
        <f>IF(J150="FIN","",LOOKUP(I149,DATOS!A:A,DATOS!F:F))</f>
        <v xml:space="preserve">LA PREHISTORIA EN ESPAÑA. </v>
      </c>
      <c r="H149" s="40">
        <f>IF(J150="FIN",0,LOOKUP(I149,DATOS!A:A,DATOS!P:P))</f>
        <v>0</v>
      </c>
      <c r="I149" s="35">
        <f>+I143+1</f>
        <v>421</v>
      </c>
      <c r="J149" s="61">
        <f>IF(LOOKUP(I149,DATOS!A:A,DATOS!C:C)=0,J143,(LOOKUP(I149,DATOS!A:A,DATOS!C:C)))</f>
        <v>7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IF(PORTADA!$F$51="A",CONCATENATE(K155,".- ",G155),"")</f>
        <v xml:space="preserve">26.- LA PREHISTORIA EN ESPAÑA. </v>
      </c>
      <c r="D155" s="24"/>
      <c r="E155" s="11"/>
      <c r="F155" s="11"/>
      <c r="G155" s="40" t="str">
        <f>IF(J156="FIN","",LOOKUP(I155,DATOS!A:A,DATOS!F:F))</f>
        <v xml:space="preserve">LA PREHISTORIA EN ESPAÑA. </v>
      </c>
      <c r="H155" s="40">
        <f>IF(J156="FIN",0,LOOKUP(I155,DATOS!A:A,DATOS!P:P))</f>
        <v>0</v>
      </c>
      <c r="I155" s="35">
        <f>+I149+1</f>
        <v>422</v>
      </c>
      <c r="J155" s="61">
        <f>IF(LOOKUP(I155,DATOS!A:A,DATOS!C:C)=0,J149,(LOOKUP(I155,DATOS!A:A,DATOS!C:C)))</f>
        <v>7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IF(PORTADA!$F$51="A",CONCATENATE(K161,".- ",G161),"")</f>
        <v xml:space="preserve">27.- LA PREHISTORIA EN ESPAÑA. </v>
      </c>
      <c r="D161" s="24"/>
      <c r="E161" s="11"/>
      <c r="F161" s="11"/>
      <c r="G161" s="40" t="str">
        <f>IF(J162="FIN","",LOOKUP(I161,DATOS!A:A,DATOS!F:F))</f>
        <v xml:space="preserve">LA PREHISTORIA EN ESPAÑA. </v>
      </c>
      <c r="H161" s="40">
        <f>IF(J162="FIN",0,LOOKUP(I161,DATOS!A:A,DATOS!P:P))</f>
        <v>0</v>
      </c>
      <c r="I161" s="35">
        <f>+I155+1</f>
        <v>423</v>
      </c>
      <c r="J161" s="61">
        <f>IF(LOOKUP(I161,DATOS!A:A,DATOS!C:C)=0,J155,(LOOKUP(I161,DATOS!A:A,DATOS!C:C)))</f>
        <v>7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IF(PORTADA!$F$51="A",CONCATENATE(K167,".- ",G167),"")</f>
        <v xml:space="preserve">28.- LA PREHISTORIA EN ESPAÑA. </v>
      </c>
      <c r="D167" s="24"/>
      <c r="E167" s="11"/>
      <c r="F167" s="11"/>
      <c r="G167" s="40" t="str">
        <f>IF(J168="FIN","",LOOKUP(I167,DATOS!A:A,DATOS!F:F))</f>
        <v xml:space="preserve">LA PREHISTORIA EN ESPAÑA. </v>
      </c>
      <c r="H167" s="40">
        <f>IF(J168="FIN",0,LOOKUP(I167,DATOS!A:A,DATOS!P:P))</f>
        <v>0</v>
      </c>
      <c r="I167" s="35">
        <f>+I161+1</f>
        <v>424</v>
      </c>
      <c r="J167" s="61">
        <f>IF(LOOKUP(I167,DATOS!A:A,DATOS!C:C)=0,J161,(LOOKUP(I167,DATOS!A:A,DATOS!C:C)))</f>
        <v>7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IF(PORTADA!$F$51="A",CONCATENATE(K173,".- ",G173),"")</f>
        <v xml:space="preserve">29.- LA PREHISTORIA EN ESPAÑA. </v>
      </c>
      <c r="D173" s="24"/>
      <c r="E173" s="11"/>
      <c r="F173" s="11"/>
      <c r="G173" s="40" t="str">
        <f>IF(J174="FIN","",LOOKUP(I173,DATOS!A:A,DATOS!F:F))</f>
        <v xml:space="preserve">LA PREHISTORIA EN ESPAÑA. </v>
      </c>
      <c r="H173" s="40">
        <f>IF(J174="FIN",0,LOOKUP(I173,DATOS!A:A,DATOS!P:P))</f>
        <v>0</v>
      </c>
      <c r="I173" s="35">
        <f>+I167+1</f>
        <v>425</v>
      </c>
      <c r="J173" s="61">
        <f>IF(LOOKUP(I173,DATOS!A:A,DATOS!C:C)=0,J167,(LOOKUP(I173,DATOS!A:A,DATOS!C:C)))</f>
        <v>7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IF(PORTADA!$F$51="A",CONCATENATE(K179,".- ",G179),"")</f>
        <v xml:space="preserve">30.- LA EDAD ANTIGUA. </v>
      </c>
      <c r="D179" s="24"/>
      <c r="E179" s="11"/>
      <c r="F179" s="11"/>
      <c r="G179" s="40" t="str">
        <f>IF(J180="FIN","",LOOKUP(I179,DATOS!A:A,DATOS!F:F))</f>
        <v xml:space="preserve">LA EDAD ANTIGUA. </v>
      </c>
      <c r="H179" s="40">
        <f>IF(J180="FIN",0,LOOKUP(I179,DATOS!A:A,DATOS!P:P))</f>
        <v>0</v>
      </c>
      <c r="I179" s="35">
        <f>+I173+1</f>
        <v>426</v>
      </c>
      <c r="J179" s="61">
        <f>IF(LOOKUP(I179,DATOS!A:A,DATOS!C:C)=0,J173,(LOOKUP(I179,DATOS!A:A,DATOS!C:C)))</f>
        <v>7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IF(PORTADA!$F$51="A",CONCATENATE(K185,".- ",G185),"")</f>
        <v xml:space="preserve">31.- LA EDAD ANTIGUA. </v>
      </c>
      <c r="D185" s="24"/>
      <c r="E185" s="11"/>
      <c r="F185" s="11"/>
      <c r="G185" s="40" t="str">
        <f>IF(J186="FIN","",LOOKUP(I185,DATOS!A:A,DATOS!F:F))</f>
        <v xml:space="preserve">LA EDAD ANTIGUA. </v>
      </c>
      <c r="H185" s="40">
        <f>IF(J186="FIN",0,LOOKUP(I185,DATOS!A:A,DATOS!P:P))</f>
        <v>0</v>
      </c>
      <c r="I185" s="35">
        <f>+I179+1</f>
        <v>427</v>
      </c>
      <c r="J185" s="61">
        <f>IF(LOOKUP(I185,DATOS!A:A,DATOS!C:C)=0,J179,(LOOKUP(I185,DATOS!A:A,DATOS!C:C)))</f>
        <v>7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IF(PORTADA!$F$51="A",CONCATENATE(K191,".- ",G191),"")</f>
        <v xml:space="preserve">32.- LA EDAD ANTIGUA. </v>
      </c>
      <c r="D191" s="24"/>
      <c r="E191" s="11"/>
      <c r="F191" s="11"/>
      <c r="G191" s="40" t="str">
        <f>IF(J192="FIN","",LOOKUP(I191,DATOS!A:A,DATOS!F:F))</f>
        <v xml:space="preserve">LA EDAD ANTIGUA. </v>
      </c>
      <c r="H191" s="40">
        <f>IF(J192="FIN",0,LOOKUP(I191,DATOS!A:A,DATOS!P:P))</f>
        <v>0</v>
      </c>
      <c r="I191" s="35">
        <f>+I185+1</f>
        <v>428</v>
      </c>
      <c r="J191" s="61">
        <f>IF(LOOKUP(I191,DATOS!A:A,DATOS!C:C)=0,J185,(LOOKUP(I191,DATOS!A:A,DATOS!C:C)))</f>
        <v>7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IF(PORTADA!$F$51="A",CONCATENATE(K197,".- ",G197),"")</f>
        <v xml:space="preserve">33.- LA EDAD ANTIGUA. </v>
      </c>
      <c r="D197" s="24"/>
      <c r="E197" s="11"/>
      <c r="F197" s="11"/>
      <c r="G197" s="40" t="str">
        <f>IF(J198="FIN","",LOOKUP(I197,DATOS!A:A,DATOS!F:F))</f>
        <v xml:space="preserve">LA EDAD ANTIGUA. </v>
      </c>
      <c r="H197" s="40">
        <f>IF(J198="FIN",0,LOOKUP(I197,DATOS!A:A,DATOS!P:P))</f>
        <v>0</v>
      </c>
      <c r="I197" s="35">
        <f>+I191+1</f>
        <v>429</v>
      </c>
      <c r="J197" s="61">
        <f>IF(LOOKUP(I197,DATOS!A:A,DATOS!C:C)=0,J191,(LOOKUP(I197,DATOS!A:A,DATOS!C:C)))</f>
        <v>7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IF(PORTADA!$F$51="A",CONCATENATE(K203,".- ",G203),"")</f>
        <v xml:space="preserve">34.- LA EDAD ANTIGUA. </v>
      </c>
      <c r="D203" s="24"/>
      <c r="E203" s="11"/>
      <c r="F203" s="11"/>
      <c r="G203" s="40" t="str">
        <f>IF(J204="FIN","",LOOKUP(I203,DATOS!A:A,DATOS!F:F))</f>
        <v xml:space="preserve">LA EDAD ANTIGUA. </v>
      </c>
      <c r="H203" s="40">
        <f>IF(J204="FIN",0,LOOKUP(I203,DATOS!A:A,DATOS!P:P))</f>
        <v>0</v>
      </c>
      <c r="I203" s="35">
        <f>+I197+1</f>
        <v>430</v>
      </c>
      <c r="J203" s="61">
        <f>IF(LOOKUP(I203,DATOS!A:A,DATOS!C:C)=0,J197,(LOOKUP(I203,DATOS!A:A,DATOS!C:C)))</f>
        <v>7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IF(PORTADA!$F$51="A",CONCATENATE(K209,".- ",G209),"")</f>
        <v xml:space="preserve">35.- LA EDAD ANTIGUA. </v>
      </c>
      <c r="D209" s="24"/>
      <c r="E209" s="11"/>
      <c r="F209" s="11"/>
      <c r="G209" s="40" t="str">
        <f>IF(J210="FIN","",LOOKUP(I209,DATOS!A:A,DATOS!F:F))</f>
        <v xml:space="preserve">LA EDAD ANTIGUA. </v>
      </c>
      <c r="H209" s="40">
        <f>IF(J210="FIN",0,LOOKUP(I209,DATOS!A:A,DATOS!P:P))</f>
        <v>0</v>
      </c>
      <c r="I209" s="35">
        <f>+I203+1</f>
        <v>431</v>
      </c>
      <c r="J209" s="61">
        <f>IF(LOOKUP(I209,DATOS!A:A,DATOS!C:C)=0,J203,(LOOKUP(I209,DATOS!A:A,DATOS!C:C)))</f>
        <v>7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IF(PORTADA!$F$51="A",CONCATENATE(K215,".- ",G215),"")</f>
        <v xml:space="preserve">36.- LA EDAD ANTIGUA. </v>
      </c>
      <c r="D215" s="24"/>
      <c r="E215" s="11"/>
      <c r="F215" s="11"/>
      <c r="G215" s="40" t="str">
        <f>IF(J216="FIN","",LOOKUP(I215,DATOS!A:A,DATOS!F:F))</f>
        <v xml:space="preserve">LA EDAD ANTIGUA. </v>
      </c>
      <c r="H215" s="40">
        <f>IF(J216="FIN",0,LOOKUP(I215,DATOS!A:A,DATOS!P:P))</f>
        <v>0</v>
      </c>
      <c r="I215" s="35">
        <f>+I209+1</f>
        <v>432</v>
      </c>
      <c r="J215" s="61">
        <f>IF(LOOKUP(I215,DATOS!A:A,DATOS!C:C)=0,J209,(LOOKUP(I215,DATOS!A:A,DATOS!C:C)))</f>
        <v>7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IF(PORTADA!$F$51="A",CONCATENATE(K221,".- ",G221),"")</f>
        <v xml:space="preserve">37.- LA EDAD ANTIGUA. </v>
      </c>
      <c r="D221" s="24"/>
      <c r="E221" s="11"/>
      <c r="F221" s="11"/>
      <c r="G221" s="40" t="str">
        <f>IF(J222="FIN","",LOOKUP(I221,DATOS!A:A,DATOS!F:F))</f>
        <v xml:space="preserve">LA EDAD ANTIGUA. </v>
      </c>
      <c r="H221" s="40">
        <f>IF(J222="FIN",0,LOOKUP(I221,DATOS!A:A,DATOS!P:P))</f>
        <v>0</v>
      </c>
      <c r="I221" s="35">
        <f>+I215+1</f>
        <v>433</v>
      </c>
      <c r="J221" s="61">
        <f>IF(LOOKUP(I221,DATOS!A:A,DATOS!C:C)=0,J215,(LOOKUP(I221,DATOS!A:A,DATOS!C:C)))</f>
        <v>7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IF(PORTADA!$F$51="A",CONCATENATE(K227,".- ",G227),"")</f>
        <v xml:space="preserve">38.- LA EDAD ANTIGUA. </v>
      </c>
      <c r="D227" s="24"/>
      <c r="E227" s="11"/>
      <c r="F227" s="11"/>
      <c r="G227" s="40" t="str">
        <f>IF(J228="FIN","",LOOKUP(I227,DATOS!A:A,DATOS!F:F))</f>
        <v xml:space="preserve">LA EDAD ANTIGUA. </v>
      </c>
      <c r="H227" s="40">
        <f>IF(J228="FIN",0,LOOKUP(I227,DATOS!A:A,DATOS!P:P))</f>
        <v>0</v>
      </c>
      <c r="I227" s="35">
        <f>+I221+1</f>
        <v>434</v>
      </c>
      <c r="J227" s="61">
        <f>IF(LOOKUP(I227,DATOS!A:A,DATOS!C:C)=0,J221,(LOOKUP(I227,DATOS!A:A,DATOS!C:C)))</f>
        <v>7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IF(PORTADA!$F$51="A",CONCATENATE(K233,".- ",G233),"")</f>
        <v xml:space="preserve">39.- LA EDAD ANTIGUA. </v>
      </c>
      <c r="D233" s="24"/>
      <c r="E233" s="11"/>
      <c r="F233" s="11"/>
      <c r="G233" s="40" t="str">
        <f>IF(J234="FIN","",LOOKUP(I233,DATOS!A:A,DATOS!F:F))</f>
        <v xml:space="preserve">LA EDAD ANTIGUA. </v>
      </c>
      <c r="H233" s="40">
        <f>IF(J234="FIN",0,LOOKUP(I233,DATOS!A:A,DATOS!P:P))</f>
        <v>0</v>
      </c>
      <c r="I233" s="35">
        <f>+I227+1</f>
        <v>435</v>
      </c>
      <c r="J233" s="61">
        <f>IF(LOOKUP(I233,DATOS!A:A,DATOS!C:C)=0,J227,(LOOKUP(I233,DATOS!A:A,DATOS!C:C)))</f>
        <v>7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IF(PORTADA!$F$51="A",CONCATENATE(K239,".- ",G239),"")</f>
        <v xml:space="preserve">40.- LA EDAD ANTIGUA. </v>
      </c>
      <c r="D239" s="24"/>
      <c r="E239" s="11"/>
      <c r="F239" s="11"/>
      <c r="G239" s="40" t="str">
        <f>IF(J240="FIN","",LOOKUP(I239,DATOS!A:A,DATOS!F:F))</f>
        <v xml:space="preserve">LA EDAD ANTIGUA. </v>
      </c>
      <c r="H239" s="40">
        <f>IF(J240="FIN",0,LOOKUP(I239,DATOS!A:A,DATOS!P:P))</f>
        <v>0</v>
      </c>
      <c r="I239" s="35">
        <f>+I233+1</f>
        <v>436</v>
      </c>
      <c r="J239" s="61">
        <f>IF(LOOKUP(I239,DATOS!A:A,DATOS!C:C)=0,J233,(LOOKUP(I239,DATOS!A:A,DATOS!C:C)))</f>
        <v>7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IF(PORTADA!$F$51="A",CONCATENATE(K245,".- ",G245),"")</f>
        <v xml:space="preserve">41.- LA EDAD ANTIGUA. </v>
      </c>
      <c r="D245" s="24"/>
      <c r="E245" s="11"/>
      <c r="F245" s="11"/>
      <c r="G245" s="40" t="str">
        <f>IF(J246="FIN","",LOOKUP(I245,DATOS!A:A,DATOS!F:F))</f>
        <v xml:space="preserve">LA EDAD ANTIGUA. </v>
      </c>
      <c r="H245" s="40">
        <f>IF(J246="FIN",0,LOOKUP(I245,DATOS!A:A,DATOS!P:P))</f>
        <v>0</v>
      </c>
      <c r="I245" s="35">
        <f>+I239+1</f>
        <v>437</v>
      </c>
      <c r="J245" s="61">
        <f>IF(LOOKUP(I245,DATOS!A:A,DATOS!C:C)=0,J239,(LOOKUP(I245,DATOS!A:A,DATOS!C:C)))</f>
        <v>7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IF(PORTADA!$F$51="A",CONCATENATE(K251,".- ",G251),"")</f>
        <v xml:space="preserve">42.- LA EDAD ANTIGUA. </v>
      </c>
      <c r="D251" s="24"/>
      <c r="E251" s="11"/>
      <c r="F251" s="11"/>
      <c r="G251" s="40" t="str">
        <f>IF(J252="FIN","",LOOKUP(I251,DATOS!A:A,DATOS!F:F))</f>
        <v xml:space="preserve">LA EDAD ANTIGUA. </v>
      </c>
      <c r="H251" s="40">
        <f>IF(J252="FIN",0,LOOKUP(I251,DATOS!A:A,DATOS!P:P))</f>
        <v>0</v>
      </c>
      <c r="I251" s="35">
        <f>+I245+1</f>
        <v>438</v>
      </c>
      <c r="J251" s="61">
        <f>IF(LOOKUP(I251,DATOS!A:A,DATOS!C:C)=0,J245,(LOOKUP(I251,DATOS!A:A,DATOS!C:C)))</f>
        <v>7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IF(PORTADA!$F$51="A",CONCATENATE(K257,".- ",G257),"")</f>
        <v xml:space="preserve">43.- LA EDAD ANTIGUA. </v>
      </c>
      <c r="D257" s="24"/>
      <c r="E257" s="11"/>
      <c r="F257" s="11"/>
      <c r="G257" s="40" t="str">
        <f>IF(J258="FIN","",LOOKUP(I257,DATOS!A:A,DATOS!F:F))</f>
        <v xml:space="preserve">LA EDAD ANTIGUA. </v>
      </c>
      <c r="H257" s="40">
        <f>IF(J258="FIN",0,LOOKUP(I257,DATOS!A:A,DATOS!P:P))</f>
        <v>0</v>
      </c>
      <c r="I257" s="35">
        <f>+I251+1</f>
        <v>439</v>
      </c>
      <c r="J257" s="61">
        <f>IF(LOOKUP(I257,DATOS!A:A,DATOS!C:C)=0,J251,(LOOKUP(I257,DATOS!A:A,DATOS!C:C)))</f>
        <v>7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IF(PORTADA!$F$51="A",CONCATENATE(K263,".- ",G263),"")</f>
        <v xml:space="preserve">44.- LA EDAD ANTIGUA. </v>
      </c>
      <c r="D263" s="24"/>
      <c r="E263" s="11"/>
      <c r="F263" s="11"/>
      <c r="G263" s="40" t="str">
        <f>IF(J264="FIN","",LOOKUP(I263,DATOS!A:A,DATOS!F:F))</f>
        <v xml:space="preserve">LA EDAD ANTIGUA. </v>
      </c>
      <c r="H263" s="40">
        <f>IF(J264="FIN",0,LOOKUP(I263,DATOS!A:A,DATOS!P:P))</f>
        <v>0</v>
      </c>
      <c r="I263" s="35">
        <f>+I257+1</f>
        <v>440</v>
      </c>
      <c r="J263" s="61">
        <f>IF(LOOKUP(I263,DATOS!A:A,DATOS!C:C)=0,J257,(LOOKUP(I263,DATOS!A:A,DATOS!C:C)))</f>
        <v>7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IF(PORTADA!$F$51="A",CONCATENATE(K269,".- ",G269),"")</f>
        <v xml:space="preserve">45.- LA EDAD ANTIGUA. </v>
      </c>
      <c r="D269" s="24"/>
      <c r="E269" s="11"/>
      <c r="F269" s="11"/>
      <c r="G269" s="40" t="str">
        <f>IF(J270="FIN","",LOOKUP(I269,DATOS!A:A,DATOS!F:F))</f>
        <v xml:space="preserve">LA EDAD ANTIGUA. </v>
      </c>
      <c r="H269" s="40">
        <f>IF(J270="FIN",0,LOOKUP(I269,DATOS!A:A,DATOS!P:P))</f>
        <v>0</v>
      </c>
      <c r="I269" s="35">
        <f>+I263+1</f>
        <v>441</v>
      </c>
      <c r="J269" s="61">
        <f>IF(LOOKUP(I269,DATOS!A:A,DATOS!C:C)=0,J263,(LOOKUP(I269,DATOS!A:A,DATOS!C:C)))</f>
        <v>7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IF(PORTADA!$F$51="A",CONCATENATE(K275,".- ",G275),"")</f>
        <v xml:space="preserve">46.- LA EDAD ANTIGUA. </v>
      </c>
      <c r="D275" s="24"/>
      <c r="E275" s="11"/>
      <c r="F275" s="11"/>
      <c r="G275" s="40" t="str">
        <f>IF(J276="FIN","",LOOKUP(I275,DATOS!A:A,DATOS!F:F))</f>
        <v xml:space="preserve">LA EDAD ANTIGUA. </v>
      </c>
      <c r="H275" s="40">
        <f>IF(J276="FIN",0,LOOKUP(I275,DATOS!A:A,DATOS!P:P))</f>
        <v>0</v>
      </c>
      <c r="I275" s="35">
        <f>+I269+1</f>
        <v>442</v>
      </c>
      <c r="J275" s="61">
        <f>IF(LOOKUP(I275,DATOS!A:A,DATOS!C:C)=0,J269,(LOOKUP(I275,DATOS!A:A,DATOS!C:C)))</f>
        <v>7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IF(PORTADA!$F$51="A",CONCATENATE(K281,".- ",G281),"")</f>
        <v xml:space="preserve">47.- LA EDAD ANTIGUA. </v>
      </c>
      <c r="D281" s="24"/>
      <c r="E281" s="11"/>
      <c r="F281" s="11"/>
      <c r="G281" s="40" t="str">
        <f>IF(J282="FIN","",LOOKUP(I281,DATOS!A:A,DATOS!F:F))</f>
        <v xml:space="preserve">LA EDAD ANTIGUA. </v>
      </c>
      <c r="H281" s="40">
        <f>IF(J282="FIN",0,LOOKUP(I281,DATOS!A:A,DATOS!P:P))</f>
        <v>0</v>
      </c>
      <c r="I281" s="35">
        <f>+I275+1</f>
        <v>443</v>
      </c>
      <c r="J281" s="61">
        <f>IF(LOOKUP(I281,DATOS!A:A,DATOS!C:C)=0,J275,(LOOKUP(I281,DATOS!A:A,DATOS!C:C)))</f>
        <v>7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IF(PORTADA!$F$51="A",CONCATENATE(K287,".- ",G287),"")</f>
        <v xml:space="preserve">48.- LA EDAD ANTIGUA. </v>
      </c>
      <c r="D287" s="24"/>
      <c r="E287" s="11"/>
      <c r="F287" s="11"/>
      <c r="G287" s="40" t="str">
        <f>IF(J288="FIN","",LOOKUP(I287,DATOS!A:A,DATOS!F:F))</f>
        <v xml:space="preserve">LA EDAD ANTIGUA. </v>
      </c>
      <c r="H287" s="40">
        <f>IF(J288="FIN",0,LOOKUP(I287,DATOS!A:A,DATOS!P:P))</f>
        <v>0</v>
      </c>
      <c r="I287" s="35">
        <f>+I281+1</f>
        <v>444</v>
      </c>
      <c r="J287" s="61">
        <f>IF(LOOKUP(I287,DATOS!A:A,DATOS!C:C)=0,J281,(LOOKUP(I287,DATOS!A:A,DATOS!C:C)))</f>
        <v>7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IF(PORTADA!$F$51="A",CONCATENATE(K293,".- ",G293),"")</f>
        <v xml:space="preserve">49.- LA EDAD ANTIGUA. </v>
      </c>
      <c r="D293" s="24"/>
      <c r="E293" s="11"/>
      <c r="F293" s="11"/>
      <c r="G293" s="40" t="str">
        <f>IF(J294="FIN","",LOOKUP(I293,DATOS!A:A,DATOS!F:F))</f>
        <v xml:space="preserve">LA EDAD ANTIGUA. </v>
      </c>
      <c r="H293" s="40">
        <f>IF(J294="FIN",0,LOOKUP(I293,DATOS!A:A,DATOS!P:P))</f>
        <v>0</v>
      </c>
      <c r="I293" s="35">
        <f>+I287+1</f>
        <v>445</v>
      </c>
      <c r="J293" s="61">
        <f>IF(LOOKUP(I293,DATOS!A:A,DATOS!C:C)=0,J287,(LOOKUP(I293,DATOS!A:A,DATOS!C:C)))</f>
        <v>7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IF(PORTADA!$F$51="A",CONCATENATE(K299,".- ",G299),"")</f>
        <v xml:space="preserve">50.- LA EDAD ANTIGUA. </v>
      </c>
      <c r="D299" s="24"/>
      <c r="E299" s="11"/>
      <c r="F299" s="11"/>
      <c r="G299" s="40" t="str">
        <f>IF(J300="FIN","",LOOKUP(I299,DATOS!A:A,DATOS!F:F))</f>
        <v xml:space="preserve">LA EDAD ANTIGUA. </v>
      </c>
      <c r="H299" s="40">
        <f>IF(J300="FIN",0,LOOKUP(I299,DATOS!A:A,DATOS!P:P))</f>
        <v>0</v>
      </c>
      <c r="I299" s="35">
        <f>+I293+1</f>
        <v>446</v>
      </c>
      <c r="J299" s="61">
        <f>IF(LOOKUP(I299,DATOS!A:A,DATOS!C:C)=0,J293,(LOOKUP(I299,DATOS!A:A,DATOS!C:C)))</f>
        <v>7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>a) 0</v>
      </c>
      <c r="D300" s="26"/>
      <c r="G300" s="38">
        <f>IF(J300="FIN","",LOOKUP(I299,DATOS!A:A,DATOS!L:L))</f>
        <v>0</v>
      </c>
      <c r="I300" s="35" t="s">
        <v>57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42"/>
      <c r="B301" s="29"/>
      <c r="C301" s="25" t="str">
        <f ca="1">IF(PORTADA!$F$51="A",CONCATENATE(I301," ",G301),"")</f>
        <v>b) 0</v>
      </c>
      <c r="D301" s="26"/>
      <c r="G301" s="38">
        <f>IF(J300="FIN","",LOOKUP(I299,DATOS!A:A,DATOS!M:M))</f>
        <v>0</v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42"/>
      <c r="B302" s="29"/>
      <c r="C302" s="25" t="str">
        <f ca="1">IF(PORTADA!$F$51="A",CONCATENATE(I302," ",G302),"")</f>
        <v>c) 0</v>
      </c>
      <c r="D302" s="26"/>
      <c r="G302" s="38">
        <f>IF(J300="FIN","",LOOKUP(I299,DATOS!A:A,DATOS!N:N))</f>
        <v>0</v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42"/>
      <c r="B303" s="29"/>
      <c r="C303" s="25" t="str">
        <f ca="1">IF(PORTADA!$F$51="A",CONCATENATE(I303," ",G303),"")</f>
        <v>d) 0</v>
      </c>
      <c r="D303" s="26"/>
      <c r="G303" s="38">
        <f>IF(J300="FIN","",LOOKUP(I299,DATOS!A:A,DATOS!O:O))</f>
        <v>0</v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IF(PORTADA!$F$51="A",CONCATENATE(K305,".- ",G305),"")</f>
        <v xml:space="preserve">51.- LA EDAD ANTIGUA. </v>
      </c>
      <c r="D305" s="24"/>
      <c r="E305" s="11"/>
      <c r="F305" s="11"/>
      <c r="G305" s="40" t="str">
        <f>IF(J306="FIN","",LOOKUP(I305,DATOS!A:A,DATOS!F:F))</f>
        <v xml:space="preserve">LA EDAD ANTIGUA. </v>
      </c>
      <c r="H305" s="40">
        <f>IF(J306="FIN",0,LOOKUP(I305,DATOS!A:A,DATOS!P:P))</f>
        <v>0</v>
      </c>
      <c r="I305" s="35">
        <f>+I299+1</f>
        <v>447</v>
      </c>
      <c r="J305" s="61">
        <f>IF(LOOKUP(I305,DATOS!A:A,DATOS!C:C)=0,J299,(LOOKUP(I305,DATOS!A:A,DATOS!C:C)))</f>
        <v>7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>a) 0</v>
      </c>
      <c r="D306" s="26"/>
      <c r="G306" s="38">
        <f>IF(J306="FIN","",LOOKUP(I305,DATOS!A:A,DATOS!L:L))</f>
        <v>0</v>
      </c>
      <c r="I306" s="35" t="s">
        <v>57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42"/>
      <c r="B307" s="29"/>
      <c r="C307" s="25" t="str">
        <f ca="1">IF(PORTADA!$F$51="A",CONCATENATE(I307," ",G307),"")</f>
        <v>b) 0</v>
      </c>
      <c r="D307" s="26"/>
      <c r="G307" s="38">
        <f>IF(J306="FIN","",LOOKUP(I305,DATOS!A:A,DATOS!M:M))</f>
        <v>0</v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42"/>
      <c r="B308" s="29"/>
      <c r="C308" s="25" t="str">
        <f ca="1">IF(PORTADA!$F$51="A",CONCATENATE(I308," ",G308),"")</f>
        <v>c) 0</v>
      </c>
      <c r="D308" s="26"/>
      <c r="G308" s="38">
        <f>IF(J306="FIN","",LOOKUP(I305,DATOS!A:A,DATOS!N:N))</f>
        <v>0</v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42"/>
      <c r="B309" s="29"/>
      <c r="C309" s="25" t="str">
        <f ca="1">IF(PORTADA!$F$51="A",CONCATENATE(I309," ",G309),"")</f>
        <v>d) 0</v>
      </c>
      <c r="D309" s="26"/>
      <c r="G309" s="38">
        <f>IF(J306="FIN","",LOOKUP(I305,DATOS!A:A,DATOS!O:O))</f>
        <v>0</v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IF(PORTADA!$F$51="A",CONCATENATE(K311,".- ",G311),"")</f>
        <v xml:space="preserve">52.- LA EDAD ANTIGUA. </v>
      </c>
      <c r="D311" s="24"/>
      <c r="E311" s="11"/>
      <c r="F311" s="11"/>
      <c r="G311" s="40" t="str">
        <f>IF(J312="FIN","",LOOKUP(I311,DATOS!A:A,DATOS!F:F))</f>
        <v xml:space="preserve">LA EDAD ANTIGUA. </v>
      </c>
      <c r="H311" s="40">
        <f>IF(J312="FIN",0,LOOKUP(I311,DATOS!A:A,DATOS!P:P))</f>
        <v>0</v>
      </c>
      <c r="I311" s="35">
        <f>+I305+1</f>
        <v>448</v>
      </c>
      <c r="J311" s="61">
        <f>IF(LOOKUP(I311,DATOS!A:A,DATOS!C:C)=0,J305,(LOOKUP(I311,DATOS!A:A,DATOS!C:C)))</f>
        <v>7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>a) 0</v>
      </c>
      <c r="D312" s="26"/>
      <c r="G312" s="38">
        <f>IF(J312="FIN","",LOOKUP(I311,DATOS!A:A,DATOS!L:L))</f>
        <v>0</v>
      </c>
      <c r="I312" s="35" t="s">
        <v>57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42"/>
      <c r="B313" s="29"/>
      <c r="C313" s="25" t="str">
        <f ca="1">IF(PORTADA!$F$51="A",CONCATENATE(I313," ",G313),"")</f>
        <v>b) 0</v>
      </c>
      <c r="D313" s="26"/>
      <c r="G313" s="38">
        <f>IF(J312="FIN","",LOOKUP(I311,DATOS!A:A,DATOS!M:M))</f>
        <v>0</v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42"/>
      <c r="B314" s="29"/>
      <c r="C314" s="25" t="str">
        <f ca="1">IF(PORTADA!$F$51="A",CONCATENATE(I314," ",G314),"")</f>
        <v>c) 0</v>
      </c>
      <c r="D314" s="26"/>
      <c r="G314" s="38">
        <f>IF(J312="FIN","",LOOKUP(I311,DATOS!A:A,DATOS!N:N))</f>
        <v>0</v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42"/>
      <c r="B315" s="29"/>
      <c r="C315" s="25" t="str">
        <f ca="1">IF(PORTADA!$F$51="A",CONCATENATE(I315," ",G315),"")</f>
        <v>d) 0</v>
      </c>
      <c r="D315" s="26"/>
      <c r="G315" s="38">
        <f>IF(J312="FIN","",LOOKUP(I311,DATOS!A:A,DATOS!O:O))</f>
        <v>0</v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IF(PORTADA!$F$51="A",CONCATENATE(K317,".- ",G317),"")</f>
        <v xml:space="preserve">53.- LA EDAD ANTIGUA. </v>
      </c>
      <c r="D317" s="24"/>
      <c r="E317" s="11"/>
      <c r="F317" s="11"/>
      <c r="G317" s="40" t="str">
        <f>IF(J318="FIN","",LOOKUP(I317,DATOS!A:A,DATOS!F:F))</f>
        <v xml:space="preserve">LA EDAD ANTIGUA. </v>
      </c>
      <c r="H317" s="40">
        <f>IF(J318="FIN",0,LOOKUP(I317,DATOS!A:A,DATOS!P:P))</f>
        <v>0</v>
      </c>
      <c r="I317" s="35">
        <f>+I311+1</f>
        <v>449</v>
      </c>
      <c r="J317" s="61">
        <f>IF(LOOKUP(I317,DATOS!A:A,DATOS!C:C)=0,J311,(LOOKUP(I317,DATOS!A:A,DATOS!C:C)))</f>
        <v>7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>a) 0</v>
      </c>
      <c r="D318" s="26"/>
      <c r="G318" s="38">
        <f>IF(J318="FIN","",LOOKUP(I317,DATOS!A:A,DATOS!L:L))</f>
        <v>0</v>
      </c>
      <c r="I318" s="35" t="s">
        <v>57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42"/>
      <c r="B319" s="29"/>
      <c r="C319" s="25" t="str">
        <f ca="1">IF(PORTADA!$F$51="A",CONCATENATE(I319," ",G319),"")</f>
        <v>b) 0</v>
      </c>
      <c r="D319" s="26"/>
      <c r="G319" s="38">
        <f>IF(J318="FIN","",LOOKUP(I317,DATOS!A:A,DATOS!M:M))</f>
        <v>0</v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42"/>
      <c r="B320" s="29"/>
      <c r="C320" s="25" t="str">
        <f ca="1">IF(PORTADA!$F$51="A",CONCATENATE(I320," ",G320),"")</f>
        <v>c) 0</v>
      </c>
      <c r="D320" s="26"/>
      <c r="G320" s="38">
        <f>IF(J318="FIN","",LOOKUP(I317,DATOS!A:A,DATOS!N:N))</f>
        <v>0</v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42"/>
      <c r="B321" s="29"/>
      <c r="C321" s="25" t="str">
        <f ca="1">IF(PORTADA!$F$51="A",CONCATENATE(I321," ",G321),"")</f>
        <v>d) 0</v>
      </c>
      <c r="D321" s="26"/>
      <c r="G321" s="38">
        <f>IF(J318="FIN","",LOOKUP(I317,DATOS!A:A,DATOS!O:O))</f>
        <v>0</v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IF(PORTADA!$F$51="A",CONCATENATE(K323,".- ",G323),"")</f>
        <v xml:space="preserve">54.- LA EDAD ANTIGUA. </v>
      </c>
      <c r="D323" s="24"/>
      <c r="E323" s="11"/>
      <c r="F323" s="11"/>
      <c r="G323" s="40" t="str">
        <f>IF(J324="FIN","",LOOKUP(I323,DATOS!A:A,DATOS!F:F))</f>
        <v xml:space="preserve">LA EDAD ANTIGUA. </v>
      </c>
      <c r="H323" s="40">
        <f>IF(J324="FIN",0,LOOKUP(I323,DATOS!A:A,DATOS!P:P))</f>
        <v>0</v>
      </c>
      <c r="I323" s="35">
        <f>+I317+1</f>
        <v>450</v>
      </c>
      <c r="J323" s="61">
        <f>IF(LOOKUP(I323,DATOS!A:A,DATOS!C:C)=0,J317,(LOOKUP(I323,DATOS!A:A,DATOS!C:C)))</f>
        <v>7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>a) 0</v>
      </c>
      <c r="D324" s="26"/>
      <c r="G324" s="38">
        <f>IF(J324="FIN","",LOOKUP(I323,DATOS!A:A,DATOS!L:L))</f>
        <v>0</v>
      </c>
      <c r="I324" s="35" t="s">
        <v>57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42"/>
      <c r="B325" s="29"/>
      <c r="C325" s="25" t="str">
        <f ca="1">IF(PORTADA!$F$51="A",CONCATENATE(I325," ",G325),"")</f>
        <v>b) 0</v>
      </c>
      <c r="D325" s="26"/>
      <c r="G325" s="38">
        <f>IF(J324="FIN","",LOOKUP(I323,DATOS!A:A,DATOS!M:M))</f>
        <v>0</v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42"/>
      <c r="B326" s="29"/>
      <c r="C326" s="25" t="str">
        <f ca="1">IF(PORTADA!$F$51="A",CONCATENATE(I326," ",G326),"")</f>
        <v>c) 0</v>
      </c>
      <c r="D326" s="26"/>
      <c r="G326" s="38">
        <f>IF(J324="FIN","",LOOKUP(I323,DATOS!A:A,DATOS!N:N))</f>
        <v>0</v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42"/>
      <c r="B327" s="29"/>
      <c r="C327" s="25" t="str">
        <f ca="1">IF(PORTADA!$F$51="A",CONCATENATE(I327," ",G327),"")</f>
        <v>d) 0</v>
      </c>
      <c r="D327" s="26"/>
      <c r="G327" s="38">
        <f>IF(J324="FIN","",LOOKUP(I323,DATOS!A:A,DATOS!O:O))</f>
        <v>0</v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IF(PORTADA!$F$51="A",CONCATENATE(K329,".- ",G329),"")</f>
        <v xml:space="preserve">55.- LA EDAD ANTIGUA. </v>
      </c>
      <c r="D329" s="24"/>
      <c r="E329" s="11"/>
      <c r="F329" s="11"/>
      <c r="G329" s="40" t="str">
        <f>IF(J330="FIN","",LOOKUP(I329,DATOS!A:A,DATOS!F:F))</f>
        <v xml:space="preserve">LA EDAD ANTIGUA. </v>
      </c>
      <c r="H329" s="40">
        <f>IF(J330="FIN",0,LOOKUP(I329,DATOS!A:A,DATOS!P:P))</f>
        <v>0</v>
      </c>
      <c r="I329" s="35">
        <f>+I323+1</f>
        <v>451</v>
      </c>
      <c r="J329" s="61">
        <f>IF(LOOKUP(I329,DATOS!A:A,DATOS!C:C)=0,J323,(LOOKUP(I329,DATOS!A:A,DATOS!C:C)))</f>
        <v>7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>a) 0</v>
      </c>
      <c r="D330" s="26"/>
      <c r="G330" s="38">
        <f>IF(J330="FIN","",LOOKUP(I329,DATOS!A:A,DATOS!L:L))</f>
        <v>0</v>
      </c>
      <c r="I330" s="35" t="s">
        <v>57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42"/>
      <c r="B331" s="29"/>
      <c r="C331" s="25" t="str">
        <f ca="1">IF(PORTADA!$F$51="A",CONCATENATE(I331," ",G331),"")</f>
        <v>b) 0</v>
      </c>
      <c r="D331" s="26"/>
      <c r="G331" s="38">
        <f>IF(J330="FIN","",LOOKUP(I329,DATOS!A:A,DATOS!M:M))</f>
        <v>0</v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42"/>
      <c r="B332" s="29"/>
      <c r="C332" s="25" t="str">
        <f ca="1">IF(PORTADA!$F$51="A",CONCATENATE(I332," ",G332),"")</f>
        <v>c) 0</v>
      </c>
      <c r="D332" s="26"/>
      <c r="G332" s="38">
        <f>IF(J330="FIN","",LOOKUP(I329,DATOS!A:A,DATOS!N:N))</f>
        <v>0</v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42"/>
      <c r="B333" s="29"/>
      <c r="C333" s="25" t="str">
        <f ca="1">IF(PORTADA!$F$51="A",CONCATENATE(I333," ",G333),"")</f>
        <v>d) 0</v>
      </c>
      <c r="D333" s="26"/>
      <c r="G333" s="38">
        <f>IF(J330="FIN","",LOOKUP(I329,DATOS!A:A,DATOS!O:O))</f>
        <v>0</v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IF(PORTADA!$F$51="A",CONCATENATE(K335,".- ",G335),"")</f>
        <v xml:space="preserve">56.- LA EDAD ANTIGUA. </v>
      </c>
      <c r="D335" s="24"/>
      <c r="E335" s="11"/>
      <c r="F335" s="11"/>
      <c r="G335" s="40" t="str">
        <f>IF(J336="FIN","",LOOKUP(I335,DATOS!A:A,DATOS!F:F))</f>
        <v xml:space="preserve">LA EDAD ANTIGUA. </v>
      </c>
      <c r="H335" s="40">
        <f>IF(J336="FIN",0,LOOKUP(I335,DATOS!A:A,DATOS!P:P))</f>
        <v>0</v>
      </c>
      <c r="I335" s="35">
        <f>+I329+1</f>
        <v>452</v>
      </c>
      <c r="J335" s="61">
        <f>IF(LOOKUP(I335,DATOS!A:A,DATOS!C:C)=0,J329,(LOOKUP(I335,DATOS!A:A,DATOS!C:C)))</f>
        <v>7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>a) 0</v>
      </c>
      <c r="D336" s="26"/>
      <c r="G336" s="38">
        <f>IF(J336="FIN","",LOOKUP(I335,DATOS!A:A,DATOS!L:L))</f>
        <v>0</v>
      </c>
      <c r="I336" s="35" t="s">
        <v>57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42"/>
      <c r="B337" s="29"/>
      <c r="C337" s="25" t="str">
        <f ca="1">IF(PORTADA!$F$51="A",CONCATENATE(I337," ",G337),"")</f>
        <v>b) 0</v>
      </c>
      <c r="D337" s="26"/>
      <c r="G337" s="38">
        <f>IF(J336="FIN","",LOOKUP(I335,DATOS!A:A,DATOS!M:M))</f>
        <v>0</v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42"/>
      <c r="B338" s="29"/>
      <c r="C338" s="25" t="str">
        <f ca="1">IF(PORTADA!$F$51="A",CONCATENATE(I338," ",G338),"")</f>
        <v>c) 0</v>
      </c>
      <c r="D338" s="26"/>
      <c r="G338" s="38">
        <f>IF(J336="FIN","",LOOKUP(I335,DATOS!A:A,DATOS!N:N))</f>
        <v>0</v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42"/>
      <c r="B339" s="29"/>
      <c r="C339" s="25" t="str">
        <f ca="1">IF(PORTADA!$F$51="A",CONCATENATE(I339," ",G339),"")</f>
        <v>d) 0</v>
      </c>
      <c r="D339" s="26"/>
      <c r="G339" s="38">
        <f>IF(J336="FIN","",LOOKUP(I335,DATOS!A:A,DATOS!O:O))</f>
        <v>0</v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IF(PORTADA!$F$51="A",CONCATENATE(K341,".- ",G341),"")</f>
        <v xml:space="preserve">57.- LA EDAD ANTIGUA. </v>
      </c>
      <c r="D341" s="24"/>
      <c r="E341" s="11"/>
      <c r="F341" s="11"/>
      <c r="G341" s="40" t="str">
        <f>IF(J342="FIN","",LOOKUP(I341,DATOS!A:A,DATOS!F:F))</f>
        <v xml:space="preserve">LA EDAD ANTIGUA. </v>
      </c>
      <c r="H341" s="40">
        <f>IF(J342="FIN",0,LOOKUP(I341,DATOS!A:A,DATOS!P:P))</f>
        <v>0</v>
      </c>
      <c r="I341" s="35">
        <f>+I335+1</f>
        <v>453</v>
      </c>
      <c r="J341" s="61">
        <f>IF(LOOKUP(I341,DATOS!A:A,DATOS!C:C)=0,J335,(LOOKUP(I341,DATOS!A:A,DATOS!C:C)))</f>
        <v>7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>a) 0</v>
      </c>
      <c r="D342" s="26"/>
      <c r="G342" s="38">
        <f>IF(J342="FIN","",LOOKUP(I341,DATOS!A:A,DATOS!L:L))</f>
        <v>0</v>
      </c>
      <c r="I342" s="35" t="s">
        <v>57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42"/>
      <c r="B343" s="29"/>
      <c r="C343" s="25" t="str">
        <f ca="1">IF(PORTADA!$F$51="A",CONCATENATE(I343," ",G343),"")</f>
        <v>b) 0</v>
      </c>
      <c r="D343" s="26"/>
      <c r="G343" s="38">
        <f>IF(J342="FIN","",LOOKUP(I341,DATOS!A:A,DATOS!M:M))</f>
        <v>0</v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42"/>
      <c r="B344" s="29"/>
      <c r="C344" s="25" t="str">
        <f ca="1">IF(PORTADA!$F$51="A",CONCATENATE(I344," ",G344),"")</f>
        <v>c) 0</v>
      </c>
      <c r="D344" s="26"/>
      <c r="G344" s="38">
        <f>IF(J342="FIN","",LOOKUP(I341,DATOS!A:A,DATOS!N:N))</f>
        <v>0</v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42"/>
      <c r="B345" s="29"/>
      <c r="C345" s="25" t="str">
        <f ca="1">IF(PORTADA!$F$51="A",CONCATENATE(I345," ",G345),"")</f>
        <v>d) 0</v>
      </c>
      <c r="D345" s="26"/>
      <c r="G345" s="38">
        <f>IF(J342="FIN","",LOOKUP(I341,DATOS!A:A,DATOS!O:O))</f>
        <v>0</v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IF(PORTADA!$F$51="A",CONCATENATE(K347,".- ",G347),"")</f>
        <v xml:space="preserve">58.- LA EDAD ANTIGUA. </v>
      </c>
      <c r="D347" s="24"/>
      <c r="E347" s="11"/>
      <c r="F347" s="11"/>
      <c r="G347" s="40" t="str">
        <f>IF(J348="FIN","",LOOKUP(I347,DATOS!A:A,DATOS!F:F))</f>
        <v xml:space="preserve">LA EDAD ANTIGUA. </v>
      </c>
      <c r="H347" s="40">
        <f>IF(J348="FIN",0,LOOKUP(I347,DATOS!A:A,DATOS!P:P))</f>
        <v>0</v>
      </c>
      <c r="I347" s="35">
        <f>+I341+1</f>
        <v>454</v>
      </c>
      <c r="J347" s="61">
        <f>IF(LOOKUP(I347,DATOS!A:A,DATOS!C:C)=0,J341,(LOOKUP(I347,DATOS!A:A,DATOS!C:C)))</f>
        <v>7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>a) 0</v>
      </c>
      <c r="D348" s="26"/>
      <c r="G348" s="38">
        <f>IF(J348="FIN","",LOOKUP(I347,DATOS!A:A,DATOS!L:L))</f>
        <v>0</v>
      </c>
      <c r="I348" s="35" t="s">
        <v>57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42"/>
      <c r="B349" s="29"/>
      <c r="C349" s="25" t="str">
        <f ca="1">IF(PORTADA!$F$51="A",CONCATENATE(I349," ",G349),"")</f>
        <v>b) 0</v>
      </c>
      <c r="D349" s="26"/>
      <c r="G349" s="38">
        <f>IF(J348="FIN","",LOOKUP(I347,DATOS!A:A,DATOS!M:M))</f>
        <v>0</v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42"/>
      <c r="B350" s="29"/>
      <c r="C350" s="25" t="str">
        <f ca="1">IF(PORTADA!$F$51="A",CONCATENATE(I350," ",G350),"")</f>
        <v>c) 0</v>
      </c>
      <c r="D350" s="26"/>
      <c r="G350" s="38">
        <f>IF(J348="FIN","",LOOKUP(I347,DATOS!A:A,DATOS!N:N))</f>
        <v>0</v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42"/>
      <c r="B351" s="29"/>
      <c r="C351" s="25" t="str">
        <f ca="1">IF(PORTADA!$F$51="A",CONCATENATE(I351," ",G351),"")</f>
        <v>d) 0</v>
      </c>
      <c r="D351" s="26"/>
      <c r="G351" s="38">
        <f>IF(J348="FIN","",LOOKUP(I347,DATOS!A:A,DATOS!O:O))</f>
        <v>0</v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IF(PORTADA!$F$51="A",CONCATENATE(K353,".- ",G353),"")</f>
        <v xml:space="preserve">59.- LA EDAD ANTIGUA. </v>
      </c>
      <c r="D353" s="24"/>
      <c r="E353" s="11"/>
      <c r="F353" s="11"/>
      <c r="G353" s="40" t="str">
        <f>IF(J354="FIN","",LOOKUP(I353,DATOS!A:A,DATOS!F:F))</f>
        <v xml:space="preserve">LA EDAD ANTIGUA. </v>
      </c>
      <c r="H353" s="40">
        <f>IF(J354="FIN",0,LOOKUP(I353,DATOS!A:A,DATOS!P:P))</f>
        <v>0</v>
      </c>
      <c r="I353" s="35">
        <f>+I347+1</f>
        <v>455</v>
      </c>
      <c r="J353" s="61">
        <f>IF(LOOKUP(I353,DATOS!A:A,DATOS!C:C)=0,J347,(LOOKUP(I353,DATOS!A:A,DATOS!C:C)))</f>
        <v>7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>a) 0</v>
      </c>
      <c r="D354" s="26"/>
      <c r="G354" s="38">
        <f>IF(J354="FIN","",LOOKUP(I353,DATOS!A:A,DATOS!L:L))</f>
        <v>0</v>
      </c>
      <c r="I354" s="35" t="s">
        <v>57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42"/>
      <c r="B355" s="29"/>
      <c r="C355" s="25" t="str">
        <f ca="1">IF(PORTADA!$F$51="A",CONCATENATE(I355," ",G355),"")</f>
        <v>b) 0</v>
      </c>
      <c r="D355" s="26"/>
      <c r="G355" s="38">
        <f>IF(J354="FIN","",LOOKUP(I353,DATOS!A:A,DATOS!M:M))</f>
        <v>0</v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42"/>
      <c r="B356" s="29"/>
      <c r="C356" s="25" t="str">
        <f ca="1">IF(PORTADA!$F$51="A",CONCATENATE(I356," ",G356),"")</f>
        <v>c) 0</v>
      </c>
      <c r="D356" s="26"/>
      <c r="G356" s="38">
        <f>IF(J354="FIN","",LOOKUP(I353,DATOS!A:A,DATOS!N:N))</f>
        <v>0</v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42"/>
      <c r="B357" s="29"/>
      <c r="C357" s="25" t="str">
        <f ca="1">IF(PORTADA!$F$51="A",CONCATENATE(I357," ",G357),"")</f>
        <v>d) 0</v>
      </c>
      <c r="D357" s="26"/>
      <c r="G357" s="38">
        <f>IF(J354="FIN","",LOOKUP(I353,DATOS!A:A,DATOS!O:O))</f>
        <v>0</v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IF(PORTADA!$F$51="A",CONCATENATE(K359,".- ",G359),"")</f>
        <v xml:space="preserve">60.- LA EDAD ANTIGUA. </v>
      </c>
      <c r="D359" s="24"/>
      <c r="E359" s="11"/>
      <c r="F359" s="11"/>
      <c r="G359" s="40" t="str">
        <f>IF(J360="FIN","",LOOKUP(I359,DATOS!A:A,DATOS!F:F))</f>
        <v xml:space="preserve">LA EDAD ANTIGUA. </v>
      </c>
      <c r="H359" s="40">
        <f>IF(J360="FIN",0,LOOKUP(I359,DATOS!A:A,DATOS!P:P))</f>
        <v>0</v>
      </c>
      <c r="I359" s="35">
        <f>+I353+1</f>
        <v>456</v>
      </c>
      <c r="J359" s="61">
        <f>IF(LOOKUP(I359,DATOS!A:A,DATOS!C:C)=0,J353,(LOOKUP(I359,DATOS!A:A,DATOS!C:C)))</f>
        <v>7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>a) 0</v>
      </c>
      <c r="D360" s="26"/>
      <c r="G360" s="38">
        <f>IF(J360="FIN","",LOOKUP(I359,DATOS!A:A,DATOS!L:L))</f>
        <v>0</v>
      </c>
      <c r="I360" s="35" t="s">
        <v>57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42"/>
      <c r="B361" s="29"/>
      <c r="C361" s="25" t="str">
        <f ca="1">IF(PORTADA!$F$51="A",CONCATENATE(I361," ",G361),"")</f>
        <v>b) 0</v>
      </c>
      <c r="D361" s="26"/>
      <c r="G361" s="38">
        <f>IF(J360="FIN","",LOOKUP(I359,DATOS!A:A,DATOS!M:M))</f>
        <v>0</v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42"/>
      <c r="B362" s="29"/>
      <c r="C362" s="25" t="str">
        <f ca="1">IF(PORTADA!$F$51="A",CONCATENATE(I362," ",G362),"")</f>
        <v>c) 0</v>
      </c>
      <c r="D362" s="26"/>
      <c r="G362" s="38">
        <f>IF(J360="FIN","",LOOKUP(I359,DATOS!A:A,DATOS!N:N))</f>
        <v>0</v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42"/>
      <c r="B363" s="29"/>
      <c r="C363" s="25" t="str">
        <f ca="1">IF(PORTADA!$F$51="A",CONCATENATE(I363," ",G363),"")</f>
        <v>d) 0</v>
      </c>
      <c r="D363" s="26"/>
      <c r="G363" s="38">
        <f>IF(J360="FIN","",LOOKUP(I359,DATOS!A:A,DATOS!O:O))</f>
        <v>0</v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IF(PORTADA!$F$51="A",CONCATENATE(K365,".- ",G365),"")</f>
        <v xml:space="preserve">61.- LA EDAD ANTIGUA. </v>
      </c>
      <c r="D365" s="24"/>
      <c r="E365" s="11"/>
      <c r="F365" s="11"/>
      <c r="G365" s="40" t="str">
        <f>IF(J366="FIN","",LOOKUP(I365,DATOS!A:A,DATOS!F:F))</f>
        <v xml:space="preserve">LA EDAD ANTIGUA. </v>
      </c>
      <c r="H365" s="40">
        <f>IF(J366="FIN",0,LOOKUP(I365,DATOS!A:A,DATOS!P:P))</f>
        <v>0</v>
      </c>
      <c r="I365" s="35">
        <f>+I359+1</f>
        <v>457</v>
      </c>
      <c r="J365" s="61">
        <f>IF(LOOKUP(I365,DATOS!A:A,DATOS!C:C)=0,J359,(LOOKUP(I365,DATOS!A:A,DATOS!C:C)))</f>
        <v>7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>a) 0</v>
      </c>
      <c r="D366" s="26"/>
      <c r="G366" s="38">
        <f>IF(J366="FIN","",LOOKUP(I365,DATOS!A:A,DATOS!L:L))</f>
        <v>0</v>
      </c>
      <c r="I366" s="35" t="s">
        <v>57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42"/>
      <c r="B367" s="29"/>
      <c r="C367" s="25" t="str">
        <f ca="1">IF(PORTADA!$F$51="A",CONCATENATE(I367," ",G367),"")</f>
        <v>b) 0</v>
      </c>
      <c r="D367" s="26"/>
      <c r="G367" s="38">
        <f>IF(J366="FIN","",LOOKUP(I365,DATOS!A:A,DATOS!M:M))</f>
        <v>0</v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42"/>
      <c r="B368" s="29"/>
      <c r="C368" s="25" t="str">
        <f ca="1">IF(PORTADA!$F$51="A",CONCATENATE(I368," ",G368),"")</f>
        <v>c) 0</v>
      </c>
      <c r="D368" s="26"/>
      <c r="G368" s="38">
        <f>IF(J366="FIN","",LOOKUP(I365,DATOS!A:A,DATOS!N:N))</f>
        <v>0</v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42"/>
      <c r="B369" s="29"/>
      <c r="C369" s="25" t="str">
        <f ca="1">IF(PORTADA!$F$51="A",CONCATENATE(I369," ",G369),"")</f>
        <v>d) 0</v>
      </c>
      <c r="D369" s="26"/>
      <c r="G369" s="38">
        <f>IF(J366="FIN","",LOOKUP(I365,DATOS!A:A,DATOS!O:O))</f>
        <v>0</v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IF(PORTADA!$F$51="A",CONCATENATE(K371,".- ",G371),"")</f>
        <v xml:space="preserve">62.- LA EDAD ANTIGUA. </v>
      </c>
      <c r="D371" s="24"/>
      <c r="E371" s="11"/>
      <c r="F371" s="11"/>
      <c r="G371" s="40" t="str">
        <f>IF(J372="FIN","",LOOKUP(I371,DATOS!A:A,DATOS!F:F))</f>
        <v xml:space="preserve">LA EDAD ANTIGUA. </v>
      </c>
      <c r="H371" s="40">
        <f>IF(J372="FIN",0,LOOKUP(I371,DATOS!A:A,DATOS!P:P))</f>
        <v>0</v>
      </c>
      <c r="I371" s="35">
        <f>+I365+1</f>
        <v>458</v>
      </c>
      <c r="J371" s="61">
        <f>IF(LOOKUP(I371,DATOS!A:A,DATOS!C:C)=0,J365,(LOOKUP(I371,DATOS!A:A,DATOS!C:C)))</f>
        <v>7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>a) 0</v>
      </c>
      <c r="D372" s="26"/>
      <c r="G372" s="38">
        <f>IF(J372="FIN","",LOOKUP(I371,DATOS!A:A,DATOS!L:L))</f>
        <v>0</v>
      </c>
      <c r="I372" s="35" t="s">
        <v>57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42"/>
      <c r="B373" s="29"/>
      <c r="C373" s="25" t="str">
        <f ca="1">IF(PORTADA!$F$51="A",CONCATENATE(I373," ",G373),"")</f>
        <v>b) 0</v>
      </c>
      <c r="D373" s="26"/>
      <c r="G373" s="38">
        <f>IF(J372="FIN","",LOOKUP(I371,DATOS!A:A,DATOS!M:M))</f>
        <v>0</v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42"/>
      <c r="B374" s="29"/>
      <c r="C374" s="25" t="str">
        <f ca="1">IF(PORTADA!$F$51="A",CONCATENATE(I374," ",G374),"")</f>
        <v>c) 0</v>
      </c>
      <c r="D374" s="26"/>
      <c r="G374" s="38">
        <f>IF(J372="FIN","",LOOKUP(I371,DATOS!A:A,DATOS!N:N))</f>
        <v>0</v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42"/>
      <c r="B375" s="29"/>
      <c r="C375" s="25" t="str">
        <f ca="1">IF(PORTADA!$F$51="A",CONCATENATE(I375," ",G375),"")</f>
        <v>d) 0</v>
      </c>
      <c r="D375" s="26"/>
      <c r="G375" s="38">
        <f>IF(J372="FIN","",LOOKUP(I371,DATOS!A:A,DATOS!O:O))</f>
        <v>0</v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IF(PORTADA!$F$51="A",CONCATENATE(K377,".- ",G377),"")</f>
        <v xml:space="preserve">63.- LA EDAD ANTIGUA. </v>
      </c>
      <c r="D377" s="24"/>
      <c r="E377" s="11"/>
      <c r="F377" s="11"/>
      <c r="G377" s="40" t="str">
        <f>IF(J378="FIN","",LOOKUP(I377,DATOS!A:A,DATOS!F:F))</f>
        <v xml:space="preserve">LA EDAD ANTIGUA. </v>
      </c>
      <c r="H377" s="40">
        <f>IF(J378="FIN",0,LOOKUP(I377,DATOS!A:A,DATOS!P:P))</f>
        <v>0</v>
      </c>
      <c r="I377" s="35">
        <f>+I371+1</f>
        <v>459</v>
      </c>
      <c r="J377" s="61">
        <f>IF(LOOKUP(I377,DATOS!A:A,DATOS!C:C)=0,J371,(LOOKUP(I377,DATOS!A:A,DATOS!C:C)))</f>
        <v>7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>a) 0</v>
      </c>
      <c r="D378" s="26"/>
      <c r="G378" s="38">
        <f>IF(J378="FIN","",LOOKUP(I377,DATOS!A:A,DATOS!L:L))</f>
        <v>0</v>
      </c>
      <c r="I378" s="35" t="s">
        <v>57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42"/>
      <c r="B379" s="29"/>
      <c r="C379" s="25" t="str">
        <f ca="1">IF(PORTADA!$F$51="A",CONCATENATE(I379," ",G379),"")</f>
        <v>b) 0</v>
      </c>
      <c r="D379" s="26"/>
      <c r="G379" s="38">
        <f>IF(J378="FIN","",LOOKUP(I377,DATOS!A:A,DATOS!M:M))</f>
        <v>0</v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42"/>
      <c r="B380" s="29"/>
      <c r="C380" s="25" t="str">
        <f ca="1">IF(PORTADA!$F$51="A",CONCATENATE(I380," ",G380),"")</f>
        <v>c) 0</v>
      </c>
      <c r="D380" s="26"/>
      <c r="G380" s="38">
        <f>IF(J378="FIN","",LOOKUP(I377,DATOS!A:A,DATOS!N:N))</f>
        <v>0</v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42"/>
      <c r="B381" s="29"/>
      <c r="C381" s="25" t="str">
        <f ca="1">IF(PORTADA!$F$51="A",CONCATENATE(I381," ",G381),"")</f>
        <v>d) 0</v>
      </c>
      <c r="D381" s="26"/>
      <c r="G381" s="38">
        <f>IF(J378="FIN","",LOOKUP(I377,DATOS!A:A,DATOS!O:O))</f>
        <v>0</v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IF(PORTADA!$F$51="A",CONCATENATE(K383,".- ",G383),"")</f>
        <v xml:space="preserve">64.- LA EDAD ANTIGUA. </v>
      </c>
      <c r="D383" s="24"/>
      <c r="E383" s="11"/>
      <c r="F383" s="11"/>
      <c r="G383" s="40" t="str">
        <f>IF(J384="FIN","",LOOKUP(I383,DATOS!A:A,DATOS!F:F))</f>
        <v xml:space="preserve">LA EDAD ANTIGUA. </v>
      </c>
      <c r="H383" s="40">
        <f>IF(J384="FIN",0,LOOKUP(I383,DATOS!A:A,DATOS!P:P))</f>
        <v>0</v>
      </c>
      <c r="I383" s="35">
        <f>+I377+1</f>
        <v>460</v>
      </c>
      <c r="J383" s="61">
        <f>IF(LOOKUP(I383,DATOS!A:A,DATOS!C:C)=0,J377,(LOOKUP(I383,DATOS!A:A,DATOS!C:C)))</f>
        <v>7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>a) 0</v>
      </c>
      <c r="D384" s="26"/>
      <c r="G384" s="38">
        <f>IF(J384="FIN","",LOOKUP(I383,DATOS!A:A,DATOS!L:L))</f>
        <v>0</v>
      </c>
      <c r="I384" s="35" t="s">
        <v>57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42"/>
      <c r="B385" s="29"/>
      <c r="C385" s="25" t="str">
        <f ca="1">IF(PORTADA!$F$51="A",CONCATENATE(I385," ",G385),"")</f>
        <v>b) 0</v>
      </c>
      <c r="D385" s="26"/>
      <c r="G385" s="38">
        <f>IF(J384="FIN","",LOOKUP(I383,DATOS!A:A,DATOS!M:M))</f>
        <v>0</v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42"/>
      <c r="B386" s="29"/>
      <c r="C386" s="25" t="str">
        <f ca="1">IF(PORTADA!$F$51="A",CONCATENATE(I386," ",G386),"")</f>
        <v>c) 0</v>
      </c>
      <c r="D386" s="26"/>
      <c r="G386" s="38">
        <f>IF(J384="FIN","",LOOKUP(I383,DATOS!A:A,DATOS!N:N))</f>
        <v>0</v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42"/>
      <c r="B387" s="29"/>
      <c r="C387" s="25" t="str">
        <f ca="1">IF(PORTADA!$F$51="A",CONCATENATE(I387," ",G387),"")</f>
        <v>d) 0</v>
      </c>
      <c r="D387" s="26"/>
      <c r="G387" s="38">
        <f>IF(J384="FIN","",LOOKUP(I383,DATOS!A:A,DATOS!O:O))</f>
        <v>0</v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IF(PORTADA!$F$51="A",CONCATENATE(K389,".- ",G389),"")</f>
        <v xml:space="preserve">65.- LA EDAD ANTIGUA. </v>
      </c>
      <c r="D389" s="24"/>
      <c r="E389" s="11"/>
      <c r="F389" s="11"/>
      <c r="G389" s="40" t="str">
        <f>IF(J390="FIN","",LOOKUP(I389,DATOS!A:A,DATOS!F:F))</f>
        <v xml:space="preserve">LA EDAD ANTIGUA. </v>
      </c>
      <c r="H389" s="40">
        <f>IF(J390="FIN",0,LOOKUP(I389,DATOS!A:A,DATOS!P:P))</f>
        <v>0</v>
      </c>
      <c r="I389" s="35">
        <f>+I383+1</f>
        <v>461</v>
      </c>
      <c r="J389" s="61">
        <f>IF(LOOKUP(I389,DATOS!A:A,DATOS!C:C)=0,J383,(LOOKUP(I389,DATOS!A:A,DATOS!C:C)))</f>
        <v>7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>a) 0</v>
      </c>
      <c r="D390" s="26"/>
      <c r="G390" s="38">
        <f>IF(J390="FIN","",LOOKUP(I389,DATOS!A:A,DATOS!L:L))</f>
        <v>0</v>
      </c>
      <c r="I390" s="35" t="s">
        <v>57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42"/>
      <c r="B391" s="29"/>
      <c r="C391" s="25" t="str">
        <f ca="1">IF(PORTADA!$F$51="A",CONCATENATE(I391," ",G391),"")</f>
        <v>b) 0</v>
      </c>
      <c r="D391" s="26"/>
      <c r="G391" s="38">
        <f>IF(J390="FIN","",LOOKUP(I389,DATOS!A:A,DATOS!M:M))</f>
        <v>0</v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42"/>
      <c r="B392" s="29"/>
      <c r="C392" s="25" t="str">
        <f ca="1">IF(PORTADA!$F$51="A",CONCATENATE(I392," ",G392),"")</f>
        <v>c) 0</v>
      </c>
      <c r="D392" s="26"/>
      <c r="G392" s="38">
        <f>IF(J390="FIN","",LOOKUP(I389,DATOS!A:A,DATOS!N:N))</f>
        <v>0</v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42"/>
      <c r="B393" s="29"/>
      <c r="C393" s="25" t="str">
        <f ca="1">IF(PORTADA!$F$51="A",CONCATENATE(I393," ",G393),"")</f>
        <v>d) 0</v>
      </c>
      <c r="D393" s="26"/>
      <c r="G393" s="38">
        <f>IF(J390="FIN","",LOOKUP(I389,DATOS!A:A,DATOS!O:O))</f>
        <v>0</v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IF(PORTADA!$F$51="A",CONCATENATE(K395,".- ",G395),"")</f>
        <v xml:space="preserve">66.- LA EDAD ANTIGUA. </v>
      </c>
      <c r="D395" s="24"/>
      <c r="E395" s="11"/>
      <c r="F395" s="11"/>
      <c r="G395" s="40" t="str">
        <f>IF(J396="FIN","",LOOKUP(I395,DATOS!A:A,DATOS!F:F))</f>
        <v xml:space="preserve">LA EDAD ANTIGUA. </v>
      </c>
      <c r="H395" s="40">
        <f>IF(J396="FIN",0,LOOKUP(I395,DATOS!A:A,DATOS!P:P))</f>
        <v>0</v>
      </c>
      <c r="I395" s="35">
        <f>+I389+1</f>
        <v>462</v>
      </c>
      <c r="J395" s="61">
        <f>IF(LOOKUP(I395,DATOS!A:A,DATOS!C:C)=0,J389,(LOOKUP(I395,DATOS!A:A,DATOS!C:C)))</f>
        <v>7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>a) 0</v>
      </c>
      <c r="D396" s="26"/>
      <c r="G396" s="38">
        <f>IF(J396="FIN","",LOOKUP(I395,DATOS!A:A,DATOS!L:L))</f>
        <v>0</v>
      </c>
      <c r="I396" s="35" t="s">
        <v>57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42"/>
      <c r="B397" s="29"/>
      <c r="C397" s="25" t="str">
        <f ca="1">IF(PORTADA!$F$51="A",CONCATENATE(I397," ",G397),"")</f>
        <v>b) 0</v>
      </c>
      <c r="D397" s="26"/>
      <c r="G397" s="38">
        <f>IF(J396="FIN","",LOOKUP(I395,DATOS!A:A,DATOS!M:M))</f>
        <v>0</v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42"/>
      <c r="B398" s="29"/>
      <c r="C398" s="25" t="str">
        <f ca="1">IF(PORTADA!$F$51="A",CONCATENATE(I398," ",G398),"")</f>
        <v>c) 0</v>
      </c>
      <c r="D398" s="26"/>
      <c r="G398" s="38">
        <f>IF(J396="FIN","",LOOKUP(I395,DATOS!A:A,DATOS!N:N))</f>
        <v>0</v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42"/>
      <c r="B399" s="29"/>
      <c r="C399" s="25" t="str">
        <f ca="1">IF(PORTADA!$F$51="A",CONCATENATE(I399," ",G399),"")</f>
        <v>d) 0</v>
      </c>
      <c r="D399" s="26"/>
      <c r="G399" s="38">
        <f>IF(J396="FIN","",LOOKUP(I395,DATOS!A:A,DATOS!O:O))</f>
        <v>0</v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IF(PORTADA!$F$51="A",CONCATENATE(K401,".- ",G401),"")</f>
        <v xml:space="preserve">67.- LA EDAD ANTIGUA. </v>
      </c>
      <c r="D401" s="24"/>
      <c r="E401" s="11"/>
      <c r="F401" s="11"/>
      <c r="G401" s="40" t="str">
        <f>IF(J402="FIN","",LOOKUP(I401,DATOS!A:A,DATOS!F:F))</f>
        <v xml:space="preserve">LA EDAD ANTIGUA. </v>
      </c>
      <c r="H401" s="40">
        <f>IF(J402="FIN",0,LOOKUP(I401,DATOS!A:A,DATOS!P:P))</f>
        <v>0</v>
      </c>
      <c r="I401" s="35">
        <f>+I395+1</f>
        <v>463</v>
      </c>
      <c r="J401" s="61">
        <f>IF(LOOKUP(I401,DATOS!A:A,DATOS!C:C)=0,J395,(LOOKUP(I401,DATOS!A:A,DATOS!C:C)))</f>
        <v>7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>a) 0</v>
      </c>
      <c r="D402" s="26"/>
      <c r="G402" s="38">
        <f>IF(J402="FIN","",LOOKUP(I401,DATOS!A:A,DATOS!L:L))</f>
        <v>0</v>
      </c>
      <c r="I402" s="35" t="s">
        <v>57</v>
      </c>
      <c r="J402" s="41" t="str">
        <f>IF(J396="FIN","FIN",IF(J401=J395,"","FIN"))</f>
        <v/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42"/>
      <c r="B403" s="29"/>
      <c r="C403" s="25" t="str">
        <f ca="1">IF(PORTADA!$F$51="A",CONCATENATE(I403," ",G403),"")</f>
        <v>b) 0</v>
      </c>
      <c r="D403" s="26"/>
      <c r="G403" s="38">
        <f>IF(J402="FIN","",LOOKUP(I401,DATOS!A:A,DATOS!M:M))</f>
        <v>0</v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42"/>
      <c r="B404" s="29"/>
      <c r="C404" s="25" t="str">
        <f ca="1">IF(PORTADA!$F$51="A",CONCATENATE(I404," ",G404),"")</f>
        <v>c) 0</v>
      </c>
      <c r="D404" s="26"/>
      <c r="G404" s="38">
        <f>IF(J402="FIN","",LOOKUP(I401,DATOS!A:A,DATOS!N:N))</f>
        <v>0</v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42"/>
      <c r="B405" s="29"/>
      <c r="C405" s="25" t="str">
        <f ca="1">IF(PORTADA!$F$51="A",CONCATENATE(I405," ",G405),"")</f>
        <v>d) 0</v>
      </c>
      <c r="D405" s="26"/>
      <c r="G405" s="38">
        <f>IF(J402="FIN","",LOOKUP(I401,DATOS!A:A,DATOS!O:O))</f>
        <v>0</v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IF(PORTADA!$F$51="A",CONCATENATE(K407,".- ",G407),"")</f>
        <v xml:space="preserve">68.- LA EDAD ANTIGUA. </v>
      </c>
      <c r="D407" s="24"/>
      <c r="E407" s="11"/>
      <c r="F407" s="11"/>
      <c r="G407" s="40" t="str">
        <f>IF(J408="FIN","",LOOKUP(I407,DATOS!A:A,DATOS!F:F))</f>
        <v xml:space="preserve">LA EDAD ANTIGUA. </v>
      </c>
      <c r="H407" s="40">
        <f>IF(J408="FIN",0,LOOKUP(I407,DATOS!A:A,DATOS!P:P))</f>
        <v>0</v>
      </c>
      <c r="I407" s="35">
        <f>+I401+1</f>
        <v>464</v>
      </c>
      <c r="J407" s="61">
        <f>IF(LOOKUP(I407,DATOS!A:A,DATOS!C:C)=0,J401,(LOOKUP(I407,DATOS!A:A,DATOS!C:C)))</f>
        <v>7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>a) 0</v>
      </c>
      <c r="D408" s="26"/>
      <c r="G408" s="38">
        <f>IF(J408="FIN","",LOOKUP(I407,DATOS!A:A,DATOS!L:L))</f>
        <v>0</v>
      </c>
      <c r="I408" s="35" t="s">
        <v>57</v>
      </c>
      <c r="J408" s="41" t="str">
        <f>IF(J402="FIN","FIN",IF(J407=J401,"","FIN"))</f>
        <v/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42"/>
      <c r="B409" s="29"/>
      <c r="C409" s="25" t="str">
        <f ca="1">IF(PORTADA!$F$51="A",CONCATENATE(I409," ",G409),"")</f>
        <v>b) 0</v>
      </c>
      <c r="D409" s="26"/>
      <c r="G409" s="38">
        <f>IF(J408="FIN","",LOOKUP(I407,DATOS!A:A,DATOS!M:M))</f>
        <v>0</v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42"/>
      <c r="B410" s="29"/>
      <c r="C410" s="25" t="str">
        <f ca="1">IF(PORTADA!$F$51="A",CONCATENATE(I410," ",G410),"")</f>
        <v>c) 0</v>
      </c>
      <c r="D410" s="26"/>
      <c r="G410" s="38">
        <f>IF(J408="FIN","",LOOKUP(I407,DATOS!A:A,DATOS!N:N))</f>
        <v>0</v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42"/>
      <c r="B411" s="29"/>
      <c r="C411" s="25" t="str">
        <f ca="1">IF(PORTADA!$F$51="A",CONCATENATE(I411," ",G411),"")</f>
        <v>d) 0</v>
      </c>
      <c r="D411" s="26"/>
      <c r="G411" s="38">
        <f>IF(J408="FIN","",LOOKUP(I407,DATOS!A:A,DATOS!O:O))</f>
        <v>0</v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IF(PORTADA!$F$51="A",CONCATENATE(K413,".- ",G413),"")</f>
        <v xml:space="preserve">69.- LA EDAD ANTIGUA. </v>
      </c>
      <c r="D413" s="24"/>
      <c r="E413" s="11"/>
      <c r="F413" s="11"/>
      <c r="G413" s="40" t="str">
        <f>IF(J414="FIN","",LOOKUP(I413,DATOS!A:A,DATOS!F:F))</f>
        <v xml:space="preserve">LA EDAD ANTIGUA. </v>
      </c>
      <c r="H413" s="40">
        <f>IF(J414="FIN",0,LOOKUP(I413,DATOS!A:A,DATOS!P:P))</f>
        <v>0</v>
      </c>
      <c r="I413" s="35">
        <f>+I407+1</f>
        <v>465</v>
      </c>
      <c r="J413" s="61">
        <f>IF(LOOKUP(I413,DATOS!A:A,DATOS!C:C)=0,J407,(LOOKUP(I413,DATOS!A:A,DATOS!C:C)))</f>
        <v>7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>a) 0</v>
      </c>
      <c r="D414" s="26"/>
      <c r="G414" s="38">
        <f>IF(J414="FIN","",LOOKUP(I413,DATOS!A:A,DATOS!L:L))</f>
        <v>0</v>
      </c>
      <c r="I414" s="35" t="s">
        <v>57</v>
      </c>
      <c r="J414" s="41" t="str">
        <f>IF(J408="FIN","FIN",IF(J413=J407,"","FIN"))</f>
        <v/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42"/>
      <c r="B415" s="29"/>
      <c r="C415" s="25" t="str">
        <f ca="1">IF(PORTADA!$F$51="A",CONCATENATE(I415," ",G415),"")</f>
        <v>b) 0</v>
      </c>
      <c r="D415" s="26"/>
      <c r="G415" s="38">
        <f>IF(J414="FIN","",LOOKUP(I413,DATOS!A:A,DATOS!M:M))</f>
        <v>0</v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42"/>
      <c r="B416" s="29"/>
      <c r="C416" s="25" t="str">
        <f ca="1">IF(PORTADA!$F$51="A",CONCATENATE(I416," ",G416),"")</f>
        <v>c) 0</v>
      </c>
      <c r="D416" s="26"/>
      <c r="G416" s="38">
        <f>IF(J414="FIN","",LOOKUP(I413,DATOS!A:A,DATOS!N:N))</f>
        <v>0</v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42"/>
      <c r="B417" s="29"/>
      <c r="C417" s="25" t="str">
        <f ca="1">IF(PORTADA!$F$51="A",CONCATENATE(I417," ",G417),"")</f>
        <v>d) 0</v>
      </c>
      <c r="D417" s="26"/>
      <c r="G417" s="38">
        <f>IF(J414="FIN","",LOOKUP(I413,DATOS!A:A,DATOS!O:O))</f>
        <v>0</v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IF(PORTADA!$F$51="A",CONCATENATE(K419,".- ",G419),"")</f>
        <v xml:space="preserve">70.- LA EDAD ANTIGUA. </v>
      </c>
      <c r="D419" s="24"/>
      <c r="E419" s="11"/>
      <c r="F419" s="11"/>
      <c r="G419" s="40" t="str">
        <f>IF(J420="FIN","",LOOKUP(I419,DATOS!A:A,DATOS!F:F))</f>
        <v xml:space="preserve">LA EDAD ANTIGUA. </v>
      </c>
      <c r="H419" s="40">
        <f>IF(J420="FIN",0,LOOKUP(I419,DATOS!A:A,DATOS!P:P))</f>
        <v>0</v>
      </c>
      <c r="I419" s="35">
        <f>+I413+1</f>
        <v>466</v>
      </c>
      <c r="J419" s="61">
        <f>IF(LOOKUP(I419,DATOS!A:A,DATOS!C:C)=0,J413,(LOOKUP(I419,DATOS!A:A,DATOS!C:C)))</f>
        <v>7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>a) 0</v>
      </c>
      <c r="D420" s="26"/>
      <c r="G420" s="38">
        <f>IF(J420="FIN","",LOOKUP(I419,DATOS!A:A,DATOS!L:L))</f>
        <v>0</v>
      </c>
      <c r="I420" s="35" t="s">
        <v>57</v>
      </c>
      <c r="J420" s="41" t="str">
        <f>IF(J414="FIN","FIN",IF(J419=J413,"","FIN"))</f>
        <v/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42"/>
      <c r="B421" s="29"/>
      <c r="C421" s="25" t="str">
        <f ca="1">IF(PORTADA!$F$51="A",CONCATENATE(I421," ",G421),"")</f>
        <v>b) 0</v>
      </c>
      <c r="D421" s="26"/>
      <c r="G421" s="38">
        <f>IF(J420="FIN","",LOOKUP(I419,DATOS!A:A,DATOS!M:M))</f>
        <v>0</v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42"/>
      <c r="B422" s="29"/>
      <c r="C422" s="25" t="str">
        <f ca="1">IF(PORTADA!$F$51="A",CONCATENATE(I422," ",G422),"")</f>
        <v>c) 0</v>
      </c>
      <c r="D422" s="26"/>
      <c r="G422" s="38">
        <f>IF(J420="FIN","",LOOKUP(I419,DATOS!A:A,DATOS!N:N))</f>
        <v>0</v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42"/>
      <c r="B423" s="29"/>
      <c r="C423" s="25" t="str">
        <f ca="1">IF(PORTADA!$F$51="A",CONCATENATE(I423," ",G423),"")</f>
        <v>d) 0</v>
      </c>
      <c r="D423" s="26"/>
      <c r="G423" s="38">
        <f>IF(J420="FIN","",LOOKUP(I419,DATOS!A:A,DATOS!O:O))</f>
        <v>0</v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IF(PORTADA!$F$51="A",CONCATENATE(K425,".- ",G425),"")</f>
        <v xml:space="preserve">71.- LA EDAD ANTIGUA. </v>
      </c>
      <c r="D425" s="24"/>
      <c r="E425" s="11"/>
      <c r="F425" s="11"/>
      <c r="G425" s="40" t="str">
        <f>IF(J426="FIN","",LOOKUP(I425,DATOS!A:A,DATOS!F:F))</f>
        <v xml:space="preserve">LA EDAD ANTIGUA. </v>
      </c>
      <c r="H425" s="40">
        <f>IF(J426="FIN",0,LOOKUP(I425,DATOS!A:A,DATOS!P:P))</f>
        <v>0</v>
      </c>
      <c r="I425" s="35">
        <f>+I419+1</f>
        <v>467</v>
      </c>
      <c r="J425" s="61">
        <f>IF(LOOKUP(I425,DATOS!A:A,DATOS!C:C)=0,J419,(LOOKUP(I425,DATOS!A:A,DATOS!C:C)))</f>
        <v>7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>a) 0</v>
      </c>
      <c r="D426" s="26"/>
      <c r="G426" s="38">
        <f>IF(J426="FIN","",LOOKUP(I425,DATOS!A:A,DATOS!L:L))</f>
        <v>0</v>
      </c>
      <c r="I426" s="35" t="s">
        <v>57</v>
      </c>
      <c r="J426" s="41" t="str">
        <f>IF(J420="FIN","FIN",IF(J425=J419,"","FIN"))</f>
        <v/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42"/>
      <c r="B427" s="29"/>
      <c r="C427" s="25" t="str">
        <f ca="1">IF(PORTADA!$F$51="A",CONCATENATE(I427," ",G427),"")</f>
        <v>b) 0</v>
      </c>
      <c r="D427" s="26"/>
      <c r="G427" s="38">
        <f>IF(J426="FIN","",LOOKUP(I425,DATOS!A:A,DATOS!M:M))</f>
        <v>0</v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42"/>
      <c r="B428" s="29"/>
      <c r="C428" s="25" t="str">
        <f ca="1">IF(PORTADA!$F$51="A",CONCATENATE(I428," ",G428),"")</f>
        <v>c) 0</v>
      </c>
      <c r="D428" s="26"/>
      <c r="G428" s="38">
        <f>IF(J426="FIN","",LOOKUP(I425,DATOS!A:A,DATOS!N:N))</f>
        <v>0</v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42"/>
      <c r="B429" s="29"/>
      <c r="C429" s="25" t="str">
        <f ca="1">IF(PORTADA!$F$51="A",CONCATENATE(I429," ",G429),"")</f>
        <v>d) 0</v>
      </c>
      <c r="D429" s="26"/>
      <c r="G429" s="38">
        <f>IF(J426="FIN","",LOOKUP(I425,DATOS!A:A,DATOS!O:O))</f>
        <v>0</v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IF(PORTADA!$F$51="A",CONCATENATE(K431,".- ",G431),"")</f>
        <v xml:space="preserve">72.- LA EDAD ANTIGUA. </v>
      </c>
      <c r="D431" s="24"/>
      <c r="E431" s="11"/>
      <c r="F431" s="11"/>
      <c r="G431" s="40" t="str">
        <f>IF(J432="FIN","",LOOKUP(I431,DATOS!A:A,DATOS!F:F))</f>
        <v xml:space="preserve">LA EDAD ANTIGUA. </v>
      </c>
      <c r="H431" s="40">
        <f>IF(J432="FIN",0,LOOKUP(I431,DATOS!A:A,DATOS!P:P))</f>
        <v>0</v>
      </c>
      <c r="I431" s="35">
        <f>+I425+1</f>
        <v>468</v>
      </c>
      <c r="J431" s="61">
        <f>IF(LOOKUP(I431,DATOS!A:A,DATOS!C:C)=0,J425,(LOOKUP(I431,DATOS!A:A,DATOS!C:C)))</f>
        <v>7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>a) 0</v>
      </c>
      <c r="D432" s="26"/>
      <c r="G432" s="38">
        <f>IF(J432="FIN","",LOOKUP(I431,DATOS!A:A,DATOS!L:L))</f>
        <v>0</v>
      </c>
      <c r="I432" s="35" t="s">
        <v>57</v>
      </c>
      <c r="J432" s="41" t="str">
        <f>IF(J426="FIN","FIN",IF(J431=J425,"","FIN"))</f>
        <v/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42"/>
      <c r="B433" s="29"/>
      <c r="C433" s="25" t="str">
        <f ca="1">IF(PORTADA!$F$51="A",CONCATENATE(I433," ",G433),"")</f>
        <v>b) 0</v>
      </c>
      <c r="D433" s="26"/>
      <c r="G433" s="38">
        <f>IF(J432="FIN","",LOOKUP(I431,DATOS!A:A,DATOS!M:M))</f>
        <v>0</v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42"/>
      <c r="B434" s="29"/>
      <c r="C434" s="25" t="str">
        <f ca="1">IF(PORTADA!$F$51="A",CONCATENATE(I434," ",G434),"")</f>
        <v>c) 0</v>
      </c>
      <c r="D434" s="26"/>
      <c r="G434" s="38">
        <f>IF(J432="FIN","",LOOKUP(I431,DATOS!A:A,DATOS!N:N))</f>
        <v>0</v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42"/>
      <c r="B435" s="29"/>
      <c r="C435" s="25" t="str">
        <f ca="1">IF(PORTADA!$F$51="A",CONCATENATE(I435," ",G435),"")</f>
        <v>d) 0</v>
      </c>
      <c r="D435" s="26"/>
      <c r="G435" s="38">
        <f>IF(J432="FIN","",LOOKUP(I431,DATOS!A:A,DATOS!O:O))</f>
        <v>0</v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IF(PORTADA!$F$51="A",CONCATENATE(K437,".- ",G437),"")</f>
        <v xml:space="preserve">73.- LA EDAD ANTIGUA. </v>
      </c>
      <c r="D437" s="24"/>
      <c r="E437" s="11"/>
      <c r="F437" s="11"/>
      <c r="G437" s="40" t="str">
        <f>IF(J438="FIN","",LOOKUP(I437,DATOS!A:A,DATOS!F:F))</f>
        <v xml:space="preserve">LA EDAD ANTIGUA. </v>
      </c>
      <c r="H437" s="40">
        <f>IF(J438="FIN",0,LOOKUP(I437,DATOS!A:A,DATOS!P:P))</f>
        <v>0</v>
      </c>
      <c r="I437" s="35">
        <f>+I431+1</f>
        <v>469</v>
      </c>
      <c r="J437" s="61">
        <f>IF(LOOKUP(I437,DATOS!A:A,DATOS!C:C)=0,J431,(LOOKUP(I437,DATOS!A:A,DATOS!C:C)))</f>
        <v>7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>a) 0</v>
      </c>
      <c r="D438" s="26"/>
      <c r="G438" s="38">
        <f>IF(J438="FIN","",LOOKUP(I437,DATOS!A:A,DATOS!L:L))</f>
        <v>0</v>
      </c>
      <c r="I438" s="35" t="s">
        <v>57</v>
      </c>
      <c r="J438" s="41" t="str">
        <f>IF(J432="FIN","FIN",IF(J437=J431,"","FIN"))</f>
        <v/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42"/>
      <c r="B439" s="29"/>
      <c r="C439" s="25" t="str">
        <f ca="1">IF(PORTADA!$F$51="A",CONCATENATE(I439," ",G439),"")</f>
        <v>b) 0</v>
      </c>
      <c r="D439" s="26"/>
      <c r="G439" s="38">
        <f>IF(J438="FIN","",LOOKUP(I437,DATOS!A:A,DATOS!M:M))</f>
        <v>0</v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42"/>
      <c r="B440" s="29"/>
      <c r="C440" s="25" t="str">
        <f ca="1">IF(PORTADA!$F$51="A",CONCATENATE(I440," ",G440),"")</f>
        <v>c) 0</v>
      </c>
      <c r="D440" s="26"/>
      <c r="G440" s="38">
        <f>IF(J438="FIN","",LOOKUP(I437,DATOS!A:A,DATOS!N:N))</f>
        <v>0</v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42"/>
      <c r="B441" s="29"/>
      <c r="C441" s="25" t="str">
        <f ca="1">IF(PORTADA!$F$51="A",CONCATENATE(I441," ",G441),"")</f>
        <v>d) 0</v>
      </c>
      <c r="D441" s="26"/>
      <c r="G441" s="38">
        <f>IF(J438="FIN","",LOOKUP(I437,DATOS!A:A,DATOS!O:O))</f>
        <v>0</v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IF(PORTADA!$F$51="A",CONCATENATE(K443,".- ",G443),"")</f>
        <v xml:space="preserve">74.- LA EDAD ANTIGUA. </v>
      </c>
      <c r="D443" s="24"/>
      <c r="E443" s="11"/>
      <c r="F443" s="11"/>
      <c r="G443" s="40" t="str">
        <f>IF(J444="FIN","",LOOKUP(I443,DATOS!A:A,DATOS!F:F))</f>
        <v xml:space="preserve">LA EDAD ANTIGUA. </v>
      </c>
      <c r="H443" s="40">
        <f>IF(J444="FIN",0,LOOKUP(I443,DATOS!A:A,DATOS!P:P))</f>
        <v>0</v>
      </c>
      <c r="I443" s="35">
        <f>+I437+1</f>
        <v>470</v>
      </c>
      <c r="J443" s="61">
        <f>IF(LOOKUP(I443,DATOS!A:A,DATOS!C:C)=0,J437,(LOOKUP(I443,DATOS!A:A,DATOS!C:C)))</f>
        <v>7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>a) 0</v>
      </c>
      <c r="D444" s="26"/>
      <c r="G444" s="38">
        <f>IF(J444="FIN","",LOOKUP(I443,DATOS!A:A,DATOS!L:L))</f>
        <v>0</v>
      </c>
      <c r="I444" s="35" t="s">
        <v>57</v>
      </c>
      <c r="J444" s="41" t="str">
        <f>IF(J438="FIN","FIN",IF(J443=J437,"","FIN"))</f>
        <v/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42"/>
      <c r="B445" s="29"/>
      <c r="C445" s="25" t="str">
        <f ca="1">IF(PORTADA!$F$51="A",CONCATENATE(I445," ",G445),"")</f>
        <v>b) 0</v>
      </c>
      <c r="D445" s="26"/>
      <c r="G445" s="38">
        <f>IF(J444="FIN","",LOOKUP(I443,DATOS!A:A,DATOS!M:M))</f>
        <v>0</v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42"/>
      <c r="B446" s="29"/>
      <c r="C446" s="25" t="str">
        <f ca="1">IF(PORTADA!$F$51="A",CONCATENATE(I446," ",G446),"")</f>
        <v>c) 0</v>
      </c>
      <c r="D446" s="26"/>
      <c r="G446" s="38">
        <f>IF(J444="FIN","",LOOKUP(I443,DATOS!A:A,DATOS!N:N))</f>
        <v>0</v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42"/>
      <c r="B447" s="29"/>
      <c r="C447" s="25" t="str">
        <f ca="1">IF(PORTADA!$F$51="A",CONCATENATE(I447," ",G447),"")</f>
        <v>d) 0</v>
      </c>
      <c r="D447" s="26"/>
      <c r="G447" s="38">
        <f>IF(J444="FIN","",LOOKUP(I443,DATOS!A:A,DATOS!O:O))</f>
        <v>0</v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IF(PORTADA!$F$51="A",CONCATENATE(K449,".- ",G449),"")</f>
        <v xml:space="preserve">75.- LA EDAD ANTIGUA. </v>
      </c>
      <c r="D449" s="24"/>
      <c r="E449" s="11"/>
      <c r="F449" s="11"/>
      <c r="G449" s="40" t="str">
        <f>IF(J450="FIN","",LOOKUP(I449,DATOS!A:A,DATOS!F:F))</f>
        <v xml:space="preserve">LA EDAD ANTIGUA. </v>
      </c>
      <c r="H449" s="40">
        <f>IF(J450="FIN",0,LOOKUP(I449,DATOS!A:A,DATOS!P:P))</f>
        <v>0</v>
      </c>
      <c r="I449" s="35">
        <f>+I443+1</f>
        <v>471</v>
      </c>
      <c r="J449" s="61">
        <f>IF(LOOKUP(I449,DATOS!A:A,DATOS!C:C)=0,J443,(LOOKUP(I449,DATOS!A:A,DATOS!C:C)))</f>
        <v>7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>a) 0</v>
      </c>
      <c r="D450" s="26"/>
      <c r="G450" s="38">
        <f>IF(J450="FIN","",LOOKUP(I449,DATOS!A:A,DATOS!L:L))</f>
        <v>0</v>
      </c>
      <c r="I450" s="35" t="s">
        <v>57</v>
      </c>
      <c r="J450" s="41" t="str">
        <f>IF(J444="FIN","FIN",IF(J449=J443,"","FIN"))</f>
        <v/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42"/>
      <c r="B451" s="29"/>
      <c r="C451" s="25" t="str">
        <f ca="1">IF(PORTADA!$F$51="A",CONCATENATE(I451," ",G451),"")</f>
        <v>b) 0</v>
      </c>
      <c r="D451" s="26"/>
      <c r="G451" s="38">
        <f>IF(J450="FIN","",LOOKUP(I449,DATOS!A:A,DATOS!M:M))</f>
        <v>0</v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42"/>
      <c r="B452" s="29"/>
      <c r="C452" s="25" t="str">
        <f ca="1">IF(PORTADA!$F$51="A",CONCATENATE(I452," ",G452),"")</f>
        <v>c) 0</v>
      </c>
      <c r="D452" s="26"/>
      <c r="G452" s="38">
        <f>IF(J450="FIN","",LOOKUP(I449,DATOS!A:A,DATOS!N:N))</f>
        <v>0</v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42"/>
      <c r="B453" s="29"/>
      <c r="C453" s="25" t="str">
        <f ca="1">IF(PORTADA!$F$51="A",CONCATENATE(I453," ",G453),"")</f>
        <v>d) 0</v>
      </c>
      <c r="D453" s="26"/>
      <c r="G453" s="38">
        <f>IF(J450="FIN","",LOOKUP(I449,DATOS!A:A,DATOS!O:O))</f>
        <v>0</v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IF(PORTADA!$F$51="A",CONCATENATE(K455,".- ",G455),"")</f>
        <v xml:space="preserve">76.- LA EDAD ANTIGUA. </v>
      </c>
      <c r="D455" s="24"/>
      <c r="E455" s="11"/>
      <c r="F455" s="11"/>
      <c r="G455" s="40" t="str">
        <f>IF(J456="FIN","",LOOKUP(I455,DATOS!A:A,DATOS!F:F))</f>
        <v xml:space="preserve">LA EDAD ANTIGUA. </v>
      </c>
      <c r="H455" s="40">
        <f>IF(J456="FIN",0,LOOKUP(I455,DATOS!A:A,DATOS!P:P))</f>
        <v>0</v>
      </c>
      <c r="I455" s="35">
        <f>+I449+1</f>
        <v>472</v>
      </c>
      <c r="J455" s="61">
        <f>IF(LOOKUP(I455,DATOS!A:A,DATOS!C:C)=0,J449,(LOOKUP(I455,DATOS!A:A,DATOS!C:C)))</f>
        <v>7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>a) 0</v>
      </c>
      <c r="D456" s="26"/>
      <c r="G456" s="38">
        <f>IF(J456="FIN","",LOOKUP(I455,DATOS!A:A,DATOS!L:L))</f>
        <v>0</v>
      </c>
      <c r="I456" s="35" t="s">
        <v>57</v>
      </c>
      <c r="J456" s="41" t="str">
        <f>IF(J450="FIN","FIN",IF(J455=J449,"","FIN"))</f>
        <v/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42"/>
      <c r="B457" s="29"/>
      <c r="C457" s="25" t="str">
        <f ca="1">IF(PORTADA!$F$51="A",CONCATENATE(I457," ",G457),"")</f>
        <v>b) 0</v>
      </c>
      <c r="D457" s="26"/>
      <c r="G457" s="38">
        <f>IF(J456="FIN","",LOOKUP(I455,DATOS!A:A,DATOS!M:M))</f>
        <v>0</v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42"/>
      <c r="B458" s="29"/>
      <c r="C458" s="25" t="str">
        <f ca="1">IF(PORTADA!$F$51="A",CONCATENATE(I458," ",G458),"")</f>
        <v>c) 0</v>
      </c>
      <c r="D458" s="26"/>
      <c r="G458" s="38">
        <f>IF(J456="FIN","",LOOKUP(I455,DATOS!A:A,DATOS!N:N))</f>
        <v>0</v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42"/>
      <c r="B459" s="29"/>
      <c r="C459" s="25" t="str">
        <f ca="1">IF(PORTADA!$F$51="A",CONCATENATE(I459," ",G459),"")</f>
        <v>d) 0</v>
      </c>
      <c r="D459" s="26"/>
      <c r="G459" s="38">
        <f>IF(J456="FIN","",LOOKUP(I455,DATOS!A:A,DATOS!O:O))</f>
        <v>0</v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IF(PORTADA!$F$51="A",CONCATENATE(K461,".- ",G461),"")</f>
        <v xml:space="preserve">77.- LA EDAD ANTIGUA. </v>
      </c>
      <c r="D461" s="24"/>
      <c r="E461" s="11"/>
      <c r="F461" s="11"/>
      <c r="G461" s="40" t="str">
        <f>IF(J462="FIN","",LOOKUP(I461,DATOS!A:A,DATOS!F:F))</f>
        <v xml:space="preserve">LA EDAD ANTIGUA. </v>
      </c>
      <c r="H461" s="40">
        <f>IF(J462="FIN",0,LOOKUP(I461,DATOS!A:A,DATOS!P:P))</f>
        <v>0</v>
      </c>
      <c r="I461" s="35">
        <f>+I455+1</f>
        <v>473</v>
      </c>
      <c r="J461" s="61">
        <f>IF(LOOKUP(I461,DATOS!A:A,DATOS!C:C)=0,J455,(LOOKUP(I461,DATOS!A:A,DATOS!C:C)))</f>
        <v>7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>a) 0</v>
      </c>
      <c r="D462" s="26"/>
      <c r="G462" s="38">
        <f>IF(J462="FIN","",LOOKUP(I461,DATOS!A:A,DATOS!L:L))</f>
        <v>0</v>
      </c>
      <c r="I462" s="35" t="s">
        <v>57</v>
      </c>
      <c r="J462" s="41" t="str">
        <f>IF(J456="FIN","FIN",IF(J461=J455,"","FIN"))</f>
        <v/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42"/>
      <c r="B463" s="29"/>
      <c r="C463" s="25" t="str">
        <f ca="1">IF(PORTADA!$F$51="A",CONCATENATE(I463," ",G463),"")</f>
        <v>b) 0</v>
      </c>
      <c r="D463" s="26"/>
      <c r="G463" s="38">
        <f>IF(J462="FIN","",LOOKUP(I461,DATOS!A:A,DATOS!M:M))</f>
        <v>0</v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42"/>
      <c r="B464" s="29"/>
      <c r="C464" s="25" t="str">
        <f ca="1">IF(PORTADA!$F$51="A",CONCATENATE(I464," ",G464),"")</f>
        <v>c) 0</v>
      </c>
      <c r="D464" s="26"/>
      <c r="G464" s="38">
        <f>IF(J462="FIN","",LOOKUP(I461,DATOS!A:A,DATOS!N:N))</f>
        <v>0</v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42"/>
      <c r="B465" s="29"/>
      <c r="C465" s="25" t="str">
        <f ca="1">IF(PORTADA!$F$51="A",CONCATENATE(I465," ",G465),"")</f>
        <v>d) 0</v>
      </c>
      <c r="D465" s="26"/>
      <c r="G465" s="38">
        <f>IF(J462="FIN","",LOOKUP(I461,DATOS!A:A,DATOS!O:O))</f>
        <v>0</v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IF(PORTADA!$F$51="A",CONCATENATE(K467,".- ",G467),"")</f>
        <v xml:space="preserve">78.- LA EDAD ANTIGUA. </v>
      </c>
      <c r="D467" s="24"/>
      <c r="E467" s="11"/>
      <c r="F467" s="11"/>
      <c r="G467" s="40" t="str">
        <f>IF(J468="FIN","",LOOKUP(I467,DATOS!A:A,DATOS!F:F))</f>
        <v xml:space="preserve">LA EDAD ANTIGUA. </v>
      </c>
      <c r="H467" s="40">
        <f>IF(J468="FIN",0,LOOKUP(I467,DATOS!A:A,DATOS!P:P))</f>
        <v>0</v>
      </c>
      <c r="I467" s="35">
        <f>+I461+1</f>
        <v>474</v>
      </c>
      <c r="J467" s="61">
        <f>IF(LOOKUP(I467,DATOS!A:A,DATOS!C:C)=0,J461,(LOOKUP(I467,DATOS!A:A,DATOS!C:C)))</f>
        <v>7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>a) 0</v>
      </c>
      <c r="D468" s="26"/>
      <c r="G468" s="38">
        <f>IF(J468="FIN","",LOOKUP(I467,DATOS!A:A,DATOS!L:L))</f>
        <v>0</v>
      </c>
      <c r="I468" s="35" t="s">
        <v>57</v>
      </c>
      <c r="J468" s="41" t="str">
        <f>IF(J462="FIN","FIN",IF(J467=J461,"","FIN"))</f>
        <v/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42"/>
      <c r="B469" s="29"/>
      <c r="C469" s="25" t="str">
        <f ca="1">IF(PORTADA!$F$51="A",CONCATENATE(I469," ",G469),"")</f>
        <v>b) 0</v>
      </c>
      <c r="D469" s="26"/>
      <c r="G469" s="38">
        <f>IF(J468="FIN","",LOOKUP(I467,DATOS!A:A,DATOS!M:M))</f>
        <v>0</v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42"/>
      <c r="B470" s="29"/>
      <c r="C470" s="25" t="str">
        <f ca="1">IF(PORTADA!$F$51="A",CONCATENATE(I470," ",G470),"")</f>
        <v>c) 0</v>
      </c>
      <c r="D470" s="26"/>
      <c r="G470" s="38">
        <f>IF(J468="FIN","",LOOKUP(I467,DATOS!A:A,DATOS!N:N))</f>
        <v>0</v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42"/>
      <c r="B471" s="29"/>
      <c r="C471" s="25" t="str">
        <f ca="1">IF(PORTADA!$F$51="A",CONCATENATE(I471," ",G471),"")</f>
        <v>d) 0</v>
      </c>
      <c r="D471" s="26"/>
      <c r="G471" s="38">
        <f>IF(J468="FIN","",LOOKUP(I467,DATOS!A:A,DATOS!O:O))</f>
        <v>0</v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IF(PORTADA!$F$51="A",CONCATENATE(K473,".- ",G473),"")</f>
        <v xml:space="preserve">79.- LA EDAD ANTIGUA. </v>
      </c>
      <c r="D473" s="24"/>
      <c r="E473" s="11"/>
      <c r="F473" s="11"/>
      <c r="G473" s="40" t="str">
        <f>IF(J474="FIN","",LOOKUP(I473,DATOS!A:A,DATOS!F:F))</f>
        <v xml:space="preserve">LA EDAD ANTIGUA. </v>
      </c>
      <c r="H473" s="40">
        <f>IF(J474="FIN",0,LOOKUP(I473,DATOS!A:A,DATOS!P:P))</f>
        <v>0</v>
      </c>
      <c r="I473" s="35">
        <f>+I467+1</f>
        <v>475</v>
      </c>
      <c r="J473" s="61">
        <f>IF(LOOKUP(I473,DATOS!A:A,DATOS!C:C)=0,J467,(LOOKUP(I473,DATOS!A:A,DATOS!C:C)))</f>
        <v>7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>a) 0</v>
      </c>
      <c r="D474" s="26"/>
      <c r="G474" s="38">
        <f>IF(J474="FIN","",LOOKUP(I473,DATOS!A:A,DATOS!L:L))</f>
        <v>0</v>
      </c>
      <c r="I474" s="35" t="s">
        <v>57</v>
      </c>
      <c r="J474" s="41" t="str">
        <f>IF(J468="FIN","FIN",IF(J473=J467,"","FIN"))</f>
        <v/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42"/>
      <c r="B475" s="29"/>
      <c r="C475" s="25" t="str">
        <f ca="1">IF(PORTADA!$F$51="A",CONCATENATE(I475," ",G475),"")</f>
        <v>b) 0</v>
      </c>
      <c r="D475" s="26"/>
      <c r="G475" s="38">
        <f>IF(J474="FIN","",LOOKUP(I473,DATOS!A:A,DATOS!M:M))</f>
        <v>0</v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42"/>
      <c r="B476" s="29"/>
      <c r="C476" s="25" t="str">
        <f ca="1">IF(PORTADA!$F$51="A",CONCATENATE(I476," ",G476),"")</f>
        <v>c) 0</v>
      </c>
      <c r="D476" s="26"/>
      <c r="G476" s="38">
        <f>IF(J474="FIN","",LOOKUP(I473,DATOS!A:A,DATOS!N:N))</f>
        <v>0</v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42"/>
      <c r="B477" s="29"/>
      <c r="C477" s="25" t="str">
        <f ca="1">IF(PORTADA!$F$51="A",CONCATENATE(I477," ",G477),"")</f>
        <v>d) 0</v>
      </c>
      <c r="D477" s="26"/>
      <c r="G477" s="38">
        <f>IF(J474="FIN","",LOOKUP(I473,DATOS!A:A,DATOS!O:O))</f>
        <v>0</v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IF(PORTADA!$F$51="A",CONCATENATE(K479,".- ",G479),"")</f>
        <v xml:space="preserve">80.- LA EDAD ANTIGUA. </v>
      </c>
      <c r="D479" s="24"/>
      <c r="E479" s="11"/>
      <c r="F479" s="11"/>
      <c r="G479" s="40" t="str">
        <f>IF(J480="FIN","",LOOKUP(I479,DATOS!A:A,DATOS!F:F))</f>
        <v xml:space="preserve">LA EDAD ANTIGUA. </v>
      </c>
      <c r="H479" s="40">
        <f>IF(J480="FIN",0,LOOKUP(I479,DATOS!A:A,DATOS!P:P))</f>
        <v>0</v>
      </c>
      <c r="I479" s="35">
        <f>+I473+1</f>
        <v>476</v>
      </c>
      <c r="J479" s="61">
        <f>IF(LOOKUP(I479,DATOS!A:A,DATOS!C:C)=0,J473,(LOOKUP(I479,DATOS!A:A,DATOS!C:C)))</f>
        <v>7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>a) 0</v>
      </c>
      <c r="D480" s="26"/>
      <c r="G480" s="38">
        <f>IF(J480="FIN","",LOOKUP(I479,DATOS!A:A,DATOS!L:L))</f>
        <v>0</v>
      </c>
      <c r="I480" s="35" t="s">
        <v>57</v>
      </c>
      <c r="J480" s="41" t="str">
        <f>IF(J474="FIN","FIN",IF(J479=J473,"","FIN"))</f>
        <v/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42"/>
      <c r="B481" s="29"/>
      <c r="C481" s="25" t="str">
        <f ca="1">IF(PORTADA!$F$51="A",CONCATENATE(I481," ",G481),"")</f>
        <v>b) 0</v>
      </c>
      <c r="D481" s="26"/>
      <c r="G481" s="38">
        <f>IF(J480="FIN","",LOOKUP(I479,DATOS!A:A,DATOS!M:M))</f>
        <v>0</v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42"/>
      <c r="B482" s="29"/>
      <c r="C482" s="25" t="str">
        <f ca="1">IF(PORTADA!$F$51="A",CONCATENATE(I482," ",G482),"")</f>
        <v>c) 0</v>
      </c>
      <c r="D482" s="26"/>
      <c r="G482" s="38">
        <f>IF(J480="FIN","",LOOKUP(I479,DATOS!A:A,DATOS!N:N))</f>
        <v>0</v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42"/>
      <c r="B483" s="29"/>
      <c r="C483" s="25" t="str">
        <f ca="1">IF(PORTADA!$F$51="A",CONCATENATE(I483," ",G483),"")</f>
        <v>d) 0</v>
      </c>
      <c r="D483" s="26"/>
      <c r="G483" s="38">
        <f>IF(J480="FIN","",LOOKUP(I479,DATOS!A:A,DATOS!O:O))</f>
        <v>0</v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IF(PORTADA!$F$51="A",CONCATENATE(K485,".- ",G485),"")</f>
        <v xml:space="preserve">81.- LA EDAD ANTIGUA. </v>
      </c>
      <c r="D485" s="24"/>
      <c r="E485" s="11"/>
      <c r="F485" s="11"/>
      <c r="G485" s="40" t="str">
        <f>IF(J486="FIN","",LOOKUP(I485,DATOS!A:A,DATOS!F:F))</f>
        <v xml:space="preserve">LA EDAD ANTIGUA. </v>
      </c>
      <c r="H485" s="40">
        <f>IF(J486="FIN",0,LOOKUP(I485,DATOS!A:A,DATOS!P:P))</f>
        <v>0</v>
      </c>
      <c r="I485" s="35">
        <f>+I479+1</f>
        <v>477</v>
      </c>
      <c r="J485" s="61">
        <f>IF(LOOKUP(I485,DATOS!A:A,DATOS!C:C)=0,J479,(LOOKUP(I485,DATOS!A:A,DATOS!C:C)))</f>
        <v>7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>a) 0</v>
      </c>
      <c r="D486" s="26"/>
      <c r="G486" s="38">
        <f>IF(J486="FIN","",LOOKUP(I485,DATOS!A:A,DATOS!L:L))</f>
        <v>0</v>
      </c>
      <c r="I486" s="35" t="s">
        <v>57</v>
      </c>
      <c r="J486" s="41" t="str">
        <f>IF(J480="FIN","FIN",IF(J485=J479,"","FIN"))</f>
        <v/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42"/>
      <c r="B487" s="29"/>
      <c r="C487" s="25" t="str">
        <f ca="1">IF(PORTADA!$F$51="A",CONCATENATE(I487," ",G487),"")</f>
        <v>b) 0</v>
      </c>
      <c r="D487" s="26"/>
      <c r="G487" s="38">
        <f>IF(J486="FIN","",LOOKUP(I485,DATOS!A:A,DATOS!M:M))</f>
        <v>0</v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42"/>
      <c r="B488" s="29"/>
      <c r="C488" s="25" t="str">
        <f ca="1">IF(PORTADA!$F$51="A",CONCATENATE(I488," ",G488),"")</f>
        <v>c) 0</v>
      </c>
      <c r="D488" s="26"/>
      <c r="G488" s="38">
        <f>IF(J486="FIN","",LOOKUP(I485,DATOS!A:A,DATOS!N:N))</f>
        <v>0</v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42"/>
      <c r="B489" s="29"/>
      <c r="C489" s="25" t="str">
        <f ca="1">IF(PORTADA!$F$51="A",CONCATENATE(I489," ",G489),"")</f>
        <v>d) 0</v>
      </c>
      <c r="D489" s="26"/>
      <c r="G489" s="38">
        <f>IF(J486="FIN","",LOOKUP(I485,DATOS!A:A,DATOS!O:O))</f>
        <v>0</v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IF(PORTADA!$F$51="A",CONCATENATE(K491,".- ",G491),"")</f>
        <v xml:space="preserve">82.- LA EDAD ANTIGUA. </v>
      </c>
      <c r="D491" s="24"/>
      <c r="E491" s="11"/>
      <c r="F491" s="11"/>
      <c r="G491" s="40" t="str">
        <f>IF(J492="FIN","",LOOKUP(I491,DATOS!A:A,DATOS!F:F))</f>
        <v xml:space="preserve">LA EDAD ANTIGUA. </v>
      </c>
      <c r="H491" s="40">
        <f>IF(J492="FIN",0,LOOKUP(I491,DATOS!A:A,DATOS!P:P))</f>
        <v>0</v>
      </c>
      <c r="I491" s="35">
        <f>+I485+1</f>
        <v>478</v>
      </c>
      <c r="J491" s="61">
        <f>IF(LOOKUP(I491,DATOS!A:A,DATOS!C:C)=0,J485,(LOOKUP(I491,DATOS!A:A,DATOS!C:C)))</f>
        <v>7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>a) 0</v>
      </c>
      <c r="D492" s="26"/>
      <c r="G492" s="38">
        <f>IF(J492="FIN","",LOOKUP(I491,DATOS!A:A,DATOS!L:L))</f>
        <v>0</v>
      </c>
      <c r="I492" s="35" t="s">
        <v>57</v>
      </c>
      <c r="J492" s="41" t="str">
        <f>IF(J486="FIN","FIN",IF(J491=J485,"","FIN"))</f>
        <v/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42"/>
      <c r="B493" s="29"/>
      <c r="C493" s="25" t="str">
        <f ca="1">IF(PORTADA!$F$51="A",CONCATENATE(I493," ",G493),"")</f>
        <v>b) 0</v>
      </c>
      <c r="D493" s="26"/>
      <c r="G493" s="38">
        <f>IF(J492="FIN","",LOOKUP(I491,DATOS!A:A,DATOS!M:M))</f>
        <v>0</v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42"/>
      <c r="B494" s="29"/>
      <c r="C494" s="25" t="str">
        <f ca="1">IF(PORTADA!$F$51="A",CONCATENATE(I494," ",G494),"")</f>
        <v>c) 0</v>
      </c>
      <c r="D494" s="26"/>
      <c r="G494" s="38">
        <f>IF(J492="FIN","",LOOKUP(I491,DATOS!A:A,DATOS!N:N))</f>
        <v>0</v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42"/>
      <c r="B495" s="29"/>
      <c r="C495" s="25" t="str">
        <f ca="1">IF(PORTADA!$F$51="A",CONCATENATE(I495," ",G495),"")</f>
        <v>d) 0</v>
      </c>
      <c r="D495" s="26"/>
      <c r="G495" s="38">
        <f>IF(J492="FIN","",LOOKUP(I491,DATOS!A:A,DATOS!O:O))</f>
        <v>0</v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IF(PORTADA!$F$51="A",CONCATENATE(K497,".- ",G497),"")</f>
        <v xml:space="preserve">83.- LA EDAD ANTIGUA. </v>
      </c>
      <c r="D497" s="24"/>
      <c r="E497" s="11"/>
      <c r="F497" s="11"/>
      <c r="G497" s="40" t="str">
        <f>IF(J498="FIN","",LOOKUP(I497,DATOS!A:A,DATOS!F:F))</f>
        <v xml:space="preserve">LA EDAD ANTIGUA. </v>
      </c>
      <c r="H497" s="40">
        <f>IF(J498="FIN",0,LOOKUP(I497,DATOS!A:A,DATOS!P:P))</f>
        <v>0</v>
      </c>
      <c r="I497" s="35">
        <f>+I491+1</f>
        <v>479</v>
      </c>
      <c r="J497" s="61">
        <f>IF(LOOKUP(I497,DATOS!A:A,DATOS!C:C)=0,J491,(LOOKUP(I497,DATOS!A:A,DATOS!C:C)))</f>
        <v>7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>a) 0</v>
      </c>
      <c r="D498" s="26"/>
      <c r="G498" s="38">
        <f>IF(J498="FIN","",LOOKUP(I497,DATOS!A:A,DATOS!L:L))</f>
        <v>0</v>
      </c>
      <c r="I498" s="35" t="s">
        <v>57</v>
      </c>
      <c r="J498" s="41" t="str">
        <f>IF(J492="FIN","FIN",IF(J497=J491,"","FIN"))</f>
        <v/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42"/>
      <c r="B499" s="29"/>
      <c r="C499" s="25" t="str">
        <f ca="1">IF(PORTADA!$F$51="A",CONCATENATE(I499," ",G499),"")</f>
        <v>b) 0</v>
      </c>
      <c r="D499" s="26"/>
      <c r="G499" s="38">
        <f>IF(J498="FIN","",LOOKUP(I497,DATOS!A:A,DATOS!M:M))</f>
        <v>0</v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42"/>
      <c r="B500" s="29"/>
      <c r="C500" s="25" t="str">
        <f ca="1">IF(PORTADA!$F$51="A",CONCATENATE(I500," ",G500),"")</f>
        <v>c) 0</v>
      </c>
      <c r="D500" s="26"/>
      <c r="G500" s="38">
        <f>IF(J498="FIN","",LOOKUP(I497,DATOS!A:A,DATOS!N:N))</f>
        <v>0</v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42"/>
      <c r="B501" s="29"/>
      <c r="C501" s="25" t="str">
        <f ca="1">IF(PORTADA!$F$51="A",CONCATENATE(I501," ",G501),"")</f>
        <v>d) 0</v>
      </c>
      <c r="D501" s="26"/>
      <c r="G501" s="38">
        <f>IF(J498="FIN","",LOOKUP(I497,DATOS!A:A,DATOS!O:O))</f>
        <v>0</v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IF(PORTADA!$F$51="A",CONCATENATE(K503,".- ",G503),"")</f>
        <v xml:space="preserve">84.- LA EDAD ANTIGUA. </v>
      </c>
      <c r="D503" s="24"/>
      <c r="E503" s="11"/>
      <c r="F503" s="11"/>
      <c r="G503" s="40" t="str">
        <f>IF(J504="FIN","",LOOKUP(I503,DATOS!A:A,DATOS!F:F))</f>
        <v xml:space="preserve">LA EDAD ANTIGUA. </v>
      </c>
      <c r="H503" s="40">
        <f>IF(J504="FIN",0,LOOKUP(I503,DATOS!A:A,DATOS!P:P))</f>
        <v>0</v>
      </c>
      <c r="I503" s="35">
        <f>+I497+1</f>
        <v>480</v>
      </c>
      <c r="J503" s="61">
        <f>IF(LOOKUP(I503,DATOS!A:A,DATOS!C:C)=0,J497,(LOOKUP(I503,DATOS!A:A,DATOS!C:C)))</f>
        <v>7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>a) 0</v>
      </c>
      <c r="D504" s="26"/>
      <c r="G504" s="38">
        <f>IF(J504="FIN","",LOOKUP(I503,DATOS!A:A,DATOS!L:L))</f>
        <v>0</v>
      </c>
      <c r="I504" s="35" t="s">
        <v>57</v>
      </c>
      <c r="J504" s="41" t="str">
        <f>IF(J498="FIN","FIN",IF(J503=J497,"","FIN"))</f>
        <v/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42"/>
      <c r="B505" s="29"/>
      <c r="C505" s="25" t="str">
        <f ca="1">IF(PORTADA!$F$51="A",CONCATENATE(I505," ",G505),"")</f>
        <v>b) 0</v>
      </c>
      <c r="D505" s="26"/>
      <c r="G505" s="38">
        <f>IF(J504="FIN","",LOOKUP(I503,DATOS!A:A,DATOS!M:M))</f>
        <v>0</v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42"/>
      <c r="B506" s="29"/>
      <c r="C506" s="25" t="str">
        <f ca="1">IF(PORTADA!$F$51="A",CONCATENATE(I506," ",G506),"")</f>
        <v>c) 0</v>
      </c>
      <c r="D506" s="26"/>
      <c r="G506" s="38">
        <f>IF(J504="FIN","",LOOKUP(I503,DATOS!A:A,DATOS!N:N))</f>
        <v>0</v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42"/>
      <c r="B507" s="29"/>
      <c r="C507" s="25" t="str">
        <f ca="1">IF(PORTADA!$F$51="A",CONCATENATE(I507," ",G507),"")</f>
        <v>d) 0</v>
      </c>
      <c r="D507" s="26"/>
      <c r="G507" s="38">
        <f>IF(J504="FIN","",LOOKUP(I503,DATOS!A:A,DATOS!O:O))</f>
        <v>0</v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IF(PORTADA!$F$51="A",CONCATENATE(K509,".- ",G509),"")</f>
        <v xml:space="preserve">85.- LA EDAD ANTIGUA. </v>
      </c>
      <c r="D509" s="24"/>
      <c r="E509" s="11"/>
      <c r="F509" s="11"/>
      <c r="G509" s="40" t="str">
        <f>IF(J510="FIN","",LOOKUP(I509,DATOS!A:A,DATOS!F:F))</f>
        <v xml:space="preserve">LA EDAD ANTIGUA. </v>
      </c>
      <c r="H509" s="40">
        <f>IF(J510="FIN",0,LOOKUP(I509,DATOS!A:A,DATOS!P:P))</f>
        <v>0</v>
      </c>
      <c r="I509" s="35">
        <f>+I503+1</f>
        <v>481</v>
      </c>
      <c r="J509" s="61">
        <f>IF(LOOKUP(I509,DATOS!A:A,DATOS!C:C)=0,J503,(LOOKUP(I509,DATOS!A:A,DATOS!C:C)))</f>
        <v>7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>a) 0</v>
      </c>
      <c r="D510" s="26"/>
      <c r="G510" s="38">
        <f>IF(J510="FIN","",LOOKUP(I509,DATOS!A:A,DATOS!L:L))</f>
        <v>0</v>
      </c>
      <c r="I510" s="35" t="s">
        <v>57</v>
      </c>
      <c r="J510" s="41" t="str">
        <f>IF(J504="FIN","FIN",IF(J509=J503,"","FIN"))</f>
        <v/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42"/>
      <c r="B511" s="29"/>
      <c r="C511" s="25" t="str">
        <f ca="1">IF(PORTADA!$F$51="A",CONCATENATE(I511," ",G511),"")</f>
        <v>b) 0</v>
      </c>
      <c r="D511" s="26"/>
      <c r="G511" s="38">
        <f>IF(J510="FIN","",LOOKUP(I509,DATOS!A:A,DATOS!M:M))</f>
        <v>0</v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42"/>
      <c r="B512" s="29"/>
      <c r="C512" s="25" t="str">
        <f ca="1">IF(PORTADA!$F$51="A",CONCATENATE(I512," ",G512),"")</f>
        <v>c) 0</v>
      </c>
      <c r="D512" s="26"/>
      <c r="G512" s="38">
        <f>IF(J510="FIN","",LOOKUP(I509,DATOS!A:A,DATOS!N:N))</f>
        <v>0</v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42"/>
      <c r="B513" s="29"/>
      <c r="C513" s="25" t="str">
        <f ca="1">IF(PORTADA!$F$51="A",CONCATENATE(I513," ",G513),"")</f>
        <v>d) 0</v>
      </c>
      <c r="D513" s="26"/>
      <c r="G513" s="38">
        <f>IF(J510="FIN","",LOOKUP(I509,DATOS!A:A,DATOS!O:O))</f>
        <v>0</v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IF(PORTADA!$F$51="A",CONCATENATE(K515,".- ",G515),"")</f>
        <v xml:space="preserve">86.- LA EDAD ANTIGUA. </v>
      </c>
      <c r="D515" s="24"/>
      <c r="E515" s="11"/>
      <c r="F515" s="11"/>
      <c r="G515" s="40" t="str">
        <f>IF(J516="FIN","",LOOKUP(I515,DATOS!A:A,DATOS!F:F))</f>
        <v xml:space="preserve">LA EDAD ANTIGUA. </v>
      </c>
      <c r="H515" s="40">
        <f>IF(J516="FIN",0,LOOKUP(I515,DATOS!A:A,DATOS!P:P))</f>
        <v>0</v>
      </c>
      <c r="I515" s="35">
        <f>+I509+1</f>
        <v>482</v>
      </c>
      <c r="J515" s="61">
        <f>IF(LOOKUP(I515,DATOS!A:A,DATOS!C:C)=0,J509,(LOOKUP(I515,DATOS!A:A,DATOS!C:C)))</f>
        <v>7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>a) 0</v>
      </c>
      <c r="D516" s="26"/>
      <c r="G516" s="38">
        <f>IF(J516="FIN","",LOOKUP(I515,DATOS!A:A,DATOS!L:L))</f>
        <v>0</v>
      </c>
      <c r="I516" s="35" t="s">
        <v>57</v>
      </c>
      <c r="J516" s="41" t="str">
        <f>IF(J510="FIN","FIN",IF(J515=J509,"","FIN"))</f>
        <v/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42"/>
      <c r="B517" s="29"/>
      <c r="C517" s="25" t="str">
        <f ca="1">IF(PORTADA!$F$51="A",CONCATENATE(I517," ",G517),"")</f>
        <v>b) 0</v>
      </c>
      <c r="D517" s="26"/>
      <c r="G517" s="38">
        <f>IF(J516="FIN","",LOOKUP(I515,DATOS!A:A,DATOS!M:M))</f>
        <v>0</v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42"/>
      <c r="B518" s="29"/>
      <c r="C518" s="25" t="str">
        <f ca="1">IF(PORTADA!$F$51="A",CONCATENATE(I518," ",G518),"")</f>
        <v>c) 0</v>
      </c>
      <c r="D518" s="26"/>
      <c r="G518" s="38">
        <f>IF(J516="FIN","",LOOKUP(I515,DATOS!A:A,DATOS!N:N))</f>
        <v>0</v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42"/>
      <c r="B519" s="29"/>
      <c r="C519" s="25" t="str">
        <f ca="1">IF(PORTADA!$F$51="A",CONCATENATE(I519," ",G519),"")</f>
        <v>d) 0</v>
      </c>
      <c r="D519" s="26"/>
      <c r="G519" s="38">
        <f>IF(J516="FIN","",LOOKUP(I515,DATOS!A:A,DATOS!O:O))</f>
        <v>0</v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IF(PORTADA!$F$51="A",CONCATENATE(K521,".-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483</v>
      </c>
      <c r="J521" s="61">
        <f>IF(LOOKUP(I521,DATOS!A:A,DATOS!C:C)=0,J515,(LOOKUP(I521,DATOS!A:A,DATOS!C:C)))</f>
        <v>8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57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42"/>
      <c r="B523" s="29"/>
      <c r="C523" s="25" t="str">
        <f ca="1">IF(PORTADA!$F$51="A",CONCATENATE(I523,"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42"/>
      <c r="B524" s="29"/>
      <c r="C524" s="25" t="str">
        <f ca="1">IF(PORTADA!$F$51="A",CONCATENATE(I524,"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42"/>
      <c r="B525" s="29"/>
      <c r="C525" s="25" t="str">
        <f ca="1">IF(PORTADA!$F$51="A",CONCATENATE(I525,"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IF(PORTADA!$F$51="A",CONCATENATE(K527,".-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484</v>
      </c>
      <c r="J527" s="61">
        <f>IF(LOOKUP(I527,DATOS!A:A,DATOS!C:C)=0,J521,(LOOKUP(I527,DATOS!A:A,DATOS!C:C)))</f>
        <v>8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57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42"/>
      <c r="B529" s="29"/>
      <c r="C529" s="25" t="str">
        <f ca="1">IF(PORTADA!$F$51="A",CONCATENATE(I529,"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42"/>
      <c r="B530" s="29"/>
      <c r="C530" s="25" t="str">
        <f ca="1">IF(PORTADA!$F$51="A",CONCATENATE(I530,"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42"/>
      <c r="B531" s="29"/>
      <c r="C531" s="25" t="str">
        <f ca="1">IF(PORTADA!$F$51="A",CONCATENATE(I531,"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IF(PORTADA!$F$51="A",CONCATENATE(K533,".-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485</v>
      </c>
      <c r="J533" s="61">
        <f>IF(LOOKUP(I533,DATOS!A:A,DATOS!C:C)=0,J527,(LOOKUP(I533,DATOS!A:A,DATOS!C:C)))</f>
        <v>8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57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42"/>
      <c r="B535" s="29"/>
      <c r="C535" s="25" t="str">
        <f ca="1">IF(PORTADA!$F$51="A",CONCATENATE(I535,"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42"/>
      <c r="B536" s="29"/>
      <c r="C536" s="25" t="str">
        <f ca="1">IF(PORTADA!$F$51="A",CONCATENATE(I536,"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42"/>
      <c r="B537" s="29"/>
      <c r="C537" s="25" t="str">
        <f ca="1">IF(PORTADA!$F$51="A",CONCATENATE(I537,"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486</v>
      </c>
      <c r="J539" s="61">
        <f>IF(LOOKUP(I539,DATOS!A:A,DATOS!C:C)=0,J533,(LOOKUP(I539,DATOS!A:A,DATOS!C:C)))</f>
        <v>8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487</v>
      </c>
      <c r="J545" s="61">
        <f>IF(LOOKUP(I545,DATOS!A:A,DATOS!C:C)=0,J539,(LOOKUP(I545,DATOS!A:A,DATOS!C:C)))</f>
        <v>8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488</v>
      </c>
      <c r="J551" s="61">
        <f>IF(LOOKUP(I551,DATOS!A:A,DATOS!C:C)=0,J545,(LOOKUP(I551,DATOS!A:A,DATOS!C:C)))</f>
        <v>8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489</v>
      </c>
      <c r="J557" s="61">
        <f>IF(LOOKUP(I557,DATOS!A:A,DATOS!C:C)=0,J551,(LOOKUP(I557,DATOS!A:A,DATOS!C:C)))</f>
        <v>8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490</v>
      </c>
      <c r="J563" s="61">
        <f>IF(LOOKUP(I563,DATOS!A:A,DATOS!C:C)=0,J557,(LOOKUP(I563,DATOS!A:A,DATOS!C:C)))</f>
        <v>8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491</v>
      </c>
      <c r="J569" s="61">
        <f>IF(LOOKUP(I569,DATOS!A:A,DATOS!C:C)=0,J563,(LOOKUP(I569,DATOS!A:A,DATOS!C:C)))</f>
        <v>8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492</v>
      </c>
      <c r="J575" s="61">
        <f>IF(LOOKUP(I575,DATOS!A:A,DATOS!C:C)=0,J569,(LOOKUP(I575,DATOS!A:A,DATOS!C:C)))</f>
        <v>8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493</v>
      </c>
      <c r="J581" s="61">
        <f>IF(LOOKUP(I581,DATOS!A:A,DATOS!C:C)=0,J575,(LOOKUP(I581,DATOS!A:A,DATOS!C:C)))</f>
        <v>8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494</v>
      </c>
      <c r="J587" s="61">
        <f>IF(LOOKUP(I587,DATOS!A:A,DATOS!C:C)=0,J581,(LOOKUP(I587,DATOS!A:A,DATOS!C:C)))</f>
        <v>8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495</v>
      </c>
      <c r="J593" s="61">
        <f>IF(LOOKUP(I593,DATOS!A:A,DATOS!C:C)=0,J587,(LOOKUP(I593,DATOS!A:A,DATOS!C:C)))</f>
        <v>8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496</v>
      </c>
      <c r="J599" s="61">
        <f>IF(LOOKUP(I599,DATOS!A:A,DATOS!C:C)=0,J593,(LOOKUP(I599,DATOS!A:A,DATOS!C:C)))</f>
        <v>8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UZnht51WO3uSXfqIcbIII/s0yg4G2vVSmCBnxqxkBw7PP5/c93f8HkAT94/9WWmOl5iEYQtDdkr23HOzqyY0jQ==" saltValue="rWGZwBp4UgJdQkXf/bvX+Q==" spinCount="100000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900" priority="28" stopIfTrue="1" operator="lessThan">
      <formula>2</formula>
    </cfRule>
    <cfRule type="cellIs" dxfId="899" priority="29" stopIfTrue="1" operator="equal">
      <formula>2</formula>
    </cfRule>
    <cfRule type="cellIs" dxfId="89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897" priority="1" stopIfTrue="1" operator="lessThan">
      <formula>2</formula>
    </cfRule>
    <cfRule type="cellIs" dxfId="896" priority="2" stopIfTrue="1" operator="equal">
      <formula>2</formula>
    </cfRule>
    <cfRule type="cellIs" dxfId="89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894" priority="25" stopIfTrue="1" operator="lessThan">
      <formula>2</formula>
    </cfRule>
    <cfRule type="cellIs" dxfId="893" priority="26" stopIfTrue="1" operator="equal">
      <formula>2</formula>
    </cfRule>
    <cfRule type="cellIs" dxfId="89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891" priority="22" stopIfTrue="1" operator="lessThan">
      <formula>2</formula>
    </cfRule>
    <cfRule type="cellIs" dxfId="890" priority="23" stopIfTrue="1" operator="equal">
      <formula>2</formula>
    </cfRule>
    <cfRule type="cellIs" dxfId="88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888" priority="19" stopIfTrue="1" operator="lessThan">
      <formula>2</formula>
    </cfRule>
    <cfRule type="cellIs" dxfId="887" priority="20" stopIfTrue="1" operator="equal">
      <formula>2</formula>
    </cfRule>
    <cfRule type="cellIs" dxfId="88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885" priority="16" stopIfTrue="1" operator="lessThan">
      <formula>2</formula>
    </cfRule>
    <cfRule type="cellIs" dxfId="884" priority="17" stopIfTrue="1" operator="equal">
      <formula>2</formula>
    </cfRule>
    <cfRule type="cellIs" dxfId="88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882" priority="13" stopIfTrue="1" operator="lessThan">
      <formula>2</formula>
    </cfRule>
    <cfRule type="cellIs" dxfId="881" priority="14" stopIfTrue="1" operator="equal">
      <formula>2</formula>
    </cfRule>
    <cfRule type="cellIs" dxfId="88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879" priority="10" stopIfTrue="1" operator="lessThan">
      <formula>2</formula>
    </cfRule>
    <cfRule type="cellIs" dxfId="878" priority="11" stopIfTrue="1" operator="equal">
      <formula>2</formula>
    </cfRule>
    <cfRule type="cellIs" dxfId="87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876" priority="7" stopIfTrue="1" operator="lessThan">
      <formula>2</formula>
    </cfRule>
    <cfRule type="cellIs" dxfId="875" priority="8" stopIfTrue="1" operator="equal">
      <formula>2</formula>
    </cfRule>
    <cfRule type="cellIs" dxfId="87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873" priority="4" stopIfTrue="1" operator="lessThan">
      <formula>2</formula>
    </cfRule>
    <cfRule type="cellIs" dxfId="872" priority="5" stopIfTrue="1" operator="equal">
      <formula>2</formula>
    </cfRule>
    <cfRule type="cellIs" dxfId="87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I819"/>
  <sheetViews>
    <sheetView zoomScale="90" zoomScaleNormal="90" workbookViewId="0">
      <pane ySplit="2" topLeftCell="A3" activePane="bottomLeft" state="frozen"/>
      <selection activeCell="C42" sqref="C42"/>
      <selection pane="bottomLeft" activeCell="C12" sqref="C12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IF(PORTADA!$F$51="A",G1,PORTADA!$F$52)</f>
        <v xml:space="preserve">La Edad Media </v>
      </c>
      <c r="D1" s="3"/>
      <c r="E1" s="4" t="e">
        <f>ROUND(Q2/K2*10,2)</f>
        <v>#DIV/0!</v>
      </c>
      <c r="F1" s="4"/>
      <c r="G1" s="38" t="str">
        <f>LOOKUP(I5,DATOS!A:A,DATOS!E:E)</f>
        <v xml:space="preserve">La Edad Media </v>
      </c>
      <c r="I1" s="39">
        <v>8</v>
      </c>
      <c r="J1" s="60" t="s">
        <v>61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IF(PORTADA!$F$51="A",X2,"")</f>
        <v>Test, compuesto por 0 preguntas</v>
      </c>
      <c r="D2" s="3"/>
      <c r="E2" s="9"/>
      <c r="F2" s="10"/>
      <c r="I2" s="35" t="str">
        <f ca="1">IF(PORTADA!$F$51="A", LOOKUP(I5,DATOS!A:A,DATOS!E:E),PORTADA!$F$52)</f>
        <v xml:space="preserve">La Edad Media 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IF(PORTADA!F51="A",W2,V2)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IF(PORTADA!$F$51="A",CONCATENATE(K5,".- ",G5),"")</f>
        <v xml:space="preserve">1.- LA EDAD MEDIA. </v>
      </c>
      <c r="D5" s="24"/>
      <c r="E5" s="11"/>
      <c r="F5" s="11"/>
      <c r="G5" s="40" t="str">
        <f>LOOKUP(I5,DATOS!A:A,DATOS!F:F)</f>
        <v xml:space="preserve">LA EDAD MEDIA. </v>
      </c>
      <c r="H5" s="40">
        <f>LOOKUP(I5,DATOS!A:A,DATOS!P:P)</f>
        <v>0</v>
      </c>
      <c r="I5" s="35">
        <f>LOOKUP(I1,DATOS!C:C,DATOS!A:A)</f>
        <v>483</v>
      </c>
      <c r="J5" s="61">
        <f>LOOKUP(I5,DATOS!A:A,DATOS!C:C)</f>
        <v>8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42">
        <f ca="1">IF($E$2="X",0,IF(K7&gt;2,H5,K7))</f>
        <v>0</v>
      </c>
      <c r="B6" s="29"/>
      <c r="C6" s="25" t="str">
        <f ca="1">IF(PORTADA!$F$51="A",CONCATENATE(I6," ",G6),"")</f>
        <v>a) 0</v>
      </c>
      <c r="D6" s="26"/>
      <c r="G6" s="38">
        <f>LOOKUP(I5,DATOS!A:A,DATOS!L:L)</f>
        <v>0</v>
      </c>
      <c r="I6" s="35" t="s">
        <v>57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42"/>
      <c r="B7" s="29"/>
      <c r="C7" s="25" t="str">
        <f ca="1">IF(PORTADA!$F$51="A",CONCATENATE(I7," ",G7),"")</f>
        <v>b) 0</v>
      </c>
      <c r="D7" s="26"/>
      <c r="G7" s="38">
        <f>LOOKUP(I5,DATOS!A:A,DATOS!M:M)</f>
        <v>0</v>
      </c>
      <c r="I7" s="35" t="s">
        <v>56</v>
      </c>
      <c r="K7" s="20">
        <f ca="1">IF(PORTADA!$F$51="A",S6,0)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42"/>
      <c r="B8" s="29"/>
      <c r="C8" s="25" t="str">
        <f ca="1">IF(PORTADA!$F$51="A",CONCATENATE(I8," ",G8),"")</f>
        <v>c) 0</v>
      </c>
      <c r="D8" s="26"/>
      <c r="G8" s="38">
        <f>LOOKUP(I5,DATOS!A:A,DATOS!N:N)</f>
        <v>0</v>
      </c>
      <c r="I8" s="35" t="s">
        <v>55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42"/>
      <c r="B9" s="29"/>
      <c r="C9" s="25" t="str">
        <f ca="1">IF(PORTADA!$F$51="A",CONCATENATE(I9," ",G9),"")</f>
        <v>d) 0</v>
      </c>
      <c r="D9" s="26"/>
      <c r="G9" s="38">
        <f>LOOKUP(I5,DATOS!A:A,DATOS!O:O)</f>
        <v>0</v>
      </c>
      <c r="I9" s="35" t="s">
        <v>45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IF(PORTADA!$F$51="A",CONCATENATE(K11,".- ",G11),"")</f>
        <v xml:space="preserve">2.- LA EDAD MEDIA. </v>
      </c>
      <c r="D11" s="24"/>
      <c r="E11" s="11"/>
      <c r="F11" s="11"/>
      <c r="G11" s="40" t="str">
        <f>IF(J12="FIN","",LOOKUP(I11,DATOS!A:A,DATOS!F:F))</f>
        <v xml:space="preserve">LA EDAD MEDIA. </v>
      </c>
      <c r="H11" s="40">
        <f>IF(J12="FIN",0,LOOKUP(I11,DATOS!A:A,DATOS!P:P))</f>
        <v>0</v>
      </c>
      <c r="I11" s="35">
        <f>+I5+1</f>
        <v>484</v>
      </c>
      <c r="J11" s="61">
        <f>IF(LOOKUP(I11,DATOS!A:A,DATOS!C:C)=0,J5,(LOOKUP(I11,DATOS!A:A,DATOS!C:C)))</f>
        <v>8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42">
        <f ca="1">IF($E$2="X",0,IF(K13&gt;2,H11,K13))</f>
        <v>0</v>
      </c>
      <c r="B12" s="29"/>
      <c r="C12" s="25" t="str">
        <f ca="1">IF(PORTADA!$F$51="A",CONCATENATE(I12," ",G12),"")</f>
        <v>a) 0</v>
      </c>
      <c r="D12" s="26"/>
      <c r="G12" s="38">
        <f>IF(J12="FIN","",LOOKUP(I11,DATOS!A:A,DATOS!L:L))</f>
        <v>0</v>
      </c>
      <c r="I12" s="35" t="s">
        <v>57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42"/>
      <c r="B13" s="29"/>
      <c r="C13" s="25" t="str">
        <f ca="1">IF(PORTADA!$F$51="A",CONCATENATE(I13," ",G13),"")</f>
        <v>b) 0</v>
      </c>
      <c r="D13" s="26"/>
      <c r="G13" s="38">
        <f>IF(J12="FIN","",LOOKUP(I11,DATOS!A:A,DATOS!M:M))</f>
        <v>0</v>
      </c>
      <c r="I13" s="35" t="s">
        <v>56</v>
      </c>
      <c r="K13" s="20">
        <f ca="1">IF(PORTADA!$F$51="A",S12,0)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42"/>
      <c r="B14" s="29"/>
      <c r="C14" s="25" t="str">
        <f ca="1">IF(PORTADA!$F$51="A",CONCATENATE(I14," ",G14),"")</f>
        <v>c) 0</v>
      </c>
      <c r="D14" s="26"/>
      <c r="G14" s="38">
        <f>IF(J12="FIN","",LOOKUP(I11,DATOS!A:A,DATOS!N:N))</f>
        <v>0</v>
      </c>
      <c r="I14" s="35" t="s">
        <v>55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42"/>
      <c r="B15" s="29"/>
      <c r="C15" s="25" t="str">
        <f ca="1">IF(PORTADA!$F$51="A",CONCATENATE(I15," ",G15),"")</f>
        <v>d) 0</v>
      </c>
      <c r="D15" s="26"/>
      <c r="G15" s="38">
        <f>IF(J12="FIN","",LOOKUP(I11,DATOS!A:A,DATOS!O:O))</f>
        <v>0</v>
      </c>
      <c r="I15" s="35" t="s">
        <v>45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IF(PORTADA!$F$51="A",CONCATENATE(K17,".- ",G17),"")</f>
        <v xml:space="preserve">3.- LA EDAD MEDIA. </v>
      </c>
      <c r="D17" s="24"/>
      <c r="E17" s="11"/>
      <c r="F17" s="11"/>
      <c r="G17" s="40" t="str">
        <f>IF(J18="FIN","",LOOKUP(I17,DATOS!A:A,DATOS!F:F))</f>
        <v xml:space="preserve">LA EDAD MEDIA. </v>
      </c>
      <c r="H17" s="40">
        <f>IF(J18="FIN",0,LOOKUP(I17,DATOS!A:A,DATOS!P:P))</f>
        <v>0</v>
      </c>
      <c r="I17" s="35">
        <f>+I11+1</f>
        <v>485</v>
      </c>
      <c r="J17" s="61">
        <f>IF(LOOKUP(I17,DATOS!A:A,DATOS!C:C)=0,J11,(LOOKUP(I17,DATOS!A:A,DATOS!C:C)))</f>
        <v>8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42">
        <f ca="1">IF($E$2="X",0,IF(K19&gt;2,H17,K19))</f>
        <v>0</v>
      </c>
      <c r="B18" s="29"/>
      <c r="C18" s="25" t="str">
        <f ca="1">IF(PORTADA!$F$51="A",CONCATENATE(I18," ",G18),"")</f>
        <v>a) 0</v>
      </c>
      <c r="D18" s="26"/>
      <c r="G18" s="38">
        <f>IF(J18="FIN","",LOOKUP(I17,DATOS!A:A,DATOS!L:L))</f>
        <v>0</v>
      </c>
      <c r="I18" s="35" t="s">
        <v>57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42"/>
      <c r="B19" s="29"/>
      <c r="C19" s="25" t="str">
        <f ca="1">IF(PORTADA!$F$51="A",CONCATENATE(I19," ",G19),"")</f>
        <v>b) 0</v>
      </c>
      <c r="D19" s="26"/>
      <c r="G19" s="38">
        <f>IF(J18="FIN","",LOOKUP(I17,DATOS!A:A,DATOS!M:M))</f>
        <v>0</v>
      </c>
      <c r="I19" s="35" t="s">
        <v>56</v>
      </c>
      <c r="K19" s="20">
        <f ca="1">IF(PORTADA!$F$51="A",S18,0)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42"/>
      <c r="B20" s="29"/>
      <c r="C20" s="25" t="str">
        <f ca="1">IF(PORTADA!$F$51="A",CONCATENATE(I20," ",G20),"")</f>
        <v>c) 0</v>
      </c>
      <c r="D20" s="26"/>
      <c r="G20" s="38">
        <f>IF(J18="FIN","",LOOKUP(I17,DATOS!A:A,DATOS!N:N))</f>
        <v>0</v>
      </c>
      <c r="I20" s="35" t="s">
        <v>55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42"/>
      <c r="B21" s="29"/>
      <c r="C21" s="25" t="str">
        <f ca="1">IF(PORTADA!$F$51="A",CONCATENATE(I21," ",G21),"")</f>
        <v>d) 0</v>
      </c>
      <c r="D21" s="26"/>
      <c r="G21" s="38">
        <f>IF(J18="FIN","",LOOKUP(I17,DATOS!A:A,DATOS!O:O))</f>
        <v>0</v>
      </c>
      <c r="I21" s="35" t="s">
        <v>45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IF(PORTADA!$F$51="A",CONCATENATE(K23,".- ",G23),"")</f>
        <v xml:space="preserve">4.- LA EDAD MEDIA. </v>
      </c>
      <c r="D23" s="24"/>
      <c r="E23" s="11"/>
      <c r="F23" s="11"/>
      <c r="G23" s="40" t="str">
        <f>IF(J24="FIN","",LOOKUP(I23,DATOS!A:A,DATOS!F:F))</f>
        <v xml:space="preserve">LA EDAD MEDIA. </v>
      </c>
      <c r="H23" s="40">
        <f>IF(J24="FIN",0,LOOKUP(I23,DATOS!A:A,DATOS!P:P))</f>
        <v>0</v>
      </c>
      <c r="I23" s="35">
        <f>+I17+1</f>
        <v>486</v>
      </c>
      <c r="J23" s="61">
        <f>IF(LOOKUP(I23,DATOS!A:A,DATOS!C:C)=0,J17,(LOOKUP(I23,DATOS!A:A,DATOS!C:C)))</f>
        <v>8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42">
        <f ca="1">IF($E$2="X",0,IF(K25&gt;2,H23,K25))</f>
        <v>0</v>
      </c>
      <c r="B24" s="29"/>
      <c r="C24" s="25" t="str">
        <f ca="1">IF(PORTADA!$F$51="A",CONCATENATE(I24," ",G24),"")</f>
        <v>a) 0</v>
      </c>
      <c r="D24" s="26"/>
      <c r="G24" s="38">
        <f>IF(J24="FIN","",LOOKUP(I23,DATOS!A:A,DATOS!L:L))</f>
        <v>0</v>
      </c>
      <c r="I24" s="35" t="s">
        <v>57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42"/>
      <c r="B25" s="29"/>
      <c r="C25" s="25" t="str">
        <f ca="1">IF(PORTADA!$F$51="A",CONCATENATE(I25," ",G25),"")</f>
        <v>b) 0</v>
      </c>
      <c r="D25" s="26"/>
      <c r="G25" s="38">
        <f>IF(J24="FIN","",LOOKUP(I23,DATOS!A:A,DATOS!M:M))</f>
        <v>0</v>
      </c>
      <c r="I25" s="35" t="s">
        <v>56</v>
      </c>
      <c r="K25" s="20">
        <f ca="1">IF(PORTADA!$F$51="A",S24,0)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42"/>
      <c r="B26" s="29"/>
      <c r="C26" s="25" t="str">
        <f ca="1">IF(PORTADA!$F$51="A",CONCATENATE(I26," ",G26),"")</f>
        <v>c) 0</v>
      </c>
      <c r="D26" s="26"/>
      <c r="G26" s="38">
        <f>IF(J24="FIN","",LOOKUP(I23,DATOS!A:A,DATOS!N:N))</f>
        <v>0</v>
      </c>
      <c r="I26" s="35" t="s">
        <v>55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42"/>
      <c r="B27" s="29"/>
      <c r="C27" s="25" t="str">
        <f ca="1">IF(PORTADA!$F$51="A",CONCATENATE(I27," ",G27),"")</f>
        <v>d) 0</v>
      </c>
      <c r="D27" s="26"/>
      <c r="G27" s="38">
        <f>IF(J24="FIN","",LOOKUP(I23,DATOS!A:A,DATOS!O:O))</f>
        <v>0</v>
      </c>
      <c r="I27" s="35" t="s">
        <v>45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IF(PORTADA!$F$51="A",CONCATENATE(K29,".- ",G29),"")</f>
        <v xml:space="preserve">5.- LA EDAD MEDIA. </v>
      </c>
      <c r="D29" s="24"/>
      <c r="E29" s="11"/>
      <c r="F29" s="11"/>
      <c r="G29" s="40" t="str">
        <f>IF(J30="FIN","",LOOKUP(I29,DATOS!A:A,DATOS!F:F))</f>
        <v xml:space="preserve">LA EDAD MEDIA. </v>
      </c>
      <c r="H29" s="40">
        <f>IF(J30="FIN",0,LOOKUP(I29,DATOS!A:A,DATOS!P:P))</f>
        <v>0</v>
      </c>
      <c r="I29" s="35">
        <f>+I23+1</f>
        <v>487</v>
      </c>
      <c r="J29" s="61">
        <f>IF(LOOKUP(I29,DATOS!A:A,DATOS!C:C)=0,J23,(LOOKUP(I29,DATOS!A:A,DATOS!C:C)))</f>
        <v>8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42">
        <f ca="1">IF($E$2="X",0,IF(K31&gt;2,H29,K31))</f>
        <v>0</v>
      </c>
      <c r="B30" s="29"/>
      <c r="C30" s="25" t="str">
        <f ca="1">IF(PORTADA!$F$51="A",CONCATENATE(I30," ",G30),"")</f>
        <v>a) 0</v>
      </c>
      <c r="D30" s="26"/>
      <c r="G30" s="38">
        <f>IF(J30="FIN","",LOOKUP(I29,DATOS!A:A,DATOS!L:L))</f>
        <v>0</v>
      </c>
      <c r="I30" s="35" t="s">
        <v>57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42"/>
      <c r="B31" s="29"/>
      <c r="C31" s="25" t="str">
        <f ca="1">IF(PORTADA!$F$51="A",CONCATENATE(I31," ",G31),"")</f>
        <v>b) 0</v>
      </c>
      <c r="D31" s="26"/>
      <c r="G31" s="38">
        <f>IF(J30="FIN","",LOOKUP(I29,DATOS!A:A,DATOS!M:M))</f>
        <v>0</v>
      </c>
      <c r="I31" s="35" t="s">
        <v>56</v>
      </c>
      <c r="K31" s="20">
        <f ca="1">IF(PORTADA!$F$51="A",S30,0)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42"/>
      <c r="B32" s="29"/>
      <c r="C32" s="25" t="str">
        <f ca="1">IF(PORTADA!$F$51="A",CONCATENATE(I32," ",G32),"")</f>
        <v>c) 0</v>
      </c>
      <c r="D32" s="26"/>
      <c r="G32" s="38">
        <f>IF(J30="FIN","",LOOKUP(I29,DATOS!A:A,DATOS!N:N))</f>
        <v>0</v>
      </c>
      <c r="I32" s="35" t="s">
        <v>55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42"/>
      <c r="B33" s="29"/>
      <c r="C33" s="25" t="str">
        <f ca="1">IF(PORTADA!$F$51="A",CONCATENATE(I33," ",G33),"")</f>
        <v>d) 0</v>
      </c>
      <c r="D33" s="26"/>
      <c r="G33" s="38">
        <f>IF(J30="FIN","",LOOKUP(I29,DATOS!A:A,DATOS!O:O))</f>
        <v>0</v>
      </c>
      <c r="I33" s="35" t="s">
        <v>45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IF(PORTADA!$F$51="A",CONCATENATE(K35,".- ",G35),"")</f>
        <v xml:space="preserve">6.- LA EDAD MEDIA. </v>
      </c>
      <c r="D35" s="24"/>
      <c r="E35" s="11"/>
      <c r="F35" s="11"/>
      <c r="G35" s="40" t="str">
        <f>IF(J36="FIN","",LOOKUP(I35,DATOS!A:A,DATOS!F:F))</f>
        <v xml:space="preserve">LA EDAD MEDIA. </v>
      </c>
      <c r="H35" s="40">
        <f>IF(J36="FIN",0,LOOKUP(I35,DATOS!A:A,DATOS!P:P))</f>
        <v>0</v>
      </c>
      <c r="I35" s="35">
        <f>+I29+1</f>
        <v>488</v>
      </c>
      <c r="J35" s="61">
        <f>IF(LOOKUP(I35,DATOS!A:A,DATOS!C:C)=0,J29,(LOOKUP(I35,DATOS!A:A,DATOS!C:C)))</f>
        <v>8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42">
        <f ca="1">IF($E$2="X",0,IF(K37&gt;2,H35,K37))</f>
        <v>0</v>
      </c>
      <c r="B36" s="29"/>
      <c r="C36" s="25" t="str">
        <f ca="1">IF(PORTADA!$F$51="A",CONCATENATE(I36," ",G36),"")</f>
        <v>a) 0</v>
      </c>
      <c r="D36" s="26"/>
      <c r="G36" s="38">
        <f>IF(J36="FIN","",LOOKUP(I35,DATOS!A:A,DATOS!L:L))</f>
        <v>0</v>
      </c>
      <c r="I36" s="35" t="s">
        <v>57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42"/>
      <c r="B37" s="29"/>
      <c r="C37" s="25" t="str">
        <f ca="1">IF(PORTADA!$F$51="A",CONCATENATE(I37," ",G37),"")</f>
        <v>b) 0</v>
      </c>
      <c r="D37" s="26"/>
      <c r="G37" s="38">
        <f>IF(J36="FIN","",LOOKUP(I35,DATOS!A:A,DATOS!M:M))</f>
        <v>0</v>
      </c>
      <c r="I37" s="35" t="s">
        <v>56</v>
      </c>
      <c r="K37" s="20">
        <f ca="1">IF(PORTADA!$F$51="A",S36,0)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42"/>
      <c r="B38" s="29"/>
      <c r="C38" s="25" t="str">
        <f ca="1">IF(PORTADA!$F$51="A",CONCATENATE(I38," ",G38),"")</f>
        <v>c) 0</v>
      </c>
      <c r="D38" s="26"/>
      <c r="G38" s="38">
        <f>IF(J36="FIN","",LOOKUP(I35,DATOS!A:A,DATOS!N:N))</f>
        <v>0</v>
      </c>
      <c r="I38" s="35" t="s">
        <v>55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42"/>
      <c r="B39" s="29"/>
      <c r="C39" s="25" t="str">
        <f ca="1">IF(PORTADA!$F$51="A",CONCATENATE(I39," ",G39),"")</f>
        <v>d) 0</v>
      </c>
      <c r="D39" s="26"/>
      <c r="G39" s="38">
        <f>IF(J36="FIN","",LOOKUP(I35,DATOS!A:A,DATOS!O:O))</f>
        <v>0</v>
      </c>
      <c r="I39" s="35" t="s">
        <v>45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IF(PORTADA!$F$51="A",CONCATENATE(K41,".- ",G41),"")</f>
        <v xml:space="preserve">7.- LA EDAD MEDIA. </v>
      </c>
      <c r="D41" s="24"/>
      <c r="E41" s="11"/>
      <c r="F41" s="11"/>
      <c r="G41" s="40" t="str">
        <f>IF(J42="FIN","",LOOKUP(I41,DATOS!A:A,DATOS!F:F))</f>
        <v xml:space="preserve">LA EDAD MEDIA. </v>
      </c>
      <c r="H41" s="40">
        <f>IF(J42="FIN",0,LOOKUP(I41,DATOS!A:A,DATOS!P:P))</f>
        <v>0</v>
      </c>
      <c r="I41" s="35">
        <f>+I35+1</f>
        <v>489</v>
      </c>
      <c r="J41" s="61">
        <f>IF(LOOKUP(I41,DATOS!A:A,DATOS!C:C)=0,J35,(LOOKUP(I41,DATOS!A:A,DATOS!C:C)))</f>
        <v>8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42">
        <f ca="1">IF($E$2="X",0,IF(K43&gt;2,H41,K43))</f>
        <v>0</v>
      </c>
      <c r="B42" s="29"/>
      <c r="C42" s="25" t="str">
        <f ca="1">IF(PORTADA!$F$51="A",CONCATENATE(I42," ",G42),"")</f>
        <v>a) 0</v>
      </c>
      <c r="D42" s="26"/>
      <c r="G42" s="38">
        <f>IF(J42="FIN","",LOOKUP(I41,DATOS!A:A,DATOS!L:L))</f>
        <v>0</v>
      </c>
      <c r="I42" s="35" t="s">
        <v>57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42"/>
      <c r="B43" s="29"/>
      <c r="C43" s="25" t="str">
        <f ca="1">IF(PORTADA!$F$51="A",CONCATENATE(I43," ",G43),"")</f>
        <v>b) 0</v>
      </c>
      <c r="D43" s="26"/>
      <c r="G43" s="38">
        <f>IF(J42="FIN","",LOOKUP(I41,DATOS!A:A,DATOS!M:M))</f>
        <v>0</v>
      </c>
      <c r="I43" s="35" t="s">
        <v>56</v>
      </c>
      <c r="K43" s="20">
        <f ca="1">IF(PORTADA!$F$51="A",S42,0)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42"/>
      <c r="B44" s="29"/>
      <c r="C44" s="25" t="str">
        <f ca="1">IF(PORTADA!$F$51="A",CONCATENATE(I44," ",G44),"")</f>
        <v>c) 0</v>
      </c>
      <c r="D44" s="26"/>
      <c r="G44" s="38">
        <f>IF(J42="FIN","",LOOKUP(I41,DATOS!A:A,DATOS!N:N))</f>
        <v>0</v>
      </c>
      <c r="I44" s="35" t="s">
        <v>55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42"/>
      <c r="B45" s="29"/>
      <c r="C45" s="25" t="str">
        <f ca="1">IF(PORTADA!$F$51="A",CONCATENATE(I45," ",G45),"")</f>
        <v>d) 0</v>
      </c>
      <c r="D45" s="26"/>
      <c r="G45" s="38">
        <f>IF(J42="FIN","",LOOKUP(I41,DATOS!A:A,DATOS!O:O))</f>
        <v>0</v>
      </c>
      <c r="I45" s="35" t="s">
        <v>45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IF(PORTADA!$F$51="A",CONCATENATE(K47,".- ",G47),"")</f>
        <v xml:space="preserve">8.- LA EDAD MEDIA. </v>
      </c>
      <c r="D47" s="24"/>
      <c r="E47" s="11"/>
      <c r="F47" s="11"/>
      <c r="G47" s="40" t="str">
        <f>IF(J48="FIN","",LOOKUP(I47,DATOS!A:A,DATOS!F:F))</f>
        <v xml:space="preserve">LA EDAD MEDIA. </v>
      </c>
      <c r="H47" s="40">
        <f>IF(J48="FIN",0,LOOKUP(I47,DATOS!A:A,DATOS!P:P))</f>
        <v>0</v>
      </c>
      <c r="I47" s="35">
        <f>+I41+1</f>
        <v>490</v>
      </c>
      <c r="J47" s="61">
        <f>IF(LOOKUP(I47,DATOS!A:A,DATOS!C:C)=0,J41,(LOOKUP(I47,DATOS!A:A,DATOS!C:C)))</f>
        <v>8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42">
        <f ca="1">IF($E$2="X",0,IF(K49&gt;2,H47,K49))</f>
        <v>0</v>
      </c>
      <c r="B48" s="29"/>
      <c r="C48" s="25" t="str">
        <f ca="1">IF(PORTADA!$F$51="A",CONCATENATE(I48," ",G48),"")</f>
        <v>a) 0</v>
      </c>
      <c r="D48" s="26"/>
      <c r="G48" s="38">
        <f>IF(J48="FIN","",LOOKUP(I47,DATOS!A:A,DATOS!L:L))</f>
        <v>0</v>
      </c>
      <c r="I48" s="35" t="s">
        <v>57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42"/>
      <c r="B49" s="29"/>
      <c r="C49" s="25" t="str">
        <f ca="1">IF(PORTADA!$F$51="A",CONCATENATE(I49," ",G49),"")</f>
        <v>b) 0</v>
      </c>
      <c r="D49" s="26"/>
      <c r="G49" s="38">
        <f>IF(J48="FIN","",LOOKUP(I47,DATOS!A:A,DATOS!M:M))</f>
        <v>0</v>
      </c>
      <c r="I49" s="35" t="s">
        <v>56</v>
      </c>
      <c r="K49" s="20">
        <f ca="1">IF(PORTADA!$F$51="A",S48,0)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42"/>
      <c r="B50" s="29"/>
      <c r="C50" s="25" t="str">
        <f ca="1">IF(PORTADA!$F$51="A",CONCATENATE(I50," ",G50),"")</f>
        <v>c) 0</v>
      </c>
      <c r="D50" s="26"/>
      <c r="G50" s="38">
        <f>IF(J48="FIN","",LOOKUP(I47,DATOS!A:A,DATOS!N:N))</f>
        <v>0</v>
      </c>
      <c r="I50" s="35" t="s">
        <v>55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42"/>
      <c r="B51" s="29"/>
      <c r="C51" s="25" t="str">
        <f ca="1">IF(PORTADA!$F$51="A",CONCATENATE(I51," ",G51),"")</f>
        <v>d) 0</v>
      </c>
      <c r="D51" s="26"/>
      <c r="G51" s="38">
        <f>IF(J48="FIN","",LOOKUP(I47,DATOS!A:A,DATOS!O:O))</f>
        <v>0</v>
      </c>
      <c r="I51" s="35" t="s">
        <v>45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IF(PORTADA!$F$51="A",CONCATENATE(K53,".- ",G53),"")</f>
        <v xml:space="preserve">9.- LA EDAD MEDIA. </v>
      </c>
      <c r="D53" s="24"/>
      <c r="E53" s="11"/>
      <c r="F53" s="11"/>
      <c r="G53" s="40" t="str">
        <f>IF(J54="FIN","",LOOKUP(I53,DATOS!A:A,DATOS!F:F))</f>
        <v xml:space="preserve">LA EDAD MEDIA. </v>
      </c>
      <c r="H53" s="40">
        <f>IF(J54="FIN",0,LOOKUP(I53,DATOS!A:A,DATOS!P:P))</f>
        <v>0</v>
      </c>
      <c r="I53" s="35">
        <f>+I47+1</f>
        <v>491</v>
      </c>
      <c r="J53" s="61">
        <f>IF(LOOKUP(I53,DATOS!A:A,DATOS!C:C)=0,J47,(LOOKUP(I53,DATOS!A:A,DATOS!C:C)))</f>
        <v>8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42">
        <f ca="1">IF($E$2="X",0,IF(K55&gt;2,H53,K55))</f>
        <v>0</v>
      </c>
      <c r="B54" s="29"/>
      <c r="C54" s="25" t="str">
        <f ca="1">IF(PORTADA!$F$51="A",CONCATENATE(I54," ",G54),"")</f>
        <v>a) 0</v>
      </c>
      <c r="D54" s="26"/>
      <c r="G54" s="38">
        <f>IF(J54="FIN","",LOOKUP(I53,DATOS!A:A,DATOS!L:L))</f>
        <v>0</v>
      </c>
      <c r="I54" s="35" t="s">
        <v>57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42"/>
      <c r="B55" s="29"/>
      <c r="C55" s="25" t="str">
        <f ca="1">IF(PORTADA!$F$51="A",CONCATENATE(I55," ",G55),"")</f>
        <v>b) 0</v>
      </c>
      <c r="D55" s="26"/>
      <c r="G55" s="38">
        <f>IF(J54="FIN","",LOOKUP(I53,DATOS!A:A,DATOS!M:M))</f>
        <v>0</v>
      </c>
      <c r="I55" s="35" t="s">
        <v>56</v>
      </c>
      <c r="K55" s="20">
        <f ca="1">IF(PORTADA!$F$51="A",S54,0)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42"/>
      <c r="B56" s="29"/>
      <c r="C56" s="25" t="str">
        <f ca="1">IF(PORTADA!$F$51="A",CONCATENATE(I56," ",G56),"")</f>
        <v>c) 0</v>
      </c>
      <c r="D56" s="26"/>
      <c r="G56" s="38">
        <f>IF(J54="FIN","",LOOKUP(I53,DATOS!A:A,DATOS!N:N))</f>
        <v>0</v>
      </c>
      <c r="I56" s="35" t="s">
        <v>55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42"/>
      <c r="B57" s="29"/>
      <c r="C57" s="25" t="str">
        <f ca="1">IF(PORTADA!$F$51="A",CONCATENATE(I57," ",G57),"")</f>
        <v>d) 0</v>
      </c>
      <c r="D57" s="26"/>
      <c r="G57" s="38">
        <f>IF(J54="FIN","",LOOKUP(I53,DATOS!A:A,DATOS!O:O))</f>
        <v>0</v>
      </c>
      <c r="I57" s="35" t="s">
        <v>45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IF(PORTADA!$F$51="A",CONCATENATE(K59,".- ",G59),"")</f>
        <v xml:space="preserve">10.- LA EDAD MEDIA. </v>
      </c>
      <c r="D59" s="24"/>
      <c r="E59" s="11"/>
      <c r="F59" s="11"/>
      <c r="G59" s="40" t="str">
        <f>IF(J60="FIN","",LOOKUP(I59,DATOS!A:A,DATOS!F:F))</f>
        <v xml:space="preserve">LA EDAD MEDIA. </v>
      </c>
      <c r="H59" s="40">
        <f>IF(J60="FIN",0,LOOKUP(I59,DATOS!A:A,DATOS!P:P))</f>
        <v>0</v>
      </c>
      <c r="I59" s="35">
        <f>+I53+1</f>
        <v>492</v>
      </c>
      <c r="J59" s="61">
        <f>IF(LOOKUP(I59,DATOS!A:A,DATOS!C:C)=0,J53,(LOOKUP(I59,DATOS!A:A,DATOS!C:C)))</f>
        <v>8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42">
        <f ca="1">IF($E$2="X",0,IF(K61&gt;2,H59,K61))</f>
        <v>0</v>
      </c>
      <c r="B60" s="29"/>
      <c r="C60" s="25" t="str">
        <f ca="1">IF(PORTADA!$F$51="A",CONCATENATE(I60," ",G60),"")</f>
        <v>a) 0</v>
      </c>
      <c r="D60" s="26"/>
      <c r="G60" s="38">
        <f>IF(J60="FIN","",LOOKUP(I59,DATOS!A:A,DATOS!L:L))</f>
        <v>0</v>
      </c>
      <c r="I60" s="35" t="s">
        <v>57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42"/>
      <c r="B61" s="29"/>
      <c r="C61" s="25" t="str">
        <f ca="1">IF(PORTADA!$F$51="A",CONCATENATE(I61," ",G61),"")</f>
        <v>b) 0</v>
      </c>
      <c r="D61" s="26"/>
      <c r="G61" s="38">
        <f>IF(J60="FIN","",LOOKUP(I59,DATOS!A:A,DATOS!M:M))</f>
        <v>0</v>
      </c>
      <c r="I61" s="35" t="s">
        <v>56</v>
      </c>
      <c r="K61" s="20">
        <f ca="1">IF(PORTADA!$F$51="A",S60,0)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42"/>
      <c r="B62" s="29"/>
      <c r="C62" s="25" t="str">
        <f ca="1">IF(PORTADA!$F$51="A",CONCATENATE(I62," ",G62),"")</f>
        <v>c) 0</v>
      </c>
      <c r="D62" s="26"/>
      <c r="G62" s="38">
        <f>IF(J60="FIN","",LOOKUP(I59,DATOS!A:A,DATOS!N:N))</f>
        <v>0</v>
      </c>
      <c r="I62" s="35" t="s">
        <v>55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42"/>
      <c r="B63" s="29"/>
      <c r="C63" s="25" t="str">
        <f ca="1">IF(PORTADA!$F$51="A",CONCATENATE(I63," ",G63),"")</f>
        <v>d) 0</v>
      </c>
      <c r="D63" s="26"/>
      <c r="G63" s="38">
        <f>IF(J60="FIN","",LOOKUP(I59,DATOS!A:A,DATOS!O:O))</f>
        <v>0</v>
      </c>
      <c r="I63" s="35" t="s">
        <v>45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IF(PORTADA!$F$51="A",CONCATENATE(K65,".- ",G65),"")</f>
        <v xml:space="preserve">11.- LA EDAD MEDIA. </v>
      </c>
      <c r="D65" s="24"/>
      <c r="E65" s="11"/>
      <c r="F65" s="11"/>
      <c r="G65" s="40" t="str">
        <f>IF(J66="FIN","",LOOKUP(I65,DATOS!A:A,DATOS!F:F))</f>
        <v xml:space="preserve">LA EDAD MEDIA. </v>
      </c>
      <c r="H65" s="40">
        <f>IF(J66="FIN",0,LOOKUP(I65,DATOS!A:A,DATOS!P:P))</f>
        <v>0</v>
      </c>
      <c r="I65" s="35">
        <f>+I59+1</f>
        <v>493</v>
      </c>
      <c r="J65" s="61">
        <f>IF(LOOKUP(I65,DATOS!A:A,DATOS!C:C)=0,J59,(LOOKUP(I65,DATOS!A:A,DATOS!C:C)))</f>
        <v>8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42">
        <f ca="1">IF($E$2="X",0,IF(K67&gt;2,H65,K67))</f>
        <v>0</v>
      </c>
      <c r="B66" s="29"/>
      <c r="C66" s="25" t="str">
        <f ca="1">IF(PORTADA!$F$51="A",CONCATENATE(I66," ",G66),"")</f>
        <v>a) 0</v>
      </c>
      <c r="D66" s="26"/>
      <c r="G66" s="38">
        <f>IF(J66="FIN","",LOOKUP(I65,DATOS!A:A,DATOS!L:L))</f>
        <v>0</v>
      </c>
      <c r="I66" s="35" t="s">
        <v>57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42"/>
      <c r="B67" s="29"/>
      <c r="C67" s="25" t="str">
        <f ca="1">IF(PORTADA!$F$51="A",CONCATENATE(I67," ",G67),"")</f>
        <v>b) 0</v>
      </c>
      <c r="D67" s="26"/>
      <c r="G67" s="38">
        <f>IF(J66="FIN","",LOOKUP(I65,DATOS!A:A,DATOS!M:M))</f>
        <v>0</v>
      </c>
      <c r="I67" s="35" t="s">
        <v>56</v>
      </c>
      <c r="K67" s="20">
        <f ca="1">IF(PORTADA!$F$51="A",S66,0)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42"/>
      <c r="B68" s="29"/>
      <c r="C68" s="25" t="str">
        <f ca="1">IF(PORTADA!$F$51="A",CONCATENATE(I68," ",G68),"")</f>
        <v>c) 0</v>
      </c>
      <c r="D68" s="26"/>
      <c r="G68" s="38">
        <f>IF(J66="FIN","",LOOKUP(I65,DATOS!A:A,DATOS!N:N))</f>
        <v>0</v>
      </c>
      <c r="I68" s="35" t="s">
        <v>55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42"/>
      <c r="B69" s="29"/>
      <c r="C69" s="25" t="str">
        <f ca="1">IF(PORTADA!$F$51="A",CONCATENATE(I69," ",G69),"")</f>
        <v>d) 0</v>
      </c>
      <c r="D69" s="26"/>
      <c r="G69" s="38">
        <f>IF(J66="FIN","",LOOKUP(I65,DATOS!A:A,DATOS!O:O))</f>
        <v>0</v>
      </c>
      <c r="I69" s="35" t="s">
        <v>45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IF(PORTADA!$F$51="A",CONCATENATE(K71,".- ",G71),"")</f>
        <v xml:space="preserve">12.- LA EDAD MEDIA. </v>
      </c>
      <c r="D71" s="24"/>
      <c r="E71" s="11"/>
      <c r="F71" s="11"/>
      <c r="G71" s="40" t="str">
        <f>IF(J72="FIN","",LOOKUP(I71,DATOS!A:A,DATOS!F:F))</f>
        <v xml:space="preserve">LA EDAD MEDIA. </v>
      </c>
      <c r="H71" s="40">
        <f>IF(J72="FIN",0,LOOKUP(I71,DATOS!A:A,DATOS!P:P))</f>
        <v>0</v>
      </c>
      <c r="I71" s="35">
        <f>+I65+1</f>
        <v>494</v>
      </c>
      <c r="J71" s="61">
        <f>IF(LOOKUP(I71,DATOS!A:A,DATOS!C:C)=0,J65,(LOOKUP(I71,DATOS!A:A,DATOS!C:C)))</f>
        <v>8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42">
        <f ca="1">IF($E$2="X",0,IF(K73&gt;2,H71,K73))</f>
        <v>0</v>
      </c>
      <c r="B72" s="29"/>
      <c r="C72" s="25" t="str">
        <f ca="1">IF(PORTADA!$F$51="A",CONCATENATE(I72," ",G72),"")</f>
        <v>a) 0</v>
      </c>
      <c r="D72" s="26"/>
      <c r="G72" s="38">
        <f>IF(J72="FIN","",LOOKUP(I71,DATOS!A:A,DATOS!L:L))</f>
        <v>0</v>
      </c>
      <c r="I72" s="35" t="s">
        <v>57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42"/>
      <c r="B73" s="29"/>
      <c r="C73" s="25" t="str">
        <f ca="1">IF(PORTADA!$F$51="A",CONCATENATE(I73," ",G73),"")</f>
        <v>b) 0</v>
      </c>
      <c r="D73" s="26"/>
      <c r="G73" s="38">
        <f>IF(J72="FIN","",LOOKUP(I71,DATOS!A:A,DATOS!M:M))</f>
        <v>0</v>
      </c>
      <c r="I73" s="35" t="s">
        <v>56</v>
      </c>
      <c r="K73" s="20">
        <f ca="1">IF(PORTADA!$F$51="A",S72,0)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42"/>
      <c r="B74" s="29"/>
      <c r="C74" s="25" t="str">
        <f ca="1">IF(PORTADA!$F$51="A",CONCATENATE(I74," ",G74),"")</f>
        <v>c) 0</v>
      </c>
      <c r="D74" s="26"/>
      <c r="G74" s="38">
        <f>IF(J72="FIN","",LOOKUP(I71,DATOS!A:A,DATOS!N:N))</f>
        <v>0</v>
      </c>
      <c r="I74" s="35" t="s">
        <v>55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42"/>
      <c r="B75" s="29"/>
      <c r="C75" s="25" t="str">
        <f ca="1">IF(PORTADA!$F$51="A",CONCATENATE(I75," ",G75),"")</f>
        <v>d) 0</v>
      </c>
      <c r="D75" s="26"/>
      <c r="G75" s="38">
        <f>IF(J72="FIN","",LOOKUP(I71,DATOS!A:A,DATOS!O:O))</f>
        <v>0</v>
      </c>
      <c r="I75" s="35" t="s">
        <v>45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IF(PORTADA!$F$51="A",CONCATENATE(K77,".- ",G77),"")</f>
        <v xml:space="preserve">13.- LA EDAD MEDIA. </v>
      </c>
      <c r="D77" s="24"/>
      <c r="E77" s="11"/>
      <c r="F77" s="11"/>
      <c r="G77" s="40" t="str">
        <f>IF(J78="FIN","",LOOKUP(I77,DATOS!A:A,DATOS!F:F))</f>
        <v xml:space="preserve">LA EDAD MEDIA. </v>
      </c>
      <c r="H77" s="40">
        <f>IF(J78="FIN",0,LOOKUP(I77,DATOS!A:A,DATOS!P:P))</f>
        <v>0</v>
      </c>
      <c r="I77" s="35">
        <f>+I71+1</f>
        <v>495</v>
      </c>
      <c r="J77" s="61">
        <f>IF(LOOKUP(I77,DATOS!A:A,DATOS!C:C)=0,J71,(LOOKUP(I77,DATOS!A:A,DATOS!C:C)))</f>
        <v>8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42">
        <f ca="1">IF($E$2="X",0,IF(K79&gt;2,H77,K79))</f>
        <v>0</v>
      </c>
      <c r="B78" s="29"/>
      <c r="C78" s="25" t="str">
        <f ca="1">IF(PORTADA!$F$51="A",CONCATENATE(I78," ",G78),"")</f>
        <v>a) 0</v>
      </c>
      <c r="D78" s="26"/>
      <c r="G78" s="38">
        <f>IF(J78="FIN","",LOOKUP(I77,DATOS!A:A,DATOS!L:L))</f>
        <v>0</v>
      </c>
      <c r="I78" s="35" t="s">
        <v>57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42"/>
      <c r="B79" s="29"/>
      <c r="C79" s="25" t="str">
        <f ca="1">IF(PORTADA!$F$51="A",CONCATENATE(I79," ",G79),"")</f>
        <v>b) 0</v>
      </c>
      <c r="D79" s="26"/>
      <c r="G79" s="38">
        <f>IF(J78="FIN","",LOOKUP(I77,DATOS!A:A,DATOS!M:M))</f>
        <v>0</v>
      </c>
      <c r="I79" s="35" t="s">
        <v>56</v>
      </c>
      <c r="K79" s="20">
        <f ca="1">IF(PORTADA!$F$51="A",S78,0)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42"/>
      <c r="B80" s="29"/>
      <c r="C80" s="25" t="str">
        <f ca="1">IF(PORTADA!$F$51="A",CONCATENATE(I80," ",G80),"")</f>
        <v>c) 0</v>
      </c>
      <c r="D80" s="26"/>
      <c r="G80" s="38">
        <f>IF(J78="FIN","",LOOKUP(I77,DATOS!A:A,DATOS!N:N))</f>
        <v>0</v>
      </c>
      <c r="I80" s="35" t="s">
        <v>55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42"/>
      <c r="B81" s="29"/>
      <c r="C81" s="25" t="str">
        <f ca="1">IF(PORTADA!$F$51="A",CONCATENATE(I81," ",G81),"")</f>
        <v>d) 0</v>
      </c>
      <c r="D81" s="26"/>
      <c r="G81" s="38">
        <f>IF(J78="FIN","",LOOKUP(I77,DATOS!A:A,DATOS!O:O))</f>
        <v>0</v>
      </c>
      <c r="I81" s="35" t="s">
        <v>45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IF(PORTADA!$F$51="A",CONCATENATE(K83,".- ",G83),"")</f>
        <v xml:space="preserve">14.- LA EDAD MEDIA. </v>
      </c>
      <c r="D83" s="24"/>
      <c r="E83" s="11"/>
      <c r="F83" s="11"/>
      <c r="G83" s="40" t="str">
        <f>IF(J84="FIN","",LOOKUP(I83,DATOS!A:A,DATOS!F:F))</f>
        <v xml:space="preserve">LA EDAD MEDIA. </v>
      </c>
      <c r="H83" s="40">
        <f>IF(J84="FIN",0,LOOKUP(I83,DATOS!A:A,DATOS!P:P))</f>
        <v>0</v>
      </c>
      <c r="I83" s="35">
        <f>+I77+1</f>
        <v>496</v>
      </c>
      <c r="J83" s="61">
        <f>IF(LOOKUP(I83,DATOS!A:A,DATOS!C:C)=0,J77,(LOOKUP(I83,DATOS!A:A,DATOS!C:C)))</f>
        <v>8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42">
        <f ca="1">IF($E$2="X",0,IF(K85&gt;2,H83,K85))</f>
        <v>0</v>
      </c>
      <c r="B84" s="29"/>
      <c r="C84" s="25" t="str">
        <f ca="1">IF(PORTADA!$F$51="A",CONCATENATE(I84," ",G84),"")</f>
        <v>a) 0</v>
      </c>
      <c r="D84" s="26"/>
      <c r="G84" s="38">
        <f>IF(J84="FIN","",LOOKUP(I83,DATOS!A:A,DATOS!L:L))</f>
        <v>0</v>
      </c>
      <c r="I84" s="35" t="s">
        <v>57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42"/>
      <c r="B85" s="29"/>
      <c r="C85" s="25" t="str">
        <f ca="1">IF(PORTADA!$F$51="A",CONCATENATE(I85," ",G85),"")</f>
        <v>b) 0</v>
      </c>
      <c r="D85" s="26"/>
      <c r="G85" s="38">
        <f>IF(J84="FIN","",LOOKUP(I83,DATOS!A:A,DATOS!M:M))</f>
        <v>0</v>
      </c>
      <c r="I85" s="35" t="s">
        <v>56</v>
      </c>
      <c r="K85" s="20">
        <f ca="1">IF(PORTADA!$F$51="A",S84,0)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42"/>
      <c r="B86" s="29"/>
      <c r="C86" s="25" t="str">
        <f ca="1">IF(PORTADA!$F$51="A",CONCATENATE(I86," ",G86),"")</f>
        <v>c) 0</v>
      </c>
      <c r="D86" s="26"/>
      <c r="G86" s="38">
        <f>IF(J84="FIN","",LOOKUP(I83,DATOS!A:A,DATOS!N:N))</f>
        <v>0</v>
      </c>
      <c r="I86" s="35" t="s">
        <v>55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42"/>
      <c r="B87" s="29"/>
      <c r="C87" s="25" t="str">
        <f ca="1">IF(PORTADA!$F$51="A",CONCATENATE(I87," ",G87),"")</f>
        <v>d) 0</v>
      </c>
      <c r="D87" s="26"/>
      <c r="G87" s="38">
        <f>IF(J84="FIN","",LOOKUP(I83,DATOS!A:A,DATOS!O:O))</f>
        <v>0</v>
      </c>
      <c r="I87" s="35" t="s">
        <v>45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IF(PORTADA!$F$51="A",CONCATENATE(K89,".- ",G89),"")</f>
        <v xml:space="preserve">15.- LA EDAD MEDIA. </v>
      </c>
      <c r="D89" s="24"/>
      <c r="E89" s="11"/>
      <c r="F89" s="11"/>
      <c r="G89" s="40" t="str">
        <f>IF(J90="FIN","",LOOKUP(I89,DATOS!A:A,DATOS!F:F))</f>
        <v xml:space="preserve">LA EDAD MEDIA. </v>
      </c>
      <c r="H89" s="40">
        <f>IF(J90="FIN",0,LOOKUP(I89,DATOS!A:A,DATOS!P:P))</f>
        <v>0</v>
      </c>
      <c r="I89" s="35">
        <f>+I83+1</f>
        <v>497</v>
      </c>
      <c r="J89" s="61">
        <f>IF(LOOKUP(I89,DATOS!A:A,DATOS!C:C)=0,J83,(LOOKUP(I89,DATOS!A:A,DATOS!C:C)))</f>
        <v>8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42">
        <f ca="1">IF($E$2="X",0,IF(K91&gt;2,H89,K91))</f>
        <v>0</v>
      </c>
      <c r="B90" s="29"/>
      <c r="C90" s="25" t="str">
        <f ca="1">IF(PORTADA!$F$51="A",CONCATENATE(I90," ",G90),"")</f>
        <v>a) 0</v>
      </c>
      <c r="D90" s="26"/>
      <c r="G90" s="38">
        <f>IF(J90="FIN","",LOOKUP(I89,DATOS!A:A,DATOS!L:L))</f>
        <v>0</v>
      </c>
      <c r="I90" s="35" t="s">
        <v>57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42"/>
      <c r="B91" s="29"/>
      <c r="C91" s="25" t="str">
        <f ca="1">IF(PORTADA!$F$51="A",CONCATENATE(I91," ",G91),"")</f>
        <v>b) 0</v>
      </c>
      <c r="D91" s="26"/>
      <c r="G91" s="38">
        <f>IF(J90="FIN","",LOOKUP(I89,DATOS!A:A,DATOS!M:M))</f>
        <v>0</v>
      </c>
      <c r="I91" s="35" t="s">
        <v>56</v>
      </c>
      <c r="K91" s="20">
        <f ca="1">IF(PORTADA!$F$51="A",S90,0)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42"/>
      <c r="B92" s="29"/>
      <c r="C92" s="25" t="str">
        <f ca="1">IF(PORTADA!$F$51="A",CONCATENATE(I92," ",G92),"")</f>
        <v>c) 0</v>
      </c>
      <c r="D92" s="26"/>
      <c r="G92" s="38">
        <f>IF(J90="FIN","",LOOKUP(I89,DATOS!A:A,DATOS!N:N))</f>
        <v>0</v>
      </c>
      <c r="I92" s="35" t="s">
        <v>55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42"/>
      <c r="B93" s="29"/>
      <c r="C93" s="25" t="str">
        <f ca="1">IF(PORTADA!$F$51="A",CONCATENATE(I93," ",G93),"")</f>
        <v>d) 0</v>
      </c>
      <c r="D93" s="26"/>
      <c r="G93" s="38">
        <f>IF(J90="FIN","",LOOKUP(I89,DATOS!A:A,DATOS!O:O))</f>
        <v>0</v>
      </c>
      <c r="I93" s="35" t="s">
        <v>45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IF(PORTADA!$F$51="A",CONCATENATE(K95,".- ",G95),"")</f>
        <v xml:space="preserve">16.- LA EDAD MEDIA. </v>
      </c>
      <c r="D95" s="24"/>
      <c r="E95" s="11"/>
      <c r="F95" s="11"/>
      <c r="G95" s="40" t="str">
        <f>IF(J96="FIN","",LOOKUP(I95,DATOS!A:A,DATOS!F:F))</f>
        <v xml:space="preserve">LA EDAD MEDIA. </v>
      </c>
      <c r="H95" s="40">
        <f>IF(J96="FIN",0,LOOKUP(I95,DATOS!A:A,DATOS!P:P))</f>
        <v>0</v>
      </c>
      <c r="I95" s="35">
        <f>+I89+1</f>
        <v>498</v>
      </c>
      <c r="J95" s="61">
        <f>IF(LOOKUP(I95,DATOS!A:A,DATOS!C:C)=0,J89,(LOOKUP(I95,DATOS!A:A,DATOS!C:C)))</f>
        <v>8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42">
        <f ca="1">IF($E$2="X",0,IF(K97&gt;2,H95,K97))</f>
        <v>0</v>
      </c>
      <c r="B96" s="29"/>
      <c r="C96" s="25" t="str">
        <f ca="1">IF(PORTADA!$F$51="A",CONCATENATE(I96," ",G96),"")</f>
        <v>a) 0</v>
      </c>
      <c r="D96" s="26"/>
      <c r="G96" s="38">
        <f>IF(J96="FIN","",LOOKUP(I95,DATOS!A:A,DATOS!L:L))</f>
        <v>0</v>
      </c>
      <c r="I96" s="35" t="s">
        <v>57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42"/>
      <c r="B97" s="29"/>
      <c r="C97" s="25" t="str">
        <f ca="1">IF(PORTADA!$F$51="A",CONCATENATE(I97," ",G97),"")</f>
        <v>b) 0</v>
      </c>
      <c r="D97" s="26"/>
      <c r="G97" s="38">
        <f>IF(J96="FIN","",LOOKUP(I95,DATOS!A:A,DATOS!M:M))</f>
        <v>0</v>
      </c>
      <c r="I97" s="35" t="s">
        <v>56</v>
      </c>
      <c r="K97" s="20">
        <f ca="1">IF(PORTADA!$F$51="A",S96,0)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42"/>
      <c r="B98" s="29"/>
      <c r="C98" s="25" t="str">
        <f ca="1">IF(PORTADA!$F$51="A",CONCATENATE(I98," ",G98),"")</f>
        <v>c) 0</v>
      </c>
      <c r="D98" s="26"/>
      <c r="G98" s="38">
        <f>IF(J96="FIN","",LOOKUP(I95,DATOS!A:A,DATOS!N:N))</f>
        <v>0</v>
      </c>
      <c r="I98" s="35" t="s">
        <v>55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42"/>
      <c r="B99" s="29"/>
      <c r="C99" s="25" t="str">
        <f ca="1">IF(PORTADA!$F$51="A",CONCATENATE(I99," ",G99),"")</f>
        <v>d) 0</v>
      </c>
      <c r="D99" s="26"/>
      <c r="G99" s="38">
        <f>IF(J96="FIN","",LOOKUP(I95,DATOS!A:A,DATOS!O:O))</f>
        <v>0</v>
      </c>
      <c r="I99" s="35" t="s">
        <v>45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IF(PORTADA!$F$51="A",CONCATENATE(K101,".- ",G101),"")</f>
        <v xml:space="preserve">17.- LA EDAD MEDIA. </v>
      </c>
      <c r="D101" s="24"/>
      <c r="E101" s="11"/>
      <c r="F101" s="11"/>
      <c r="G101" s="40" t="str">
        <f>IF(J102="FIN","",LOOKUP(I101,DATOS!A:A,DATOS!F:F))</f>
        <v xml:space="preserve">LA EDAD MEDIA. </v>
      </c>
      <c r="H101" s="40">
        <f>IF(J102="FIN",0,LOOKUP(I101,DATOS!A:A,DATOS!P:P))</f>
        <v>0</v>
      </c>
      <c r="I101" s="35">
        <f>+I95+1</f>
        <v>499</v>
      </c>
      <c r="J101" s="61">
        <f>IF(LOOKUP(I101,DATOS!A:A,DATOS!C:C)=0,J95,(LOOKUP(I101,DATOS!A:A,DATOS!C:C)))</f>
        <v>8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42">
        <f ca="1">IF($E$2="X",0,IF(K103&gt;2,H101,K103))</f>
        <v>0</v>
      </c>
      <c r="B102" s="29"/>
      <c r="C102" s="25" t="str">
        <f ca="1">IF(PORTADA!$F$51="A",CONCATENATE(I102," ",G102),"")</f>
        <v>a) 0</v>
      </c>
      <c r="D102" s="26"/>
      <c r="G102" s="38">
        <f>IF(J102="FIN","",LOOKUP(I101,DATOS!A:A,DATOS!L:L))</f>
        <v>0</v>
      </c>
      <c r="I102" s="35" t="s">
        <v>57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42"/>
      <c r="B103" s="29"/>
      <c r="C103" s="25" t="str">
        <f ca="1">IF(PORTADA!$F$51="A",CONCATENATE(I103," ",G103),"")</f>
        <v>b) 0</v>
      </c>
      <c r="D103" s="26"/>
      <c r="G103" s="38">
        <f>IF(J102="FIN","",LOOKUP(I101,DATOS!A:A,DATOS!M:M))</f>
        <v>0</v>
      </c>
      <c r="I103" s="35" t="s">
        <v>56</v>
      </c>
      <c r="K103" s="20">
        <f ca="1">IF(PORTADA!$F$51="A",S102,0)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42"/>
      <c r="B104" s="29"/>
      <c r="C104" s="25" t="str">
        <f ca="1">IF(PORTADA!$F$51="A",CONCATENATE(I104," ",G104),"")</f>
        <v>c) 0</v>
      </c>
      <c r="D104" s="26"/>
      <c r="G104" s="38">
        <f>IF(J102="FIN","",LOOKUP(I101,DATOS!A:A,DATOS!N:N))</f>
        <v>0</v>
      </c>
      <c r="I104" s="35" t="s">
        <v>55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42"/>
      <c r="B105" s="29"/>
      <c r="C105" s="25" t="str">
        <f ca="1">IF(PORTADA!$F$51="A",CONCATENATE(I105," ",G105),"")</f>
        <v>d) 0</v>
      </c>
      <c r="D105" s="26"/>
      <c r="G105" s="38">
        <f>IF(J102="FIN","",LOOKUP(I101,DATOS!A:A,DATOS!O:O))</f>
        <v>0</v>
      </c>
      <c r="I105" s="35" t="s">
        <v>45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IF(PORTADA!$F$51="A",CONCATENATE(K107,".- ",G107),"")</f>
        <v xml:space="preserve">18.- LA EDAD MEDIA. </v>
      </c>
      <c r="D107" s="24"/>
      <c r="E107" s="11"/>
      <c r="F107" s="11"/>
      <c r="G107" s="40" t="str">
        <f>IF(J108="FIN","",LOOKUP(I107,DATOS!A:A,DATOS!F:F))</f>
        <v xml:space="preserve">LA EDAD MEDIA. </v>
      </c>
      <c r="H107" s="40">
        <f>IF(J108="FIN",0,LOOKUP(I107,DATOS!A:A,DATOS!P:P))</f>
        <v>0</v>
      </c>
      <c r="I107" s="35">
        <f>+I101+1</f>
        <v>500</v>
      </c>
      <c r="J107" s="61">
        <f>IF(LOOKUP(I107,DATOS!A:A,DATOS!C:C)=0,J101,(LOOKUP(I107,DATOS!A:A,DATOS!C:C)))</f>
        <v>8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42">
        <f ca="1">IF($E$2="X",0,IF(K109&gt;2,H107,K109))</f>
        <v>0</v>
      </c>
      <c r="B108" s="29"/>
      <c r="C108" s="25" t="str">
        <f ca="1">IF(PORTADA!$F$51="A",CONCATENATE(I108," ",G108),"")</f>
        <v>a) 0</v>
      </c>
      <c r="D108" s="26"/>
      <c r="G108" s="38">
        <f>IF(J108="FIN","",LOOKUP(I107,DATOS!A:A,DATOS!L:L))</f>
        <v>0</v>
      </c>
      <c r="I108" s="35" t="s">
        <v>57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42"/>
      <c r="B109" s="29"/>
      <c r="C109" s="25" t="str">
        <f ca="1">IF(PORTADA!$F$51="A",CONCATENATE(I109," ",G109),"")</f>
        <v>b) 0</v>
      </c>
      <c r="D109" s="26"/>
      <c r="G109" s="38">
        <f>IF(J108="FIN","",LOOKUP(I107,DATOS!A:A,DATOS!M:M))</f>
        <v>0</v>
      </c>
      <c r="I109" s="35" t="s">
        <v>56</v>
      </c>
      <c r="K109" s="20">
        <f ca="1">IF(PORTADA!$F$51="A",S108,0)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42"/>
      <c r="B110" s="29"/>
      <c r="C110" s="25" t="str">
        <f ca="1">IF(PORTADA!$F$51="A",CONCATENATE(I110," ",G110),"")</f>
        <v>c) 0</v>
      </c>
      <c r="D110" s="26"/>
      <c r="G110" s="38">
        <f>IF(J108="FIN","",LOOKUP(I107,DATOS!A:A,DATOS!N:N))</f>
        <v>0</v>
      </c>
      <c r="I110" s="35" t="s">
        <v>55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42"/>
      <c r="B111" s="29"/>
      <c r="C111" s="25" t="str">
        <f ca="1">IF(PORTADA!$F$51="A",CONCATENATE(I111," ",G111),"")</f>
        <v>d) 0</v>
      </c>
      <c r="D111" s="26"/>
      <c r="G111" s="38">
        <f>IF(J108="FIN","",LOOKUP(I107,DATOS!A:A,DATOS!O:O))</f>
        <v>0</v>
      </c>
      <c r="I111" s="35" t="s">
        <v>45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IF(PORTADA!$F$51="A",CONCATENATE(K113,".- ",G113),"")</f>
        <v xml:space="preserve">19.- LA EDAD MEDIA. </v>
      </c>
      <c r="D113" s="24"/>
      <c r="E113" s="11"/>
      <c r="F113" s="11"/>
      <c r="G113" s="40" t="str">
        <f>IF(J114="FIN","",LOOKUP(I113,DATOS!A:A,DATOS!F:F))</f>
        <v xml:space="preserve">LA EDAD MEDIA. </v>
      </c>
      <c r="H113" s="40">
        <f>IF(J114="FIN",0,LOOKUP(I113,DATOS!A:A,DATOS!P:P))</f>
        <v>0</v>
      </c>
      <c r="I113" s="35">
        <f>+I107+1</f>
        <v>501</v>
      </c>
      <c r="J113" s="61">
        <f>IF(LOOKUP(I113,DATOS!A:A,DATOS!C:C)=0,J107,(LOOKUP(I113,DATOS!A:A,DATOS!C:C)))</f>
        <v>8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42">
        <f ca="1">IF($E$2="X",0,IF(K115&gt;2,H113,K115))</f>
        <v>0</v>
      </c>
      <c r="B114" s="29"/>
      <c r="C114" s="25" t="str">
        <f ca="1">IF(PORTADA!$F$51="A",CONCATENATE(I114," ",G114),"")</f>
        <v>a) 0</v>
      </c>
      <c r="D114" s="26"/>
      <c r="G114" s="38">
        <f>IF(J114="FIN","",LOOKUP(I113,DATOS!A:A,DATOS!L:L))</f>
        <v>0</v>
      </c>
      <c r="I114" s="35" t="s">
        <v>57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42"/>
      <c r="B115" s="29"/>
      <c r="C115" s="25" t="str">
        <f ca="1">IF(PORTADA!$F$51="A",CONCATENATE(I115," ",G115),"")</f>
        <v>b) 0</v>
      </c>
      <c r="D115" s="26"/>
      <c r="G115" s="38">
        <f>IF(J114="FIN","",LOOKUP(I113,DATOS!A:A,DATOS!M:M))</f>
        <v>0</v>
      </c>
      <c r="I115" s="35" t="s">
        <v>56</v>
      </c>
      <c r="K115" s="20">
        <f ca="1">IF(PORTADA!$F$51="A",S114,0)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42"/>
      <c r="B116" s="29"/>
      <c r="C116" s="25" t="str">
        <f ca="1">IF(PORTADA!$F$51="A",CONCATENATE(I116," ",G116),"")</f>
        <v>c) 0</v>
      </c>
      <c r="D116" s="26"/>
      <c r="G116" s="38">
        <f>IF(J114="FIN","",LOOKUP(I113,DATOS!A:A,DATOS!N:N))</f>
        <v>0</v>
      </c>
      <c r="I116" s="35" t="s">
        <v>55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42"/>
      <c r="B117" s="29"/>
      <c r="C117" s="25" t="str">
        <f ca="1">IF(PORTADA!$F$51="A",CONCATENATE(I117," ",G117),"")</f>
        <v>d) 0</v>
      </c>
      <c r="D117" s="26"/>
      <c r="G117" s="38">
        <f>IF(J114="FIN","",LOOKUP(I113,DATOS!A:A,DATOS!O:O))</f>
        <v>0</v>
      </c>
      <c r="I117" s="35" t="s">
        <v>45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IF(PORTADA!$F$51="A",CONCATENATE(K119,".- ",G119),"")</f>
        <v xml:space="preserve">20.- LA EDAD MEDIA. </v>
      </c>
      <c r="D119" s="24"/>
      <c r="E119" s="11"/>
      <c r="F119" s="11"/>
      <c r="G119" s="40" t="str">
        <f>IF(J120="FIN","",LOOKUP(I119,DATOS!A:A,DATOS!F:F))</f>
        <v xml:space="preserve">LA EDAD MEDIA. </v>
      </c>
      <c r="H119" s="40">
        <f>IF(J120="FIN",0,LOOKUP(I119,DATOS!A:A,DATOS!P:P))</f>
        <v>0</v>
      </c>
      <c r="I119" s="35">
        <f>+I113+1</f>
        <v>502</v>
      </c>
      <c r="J119" s="61">
        <f>IF(LOOKUP(I119,DATOS!A:A,DATOS!C:C)=0,J113,(LOOKUP(I119,DATOS!A:A,DATOS!C:C)))</f>
        <v>8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42">
        <f ca="1">IF($E$2="X",0,IF(K121&gt;2,H119,K121))</f>
        <v>0</v>
      </c>
      <c r="B120" s="29"/>
      <c r="C120" s="25" t="str">
        <f ca="1">IF(PORTADA!$F$51="A",CONCATENATE(I120," ",G120),"")</f>
        <v>a) 0</v>
      </c>
      <c r="D120" s="26"/>
      <c r="G120" s="38">
        <f>IF(J120="FIN","",LOOKUP(I119,DATOS!A:A,DATOS!L:L))</f>
        <v>0</v>
      </c>
      <c r="I120" s="35" t="s">
        <v>57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42"/>
      <c r="B121" s="29"/>
      <c r="C121" s="25" t="str">
        <f ca="1">IF(PORTADA!$F$51="A",CONCATENATE(I121," ",G121),"")</f>
        <v>b) 0</v>
      </c>
      <c r="D121" s="26"/>
      <c r="G121" s="38">
        <f>IF(J120="FIN","",LOOKUP(I119,DATOS!A:A,DATOS!M:M))</f>
        <v>0</v>
      </c>
      <c r="I121" s="35" t="s">
        <v>56</v>
      </c>
      <c r="K121" s="20">
        <f ca="1">IF(PORTADA!$F$51="A",S120,0)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42"/>
      <c r="B122" s="29"/>
      <c r="C122" s="25" t="str">
        <f ca="1">IF(PORTADA!$F$51="A",CONCATENATE(I122," ",G122),"")</f>
        <v>c) 0</v>
      </c>
      <c r="D122" s="26"/>
      <c r="G122" s="38">
        <f>IF(J120="FIN","",LOOKUP(I119,DATOS!A:A,DATOS!N:N))</f>
        <v>0</v>
      </c>
      <c r="I122" s="35" t="s">
        <v>55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42"/>
      <c r="B123" s="29"/>
      <c r="C123" s="25" t="str">
        <f ca="1">IF(PORTADA!$F$51="A",CONCATENATE(I123," ",G123),"")</f>
        <v>d) 0</v>
      </c>
      <c r="D123" s="26"/>
      <c r="G123" s="38">
        <f>IF(J120="FIN","",LOOKUP(I119,DATOS!A:A,DATOS!O:O))</f>
        <v>0</v>
      </c>
      <c r="I123" s="35" t="s">
        <v>45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IF(PORTADA!$F$51="A",CONCATENATE(K125,".- ",G125),"")</f>
        <v xml:space="preserve">21.- LA EDAD MEDIA. </v>
      </c>
      <c r="D125" s="24"/>
      <c r="E125" s="11"/>
      <c r="F125" s="11"/>
      <c r="G125" s="40" t="str">
        <f>IF(J126="FIN","",LOOKUP(I125,DATOS!A:A,DATOS!F:F))</f>
        <v xml:space="preserve">LA EDAD MEDIA. </v>
      </c>
      <c r="H125" s="40">
        <f>IF(J126="FIN",0,LOOKUP(I125,DATOS!A:A,DATOS!P:P))</f>
        <v>0</v>
      </c>
      <c r="I125" s="35">
        <f>+I119+1</f>
        <v>503</v>
      </c>
      <c r="J125" s="61">
        <f>IF(LOOKUP(I125,DATOS!A:A,DATOS!C:C)=0,J119,(LOOKUP(I125,DATOS!A:A,DATOS!C:C)))</f>
        <v>8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42">
        <f ca="1">IF($E$2="X",0,IF(K127&gt;2,H125,K127))</f>
        <v>0</v>
      </c>
      <c r="B126" s="29"/>
      <c r="C126" s="25" t="str">
        <f ca="1">IF(PORTADA!$F$51="A",CONCATENATE(I126," ",G126),"")</f>
        <v>a) 0</v>
      </c>
      <c r="D126" s="26"/>
      <c r="G126" s="38">
        <f>IF(J126="FIN","",LOOKUP(I125,DATOS!A:A,DATOS!L:L))</f>
        <v>0</v>
      </c>
      <c r="I126" s="35" t="s">
        <v>57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42"/>
      <c r="B127" s="29"/>
      <c r="C127" s="25" t="str">
        <f ca="1">IF(PORTADA!$F$51="A",CONCATENATE(I127," ",G127),"")</f>
        <v>b) 0</v>
      </c>
      <c r="D127" s="26"/>
      <c r="G127" s="38">
        <f>IF(J126="FIN","",LOOKUP(I125,DATOS!A:A,DATOS!M:M))</f>
        <v>0</v>
      </c>
      <c r="I127" s="35" t="s">
        <v>56</v>
      </c>
      <c r="K127" s="20">
        <f ca="1">IF(PORTADA!$F$51="A",S126,0)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42"/>
      <c r="B128" s="29"/>
      <c r="C128" s="25" t="str">
        <f ca="1">IF(PORTADA!$F$51="A",CONCATENATE(I128," ",G128),"")</f>
        <v>c) 0</v>
      </c>
      <c r="D128" s="26"/>
      <c r="G128" s="38">
        <f>IF(J126="FIN","",LOOKUP(I125,DATOS!A:A,DATOS!N:N))</f>
        <v>0</v>
      </c>
      <c r="I128" s="35" t="s">
        <v>55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42"/>
      <c r="B129" s="29"/>
      <c r="C129" s="25" t="str">
        <f ca="1">IF(PORTADA!$F$51="A",CONCATENATE(I129," ",G129),"")</f>
        <v>d) 0</v>
      </c>
      <c r="D129" s="26"/>
      <c r="G129" s="38">
        <f>IF(J126="FIN","",LOOKUP(I125,DATOS!A:A,DATOS!O:O))</f>
        <v>0</v>
      </c>
      <c r="I129" s="35" t="s">
        <v>45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IF(PORTADA!$F$51="A",CONCATENATE(K131,".- ",G131),"")</f>
        <v xml:space="preserve">22.- LA EDAD MEDIA. </v>
      </c>
      <c r="D131" s="24"/>
      <c r="E131" s="11"/>
      <c r="F131" s="11"/>
      <c r="G131" s="40" t="str">
        <f>IF(J132="FIN","",LOOKUP(I131,DATOS!A:A,DATOS!F:F))</f>
        <v xml:space="preserve">LA EDAD MEDIA. </v>
      </c>
      <c r="H131" s="40">
        <f>IF(J132="FIN",0,LOOKUP(I131,DATOS!A:A,DATOS!P:P))</f>
        <v>0</v>
      </c>
      <c r="I131" s="35">
        <f>+I125+1</f>
        <v>504</v>
      </c>
      <c r="J131" s="61">
        <f>IF(LOOKUP(I131,DATOS!A:A,DATOS!C:C)=0,J125,(LOOKUP(I131,DATOS!A:A,DATOS!C:C)))</f>
        <v>8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42">
        <f ca="1">IF($E$2="X",0,IF(K133&gt;2,H131,K133))</f>
        <v>0</v>
      </c>
      <c r="B132" s="29"/>
      <c r="C132" s="25" t="str">
        <f ca="1">IF(PORTADA!$F$51="A",CONCATENATE(I132," ",G132),"")</f>
        <v>a) 0</v>
      </c>
      <c r="D132" s="26"/>
      <c r="G132" s="38">
        <f>IF(J132="FIN","",LOOKUP(I131,DATOS!A:A,DATOS!L:L))</f>
        <v>0</v>
      </c>
      <c r="I132" s="35" t="s">
        <v>57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42"/>
      <c r="B133" s="29"/>
      <c r="C133" s="25" t="str">
        <f ca="1">IF(PORTADA!$F$51="A",CONCATENATE(I133," ",G133),"")</f>
        <v>b) 0</v>
      </c>
      <c r="D133" s="26"/>
      <c r="G133" s="38">
        <f>IF(J132="FIN","",LOOKUP(I131,DATOS!A:A,DATOS!M:M))</f>
        <v>0</v>
      </c>
      <c r="I133" s="35" t="s">
        <v>56</v>
      </c>
      <c r="K133" s="20">
        <f ca="1">IF(PORTADA!$F$51="A",S132,0)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42"/>
      <c r="B134" s="29"/>
      <c r="C134" s="25" t="str">
        <f ca="1">IF(PORTADA!$F$51="A",CONCATENATE(I134," ",G134),"")</f>
        <v>c) 0</v>
      </c>
      <c r="D134" s="26"/>
      <c r="G134" s="38">
        <f>IF(J132="FIN","",LOOKUP(I131,DATOS!A:A,DATOS!N:N))</f>
        <v>0</v>
      </c>
      <c r="I134" s="35" t="s">
        <v>55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42"/>
      <c r="B135" s="29"/>
      <c r="C135" s="25" t="str">
        <f ca="1">IF(PORTADA!$F$51="A",CONCATENATE(I135," ",G135),"")</f>
        <v>d) 0</v>
      </c>
      <c r="D135" s="26"/>
      <c r="G135" s="38">
        <f>IF(J132="FIN","",LOOKUP(I131,DATOS!A:A,DATOS!O:O))</f>
        <v>0</v>
      </c>
      <c r="I135" s="35" t="s">
        <v>45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IF(PORTADA!$F$51="A",CONCATENATE(K137,".- ",G137),"")</f>
        <v xml:space="preserve">23.- LA EDAD MEDIA. </v>
      </c>
      <c r="D137" s="24"/>
      <c r="E137" s="11"/>
      <c r="F137" s="11"/>
      <c r="G137" s="40" t="str">
        <f>IF(J138="FIN","",LOOKUP(I137,DATOS!A:A,DATOS!F:F))</f>
        <v xml:space="preserve">LA EDAD MEDIA. </v>
      </c>
      <c r="H137" s="40">
        <f>IF(J138="FIN",0,LOOKUP(I137,DATOS!A:A,DATOS!P:P))</f>
        <v>0</v>
      </c>
      <c r="I137" s="35">
        <f>+I131+1</f>
        <v>505</v>
      </c>
      <c r="J137" s="61">
        <f>IF(LOOKUP(I137,DATOS!A:A,DATOS!C:C)=0,J131,(LOOKUP(I137,DATOS!A:A,DATOS!C:C)))</f>
        <v>8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42">
        <f ca="1">IF($E$2="X",0,IF(K139&gt;2,H137,K139))</f>
        <v>0</v>
      </c>
      <c r="B138" s="29"/>
      <c r="C138" s="25" t="str">
        <f ca="1">IF(PORTADA!$F$51="A",CONCATENATE(I138," ",G138),"")</f>
        <v>a) 0</v>
      </c>
      <c r="D138" s="26"/>
      <c r="G138" s="38">
        <f>IF(J138="FIN","",LOOKUP(I137,DATOS!A:A,DATOS!L:L))</f>
        <v>0</v>
      </c>
      <c r="I138" s="35" t="s">
        <v>57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42"/>
      <c r="B139" s="29"/>
      <c r="C139" s="25" t="str">
        <f ca="1">IF(PORTADA!$F$51="A",CONCATENATE(I139," ",G139),"")</f>
        <v>b) 0</v>
      </c>
      <c r="D139" s="26"/>
      <c r="G139" s="38">
        <f>IF(J138="FIN","",LOOKUP(I137,DATOS!A:A,DATOS!M:M))</f>
        <v>0</v>
      </c>
      <c r="I139" s="35" t="s">
        <v>56</v>
      </c>
      <c r="K139" s="20">
        <f ca="1">IF(PORTADA!$F$51="A",S138,0)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42"/>
      <c r="B140" s="29"/>
      <c r="C140" s="25" t="str">
        <f ca="1">IF(PORTADA!$F$51="A",CONCATENATE(I140," ",G140),"")</f>
        <v>c) 0</v>
      </c>
      <c r="D140" s="26"/>
      <c r="G140" s="38">
        <f>IF(J138="FIN","",LOOKUP(I137,DATOS!A:A,DATOS!N:N))</f>
        <v>0</v>
      </c>
      <c r="I140" s="35" t="s">
        <v>55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42"/>
      <c r="B141" s="29"/>
      <c r="C141" s="25" t="str">
        <f ca="1">IF(PORTADA!$F$51="A",CONCATENATE(I141," ",G141),"")</f>
        <v>d) 0</v>
      </c>
      <c r="D141" s="26"/>
      <c r="G141" s="38">
        <f>IF(J138="FIN","",LOOKUP(I137,DATOS!A:A,DATOS!O:O))</f>
        <v>0</v>
      </c>
      <c r="I141" s="35" t="s">
        <v>45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IF(PORTADA!$F$51="A",CONCATENATE(K143,".- ",G143),"")</f>
        <v xml:space="preserve">24.- LA EDAD MEDIA. </v>
      </c>
      <c r="D143" s="24"/>
      <c r="E143" s="11"/>
      <c r="F143" s="11"/>
      <c r="G143" s="40" t="str">
        <f>IF(J144="FIN","",LOOKUP(I143,DATOS!A:A,DATOS!F:F))</f>
        <v xml:space="preserve">LA EDAD MEDIA. </v>
      </c>
      <c r="H143" s="40">
        <f>IF(J144="FIN",0,LOOKUP(I143,DATOS!A:A,DATOS!P:P))</f>
        <v>0</v>
      </c>
      <c r="I143" s="35">
        <f>+I137+1</f>
        <v>506</v>
      </c>
      <c r="J143" s="61">
        <f>IF(LOOKUP(I143,DATOS!A:A,DATOS!C:C)=0,J137,(LOOKUP(I143,DATOS!A:A,DATOS!C:C)))</f>
        <v>8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42">
        <f ca="1">IF($E$2="X",0,IF(K145&gt;2,H143,K145))</f>
        <v>0</v>
      </c>
      <c r="B144" s="29"/>
      <c r="C144" s="25" t="str">
        <f ca="1">IF(PORTADA!$F$51="A",CONCATENATE(I144," ",G144),"")</f>
        <v>a) 0</v>
      </c>
      <c r="D144" s="26"/>
      <c r="G144" s="38">
        <f>IF(J144="FIN","",LOOKUP(I143,DATOS!A:A,DATOS!L:L))</f>
        <v>0</v>
      </c>
      <c r="I144" s="35" t="s">
        <v>57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42"/>
      <c r="B145" s="29"/>
      <c r="C145" s="25" t="str">
        <f ca="1">IF(PORTADA!$F$51="A",CONCATENATE(I145," ",G145),"")</f>
        <v>b) 0</v>
      </c>
      <c r="D145" s="26"/>
      <c r="G145" s="38">
        <f>IF(J144="FIN","",LOOKUP(I143,DATOS!A:A,DATOS!M:M))</f>
        <v>0</v>
      </c>
      <c r="I145" s="35" t="s">
        <v>56</v>
      </c>
      <c r="K145" s="20">
        <f ca="1">IF(PORTADA!$F$51="A",S144,0)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42"/>
      <c r="B146" s="29"/>
      <c r="C146" s="25" t="str">
        <f ca="1">IF(PORTADA!$F$51="A",CONCATENATE(I146," ",G146),"")</f>
        <v>c) 0</v>
      </c>
      <c r="D146" s="26"/>
      <c r="G146" s="38">
        <f>IF(J144="FIN","",LOOKUP(I143,DATOS!A:A,DATOS!N:N))</f>
        <v>0</v>
      </c>
      <c r="I146" s="35" t="s">
        <v>55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42"/>
      <c r="B147" s="29"/>
      <c r="C147" s="25" t="str">
        <f ca="1">IF(PORTADA!$F$51="A",CONCATENATE(I147," ",G147),"")</f>
        <v>d) 0</v>
      </c>
      <c r="D147" s="26"/>
      <c r="G147" s="38">
        <f>IF(J144="FIN","",LOOKUP(I143,DATOS!A:A,DATOS!O:O))</f>
        <v>0</v>
      </c>
      <c r="I147" s="35" t="s">
        <v>45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IF(PORTADA!$F$51="A",CONCATENATE(K149,".- ",G149),"")</f>
        <v xml:space="preserve">25.- LA EDAD MEDIA. </v>
      </c>
      <c r="D149" s="24"/>
      <c r="E149" s="11"/>
      <c r="F149" s="11"/>
      <c r="G149" s="40" t="str">
        <f>IF(J150="FIN","",LOOKUP(I149,DATOS!A:A,DATOS!F:F))</f>
        <v xml:space="preserve">LA EDAD MEDIA. </v>
      </c>
      <c r="H149" s="40">
        <f>IF(J150="FIN",0,LOOKUP(I149,DATOS!A:A,DATOS!P:P))</f>
        <v>0</v>
      </c>
      <c r="I149" s="35">
        <f>+I143+1</f>
        <v>507</v>
      </c>
      <c r="J149" s="61">
        <f>IF(LOOKUP(I149,DATOS!A:A,DATOS!C:C)=0,J143,(LOOKUP(I149,DATOS!A:A,DATOS!C:C)))</f>
        <v>8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42">
        <f ca="1">IF($E$2="X",0,IF(K151&gt;2,H149,K151))</f>
        <v>0</v>
      </c>
      <c r="B150" s="29"/>
      <c r="C150" s="25" t="str">
        <f ca="1">IF(PORTADA!$F$51="A",CONCATENATE(I150," ",G150),"")</f>
        <v>a) 0</v>
      </c>
      <c r="D150" s="26"/>
      <c r="G150" s="38">
        <f>IF(J150="FIN","",LOOKUP(I149,DATOS!A:A,DATOS!L:L))</f>
        <v>0</v>
      </c>
      <c r="I150" s="35" t="s">
        <v>57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42"/>
      <c r="B151" s="29"/>
      <c r="C151" s="25" t="str">
        <f ca="1">IF(PORTADA!$F$51="A",CONCATENATE(I151," ",G151),"")</f>
        <v>b) 0</v>
      </c>
      <c r="D151" s="26"/>
      <c r="G151" s="38">
        <f>IF(J150="FIN","",LOOKUP(I149,DATOS!A:A,DATOS!M:M))</f>
        <v>0</v>
      </c>
      <c r="I151" s="35" t="s">
        <v>56</v>
      </c>
      <c r="K151" s="20">
        <f ca="1">IF(PORTADA!$F$51="A",S150,0)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42"/>
      <c r="B152" s="29"/>
      <c r="C152" s="25" t="str">
        <f ca="1">IF(PORTADA!$F$51="A",CONCATENATE(I152," ",G152),"")</f>
        <v>c) 0</v>
      </c>
      <c r="D152" s="26"/>
      <c r="G152" s="38">
        <f>IF(J150="FIN","",LOOKUP(I149,DATOS!A:A,DATOS!N:N))</f>
        <v>0</v>
      </c>
      <c r="I152" s="35" t="s">
        <v>55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42"/>
      <c r="B153" s="29"/>
      <c r="C153" s="25" t="str">
        <f ca="1">IF(PORTADA!$F$51="A",CONCATENATE(I153," ",G153),"")</f>
        <v>d) 0</v>
      </c>
      <c r="D153" s="26"/>
      <c r="G153" s="38">
        <f>IF(J150="FIN","",LOOKUP(I149,DATOS!A:A,DATOS!O:O))</f>
        <v>0</v>
      </c>
      <c r="I153" s="35" t="s">
        <v>45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IF(PORTADA!$F$51="A",CONCATENATE(K155,".- ",G155),"")</f>
        <v xml:space="preserve">26.- LA EDAD MEDIA. </v>
      </c>
      <c r="D155" s="24"/>
      <c r="E155" s="11"/>
      <c r="F155" s="11"/>
      <c r="G155" s="40" t="str">
        <f>IF(J156="FIN","",LOOKUP(I155,DATOS!A:A,DATOS!F:F))</f>
        <v xml:space="preserve">LA EDAD MEDIA. </v>
      </c>
      <c r="H155" s="40">
        <f>IF(J156="FIN",0,LOOKUP(I155,DATOS!A:A,DATOS!P:P))</f>
        <v>0</v>
      </c>
      <c r="I155" s="35">
        <f>+I149+1</f>
        <v>508</v>
      </c>
      <c r="J155" s="61">
        <f>IF(LOOKUP(I155,DATOS!A:A,DATOS!C:C)=0,J149,(LOOKUP(I155,DATOS!A:A,DATOS!C:C)))</f>
        <v>8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42">
        <f ca="1">IF($E$2="X",0,IF(K157&gt;2,H155,K157))</f>
        <v>0</v>
      </c>
      <c r="B156" s="29"/>
      <c r="C156" s="25" t="str">
        <f ca="1">IF(PORTADA!$F$51="A",CONCATENATE(I156," ",G156),"")</f>
        <v>a) 0</v>
      </c>
      <c r="D156" s="26"/>
      <c r="G156" s="38">
        <f>IF(J156="FIN","",LOOKUP(I155,DATOS!A:A,DATOS!L:L))</f>
        <v>0</v>
      </c>
      <c r="I156" s="35" t="s">
        <v>57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42"/>
      <c r="B157" s="29"/>
      <c r="C157" s="25" t="str">
        <f ca="1">IF(PORTADA!$F$51="A",CONCATENATE(I157," ",G157),"")</f>
        <v>b) 0</v>
      </c>
      <c r="D157" s="26"/>
      <c r="G157" s="38">
        <f>IF(J156="FIN","",LOOKUP(I155,DATOS!A:A,DATOS!M:M))</f>
        <v>0</v>
      </c>
      <c r="I157" s="35" t="s">
        <v>56</v>
      </c>
      <c r="K157" s="20">
        <f ca="1">IF(PORTADA!$F$51="A",S156,0)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42"/>
      <c r="B158" s="29"/>
      <c r="C158" s="25" t="str">
        <f ca="1">IF(PORTADA!$F$51="A",CONCATENATE(I158," ",G158),"")</f>
        <v>c) 0</v>
      </c>
      <c r="D158" s="26"/>
      <c r="G158" s="38">
        <f>IF(J156="FIN","",LOOKUP(I155,DATOS!A:A,DATOS!N:N))</f>
        <v>0</v>
      </c>
      <c r="I158" s="35" t="s">
        <v>55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42"/>
      <c r="B159" s="29"/>
      <c r="C159" s="25" t="str">
        <f ca="1">IF(PORTADA!$F$51="A",CONCATENATE(I159," ",G159),"")</f>
        <v>d) 0</v>
      </c>
      <c r="D159" s="26"/>
      <c r="G159" s="38">
        <f>IF(J156="FIN","",LOOKUP(I155,DATOS!A:A,DATOS!O:O))</f>
        <v>0</v>
      </c>
      <c r="I159" s="35" t="s">
        <v>45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IF(PORTADA!$F$51="A",CONCATENATE(K161,".- ",G161),"")</f>
        <v xml:space="preserve">27.- LA EDAD MEDIA. </v>
      </c>
      <c r="D161" s="24"/>
      <c r="E161" s="11"/>
      <c r="F161" s="11"/>
      <c r="G161" s="40" t="str">
        <f>IF(J162="FIN","",LOOKUP(I161,DATOS!A:A,DATOS!F:F))</f>
        <v xml:space="preserve">LA EDAD MEDIA. </v>
      </c>
      <c r="H161" s="40">
        <f>IF(J162="FIN",0,LOOKUP(I161,DATOS!A:A,DATOS!P:P))</f>
        <v>0</v>
      </c>
      <c r="I161" s="35">
        <f>+I155+1</f>
        <v>509</v>
      </c>
      <c r="J161" s="61">
        <f>IF(LOOKUP(I161,DATOS!A:A,DATOS!C:C)=0,J155,(LOOKUP(I161,DATOS!A:A,DATOS!C:C)))</f>
        <v>8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42">
        <f ca="1">IF($E$2="X",0,IF(K163&gt;2,H161,K163))</f>
        <v>0</v>
      </c>
      <c r="B162" s="29"/>
      <c r="C162" s="25" t="str">
        <f ca="1">IF(PORTADA!$F$51="A",CONCATENATE(I162," ",G162),"")</f>
        <v>a) 0</v>
      </c>
      <c r="D162" s="26"/>
      <c r="G162" s="38">
        <f>IF(J162="FIN","",LOOKUP(I161,DATOS!A:A,DATOS!L:L))</f>
        <v>0</v>
      </c>
      <c r="I162" s="35" t="s">
        <v>57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42"/>
      <c r="B163" s="29"/>
      <c r="C163" s="25" t="str">
        <f ca="1">IF(PORTADA!$F$51="A",CONCATENATE(I163," ",G163),"")</f>
        <v>b) 0</v>
      </c>
      <c r="D163" s="26"/>
      <c r="G163" s="38">
        <f>IF(J162="FIN","",LOOKUP(I161,DATOS!A:A,DATOS!M:M))</f>
        <v>0</v>
      </c>
      <c r="I163" s="35" t="s">
        <v>56</v>
      </c>
      <c r="K163" s="20">
        <f ca="1">IF(PORTADA!$F$51="A",S162,0)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42"/>
      <c r="B164" s="29"/>
      <c r="C164" s="25" t="str">
        <f ca="1">IF(PORTADA!$F$51="A",CONCATENATE(I164," ",G164),"")</f>
        <v>c) 0</v>
      </c>
      <c r="D164" s="26"/>
      <c r="G164" s="38">
        <f>IF(J162="FIN","",LOOKUP(I161,DATOS!A:A,DATOS!N:N))</f>
        <v>0</v>
      </c>
      <c r="I164" s="35" t="s">
        <v>55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42"/>
      <c r="B165" s="29"/>
      <c r="C165" s="25" t="str">
        <f ca="1">IF(PORTADA!$F$51="A",CONCATENATE(I165," ",G165),"")</f>
        <v>d) 0</v>
      </c>
      <c r="D165" s="26"/>
      <c r="G165" s="38">
        <f>IF(J162="FIN","",LOOKUP(I161,DATOS!A:A,DATOS!O:O))</f>
        <v>0</v>
      </c>
      <c r="I165" s="35" t="s">
        <v>45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IF(PORTADA!$F$51="A",CONCATENATE(K167,".- ",G167),"")</f>
        <v xml:space="preserve">28.- LA EDAD MEDIA. </v>
      </c>
      <c r="D167" s="24"/>
      <c r="E167" s="11"/>
      <c r="F167" s="11"/>
      <c r="G167" s="40" t="str">
        <f>IF(J168="FIN","",LOOKUP(I167,DATOS!A:A,DATOS!F:F))</f>
        <v xml:space="preserve">LA EDAD MEDIA. </v>
      </c>
      <c r="H167" s="40">
        <f>IF(J168="FIN",0,LOOKUP(I167,DATOS!A:A,DATOS!P:P))</f>
        <v>0</v>
      </c>
      <c r="I167" s="35">
        <f>+I161+1</f>
        <v>510</v>
      </c>
      <c r="J167" s="61">
        <f>IF(LOOKUP(I167,DATOS!A:A,DATOS!C:C)=0,J161,(LOOKUP(I167,DATOS!A:A,DATOS!C:C)))</f>
        <v>8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42">
        <f ca="1">IF($E$2="X",0,IF(K169&gt;2,H167,K169))</f>
        <v>0</v>
      </c>
      <c r="B168" s="29"/>
      <c r="C168" s="25" t="str">
        <f ca="1">IF(PORTADA!$F$51="A",CONCATENATE(I168," ",G168),"")</f>
        <v>a) 0</v>
      </c>
      <c r="D168" s="26"/>
      <c r="G168" s="38">
        <f>IF(J168="FIN","",LOOKUP(I167,DATOS!A:A,DATOS!L:L))</f>
        <v>0</v>
      </c>
      <c r="I168" s="35" t="s">
        <v>57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42"/>
      <c r="B169" s="29"/>
      <c r="C169" s="25" t="str">
        <f ca="1">IF(PORTADA!$F$51="A",CONCATENATE(I169," ",G169),"")</f>
        <v>b) 0</v>
      </c>
      <c r="D169" s="26"/>
      <c r="G169" s="38">
        <f>IF(J168="FIN","",LOOKUP(I167,DATOS!A:A,DATOS!M:M))</f>
        <v>0</v>
      </c>
      <c r="I169" s="35" t="s">
        <v>56</v>
      </c>
      <c r="K169" s="20">
        <f ca="1">IF(PORTADA!$F$51="A",S168,0)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42"/>
      <c r="B170" s="29"/>
      <c r="C170" s="25" t="str">
        <f ca="1">IF(PORTADA!$F$51="A",CONCATENATE(I170," ",G170),"")</f>
        <v>c) 0</v>
      </c>
      <c r="D170" s="26"/>
      <c r="G170" s="38">
        <f>IF(J168="FIN","",LOOKUP(I167,DATOS!A:A,DATOS!N:N))</f>
        <v>0</v>
      </c>
      <c r="I170" s="35" t="s">
        <v>55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42"/>
      <c r="B171" s="29"/>
      <c r="C171" s="25" t="str">
        <f ca="1">IF(PORTADA!$F$51="A",CONCATENATE(I171," ",G171),"")</f>
        <v>d) 0</v>
      </c>
      <c r="D171" s="26"/>
      <c r="G171" s="38">
        <f>IF(J168="FIN","",LOOKUP(I167,DATOS!A:A,DATOS!O:O))</f>
        <v>0</v>
      </c>
      <c r="I171" s="35" t="s">
        <v>45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IF(PORTADA!$F$51="A",CONCATENATE(K173,".- ",G173),"")</f>
        <v xml:space="preserve">29.- LA EDAD MEDIA. </v>
      </c>
      <c r="D173" s="24"/>
      <c r="E173" s="11"/>
      <c r="F173" s="11"/>
      <c r="G173" s="40" t="str">
        <f>IF(J174="FIN","",LOOKUP(I173,DATOS!A:A,DATOS!F:F))</f>
        <v xml:space="preserve">LA EDAD MEDIA. </v>
      </c>
      <c r="H173" s="40">
        <f>IF(J174="FIN",0,LOOKUP(I173,DATOS!A:A,DATOS!P:P))</f>
        <v>0</v>
      </c>
      <c r="I173" s="35">
        <f>+I167+1</f>
        <v>511</v>
      </c>
      <c r="J173" s="61">
        <f>IF(LOOKUP(I173,DATOS!A:A,DATOS!C:C)=0,J167,(LOOKUP(I173,DATOS!A:A,DATOS!C:C)))</f>
        <v>8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42">
        <f ca="1">IF($E$2="X",0,IF(K175&gt;2,H173,K175))</f>
        <v>0</v>
      </c>
      <c r="B174" s="29"/>
      <c r="C174" s="25" t="str">
        <f ca="1">IF(PORTADA!$F$51="A",CONCATENATE(I174," ",G174),"")</f>
        <v>a) 0</v>
      </c>
      <c r="D174" s="26"/>
      <c r="G174" s="38">
        <f>IF(J174="FIN","",LOOKUP(I173,DATOS!A:A,DATOS!L:L))</f>
        <v>0</v>
      </c>
      <c r="I174" s="35" t="s">
        <v>57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42"/>
      <c r="B175" s="29"/>
      <c r="C175" s="25" t="str">
        <f ca="1">IF(PORTADA!$F$51="A",CONCATENATE(I175," ",G175),"")</f>
        <v>b) 0</v>
      </c>
      <c r="D175" s="26"/>
      <c r="G175" s="38">
        <f>IF(J174="FIN","",LOOKUP(I173,DATOS!A:A,DATOS!M:M))</f>
        <v>0</v>
      </c>
      <c r="I175" s="35" t="s">
        <v>56</v>
      </c>
      <c r="K175" s="20">
        <f ca="1">IF(PORTADA!$F$51="A",S174,0)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42"/>
      <c r="B176" s="29"/>
      <c r="C176" s="25" t="str">
        <f ca="1">IF(PORTADA!$F$51="A",CONCATENATE(I176," ",G176),"")</f>
        <v>c) 0</v>
      </c>
      <c r="D176" s="26"/>
      <c r="G176" s="38">
        <f>IF(J174="FIN","",LOOKUP(I173,DATOS!A:A,DATOS!N:N))</f>
        <v>0</v>
      </c>
      <c r="I176" s="35" t="s">
        <v>55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42"/>
      <c r="B177" s="29"/>
      <c r="C177" s="25" t="str">
        <f ca="1">IF(PORTADA!$F$51="A",CONCATENATE(I177," ",G177),"")</f>
        <v>d) 0</v>
      </c>
      <c r="D177" s="26"/>
      <c r="G177" s="38">
        <f>IF(J174="FIN","",LOOKUP(I173,DATOS!A:A,DATOS!O:O))</f>
        <v>0</v>
      </c>
      <c r="I177" s="35" t="s">
        <v>45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IF(PORTADA!$F$51="A",CONCATENATE(K179,".- ",G179),"")</f>
        <v xml:space="preserve">30.- LA EDAD MEDIA. </v>
      </c>
      <c r="D179" s="24"/>
      <c r="E179" s="11"/>
      <c r="F179" s="11"/>
      <c r="G179" s="40" t="str">
        <f>IF(J180="FIN","",LOOKUP(I179,DATOS!A:A,DATOS!F:F))</f>
        <v xml:space="preserve">LA EDAD MEDIA. </v>
      </c>
      <c r="H179" s="40">
        <f>IF(J180="FIN",0,LOOKUP(I179,DATOS!A:A,DATOS!P:P))</f>
        <v>0</v>
      </c>
      <c r="I179" s="35">
        <f>+I173+1</f>
        <v>512</v>
      </c>
      <c r="J179" s="61">
        <f>IF(LOOKUP(I179,DATOS!A:A,DATOS!C:C)=0,J173,(LOOKUP(I179,DATOS!A:A,DATOS!C:C)))</f>
        <v>8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42">
        <f ca="1">IF($E$2="X",0,IF(K181&gt;2,H179,K181))</f>
        <v>0</v>
      </c>
      <c r="B180" s="29"/>
      <c r="C180" s="25" t="str">
        <f ca="1">IF(PORTADA!$F$51="A",CONCATENATE(I180," ",G180),"")</f>
        <v>a) 0</v>
      </c>
      <c r="D180" s="26"/>
      <c r="G180" s="38">
        <f>IF(J180="FIN","",LOOKUP(I179,DATOS!A:A,DATOS!L:L))</f>
        <v>0</v>
      </c>
      <c r="I180" s="35" t="s">
        <v>57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42"/>
      <c r="B181" s="29"/>
      <c r="C181" s="25" t="str">
        <f ca="1">IF(PORTADA!$F$51="A",CONCATENATE(I181," ",G181),"")</f>
        <v>b) 0</v>
      </c>
      <c r="D181" s="26"/>
      <c r="G181" s="38">
        <f>IF(J180="FIN","",LOOKUP(I179,DATOS!A:A,DATOS!M:M))</f>
        <v>0</v>
      </c>
      <c r="I181" s="35" t="s">
        <v>56</v>
      </c>
      <c r="K181" s="20">
        <f ca="1">IF(PORTADA!$F$51="A",S180,0)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42"/>
      <c r="B182" s="29"/>
      <c r="C182" s="25" t="str">
        <f ca="1">IF(PORTADA!$F$51="A",CONCATENATE(I182," ",G182),"")</f>
        <v>c) 0</v>
      </c>
      <c r="D182" s="26"/>
      <c r="G182" s="38">
        <f>IF(J180="FIN","",LOOKUP(I179,DATOS!A:A,DATOS!N:N))</f>
        <v>0</v>
      </c>
      <c r="I182" s="35" t="s">
        <v>55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42"/>
      <c r="B183" s="29"/>
      <c r="C183" s="25" t="str">
        <f ca="1">IF(PORTADA!$F$51="A",CONCATENATE(I183," ",G183),"")</f>
        <v>d) 0</v>
      </c>
      <c r="D183" s="26"/>
      <c r="G183" s="38">
        <f>IF(J180="FIN","",LOOKUP(I179,DATOS!A:A,DATOS!O:O))</f>
        <v>0</v>
      </c>
      <c r="I183" s="35" t="s">
        <v>45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IF(PORTADA!$F$51="A",CONCATENATE(K185,".- ",G185),"")</f>
        <v xml:space="preserve">31.- LA EDAD MEDIA. </v>
      </c>
      <c r="D185" s="24"/>
      <c r="E185" s="11"/>
      <c r="F185" s="11"/>
      <c r="G185" s="40" t="str">
        <f>IF(J186="FIN","",LOOKUP(I185,DATOS!A:A,DATOS!F:F))</f>
        <v xml:space="preserve">LA EDAD MEDIA. </v>
      </c>
      <c r="H185" s="40">
        <f>IF(J186="FIN",0,LOOKUP(I185,DATOS!A:A,DATOS!P:P))</f>
        <v>0</v>
      </c>
      <c r="I185" s="35">
        <f>+I179+1</f>
        <v>513</v>
      </c>
      <c r="J185" s="61">
        <f>IF(LOOKUP(I185,DATOS!A:A,DATOS!C:C)=0,J179,(LOOKUP(I185,DATOS!A:A,DATOS!C:C)))</f>
        <v>8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42">
        <f ca="1">IF($E$2="X",0,IF(K187&gt;2,H185,K187))</f>
        <v>0</v>
      </c>
      <c r="B186" s="29"/>
      <c r="C186" s="25" t="str">
        <f ca="1">IF(PORTADA!$F$51="A",CONCATENATE(I186," ",G186),"")</f>
        <v>a) 0</v>
      </c>
      <c r="D186" s="26"/>
      <c r="G186" s="38">
        <f>IF(J186="FIN","",LOOKUP(I185,DATOS!A:A,DATOS!L:L))</f>
        <v>0</v>
      </c>
      <c r="I186" s="35" t="s">
        <v>57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42"/>
      <c r="B187" s="29"/>
      <c r="C187" s="25" t="str">
        <f ca="1">IF(PORTADA!$F$51="A",CONCATENATE(I187," ",G187),"")</f>
        <v>b) 0</v>
      </c>
      <c r="D187" s="26"/>
      <c r="G187" s="38">
        <f>IF(J186="FIN","",LOOKUP(I185,DATOS!A:A,DATOS!M:M))</f>
        <v>0</v>
      </c>
      <c r="I187" s="35" t="s">
        <v>56</v>
      </c>
      <c r="K187" s="20">
        <f ca="1">IF(PORTADA!$F$51="A",S186,0)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42"/>
      <c r="B188" s="29"/>
      <c r="C188" s="25" t="str">
        <f ca="1">IF(PORTADA!$F$51="A",CONCATENATE(I188," ",G188),"")</f>
        <v>c) 0</v>
      </c>
      <c r="D188" s="26"/>
      <c r="G188" s="38">
        <f>IF(J186="FIN","",LOOKUP(I185,DATOS!A:A,DATOS!N:N))</f>
        <v>0</v>
      </c>
      <c r="I188" s="35" t="s">
        <v>55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42"/>
      <c r="B189" s="29"/>
      <c r="C189" s="25" t="str">
        <f ca="1">IF(PORTADA!$F$51="A",CONCATENATE(I189," ",G189),"")</f>
        <v>d) 0</v>
      </c>
      <c r="D189" s="26"/>
      <c r="G189" s="38">
        <f>IF(J186="FIN","",LOOKUP(I185,DATOS!A:A,DATOS!O:O))</f>
        <v>0</v>
      </c>
      <c r="I189" s="35" t="s">
        <v>45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IF(PORTADA!$F$51="A",CONCATENATE(K191,".- ",G191),"")</f>
        <v xml:space="preserve">32.- LA EDAD MEDIA. </v>
      </c>
      <c r="D191" s="24"/>
      <c r="E191" s="11"/>
      <c r="F191" s="11"/>
      <c r="G191" s="40" t="str">
        <f>IF(J192="FIN","",LOOKUP(I191,DATOS!A:A,DATOS!F:F))</f>
        <v xml:space="preserve">LA EDAD MEDIA. </v>
      </c>
      <c r="H191" s="40">
        <f>IF(J192="FIN",0,LOOKUP(I191,DATOS!A:A,DATOS!P:P))</f>
        <v>0</v>
      </c>
      <c r="I191" s="35">
        <f>+I185+1</f>
        <v>514</v>
      </c>
      <c r="J191" s="61">
        <f>IF(LOOKUP(I191,DATOS!A:A,DATOS!C:C)=0,J185,(LOOKUP(I191,DATOS!A:A,DATOS!C:C)))</f>
        <v>8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42">
        <f ca="1">IF($E$2="X",0,IF(K193&gt;2,H191,K193))</f>
        <v>0</v>
      </c>
      <c r="B192" s="29"/>
      <c r="C192" s="25" t="str">
        <f ca="1">IF(PORTADA!$F$51="A",CONCATENATE(I192," ",G192),"")</f>
        <v>a) 0</v>
      </c>
      <c r="D192" s="26"/>
      <c r="G192" s="38">
        <f>IF(J192="FIN","",LOOKUP(I191,DATOS!A:A,DATOS!L:L))</f>
        <v>0</v>
      </c>
      <c r="I192" s="35" t="s">
        <v>57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42"/>
      <c r="B193" s="29"/>
      <c r="C193" s="25" t="str">
        <f ca="1">IF(PORTADA!$F$51="A",CONCATENATE(I193," ",G193),"")</f>
        <v>b) 0</v>
      </c>
      <c r="D193" s="26"/>
      <c r="G193" s="38">
        <f>IF(J192="FIN","",LOOKUP(I191,DATOS!A:A,DATOS!M:M))</f>
        <v>0</v>
      </c>
      <c r="I193" s="35" t="s">
        <v>56</v>
      </c>
      <c r="K193" s="20">
        <f ca="1">IF(PORTADA!$F$51="A",S192,0)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42"/>
      <c r="B194" s="29"/>
      <c r="C194" s="25" t="str">
        <f ca="1">IF(PORTADA!$F$51="A",CONCATENATE(I194," ",G194),"")</f>
        <v>c) 0</v>
      </c>
      <c r="D194" s="26"/>
      <c r="G194" s="38">
        <f>IF(J192="FIN","",LOOKUP(I191,DATOS!A:A,DATOS!N:N))</f>
        <v>0</v>
      </c>
      <c r="I194" s="35" t="s">
        <v>55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42"/>
      <c r="B195" s="29"/>
      <c r="C195" s="25" t="str">
        <f ca="1">IF(PORTADA!$F$51="A",CONCATENATE(I195," ",G195),"")</f>
        <v>d) 0</v>
      </c>
      <c r="D195" s="26"/>
      <c r="G195" s="38">
        <f>IF(J192="FIN","",LOOKUP(I191,DATOS!A:A,DATOS!O:O))</f>
        <v>0</v>
      </c>
      <c r="I195" s="35" t="s">
        <v>45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IF(PORTADA!$F$51="A",CONCATENATE(K197,".- ",G197),"")</f>
        <v xml:space="preserve">33.- LA EDAD MEDIA. </v>
      </c>
      <c r="D197" s="24"/>
      <c r="E197" s="11"/>
      <c r="F197" s="11"/>
      <c r="G197" s="40" t="str">
        <f>IF(J198="FIN","",LOOKUP(I197,DATOS!A:A,DATOS!F:F))</f>
        <v xml:space="preserve">LA EDAD MEDIA. </v>
      </c>
      <c r="H197" s="40">
        <f>IF(J198="FIN",0,LOOKUP(I197,DATOS!A:A,DATOS!P:P))</f>
        <v>0</v>
      </c>
      <c r="I197" s="35">
        <f>+I191+1</f>
        <v>515</v>
      </c>
      <c r="J197" s="61">
        <f>IF(LOOKUP(I197,DATOS!A:A,DATOS!C:C)=0,J191,(LOOKUP(I197,DATOS!A:A,DATOS!C:C)))</f>
        <v>8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42">
        <f ca="1">IF($E$2="X",0,IF(K199&gt;2,H197,K199))</f>
        <v>0</v>
      </c>
      <c r="B198" s="29"/>
      <c r="C198" s="25" t="str">
        <f ca="1">IF(PORTADA!$F$51="A",CONCATENATE(I198," ",G198),"")</f>
        <v>a) 0</v>
      </c>
      <c r="D198" s="26"/>
      <c r="G198" s="38">
        <f>IF(J198="FIN","",LOOKUP(I197,DATOS!A:A,DATOS!L:L))</f>
        <v>0</v>
      </c>
      <c r="I198" s="35" t="s">
        <v>57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42"/>
      <c r="B199" s="29"/>
      <c r="C199" s="25" t="str">
        <f ca="1">IF(PORTADA!$F$51="A",CONCATENATE(I199," ",G199),"")</f>
        <v>b) 0</v>
      </c>
      <c r="D199" s="26"/>
      <c r="G199" s="38">
        <f>IF(J198="FIN","",LOOKUP(I197,DATOS!A:A,DATOS!M:M))</f>
        <v>0</v>
      </c>
      <c r="I199" s="35" t="s">
        <v>56</v>
      </c>
      <c r="K199" s="20">
        <f ca="1">IF(PORTADA!$F$51="A",S198,0)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42"/>
      <c r="B200" s="29"/>
      <c r="C200" s="25" t="str">
        <f ca="1">IF(PORTADA!$F$51="A",CONCATENATE(I200," ",G200),"")</f>
        <v>c) 0</v>
      </c>
      <c r="D200" s="26"/>
      <c r="G200" s="38">
        <f>IF(J198="FIN","",LOOKUP(I197,DATOS!A:A,DATOS!N:N))</f>
        <v>0</v>
      </c>
      <c r="I200" s="35" t="s">
        <v>55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42"/>
      <c r="B201" s="29"/>
      <c r="C201" s="25" t="str">
        <f ca="1">IF(PORTADA!$F$51="A",CONCATENATE(I201," ",G201),"")</f>
        <v>d) 0</v>
      </c>
      <c r="D201" s="26"/>
      <c r="G201" s="38">
        <f>IF(J198="FIN","",LOOKUP(I197,DATOS!A:A,DATOS!O:O))</f>
        <v>0</v>
      </c>
      <c r="I201" s="35" t="s">
        <v>45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IF(PORTADA!$F$51="A",CONCATENATE(K203,".- ",G203),"")</f>
        <v xml:space="preserve">34.- LA EDAD MEDIA. </v>
      </c>
      <c r="D203" s="24"/>
      <c r="E203" s="11"/>
      <c r="F203" s="11"/>
      <c r="G203" s="40" t="str">
        <f>IF(J204="FIN","",LOOKUP(I203,DATOS!A:A,DATOS!F:F))</f>
        <v xml:space="preserve">LA EDAD MEDIA. </v>
      </c>
      <c r="H203" s="40">
        <f>IF(J204="FIN",0,LOOKUP(I203,DATOS!A:A,DATOS!P:P))</f>
        <v>0</v>
      </c>
      <c r="I203" s="35">
        <f>+I197+1</f>
        <v>516</v>
      </c>
      <c r="J203" s="61">
        <f>IF(LOOKUP(I203,DATOS!A:A,DATOS!C:C)=0,J197,(LOOKUP(I203,DATOS!A:A,DATOS!C:C)))</f>
        <v>8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42">
        <f ca="1">IF($E$2="X",0,IF(K205&gt;2,H203,K205))</f>
        <v>0</v>
      </c>
      <c r="B204" s="29"/>
      <c r="C204" s="25" t="str">
        <f ca="1">IF(PORTADA!$F$51="A",CONCATENATE(I204," ",G204),"")</f>
        <v>a) 0</v>
      </c>
      <c r="D204" s="26"/>
      <c r="G204" s="38">
        <f>IF(J204="FIN","",LOOKUP(I203,DATOS!A:A,DATOS!L:L))</f>
        <v>0</v>
      </c>
      <c r="I204" s="35" t="s">
        <v>57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42"/>
      <c r="B205" s="29"/>
      <c r="C205" s="25" t="str">
        <f ca="1">IF(PORTADA!$F$51="A",CONCATENATE(I205," ",G205),"")</f>
        <v>b) 0</v>
      </c>
      <c r="D205" s="26"/>
      <c r="G205" s="38">
        <f>IF(J204="FIN","",LOOKUP(I203,DATOS!A:A,DATOS!M:M))</f>
        <v>0</v>
      </c>
      <c r="I205" s="35" t="s">
        <v>56</v>
      </c>
      <c r="K205" s="20">
        <f ca="1">IF(PORTADA!$F$51="A",S204,0)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42"/>
      <c r="B206" s="29"/>
      <c r="C206" s="25" t="str">
        <f ca="1">IF(PORTADA!$F$51="A",CONCATENATE(I206," ",G206),"")</f>
        <v>c) 0</v>
      </c>
      <c r="D206" s="26"/>
      <c r="G206" s="38">
        <f>IF(J204="FIN","",LOOKUP(I203,DATOS!A:A,DATOS!N:N))</f>
        <v>0</v>
      </c>
      <c r="I206" s="35" t="s">
        <v>55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42"/>
      <c r="B207" s="29"/>
      <c r="C207" s="25" t="str">
        <f ca="1">IF(PORTADA!$F$51="A",CONCATENATE(I207," ",G207),"")</f>
        <v>d) 0</v>
      </c>
      <c r="D207" s="26"/>
      <c r="G207" s="38">
        <f>IF(J204="FIN","",LOOKUP(I203,DATOS!A:A,DATOS!O:O))</f>
        <v>0</v>
      </c>
      <c r="I207" s="35" t="s">
        <v>45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IF(PORTADA!$F$51="A",CONCATENATE(K209,".- ",G209),"")</f>
        <v xml:space="preserve">35.- LA EDAD MEDIA. </v>
      </c>
      <c r="D209" s="24"/>
      <c r="E209" s="11"/>
      <c r="F209" s="11"/>
      <c r="G209" s="40" t="str">
        <f>IF(J210="FIN","",LOOKUP(I209,DATOS!A:A,DATOS!F:F))</f>
        <v xml:space="preserve">LA EDAD MEDIA. </v>
      </c>
      <c r="H209" s="40">
        <f>IF(J210="FIN",0,LOOKUP(I209,DATOS!A:A,DATOS!P:P))</f>
        <v>0</v>
      </c>
      <c r="I209" s="35">
        <f>+I203+1</f>
        <v>517</v>
      </c>
      <c r="J209" s="61">
        <f>IF(LOOKUP(I209,DATOS!A:A,DATOS!C:C)=0,J203,(LOOKUP(I209,DATOS!A:A,DATOS!C:C)))</f>
        <v>8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42">
        <f ca="1">IF($E$2="X",0,IF(K211&gt;2,H209,K211))</f>
        <v>0</v>
      </c>
      <c r="B210" s="29"/>
      <c r="C210" s="25" t="str">
        <f ca="1">IF(PORTADA!$F$51="A",CONCATENATE(I210," ",G210),"")</f>
        <v>a) 0</v>
      </c>
      <c r="D210" s="26"/>
      <c r="G210" s="38">
        <f>IF(J210="FIN","",LOOKUP(I209,DATOS!A:A,DATOS!L:L))</f>
        <v>0</v>
      </c>
      <c r="I210" s="35" t="s">
        <v>57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42"/>
      <c r="B211" s="29"/>
      <c r="C211" s="25" t="str">
        <f ca="1">IF(PORTADA!$F$51="A",CONCATENATE(I211," ",G211),"")</f>
        <v>b) 0</v>
      </c>
      <c r="D211" s="26"/>
      <c r="G211" s="38">
        <f>IF(J210="FIN","",LOOKUP(I209,DATOS!A:A,DATOS!M:M))</f>
        <v>0</v>
      </c>
      <c r="I211" s="35" t="s">
        <v>56</v>
      </c>
      <c r="K211" s="20">
        <f ca="1">IF(PORTADA!$F$51="A",S210,0)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42"/>
      <c r="B212" s="29"/>
      <c r="C212" s="25" t="str">
        <f ca="1">IF(PORTADA!$F$51="A",CONCATENATE(I212," ",G212),"")</f>
        <v>c) 0</v>
      </c>
      <c r="D212" s="26"/>
      <c r="G212" s="38">
        <f>IF(J210="FIN","",LOOKUP(I209,DATOS!A:A,DATOS!N:N))</f>
        <v>0</v>
      </c>
      <c r="I212" s="35" t="s">
        <v>55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42"/>
      <c r="B213" s="29"/>
      <c r="C213" s="25" t="str">
        <f ca="1">IF(PORTADA!$F$51="A",CONCATENATE(I213," ",G213),"")</f>
        <v>d) 0</v>
      </c>
      <c r="D213" s="26"/>
      <c r="G213" s="38">
        <f>IF(J210="FIN","",LOOKUP(I209,DATOS!A:A,DATOS!O:O))</f>
        <v>0</v>
      </c>
      <c r="I213" s="35" t="s">
        <v>45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IF(PORTADA!$F$51="A",CONCATENATE(K215,".- ",G215),"")</f>
        <v xml:space="preserve">36.- LA EDAD MEDIA. </v>
      </c>
      <c r="D215" s="24"/>
      <c r="E215" s="11"/>
      <c r="F215" s="11"/>
      <c r="G215" s="40" t="str">
        <f>IF(J216="FIN","",LOOKUP(I215,DATOS!A:A,DATOS!F:F))</f>
        <v xml:space="preserve">LA EDAD MEDIA. </v>
      </c>
      <c r="H215" s="40">
        <f>IF(J216="FIN",0,LOOKUP(I215,DATOS!A:A,DATOS!P:P))</f>
        <v>0</v>
      </c>
      <c r="I215" s="35">
        <f>+I209+1</f>
        <v>518</v>
      </c>
      <c r="J215" s="61">
        <f>IF(LOOKUP(I215,DATOS!A:A,DATOS!C:C)=0,J209,(LOOKUP(I215,DATOS!A:A,DATOS!C:C)))</f>
        <v>8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42">
        <f ca="1">IF($E$2="X",0,IF(K217&gt;2,H215,K217))</f>
        <v>0</v>
      </c>
      <c r="B216" s="29"/>
      <c r="C216" s="25" t="str">
        <f ca="1">IF(PORTADA!$F$51="A",CONCATENATE(I216," ",G216),"")</f>
        <v>a) 0</v>
      </c>
      <c r="D216" s="26"/>
      <c r="G216" s="38">
        <f>IF(J216="FIN","",LOOKUP(I215,DATOS!A:A,DATOS!L:L))</f>
        <v>0</v>
      </c>
      <c r="I216" s="35" t="s">
        <v>57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42"/>
      <c r="B217" s="29"/>
      <c r="C217" s="25" t="str">
        <f ca="1">IF(PORTADA!$F$51="A",CONCATENATE(I217," ",G217),"")</f>
        <v>b) 0</v>
      </c>
      <c r="D217" s="26"/>
      <c r="G217" s="38">
        <f>IF(J216="FIN","",LOOKUP(I215,DATOS!A:A,DATOS!M:M))</f>
        <v>0</v>
      </c>
      <c r="I217" s="35" t="s">
        <v>56</v>
      </c>
      <c r="K217" s="20">
        <f ca="1">IF(PORTADA!$F$51="A",S216,0)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42"/>
      <c r="B218" s="29"/>
      <c r="C218" s="25" t="str">
        <f ca="1">IF(PORTADA!$F$51="A",CONCATENATE(I218," ",G218),"")</f>
        <v>c) 0</v>
      </c>
      <c r="D218" s="26"/>
      <c r="G218" s="38">
        <f>IF(J216="FIN","",LOOKUP(I215,DATOS!A:A,DATOS!N:N))</f>
        <v>0</v>
      </c>
      <c r="I218" s="35" t="s">
        <v>55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42"/>
      <c r="B219" s="29"/>
      <c r="C219" s="25" t="str">
        <f ca="1">IF(PORTADA!$F$51="A",CONCATENATE(I219," ",G219),"")</f>
        <v>d) 0</v>
      </c>
      <c r="D219" s="26"/>
      <c r="G219" s="38">
        <f>IF(J216="FIN","",LOOKUP(I215,DATOS!A:A,DATOS!O:O))</f>
        <v>0</v>
      </c>
      <c r="I219" s="35" t="s">
        <v>45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IF(PORTADA!$F$51="A",CONCATENATE(K221,".- ",G221),"")</f>
        <v xml:space="preserve">37.- LA EDAD MEDIA. </v>
      </c>
      <c r="D221" s="24"/>
      <c r="E221" s="11"/>
      <c r="F221" s="11"/>
      <c r="G221" s="40" t="str">
        <f>IF(J222="FIN","",LOOKUP(I221,DATOS!A:A,DATOS!F:F))</f>
        <v xml:space="preserve">LA EDAD MEDIA. </v>
      </c>
      <c r="H221" s="40">
        <f>IF(J222="FIN",0,LOOKUP(I221,DATOS!A:A,DATOS!P:P))</f>
        <v>0</v>
      </c>
      <c r="I221" s="35">
        <f>+I215+1</f>
        <v>519</v>
      </c>
      <c r="J221" s="61">
        <f>IF(LOOKUP(I221,DATOS!A:A,DATOS!C:C)=0,J215,(LOOKUP(I221,DATOS!A:A,DATOS!C:C)))</f>
        <v>8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42">
        <f ca="1">IF($E$2="X",0,IF(K223&gt;2,H221,K223))</f>
        <v>0</v>
      </c>
      <c r="B222" s="29"/>
      <c r="C222" s="25" t="str">
        <f ca="1">IF(PORTADA!$F$51="A",CONCATENATE(I222," ",G222),"")</f>
        <v>a) 0</v>
      </c>
      <c r="D222" s="26"/>
      <c r="G222" s="38">
        <f>IF(J222="FIN","",LOOKUP(I221,DATOS!A:A,DATOS!L:L))</f>
        <v>0</v>
      </c>
      <c r="I222" s="35" t="s">
        <v>57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42"/>
      <c r="B223" s="29"/>
      <c r="C223" s="25" t="str">
        <f ca="1">IF(PORTADA!$F$51="A",CONCATENATE(I223," ",G223),"")</f>
        <v>b) 0</v>
      </c>
      <c r="D223" s="26"/>
      <c r="G223" s="38">
        <f>IF(J222="FIN","",LOOKUP(I221,DATOS!A:A,DATOS!M:M))</f>
        <v>0</v>
      </c>
      <c r="I223" s="35" t="s">
        <v>56</v>
      </c>
      <c r="K223" s="20">
        <f ca="1">IF(PORTADA!$F$51="A",S222,0)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42"/>
      <c r="B224" s="29"/>
      <c r="C224" s="25" t="str">
        <f ca="1">IF(PORTADA!$F$51="A",CONCATENATE(I224," ",G224),"")</f>
        <v>c) 0</v>
      </c>
      <c r="D224" s="26"/>
      <c r="G224" s="38">
        <f>IF(J222="FIN","",LOOKUP(I221,DATOS!A:A,DATOS!N:N))</f>
        <v>0</v>
      </c>
      <c r="I224" s="35" t="s">
        <v>55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42"/>
      <c r="B225" s="29"/>
      <c r="C225" s="25" t="str">
        <f ca="1">IF(PORTADA!$F$51="A",CONCATENATE(I225," ",G225),"")</f>
        <v>d) 0</v>
      </c>
      <c r="D225" s="26"/>
      <c r="G225" s="38">
        <f>IF(J222="FIN","",LOOKUP(I221,DATOS!A:A,DATOS!O:O))</f>
        <v>0</v>
      </c>
      <c r="I225" s="35" t="s">
        <v>45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IF(PORTADA!$F$51="A",CONCATENATE(K227,".- ",G227),"")</f>
        <v xml:space="preserve">38.- LA EDAD MEDIA. </v>
      </c>
      <c r="D227" s="24"/>
      <c r="E227" s="11"/>
      <c r="F227" s="11"/>
      <c r="G227" s="40" t="str">
        <f>IF(J228="FIN","",LOOKUP(I227,DATOS!A:A,DATOS!F:F))</f>
        <v xml:space="preserve">LA EDAD MEDIA. </v>
      </c>
      <c r="H227" s="40">
        <f>IF(J228="FIN",0,LOOKUP(I227,DATOS!A:A,DATOS!P:P))</f>
        <v>0</v>
      </c>
      <c r="I227" s="35">
        <f>+I221+1</f>
        <v>520</v>
      </c>
      <c r="J227" s="61">
        <f>IF(LOOKUP(I227,DATOS!A:A,DATOS!C:C)=0,J221,(LOOKUP(I227,DATOS!A:A,DATOS!C:C)))</f>
        <v>8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42">
        <f ca="1">IF($E$2="X",0,IF(K229&gt;2,H227,K229))</f>
        <v>0</v>
      </c>
      <c r="B228" s="29"/>
      <c r="C228" s="25" t="str">
        <f ca="1">IF(PORTADA!$F$51="A",CONCATENATE(I228," ",G228),"")</f>
        <v>a) 0</v>
      </c>
      <c r="D228" s="26"/>
      <c r="G228" s="38">
        <f>IF(J228="FIN","",LOOKUP(I227,DATOS!A:A,DATOS!L:L))</f>
        <v>0</v>
      </c>
      <c r="I228" s="35" t="s">
        <v>57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42"/>
      <c r="B229" s="29"/>
      <c r="C229" s="25" t="str">
        <f ca="1">IF(PORTADA!$F$51="A",CONCATENATE(I229," ",G229),"")</f>
        <v>b) 0</v>
      </c>
      <c r="D229" s="26"/>
      <c r="G229" s="38">
        <f>IF(J228="FIN","",LOOKUP(I227,DATOS!A:A,DATOS!M:M))</f>
        <v>0</v>
      </c>
      <c r="I229" s="35" t="s">
        <v>56</v>
      </c>
      <c r="K229" s="20">
        <f ca="1">IF(PORTADA!$F$51="A",S228,0)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42"/>
      <c r="B230" s="29"/>
      <c r="C230" s="25" t="str">
        <f ca="1">IF(PORTADA!$F$51="A",CONCATENATE(I230," ",G230),"")</f>
        <v>c) 0</v>
      </c>
      <c r="D230" s="26"/>
      <c r="G230" s="38">
        <f>IF(J228="FIN","",LOOKUP(I227,DATOS!A:A,DATOS!N:N))</f>
        <v>0</v>
      </c>
      <c r="I230" s="35" t="s">
        <v>55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42"/>
      <c r="B231" s="29"/>
      <c r="C231" s="25" t="str">
        <f ca="1">IF(PORTADA!$F$51="A",CONCATENATE(I231," ",G231),"")</f>
        <v>d) 0</v>
      </c>
      <c r="D231" s="26"/>
      <c r="G231" s="38">
        <f>IF(J228="FIN","",LOOKUP(I227,DATOS!A:A,DATOS!O:O))</f>
        <v>0</v>
      </c>
      <c r="I231" s="35" t="s">
        <v>45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IF(PORTADA!$F$51="A",CONCATENATE(K233,".- ",G233),"")</f>
        <v xml:space="preserve">39.- LA EDAD MEDIA. </v>
      </c>
      <c r="D233" s="24"/>
      <c r="E233" s="11"/>
      <c r="F233" s="11"/>
      <c r="G233" s="40" t="str">
        <f>IF(J234="FIN","",LOOKUP(I233,DATOS!A:A,DATOS!F:F))</f>
        <v xml:space="preserve">LA EDAD MEDIA. </v>
      </c>
      <c r="H233" s="40">
        <f>IF(J234="FIN",0,LOOKUP(I233,DATOS!A:A,DATOS!P:P))</f>
        <v>0</v>
      </c>
      <c r="I233" s="35">
        <f>+I227+1</f>
        <v>521</v>
      </c>
      <c r="J233" s="61">
        <f>IF(LOOKUP(I233,DATOS!A:A,DATOS!C:C)=0,J227,(LOOKUP(I233,DATOS!A:A,DATOS!C:C)))</f>
        <v>8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42">
        <f ca="1">IF($E$2="X",0,IF(K235&gt;2,H233,K235))</f>
        <v>0</v>
      </c>
      <c r="B234" s="29"/>
      <c r="C234" s="25" t="str">
        <f ca="1">IF(PORTADA!$F$51="A",CONCATENATE(I234," ",G234),"")</f>
        <v>a) 0</v>
      </c>
      <c r="D234" s="26"/>
      <c r="G234" s="38">
        <f>IF(J234="FIN","",LOOKUP(I233,DATOS!A:A,DATOS!L:L))</f>
        <v>0</v>
      </c>
      <c r="I234" s="35" t="s">
        <v>57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42"/>
      <c r="B235" s="29"/>
      <c r="C235" s="25" t="str">
        <f ca="1">IF(PORTADA!$F$51="A",CONCATENATE(I235," ",G235),"")</f>
        <v>b) 0</v>
      </c>
      <c r="D235" s="26"/>
      <c r="G235" s="38">
        <f>IF(J234="FIN","",LOOKUP(I233,DATOS!A:A,DATOS!M:M))</f>
        <v>0</v>
      </c>
      <c r="I235" s="35" t="s">
        <v>56</v>
      </c>
      <c r="K235" s="20">
        <f ca="1">IF(PORTADA!$F$51="A",S234,0)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42"/>
      <c r="B236" s="29"/>
      <c r="C236" s="25" t="str">
        <f ca="1">IF(PORTADA!$F$51="A",CONCATENATE(I236," ",G236),"")</f>
        <v>c) 0</v>
      </c>
      <c r="D236" s="26"/>
      <c r="G236" s="38">
        <f>IF(J234="FIN","",LOOKUP(I233,DATOS!A:A,DATOS!N:N))</f>
        <v>0</v>
      </c>
      <c r="I236" s="35" t="s">
        <v>55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42"/>
      <c r="B237" s="29"/>
      <c r="C237" s="25" t="str">
        <f ca="1">IF(PORTADA!$F$51="A",CONCATENATE(I237," ",G237),"")</f>
        <v>d) 0</v>
      </c>
      <c r="D237" s="26"/>
      <c r="G237" s="38">
        <f>IF(J234="FIN","",LOOKUP(I233,DATOS!A:A,DATOS!O:O))</f>
        <v>0</v>
      </c>
      <c r="I237" s="35" t="s">
        <v>45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IF(PORTADA!$F$51="A",CONCATENATE(K239,".- ",G239),"")</f>
        <v xml:space="preserve">40.- LA EDAD MEDIA. </v>
      </c>
      <c r="D239" s="24"/>
      <c r="E239" s="11"/>
      <c r="F239" s="11"/>
      <c r="G239" s="40" t="str">
        <f>IF(J240="FIN","",LOOKUP(I239,DATOS!A:A,DATOS!F:F))</f>
        <v xml:space="preserve">LA EDAD MEDIA. </v>
      </c>
      <c r="H239" s="40">
        <f>IF(J240="FIN",0,LOOKUP(I239,DATOS!A:A,DATOS!P:P))</f>
        <v>0</v>
      </c>
      <c r="I239" s="35">
        <f>+I233+1</f>
        <v>522</v>
      </c>
      <c r="J239" s="61">
        <f>IF(LOOKUP(I239,DATOS!A:A,DATOS!C:C)=0,J233,(LOOKUP(I239,DATOS!A:A,DATOS!C:C)))</f>
        <v>8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42">
        <f ca="1">IF($E$2="X",0,IF(K241&gt;2,H239,K241))</f>
        <v>0</v>
      </c>
      <c r="B240" s="29"/>
      <c r="C240" s="25" t="str">
        <f ca="1">IF(PORTADA!$F$51="A",CONCATENATE(I240," ",G240),"")</f>
        <v>a) 0</v>
      </c>
      <c r="D240" s="26"/>
      <c r="G240" s="38">
        <f>IF(J240="FIN","",LOOKUP(I239,DATOS!A:A,DATOS!L:L))</f>
        <v>0</v>
      </c>
      <c r="I240" s="35" t="s">
        <v>57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42"/>
      <c r="B241" s="29"/>
      <c r="C241" s="25" t="str">
        <f ca="1">IF(PORTADA!$F$51="A",CONCATENATE(I241," ",G241),"")</f>
        <v>b) 0</v>
      </c>
      <c r="D241" s="26"/>
      <c r="G241" s="38">
        <f>IF(J240="FIN","",LOOKUP(I239,DATOS!A:A,DATOS!M:M))</f>
        <v>0</v>
      </c>
      <c r="I241" s="35" t="s">
        <v>56</v>
      </c>
      <c r="K241" s="20">
        <f ca="1">IF(PORTADA!$F$51="A",S240,0)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42"/>
      <c r="B242" s="29"/>
      <c r="C242" s="25" t="str">
        <f ca="1">IF(PORTADA!$F$51="A",CONCATENATE(I242," ",G242),"")</f>
        <v>c) 0</v>
      </c>
      <c r="D242" s="26"/>
      <c r="G242" s="38">
        <f>IF(J240="FIN","",LOOKUP(I239,DATOS!A:A,DATOS!N:N))</f>
        <v>0</v>
      </c>
      <c r="I242" s="35" t="s">
        <v>55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42"/>
      <c r="B243" s="29"/>
      <c r="C243" s="25" t="str">
        <f ca="1">IF(PORTADA!$F$51="A",CONCATENATE(I243," ",G243),"")</f>
        <v>d) 0</v>
      </c>
      <c r="D243" s="26"/>
      <c r="G243" s="38">
        <f>IF(J240="FIN","",LOOKUP(I239,DATOS!A:A,DATOS!O:O))</f>
        <v>0</v>
      </c>
      <c r="I243" s="35" t="s">
        <v>45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IF(PORTADA!$F$51="A",CONCATENATE(K245,".- ",G245),"")</f>
        <v xml:space="preserve">41.- LA EDAD MEDIA. </v>
      </c>
      <c r="D245" s="24"/>
      <c r="E245" s="11"/>
      <c r="F245" s="11"/>
      <c r="G245" s="40" t="str">
        <f>IF(J246="FIN","",LOOKUP(I245,DATOS!A:A,DATOS!F:F))</f>
        <v xml:space="preserve">LA EDAD MEDIA. </v>
      </c>
      <c r="H245" s="40">
        <f>IF(J246="FIN",0,LOOKUP(I245,DATOS!A:A,DATOS!P:P))</f>
        <v>0</v>
      </c>
      <c r="I245" s="35">
        <f>+I239+1</f>
        <v>523</v>
      </c>
      <c r="J245" s="61">
        <f>IF(LOOKUP(I245,DATOS!A:A,DATOS!C:C)=0,J239,(LOOKUP(I245,DATOS!A:A,DATOS!C:C)))</f>
        <v>8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42">
        <f ca="1">IF($E$2="X",0,IF(K247&gt;2,H245,K247))</f>
        <v>0</v>
      </c>
      <c r="B246" s="29"/>
      <c r="C246" s="25" t="str">
        <f ca="1">IF(PORTADA!$F$51="A",CONCATENATE(I246," ",G246),"")</f>
        <v>a) 0</v>
      </c>
      <c r="D246" s="26"/>
      <c r="G246" s="38">
        <f>IF(J246="FIN","",LOOKUP(I245,DATOS!A:A,DATOS!L:L))</f>
        <v>0</v>
      </c>
      <c r="I246" s="35" t="s">
        <v>57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42"/>
      <c r="B247" s="29"/>
      <c r="C247" s="25" t="str">
        <f ca="1">IF(PORTADA!$F$51="A",CONCATENATE(I247," ",G247),"")</f>
        <v>b) 0</v>
      </c>
      <c r="D247" s="26"/>
      <c r="G247" s="38">
        <f>IF(J246="FIN","",LOOKUP(I245,DATOS!A:A,DATOS!M:M))</f>
        <v>0</v>
      </c>
      <c r="I247" s="35" t="s">
        <v>56</v>
      </c>
      <c r="K247" s="20">
        <f ca="1">IF(PORTADA!$F$51="A",S246,0)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42"/>
      <c r="B248" s="29"/>
      <c r="C248" s="25" t="str">
        <f ca="1">IF(PORTADA!$F$51="A",CONCATENATE(I248," ",G248),"")</f>
        <v>c) 0</v>
      </c>
      <c r="D248" s="26"/>
      <c r="G248" s="38">
        <f>IF(J246="FIN","",LOOKUP(I245,DATOS!A:A,DATOS!N:N))</f>
        <v>0</v>
      </c>
      <c r="I248" s="35" t="s">
        <v>55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42"/>
      <c r="B249" s="29"/>
      <c r="C249" s="25" t="str">
        <f ca="1">IF(PORTADA!$F$51="A",CONCATENATE(I249," ",G249),"")</f>
        <v>d) 0</v>
      </c>
      <c r="D249" s="26"/>
      <c r="G249" s="38">
        <f>IF(J246="FIN","",LOOKUP(I245,DATOS!A:A,DATOS!O:O))</f>
        <v>0</v>
      </c>
      <c r="I249" s="35" t="s">
        <v>45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IF(PORTADA!$F$51="A",CONCATENATE(K251,".- ",G251),"")</f>
        <v xml:space="preserve">42.- LA EDAD MEDIA. </v>
      </c>
      <c r="D251" s="24"/>
      <c r="E251" s="11"/>
      <c r="F251" s="11"/>
      <c r="G251" s="40" t="str">
        <f>IF(J252="FIN","",LOOKUP(I251,DATOS!A:A,DATOS!F:F))</f>
        <v xml:space="preserve">LA EDAD MEDIA. </v>
      </c>
      <c r="H251" s="40">
        <f>IF(J252="FIN",0,LOOKUP(I251,DATOS!A:A,DATOS!P:P))</f>
        <v>0</v>
      </c>
      <c r="I251" s="35">
        <f>+I245+1</f>
        <v>524</v>
      </c>
      <c r="J251" s="61">
        <f>IF(LOOKUP(I251,DATOS!A:A,DATOS!C:C)=0,J245,(LOOKUP(I251,DATOS!A:A,DATOS!C:C)))</f>
        <v>8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42">
        <f ca="1">IF($E$2="X",0,IF(K253&gt;2,H251,K253))</f>
        <v>0</v>
      </c>
      <c r="B252" s="29"/>
      <c r="C252" s="25" t="str">
        <f ca="1">IF(PORTADA!$F$51="A",CONCATENATE(I252," ",G252),"")</f>
        <v>a) 0</v>
      </c>
      <c r="D252" s="26"/>
      <c r="G252" s="38">
        <f>IF(J252="FIN","",LOOKUP(I251,DATOS!A:A,DATOS!L:L))</f>
        <v>0</v>
      </c>
      <c r="I252" s="35" t="s">
        <v>57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42"/>
      <c r="B253" s="29"/>
      <c r="C253" s="25" t="str">
        <f ca="1">IF(PORTADA!$F$51="A",CONCATENATE(I253," ",G253),"")</f>
        <v>b) 0</v>
      </c>
      <c r="D253" s="26"/>
      <c r="G253" s="38">
        <f>IF(J252="FIN","",LOOKUP(I251,DATOS!A:A,DATOS!M:M))</f>
        <v>0</v>
      </c>
      <c r="I253" s="35" t="s">
        <v>56</v>
      </c>
      <c r="K253" s="20">
        <f ca="1">IF(PORTADA!$F$51="A",S252,0)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42"/>
      <c r="B254" s="29"/>
      <c r="C254" s="25" t="str">
        <f ca="1">IF(PORTADA!$F$51="A",CONCATENATE(I254," ",G254),"")</f>
        <v>c) 0</v>
      </c>
      <c r="D254" s="26"/>
      <c r="G254" s="38">
        <f>IF(J252="FIN","",LOOKUP(I251,DATOS!A:A,DATOS!N:N))</f>
        <v>0</v>
      </c>
      <c r="I254" s="35" t="s">
        <v>55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42"/>
      <c r="B255" s="29"/>
      <c r="C255" s="25" t="str">
        <f ca="1">IF(PORTADA!$F$51="A",CONCATENATE(I255," ",G255),"")</f>
        <v>d) 0</v>
      </c>
      <c r="D255" s="26"/>
      <c r="G255" s="38">
        <f>IF(J252="FIN","",LOOKUP(I251,DATOS!A:A,DATOS!O:O))</f>
        <v>0</v>
      </c>
      <c r="I255" s="35" t="s">
        <v>45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IF(PORTADA!$F$51="A",CONCATENATE(K257,".- ",G257),"")</f>
        <v xml:space="preserve">43.- LA EDAD MEDIA. </v>
      </c>
      <c r="D257" s="24"/>
      <c r="E257" s="11"/>
      <c r="F257" s="11"/>
      <c r="G257" s="40" t="str">
        <f>IF(J258="FIN","",LOOKUP(I257,DATOS!A:A,DATOS!F:F))</f>
        <v xml:space="preserve">LA EDAD MEDIA. </v>
      </c>
      <c r="H257" s="40">
        <f>IF(J258="FIN",0,LOOKUP(I257,DATOS!A:A,DATOS!P:P))</f>
        <v>0</v>
      </c>
      <c r="I257" s="35">
        <f>+I251+1</f>
        <v>525</v>
      </c>
      <c r="J257" s="61">
        <f>IF(LOOKUP(I257,DATOS!A:A,DATOS!C:C)=0,J251,(LOOKUP(I257,DATOS!A:A,DATOS!C:C)))</f>
        <v>8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42">
        <f ca="1">IF($E$2="X",0,IF(K259&gt;2,H257,K259))</f>
        <v>0</v>
      </c>
      <c r="B258" s="29"/>
      <c r="C258" s="25" t="str">
        <f ca="1">IF(PORTADA!$F$51="A",CONCATENATE(I258," ",G258),"")</f>
        <v>a) 0</v>
      </c>
      <c r="D258" s="26"/>
      <c r="G258" s="38">
        <f>IF(J258="FIN","",LOOKUP(I257,DATOS!A:A,DATOS!L:L))</f>
        <v>0</v>
      </c>
      <c r="I258" s="35" t="s">
        <v>57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42"/>
      <c r="B259" s="29"/>
      <c r="C259" s="25" t="str">
        <f ca="1">IF(PORTADA!$F$51="A",CONCATENATE(I259," ",G259),"")</f>
        <v>b) 0</v>
      </c>
      <c r="D259" s="26"/>
      <c r="G259" s="38">
        <f>IF(J258="FIN","",LOOKUP(I257,DATOS!A:A,DATOS!M:M))</f>
        <v>0</v>
      </c>
      <c r="I259" s="35" t="s">
        <v>56</v>
      </c>
      <c r="K259" s="20">
        <f ca="1">IF(PORTADA!$F$51="A",S258,0)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42"/>
      <c r="B260" s="29"/>
      <c r="C260" s="25" t="str">
        <f ca="1">IF(PORTADA!$F$51="A",CONCATENATE(I260," ",G260),"")</f>
        <v>c) 0</v>
      </c>
      <c r="D260" s="26"/>
      <c r="G260" s="38">
        <f>IF(J258="FIN","",LOOKUP(I257,DATOS!A:A,DATOS!N:N))</f>
        <v>0</v>
      </c>
      <c r="I260" s="35" t="s">
        <v>55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42"/>
      <c r="B261" s="29"/>
      <c r="C261" s="25" t="str">
        <f ca="1">IF(PORTADA!$F$51="A",CONCATENATE(I261," ",G261),"")</f>
        <v>d) 0</v>
      </c>
      <c r="D261" s="26"/>
      <c r="G261" s="38">
        <f>IF(J258="FIN","",LOOKUP(I257,DATOS!A:A,DATOS!O:O))</f>
        <v>0</v>
      </c>
      <c r="I261" s="35" t="s">
        <v>45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IF(PORTADA!$F$51="A",CONCATENATE(K263,".- ",G263),"")</f>
        <v xml:space="preserve">44.- LA EDAD MEDIA. </v>
      </c>
      <c r="D263" s="24"/>
      <c r="E263" s="11"/>
      <c r="F263" s="11"/>
      <c r="G263" s="40" t="str">
        <f>IF(J264="FIN","",LOOKUP(I263,DATOS!A:A,DATOS!F:F))</f>
        <v xml:space="preserve">LA EDAD MEDIA. </v>
      </c>
      <c r="H263" s="40">
        <f>IF(J264="FIN",0,LOOKUP(I263,DATOS!A:A,DATOS!P:P))</f>
        <v>0</v>
      </c>
      <c r="I263" s="35">
        <f>+I257+1</f>
        <v>526</v>
      </c>
      <c r="J263" s="61">
        <f>IF(LOOKUP(I263,DATOS!A:A,DATOS!C:C)=0,J257,(LOOKUP(I263,DATOS!A:A,DATOS!C:C)))</f>
        <v>8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42">
        <f ca="1">IF($E$2="X",0,IF(K265&gt;2,H263,K265))</f>
        <v>0</v>
      </c>
      <c r="B264" s="29"/>
      <c r="C264" s="25" t="str">
        <f ca="1">IF(PORTADA!$F$51="A",CONCATENATE(I264," ",G264),"")</f>
        <v>a) 0</v>
      </c>
      <c r="D264" s="26"/>
      <c r="G264" s="38">
        <f>IF(J264="FIN","",LOOKUP(I263,DATOS!A:A,DATOS!L:L))</f>
        <v>0</v>
      </c>
      <c r="I264" s="35" t="s">
        <v>57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42"/>
      <c r="B265" s="29"/>
      <c r="C265" s="25" t="str">
        <f ca="1">IF(PORTADA!$F$51="A",CONCATENATE(I265," ",G265),"")</f>
        <v>b) 0</v>
      </c>
      <c r="D265" s="26"/>
      <c r="G265" s="38">
        <f>IF(J264="FIN","",LOOKUP(I263,DATOS!A:A,DATOS!M:M))</f>
        <v>0</v>
      </c>
      <c r="I265" s="35" t="s">
        <v>56</v>
      </c>
      <c r="K265" s="20">
        <f ca="1">IF(PORTADA!$F$51="A",S264,0)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42"/>
      <c r="B266" s="29"/>
      <c r="C266" s="25" t="str">
        <f ca="1">IF(PORTADA!$F$51="A",CONCATENATE(I266," ",G266),"")</f>
        <v>c) 0</v>
      </c>
      <c r="D266" s="26"/>
      <c r="G266" s="38">
        <f>IF(J264="FIN","",LOOKUP(I263,DATOS!A:A,DATOS!N:N))</f>
        <v>0</v>
      </c>
      <c r="I266" s="35" t="s">
        <v>55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42"/>
      <c r="B267" s="29"/>
      <c r="C267" s="25" t="str">
        <f ca="1">IF(PORTADA!$F$51="A",CONCATENATE(I267," ",G267),"")</f>
        <v>d) 0</v>
      </c>
      <c r="D267" s="26"/>
      <c r="G267" s="38">
        <f>IF(J264="FIN","",LOOKUP(I263,DATOS!A:A,DATOS!O:O))</f>
        <v>0</v>
      </c>
      <c r="I267" s="35" t="s">
        <v>45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IF(PORTADA!$F$51="A",CONCATENATE(K269,".- ",G269),"")</f>
        <v xml:space="preserve">45.- LA EDAD MEDIA. </v>
      </c>
      <c r="D269" s="24"/>
      <c r="E269" s="11"/>
      <c r="F269" s="11"/>
      <c r="G269" s="40" t="str">
        <f>IF(J270="FIN","",LOOKUP(I269,DATOS!A:A,DATOS!F:F))</f>
        <v xml:space="preserve">LA EDAD MEDIA. </v>
      </c>
      <c r="H269" s="40">
        <f>IF(J270="FIN",0,LOOKUP(I269,DATOS!A:A,DATOS!P:P))</f>
        <v>0</v>
      </c>
      <c r="I269" s="35">
        <f>+I263+1</f>
        <v>527</v>
      </c>
      <c r="J269" s="61">
        <f>IF(LOOKUP(I269,DATOS!A:A,DATOS!C:C)=0,J263,(LOOKUP(I269,DATOS!A:A,DATOS!C:C)))</f>
        <v>8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42">
        <f ca="1">IF($E$2="X",0,IF(K271&gt;2,H269,K271))</f>
        <v>0</v>
      </c>
      <c r="B270" s="29"/>
      <c r="C270" s="25" t="str">
        <f ca="1">IF(PORTADA!$F$51="A",CONCATENATE(I270," ",G270),"")</f>
        <v>a) 0</v>
      </c>
      <c r="D270" s="26"/>
      <c r="G270" s="38">
        <f>IF(J270="FIN","",LOOKUP(I269,DATOS!A:A,DATOS!L:L))</f>
        <v>0</v>
      </c>
      <c r="I270" s="35" t="s">
        <v>57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42"/>
      <c r="B271" s="29"/>
      <c r="C271" s="25" t="str">
        <f ca="1">IF(PORTADA!$F$51="A",CONCATENATE(I271," ",G271),"")</f>
        <v>b) 0</v>
      </c>
      <c r="D271" s="26"/>
      <c r="G271" s="38">
        <f>IF(J270="FIN","",LOOKUP(I269,DATOS!A:A,DATOS!M:M))</f>
        <v>0</v>
      </c>
      <c r="I271" s="35" t="s">
        <v>56</v>
      </c>
      <c r="K271" s="20">
        <f ca="1">IF(PORTADA!$F$51="A",S270,0)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42"/>
      <c r="B272" s="29"/>
      <c r="C272" s="25" t="str">
        <f ca="1">IF(PORTADA!$F$51="A",CONCATENATE(I272," ",G272),"")</f>
        <v>c) 0</v>
      </c>
      <c r="D272" s="26"/>
      <c r="G272" s="38">
        <f>IF(J270="FIN","",LOOKUP(I269,DATOS!A:A,DATOS!N:N))</f>
        <v>0</v>
      </c>
      <c r="I272" s="35" t="s">
        <v>55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42"/>
      <c r="B273" s="29"/>
      <c r="C273" s="25" t="str">
        <f ca="1">IF(PORTADA!$F$51="A",CONCATENATE(I273," ",G273),"")</f>
        <v>d) 0</v>
      </c>
      <c r="D273" s="26"/>
      <c r="G273" s="38">
        <f>IF(J270="FIN","",LOOKUP(I269,DATOS!A:A,DATOS!O:O))</f>
        <v>0</v>
      </c>
      <c r="I273" s="35" t="s">
        <v>45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IF(PORTADA!$F$51="A",CONCATENATE(K275,".- ",G275),"")</f>
        <v xml:space="preserve">46.- LA EDAD MEDIA. </v>
      </c>
      <c r="D275" s="24"/>
      <c r="E275" s="11"/>
      <c r="F275" s="11"/>
      <c r="G275" s="40" t="str">
        <f>IF(J276="FIN","",LOOKUP(I275,DATOS!A:A,DATOS!F:F))</f>
        <v xml:space="preserve">LA EDAD MEDIA. </v>
      </c>
      <c r="H275" s="40">
        <f>IF(J276="FIN",0,LOOKUP(I275,DATOS!A:A,DATOS!P:P))</f>
        <v>0</v>
      </c>
      <c r="I275" s="35">
        <f>+I269+1</f>
        <v>528</v>
      </c>
      <c r="J275" s="61">
        <f>IF(LOOKUP(I275,DATOS!A:A,DATOS!C:C)=0,J269,(LOOKUP(I275,DATOS!A:A,DATOS!C:C)))</f>
        <v>8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42">
        <f ca="1">IF($E$2="X",0,IF(K277&gt;2,H275,K277))</f>
        <v>0</v>
      </c>
      <c r="B276" s="29"/>
      <c r="C276" s="25" t="str">
        <f ca="1">IF(PORTADA!$F$51="A",CONCATENATE(I276," ",G276),"")</f>
        <v>a) 0</v>
      </c>
      <c r="D276" s="26"/>
      <c r="G276" s="38">
        <f>IF(J276="FIN","",LOOKUP(I275,DATOS!A:A,DATOS!L:L))</f>
        <v>0</v>
      </c>
      <c r="I276" s="35" t="s">
        <v>57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42"/>
      <c r="B277" s="29"/>
      <c r="C277" s="25" t="str">
        <f ca="1">IF(PORTADA!$F$51="A",CONCATENATE(I277," ",G277),"")</f>
        <v>b) 0</v>
      </c>
      <c r="D277" s="26"/>
      <c r="G277" s="38">
        <f>IF(J276="FIN","",LOOKUP(I275,DATOS!A:A,DATOS!M:M))</f>
        <v>0</v>
      </c>
      <c r="I277" s="35" t="s">
        <v>56</v>
      </c>
      <c r="K277" s="20">
        <f ca="1">IF(PORTADA!$F$51="A",S276,0)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42"/>
      <c r="B278" s="29"/>
      <c r="C278" s="25" t="str">
        <f ca="1">IF(PORTADA!$F$51="A",CONCATENATE(I278," ",G278),"")</f>
        <v>c) 0</v>
      </c>
      <c r="D278" s="26"/>
      <c r="G278" s="38">
        <f>IF(J276="FIN","",LOOKUP(I275,DATOS!A:A,DATOS!N:N))</f>
        <v>0</v>
      </c>
      <c r="I278" s="35" t="s">
        <v>55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42"/>
      <c r="B279" s="29"/>
      <c r="C279" s="25" t="str">
        <f ca="1">IF(PORTADA!$F$51="A",CONCATENATE(I279," ",G279),"")</f>
        <v>d) 0</v>
      </c>
      <c r="D279" s="26"/>
      <c r="G279" s="38">
        <f>IF(J276="FIN","",LOOKUP(I275,DATOS!A:A,DATOS!O:O))</f>
        <v>0</v>
      </c>
      <c r="I279" s="35" t="s">
        <v>45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IF(PORTADA!$F$51="A",CONCATENATE(K281,".- ",G281),"")</f>
        <v xml:space="preserve">47.- LA EDAD MEDIA. </v>
      </c>
      <c r="D281" s="24"/>
      <c r="E281" s="11"/>
      <c r="F281" s="11"/>
      <c r="G281" s="40" t="str">
        <f>IF(J282="FIN","",LOOKUP(I281,DATOS!A:A,DATOS!F:F))</f>
        <v xml:space="preserve">LA EDAD MEDIA. </v>
      </c>
      <c r="H281" s="40">
        <f>IF(J282="FIN",0,LOOKUP(I281,DATOS!A:A,DATOS!P:P))</f>
        <v>0</v>
      </c>
      <c r="I281" s="35">
        <f>+I275+1</f>
        <v>529</v>
      </c>
      <c r="J281" s="61">
        <f>IF(LOOKUP(I281,DATOS!A:A,DATOS!C:C)=0,J275,(LOOKUP(I281,DATOS!A:A,DATOS!C:C)))</f>
        <v>8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42">
        <f ca="1">IF($E$2="X",0,IF(K283&gt;2,H281,K283))</f>
        <v>0</v>
      </c>
      <c r="B282" s="29"/>
      <c r="C282" s="25" t="str">
        <f ca="1">IF(PORTADA!$F$51="A",CONCATENATE(I282," ",G282),"")</f>
        <v>a) 0</v>
      </c>
      <c r="D282" s="26"/>
      <c r="G282" s="38">
        <f>IF(J282="FIN","",LOOKUP(I281,DATOS!A:A,DATOS!L:L))</f>
        <v>0</v>
      </c>
      <c r="I282" s="35" t="s">
        <v>57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42"/>
      <c r="B283" s="29"/>
      <c r="C283" s="25" t="str">
        <f ca="1">IF(PORTADA!$F$51="A",CONCATENATE(I283," ",G283),"")</f>
        <v>b) 0</v>
      </c>
      <c r="D283" s="26"/>
      <c r="G283" s="38">
        <f>IF(J282="FIN","",LOOKUP(I281,DATOS!A:A,DATOS!M:M))</f>
        <v>0</v>
      </c>
      <c r="I283" s="35" t="s">
        <v>56</v>
      </c>
      <c r="K283" s="20">
        <f ca="1">IF(PORTADA!$F$51="A",S282,0)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42"/>
      <c r="B284" s="29"/>
      <c r="C284" s="25" t="str">
        <f ca="1">IF(PORTADA!$F$51="A",CONCATENATE(I284," ",G284),"")</f>
        <v>c) 0</v>
      </c>
      <c r="D284" s="26"/>
      <c r="G284" s="38">
        <f>IF(J282="FIN","",LOOKUP(I281,DATOS!A:A,DATOS!N:N))</f>
        <v>0</v>
      </c>
      <c r="I284" s="35" t="s">
        <v>55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42"/>
      <c r="B285" s="29"/>
      <c r="C285" s="25" t="str">
        <f ca="1">IF(PORTADA!$F$51="A",CONCATENATE(I285," ",G285),"")</f>
        <v>d) 0</v>
      </c>
      <c r="D285" s="26"/>
      <c r="G285" s="38">
        <f>IF(J282="FIN","",LOOKUP(I281,DATOS!A:A,DATOS!O:O))</f>
        <v>0</v>
      </c>
      <c r="I285" s="35" t="s">
        <v>45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IF(PORTADA!$F$51="A",CONCATENATE(K287,".- ",G287),"")</f>
        <v xml:space="preserve">48.- LA EDAD MEDIA. </v>
      </c>
      <c r="D287" s="24"/>
      <c r="E287" s="11"/>
      <c r="F287" s="11"/>
      <c r="G287" s="40" t="str">
        <f>IF(J288="FIN","",LOOKUP(I287,DATOS!A:A,DATOS!F:F))</f>
        <v xml:space="preserve">LA EDAD MEDIA. </v>
      </c>
      <c r="H287" s="40">
        <f>IF(J288="FIN",0,LOOKUP(I287,DATOS!A:A,DATOS!P:P))</f>
        <v>0</v>
      </c>
      <c r="I287" s="35">
        <f>+I281+1</f>
        <v>530</v>
      </c>
      <c r="J287" s="61">
        <f>IF(LOOKUP(I287,DATOS!A:A,DATOS!C:C)=0,J281,(LOOKUP(I287,DATOS!A:A,DATOS!C:C)))</f>
        <v>8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42">
        <f ca="1">IF($E$2="X",0,IF(K289&gt;2,H287,K289))</f>
        <v>0</v>
      </c>
      <c r="B288" s="29"/>
      <c r="C288" s="25" t="str">
        <f ca="1">IF(PORTADA!$F$51="A",CONCATENATE(I288," ",G288),"")</f>
        <v>a) 0</v>
      </c>
      <c r="D288" s="26"/>
      <c r="G288" s="38">
        <f>IF(J288="FIN","",LOOKUP(I287,DATOS!A:A,DATOS!L:L))</f>
        <v>0</v>
      </c>
      <c r="I288" s="35" t="s">
        <v>57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42"/>
      <c r="B289" s="29"/>
      <c r="C289" s="25" t="str">
        <f ca="1">IF(PORTADA!$F$51="A",CONCATENATE(I289," ",G289),"")</f>
        <v>b) 0</v>
      </c>
      <c r="D289" s="26"/>
      <c r="G289" s="38">
        <f>IF(J288="FIN","",LOOKUP(I287,DATOS!A:A,DATOS!M:M))</f>
        <v>0</v>
      </c>
      <c r="I289" s="35" t="s">
        <v>56</v>
      </c>
      <c r="K289" s="20">
        <f ca="1">IF(PORTADA!$F$51="A",S288,0)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42"/>
      <c r="B290" s="29"/>
      <c r="C290" s="25" t="str">
        <f ca="1">IF(PORTADA!$F$51="A",CONCATENATE(I290," ",G290),"")</f>
        <v>c) 0</v>
      </c>
      <c r="D290" s="26"/>
      <c r="G290" s="38">
        <f>IF(J288="FIN","",LOOKUP(I287,DATOS!A:A,DATOS!N:N))</f>
        <v>0</v>
      </c>
      <c r="I290" s="35" t="s">
        <v>55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42"/>
      <c r="B291" s="29"/>
      <c r="C291" s="25" t="str">
        <f ca="1">IF(PORTADA!$F$51="A",CONCATENATE(I291," ",G291),"")</f>
        <v>d) 0</v>
      </c>
      <c r="D291" s="26"/>
      <c r="G291" s="38">
        <f>IF(J288="FIN","",LOOKUP(I287,DATOS!A:A,DATOS!O:O))</f>
        <v>0</v>
      </c>
      <c r="I291" s="35" t="s">
        <v>45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IF(PORTADA!$F$51="A",CONCATENATE(K293,".- ",G293),"")</f>
        <v xml:space="preserve">49.- LA EDAD MEDIA. </v>
      </c>
      <c r="D293" s="24"/>
      <c r="E293" s="11"/>
      <c r="F293" s="11"/>
      <c r="G293" s="40" t="str">
        <f>IF(J294="FIN","",LOOKUP(I293,DATOS!A:A,DATOS!F:F))</f>
        <v xml:space="preserve">LA EDAD MEDIA. </v>
      </c>
      <c r="H293" s="40">
        <f>IF(J294="FIN",0,LOOKUP(I293,DATOS!A:A,DATOS!P:P))</f>
        <v>0</v>
      </c>
      <c r="I293" s="35">
        <f>+I287+1</f>
        <v>531</v>
      </c>
      <c r="J293" s="61">
        <f>IF(LOOKUP(I293,DATOS!A:A,DATOS!C:C)=0,J287,(LOOKUP(I293,DATOS!A:A,DATOS!C:C)))</f>
        <v>8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42">
        <f ca="1">IF($E$2="X",0,IF(K295&gt;2,H293,K295))</f>
        <v>0</v>
      </c>
      <c r="B294" s="29"/>
      <c r="C294" s="25" t="str">
        <f ca="1">IF(PORTADA!$F$51="A",CONCATENATE(I294," ",G294),"")</f>
        <v>a) 0</v>
      </c>
      <c r="D294" s="26"/>
      <c r="G294" s="38">
        <f>IF(J294="FIN","",LOOKUP(I293,DATOS!A:A,DATOS!L:L))</f>
        <v>0</v>
      </c>
      <c r="I294" s="35" t="s">
        <v>57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42"/>
      <c r="B295" s="29"/>
      <c r="C295" s="25" t="str">
        <f ca="1">IF(PORTADA!$F$51="A",CONCATENATE(I295," ",G295),"")</f>
        <v>b) 0</v>
      </c>
      <c r="D295" s="26"/>
      <c r="G295" s="38">
        <f>IF(J294="FIN","",LOOKUP(I293,DATOS!A:A,DATOS!M:M))</f>
        <v>0</v>
      </c>
      <c r="I295" s="35" t="s">
        <v>56</v>
      </c>
      <c r="K295" s="20">
        <f ca="1">IF(PORTADA!$F$51="A",S294,0)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42"/>
      <c r="B296" s="29"/>
      <c r="C296" s="25" t="str">
        <f ca="1">IF(PORTADA!$F$51="A",CONCATENATE(I296," ",G296),"")</f>
        <v>c) 0</v>
      </c>
      <c r="D296" s="26"/>
      <c r="G296" s="38">
        <f>IF(J294="FIN","",LOOKUP(I293,DATOS!A:A,DATOS!N:N))</f>
        <v>0</v>
      </c>
      <c r="I296" s="35" t="s">
        <v>55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42"/>
      <c r="B297" s="29"/>
      <c r="C297" s="25" t="str">
        <f ca="1">IF(PORTADA!$F$51="A",CONCATENATE(I297," ",G297),"")</f>
        <v>d) 0</v>
      </c>
      <c r="D297" s="26"/>
      <c r="G297" s="38">
        <f>IF(J294="FIN","",LOOKUP(I293,DATOS!A:A,DATOS!O:O))</f>
        <v>0</v>
      </c>
      <c r="I297" s="35" t="s">
        <v>45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IF(PORTADA!$F$51="A",CONCATENATE(K299,".- ",G299),"")</f>
        <v xml:space="preserve">50.- LA EDAD MEDIA. </v>
      </c>
      <c r="D299" s="24"/>
      <c r="E299" s="11"/>
      <c r="F299" s="11"/>
      <c r="G299" s="40" t="str">
        <f>IF(J300="FIN","",LOOKUP(I299,DATOS!A:A,DATOS!F:F))</f>
        <v xml:space="preserve">LA EDAD MEDIA. </v>
      </c>
      <c r="H299" s="40">
        <f>IF(J300="FIN",0,LOOKUP(I299,DATOS!A:A,DATOS!P:P))</f>
        <v>0</v>
      </c>
      <c r="I299" s="35">
        <f>+I293+1</f>
        <v>532</v>
      </c>
      <c r="J299" s="61">
        <f>IF(LOOKUP(I299,DATOS!A:A,DATOS!C:C)=0,J293,(LOOKUP(I299,DATOS!A:A,DATOS!C:C)))</f>
        <v>8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42">
        <f ca="1">IF($E$2="X",0,IF(K301&gt;2,H299,K301))</f>
        <v>0</v>
      </c>
      <c r="B300" s="29"/>
      <c r="C300" s="25" t="str">
        <f ca="1">IF(PORTADA!$F$51="A",CONCATENATE(I300," ",G300),"")</f>
        <v>a) 0</v>
      </c>
      <c r="D300" s="26"/>
      <c r="G300" s="38">
        <f>IF(J300="FIN","",LOOKUP(I299,DATOS!A:A,DATOS!L:L))</f>
        <v>0</v>
      </c>
      <c r="I300" s="35" t="s">
        <v>57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42"/>
      <c r="B301" s="29"/>
      <c r="C301" s="25" t="str">
        <f ca="1">IF(PORTADA!$F$51="A",CONCATENATE(I301," ",G301),"")</f>
        <v>b) 0</v>
      </c>
      <c r="D301" s="26"/>
      <c r="G301" s="38">
        <f>IF(J300="FIN","",LOOKUP(I299,DATOS!A:A,DATOS!M:M))</f>
        <v>0</v>
      </c>
      <c r="I301" s="35" t="s">
        <v>56</v>
      </c>
      <c r="K301" s="20">
        <f ca="1">IF(PORTADA!$F$51="A",S300,0)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42"/>
      <c r="B302" s="29"/>
      <c r="C302" s="25" t="str">
        <f ca="1">IF(PORTADA!$F$51="A",CONCATENATE(I302," ",G302),"")</f>
        <v>c) 0</v>
      </c>
      <c r="D302" s="26"/>
      <c r="G302" s="38">
        <f>IF(J300="FIN","",LOOKUP(I299,DATOS!A:A,DATOS!N:N))</f>
        <v>0</v>
      </c>
      <c r="I302" s="35" t="s">
        <v>55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42"/>
      <c r="B303" s="29"/>
      <c r="C303" s="25" t="str">
        <f ca="1">IF(PORTADA!$F$51="A",CONCATENATE(I303," ",G303),"")</f>
        <v>d) 0</v>
      </c>
      <c r="D303" s="26"/>
      <c r="G303" s="38">
        <f>IF(J300="FIN","",LOOKUP(I299,DATOS!A:A,DATOS!O:O))</f>
        <v>0</v>
      </c>
      <c r="I303" s="35" t="s">
        <v>45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IF(PORTADA!$F$51="A",CONCATENATE(K305,".- ",G305),"")</f>
        <v xml:space="preserve">51.- LA EDAD MEDIA. </v>
      </c>
      <c r="D305" s="24"/>
      <c r="E305" s="11"/>
      <c r="F305" s="11"/>
      <c r="G305" s="40" t="str">
        <f>IF(J306="FIN","",LOOKUP(I305,DATOS!A:A,DATOS!F:F))</f>
        <v xml:space="preserve">LA EDAD MEDIA. </v>
      </c>
      <c r="H305" s="40">
        <f>IF(J306="FIN",0,LOOKUP(I305,DATOS!A:A,DATOS!P:P))</f>
        <v>0</v>
      </c>
      <c r="I305" s="35">
        <f>+I299+1</f>
        <v>533</v>
      </c>
      <c r="J305" s="61">
        <f>IF(LOOKUP(I305,DATOS!A:A,DATOS!C:C)=0,J299,(LOOKUP(I305,DATOS!A:A,DATOS!C:C)))</f>
        <v>8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42">
        <f ca="1">IF($E$2="X",0,IF(K307&gt;2,H305,K307))</f>
        <v>0</v>
      </c>
      <c r="B306" s="29"/>
      <c r="C306" s="25" t="str">
        <f ca="1">IF(PORTADA!$F$51="A",CONCATENATE(I306," ",G306),"")</f>
        <v>a) 0</v>
      </c>
      <c r="D306" s="26"/>
      <c r="G306" s="38">
        <f>IF(J306="FIN","",LOOKUP(I305,DATOS!A:A,DATOS!L:L))</f>
        <v>0</v>
      </c>
      <c r="I306" s="35" t="s">
        <v>57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42"/>
      <c r="B307" s="29"/>
      <c r="C307" s="25" t="str">
        <f ca="1">IF(PORTADA!$F$51="A",CONCATENATE(I307," ",G307),"")</f>
        <v>b) 0</v>
      </c>
      <c r="D307" s="26"/>
      <c r="G307" s="38">
        <f>IF(J306="FIN","",LOOKUP(I305,DATOS!A:A,DATOS!M:M))</f>
        <v>0</v>
      </c>
      <c r="I307" s="35" t="s">
        <v>56</v>
      </c>
      <c r="K307" s="20">
        <f ca="1">IF(PORTADA!$F$51="A",S306,0)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42"/>
      <c r="B308" s="29"/>
      <c r="C308" s="25" t="str">
        <f ca="1">IF(PORTADA!$F$51="A",CONCATENATE(I308," ",G308),"")</f>
        <v>c) 0</v>
      </c>
      <c r="D308" s="26"/>
      <c r="G308" s="38">
        <f>IF(J306="FIN","",LOOKUP(I305,DATOS!A:A,DATOS!N:N))</f>
        <v>0</v>
      </c>
      <c r="I308" s="35" t="s">
        <v>55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42"/>
      <c r="B309" s="29"/>
      <c r="C309" s="25" t="str">
        <f ca="1">IF(PORTADA!$F$51="A",CONCATENATE(I309," ",G309),"")</f>
        <v>d) 0</v>
      </c>
      <c r="D309" s="26"/>
      <c r="G309" s="38">
        <f>IF(J306="FIN","",LOOKUP(I305,DATOS!A:A,DATOS!O:O))</f>
        <v>0</v>
      </c>
      <c r="I309" s="35" t="s">
        <v>45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IF(PORTADA!$F$51="A",CONCATENATE(K311,".- ",G311),"")</f>
        <v xml:space="preserve">52.- LA EDAD MEDIA. </v>
      </c>
      <c r="D311" s="24"/>
      <c r="E311" s="11"/>
      <c r="F311" s="11"/>
      <c r="G311" s="40" t="str">
        <f>IF(J312="FIN","",LOOKUP(I311,DATOS!A:A,DATOS!F:F))</f>
        <v xml:space="preserve">LA EDAD MEDIA. </v>
      </c>
      <c r="H311" s="40">
        <f>IF(J312="FIN",0,LOOKUP(I311,DATOS!A:A,DATOS!P:P))</f>
        <v>0</v>
      </c>
      <c r="I311" s="35">
        <f>+I305+1</f>
        <v>534</v>
      </c>
      <c r="J311" s="61">
        <f>IF(LOOKUP(I311,DATOS!A:A,DATOS!C:C)=0,J305,(LOOKUP(I311,DATOS!A:A,DATOS!C:C)))</f>
        <v>8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42">
        <f ca="1">IF($E$2="X",0,IF(K313&gt;2,H311,K313))</f>
        <v>0</v>
      </c>
      <c r="B312" s="29"/>
      <c r="C312" s="25" t="str">
        <f ca="1">IF(PORTADA!$F$51="A",CONCATENATE(I312," ",G312),"")</f>
        <v>a) 0</v>
      </c>
      <c r="D312" s="26"/>
      <c r="G312" s="38">
        <f>IF(J312="FIN","",LOOKUP(I311,DATOS!A:A,DATOS!L:L))</f>
        <v>0</v>
      </c>
      <c r="I312" s="35" t="s">
        <v>57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42"/>
      <c r="B313" s="29"/>
      <c r="C313" s="25" t="str">
        <f ca="1">IF(PORTADA!$F$51="A",CONCATENATE(I313," ",G313),"")</f>
        <v>b) 0</v>
      </c>
      <c r="D313" s="26"/>
      <c r="G313" s="38">
        <f>IF(J312="FIN","",LOOKUP(I311,DATOS!A:A,DATOS!M:M))</f>
        <v>0</v>
      </c>
      <c r="I313" s="35" t="s">
        <v>56</v>
      </c>
      <c r="K313" s="20">
        <f ca="1">IF(PORTADA!$F$51="A",S312,0)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42"/>
      <c r="B314" s="29"/>
      <c r="C314" s="25" t="str">
        <f ca="1">IF(PORTADA!$F$51="A",CONCATENATE(I314," ",G314),"")</f>
        <v>c) 0</v>
      </c>
      <c r="D314" s="26"/>
      <c r="G314" s="38">
        <f>IF(J312="FIN","",LOOKUP(I311,DATOS!A:A,DATOS!N:N))</f>
        <v>0</v>
      </c>
      <c r="I314" s="35" t="s">
        <v>55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42"/>
      <c r="B315" s="29"/>
      <c r="C315" s="25" t="str">
        <f ca="1">IF(PORTADA!$F$51="A",CONCATENATE(I315," ",G315),"")</f>
        <v>d) 0</v>
      </c>
      <c r="D315" s="26"/>
      <c r="G315" s="38">
        <f>IF(J312="FIN","",LOOKUP(I311,DATOS!A:A,DATOS!O:O))</f>
        <v>0</v>
      </c>
      <c r="I315" s="35" t="s">
        <v>45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IF(PORTADA!$F$51="A",CONCATENATE(K317,".- ",G317),"")</f>
        <v xml:space="preserve">53.- LA EDAD MEDIA. </v>
      </c>
      <c r="D317" s="24"/>
      <c r="E317" s="11"/>
      <c r="F317" s="11"/>
      <c r="G317" s="40" t="str">
        <f>IF(J318="FIN","",LOOKUP(I317,DATOS!A:A,DATOS!F:F))</f>
        <v xml:space="preserve">LA EDAD MEDIA. </v>
      </c>
      <c r="H317" s="40">
        <f>IF(J318="FIN",0,LOOKUP(I317,DATOS!A:A,DATOS!P:P))</f>
        <v>0</v>
      </c>
      <c r="I317" s="35">
        <f>+I311+1</f>
        <v>535</v>
      </c>
      <c r="J317" s="61">
        <f>IF(LOOKUP(I317,DATOS!A:A,DATOS!C:C)=0,J311,(LOOKUP(I317,DATOS!A:A,DATOS!C:C)))</f>
        <v>8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42">
        <f ca="1">IF($E$2="X",0,IF(K319&gt;2,H317,K319))</f>
        <v>0</v>
      </c>
      <c r="B318" s="29"/>
      <c r="C318" s="25" t="str">
        <f ca="1">IF(PORTADA!$F$51="A",CONCATENATE(I318," ",G318),"")</f>
        <v>a) 0</v>
      </c>
      <c r="D318" s="26"/>
      <c r="G318" s="38">
        <f>IF(J318="FIN","",LOOKUP(I317,DATOS!A:A,DATOS!L:L))</f>
        <v>0</v>
      </c>
      <c r="I318" s="35" t="s">
        <v>57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42"/>
      <c r="B319" s="29"/>
      <c r="C319" s="25" t="str">
        <f ca="1">IF(PORTADA!$F$51="A",CONCATENATE(I319," ",G319),"")</f>
        <v>b) 0</v>
      </c>
      <c r="D319" s="26"/>
      <c r="G319" s="38">
        <f>IF(J318="FIN","",LOOKUP(I317,DATOS!A:A,DATOS!M:M))</f>
        <v>0</v>
      </c>
      <c r="I319" s="35" t="s">
        <v>56</v>
      </c>
      <c r="K319" s="20">
        <f ca="1">IF(PORTADA!$F$51="A",S318,0)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42"/>
      <c r="B320" s="29"/>
      <c r="C320" s="25" t="str">
        <f ca="1">IF(PORTADA!$F$51="A",CONCATENATE(I320," ",G320),"")</f>
        <v>c) 0</v>
      </c>
      <c r="D320" s="26"/>
      <c r="G320" s="38">
        <f>IF(J318="FIN","",LOOKUP(I317,DATOS!A:A,DATOS!N:N))</f>
        <v>0</v>
      </c>
      <c r="I320" s="35" t="s">
        <v>55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42"/>
      <c r="B321" s="29"/>
      <c r="C321" s="25" t="str">
        <f ca="1">IF(PORTADA!$F$51="A",CONCATENATE(I321," ",G321),"")</f>
        <v>d) 0</v>
      </c>
      <c r="D321" s="26"/>
      <c r="G321" s="38">
        <f>IF(J318="FIN","",LOOKUP(I317,DATOS!A:A,DATOS!O:O))</f>
        <v>0</v>
      </c>
      <c r="I321" s="35" t="s">
        <v>45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IF(PORTADA!$F$51="A",CONCATENATE(K323,".- ",G323),"")</f>
        <v xml:space="preserve">54.- LA EDAD MEDIA. </v>
      </c>
      <c r="D323" s="24"/>
      <c r="E323" s="11"/>
      <c r="F323" s="11"/>
      <c r="G323" s="40" t="str">
        <f>IF(J324="FIN","",LOOKUP(I323,DATOS!A:A,DATOS!F:F))</f>
        <v xml:space="preserve">LA EDAD MEDIA. </v>
      </c>
      <c r="H323" s="40">
        <f>IF(J324="FIN",0,LOOKUP(I323,DATOS!A:A,DATOS!P:P))</f>
        <v>0</v>
      </c>
      <c r="I323" s="35">
        <f>+I317+1</f>
        <v>536</v>
      </c>
      <c r="J323" s="61">
        <f>IF(LOOKUP(I323,DATOS!A:A,DATOS!C:C)=0,J317,(LOOKUP(I323,DATOS!A:A,DATOS!C:C)))</f>
        <v>8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42">
        <f ca="1">IF($E$2="X",0,IF(K325&gt;2,H323,K325))</f>
        <v>0</v>
      </c>
      <c r="B324" s="29"/>
      <c r="C324" s="25" t="str">
        <f ca="1">IF(PORTADA!$F$51="A",CONCATENATE(I324," ",G324),"")</f>
        <v>a) 0</v>
      </c>
      <c r="D324" s="26"/>
      <c r="G324" s="38">
        <f>IF(J324="FIN","",LOOKUP(I323,DATOS!A:A,DATOS!L:L))</f>
        <v>0</v>
      </c>
      <c r="I324" s="35" t="s">
        <v>57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42"/>
      <c r="B325" s="29"/>
      <c r="C325" s="25" t="str">
        <f ca="1">IF(PORTADA!$F$51="A",CONCATENATE(I325," ",G325),"")</f>
        <v>b) 0</v>
      </c>
      <c r="D325" s="26"/>
      <c r="G325" s="38">
        <f>IF(J324="FIN","",LOOKUP(I323,DATOS!A:A,DATOS!M:M))</f>
        <v>0</v>
      </c>
      <c r="I325" s="35" t="s">
        <v>56</v>
      </c>
      <c r="K325" s="20">
        <f ca="1">IF(PORTADA!$F$51="A",S324,0)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42"/>
      <c r="B326" s="29"/>
      <c r="C326" s="25" t="str">
        <f ca="1">IF(PORTADA!$F$51="A",CONCATENATE(I326," ",G326),"")</f>
        <v>c) 0</v>
      </c>
      <c r="D326" s="26"/>
      <c r="G326" s="38">
        <f>IF(J324="FIN","",LOOKUP(I323,DATOS!A:A,DATOS!N:N))</f>
        <v>0</v>
      </c>
      <c r="I326" s="35" t="s">
        <v>55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42"/>
      <c r="B327" s="29"/>
      <c r="C327" s="25" t="str">
        <f ca="1">IF(PORTADA!$F$51="A",CONCATENATE(I327," ",G327),"")</f>
        <v>d) 0</v>
      </c>
      <c r="D327" s="26"/>
      <c r="G327" s="38">
        <f>IF(J324="FIN","",LOOKUP(I323,DATOS!A:A,DATOS!O:O))</f>
        <v>0</v>
      </c>
      <c r="I327" s="35" t="s">
        <v>45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IF(PORTADA!$F$51="A",CONCATENATE(K329,".- ",G329),"")</f>
        <v xml:space="preserve">55.- LA EDAD MEDIA. </v>
      </c>
      <c r="D329" s="24"/>
      <c r="E329" s="11"/>
      <c r="F329" s="11"/>
      <c r="G329" s="40" t="str">
        <f>IF(J330="FIN","",LOOKUP(I329,DATOS!A:A,DATOS!F:F))</f>
        <v xml:space="preserve">LA EDAD MEDIA. </v>
      </c>
      <c r="H329" s="40">
        <f>IF(J330="FIN",0,LOOKUP(I329,DATOS!A:A,DATOS!P:P))</f>
        <v>0</v>
      </c>
      <c r="I329" s="35">
        <f>+I323+1</f>
        <v>537</v>
      </c>
      <c r="J329" s="61">
        <f>IF(LOOKUP(I329,DATOS!A:A,DATOS!C:C)=0,J323,(LOOKUP(I329,DATOS!A:A,DATOS!C:C)))</f>
        <v>8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42">
        <f ca="1">IF($E$2="X",0,IF(K331&gt;2,H329,K331))</f>
        <v>0</v>
      </c>
      <c r="B330" s="29"/>
      <c r="C330" s="25" t="str">
        <f ca="1">IF(PORTADA!$F$51="A",CONCATENATE(I330," ",G330),"")</f>
        <v>a) 0</v>
      </c>
      <c r="D330" s="26"/>
      <c r="G330" s="38">
        <f>IF(J330="FIN","",LOOKUP(I329,DATOS!A:A,DATOS!L:L))</f>
        <v>0</v>
      </c>
      <c r="I330" s="35" t="s">
        <v>57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42"/>
      <c r="B331" s="29"/>
      <c r="C331" s="25" t="str">
        <f ca="1">IF(PORTADA!$F$51="A",CONCATENATE(I331," ",G331),"")</f>
        <v>b) 0</v>
      </c>
      <c r="D331" s="26"/>
      <c r="G331" s="38">
        <f>IF(J330="FIN","",LOOKUP(I329,DATOS!A:A,DATOS!M:M))</f>
        <v>0</v>
      </c>
      <c r="I331" s="35" t="s">
        <v>56</v>
      </c>
      <c r="K331" s="20">
        <f ca="1">IF(PORTADA!$F$51="A",S330,0)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42"/>
      <c r="B332" s="29"/>
      <c r="C332" s="25" t="str">
        <f ca="1">IF(PORTADA!$F$51="A",CONCATENATE(I332," ",G332),"")</f>
        <v>c) 0</v>
      </c>
      <c r="D332" s="26"/>
      <c r="G332" s="38">
        <f>IF(J330="FIN","",LOOKUP(I329,DATOS!A:A,DATOS!N:N))</f>
        <v>0</v>
      </c>
      <c r="I332" s="35" t="s">
        <v>55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42"/>
      <c r="B333" s="29"/>
      <c r="C333" s="25" t="str">
        <f ca="1">IF(PORTADA!$F$51="A",CONCATENATE(I333," ",G333),"")</f>
        <v>d) 0</v>
      </c>
      <c r="D333" s="26"/>
      <c r="G333" s="38">
        <f>IF(J330="FIN","",LOOKUP(I329,DATOS!A:A,DATOS!O:O))</f>
        <v>0</v>
      </c>
      <c r="I333" s="35" t="s">
        <v>45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IF(PORTADA!$F$51="A",CONCATENATE(K335,".- ",G335),"")</f>
        <v xml:space="preserve">56.- LA EDAD MEDIA. </v>
      </c>
      <c r="D335" s="24"/>
      <c r="E335" s="11"/>
      <c r="F335" s="11"/>
      <c r="G335" s="40" t="str">
        <f>IF(J336="FIN","",LOOKUP(I335,DATOS!A:A,DATOS!F:F))</f>
        <v xml:space="preserve">LA EDAD MEDIA. </v>
      </c>
      <c r="H335" s="40">
        <f>IF(J336="FIN",0,LOOKUP(I335,DATOS!A:A,DATOS!P:P))</f>
        <v>0</v>
      </c>
      <c r="I335" s="35">
        <f>+I329+1</f>
        <v>538</v>
      </c>
      <c r="J335" s="61">
        <f>IF(LOOKUP(I335,DATOS!A:A,DATOS!C:C)=0,J329,(LOOKUP(I335,DATOS!A:A,DATOS!C:C)))</f>
        <v>8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42">
        <f ca="1">IF($E$2="X",0,IF(K337&gt;2,H335,K337))</f>
        <v>0</v>
      </c>
      <c r="B336" s="29"/>
      <c r="C336" s="25" t="str">
        <f ca="1">IF(PORTADA!$F$51="A",CONCATENATE(I336," ",G336),"")</f>
        <v>a) 0</v>
      </c>
      <c r="D336" s="26"/>
      <c r="G336" s="38">
        <f>IF(J336="FIN","",LOOKUP(I335,DATOS!A:A,DATOS!L:L))</f>
        <v>0</v>
      </c>
      <c r="I336" s="35" t="s">
        <v>57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42"/>
      <c r="B337" s="29"/>
      <c r="C337" s="25" t="str">
        <f ca="1">IF(PORTADA!$F$51="A",CONCATENATE(I337," ",G337),"")</f>
        <v>b) 0</v>
      </c>
      <c r="D337" s="26"/>
      <c r="G337" s="38">
        <f>IF(J336="FIN","",LOOKUP(I335,DATOS!A:A,DATOS!M:M))</f>
        <v>0</v>
      </c>
      <c r="I337" s="35" t="s">
        <v>56</v>
      </c>
      <c r="K337" s="20">
        <f ca="1">IF(PORTADA!$F$51="A",S336,0)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42"/>
      <c r="B338" s="29"/>
      <c r="C338" s="25" t="str">
        <f ca="1">IF(PORTADA!$F$51="A",CONCATENATE(I338," ",G338),"")</f>
        <v>c) 0</v>
      </c>
      <c r="D338" s="26"/>
      <c r="G338" s="38">
        <f>IF(J336="FIN","",LOOKUP(I335,DATOS!A:A,DATOS!N:N))</f>
        <v>0</v>
      </c>
      <c r="I338" s="35" t="s">
        <v>55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42"/>
      <c r="B339" s="29"/>
      <c r="C339" s="25" t="str">
        <f ca="1">IF(PORTADA!$F$51="A",CONCATENATE(I339," ",G339),"")</f>
        <v>d) 0</v>
      </c>
      <c r="D339" s="26"/>
      <c r="G339" s="38">
        <f>IF(J336="FIN","",LOOKUP(I335,DATOS!A:A,DATOS!O:O))</f>
        <v>0</v>
      </c>
      <c r="I339" s="35" t="s">
        <v>45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IF(PORTADA!$F$51="A",CONCATENATE(K341,".- ",G341),"")</f>
        <v xml:space="preserve">57.- LA EDAD MEDIA. </v>
      </c>
      <c r="D341" s="24"/>
      <c r="E341" s="11"/>
      <c r="F341" s="11"/>
      <c r="G341" s="40" t="str">
        <f>IF(J342="FIN","",LOOKUP(I341,DATOS!A:A,DATOS!F:F))</f>
        <v xml:space="preserve">LA EDAD MEDIA. </v>
      </c>
      <c r="H341" s="40">
        <f>IF(J342="FIN",0,LOOKUP(I341,DATOS!A:A,DATOS!P:P))</f>
        <v>0</v>
      </c>
      <c r="I341" s="35">
        <f>+I335+1</f>
        <v>539</v>
      </c>
      <c r="J341" s="61">
        <f>IF(LOOKUP(I341,DATOS!A:A,DATOS!C:C)=0,J335,(LOOKUP(I341,DATOS!A:A,DATOS!C:C)))</f>
        <v>8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42">
        <f ca="1">IF($E$2="X",0,IF(K343&gt;2,H341,K343))</f>
        <v>0</v>
      </c>
      <c r="B342" s="29"/>
      <c r="C342" s="25" t="str">
        <f ca="1">IF(PORTADA!$F$51="A",CONCATENATE(I342," ",G342),"")</f>
        <v>a) 0</v>
      </c>
      <c r="D342" s="26"/>
      <c r="G342" s="38">
        <f>IF(J342="FIN","",LOOKUP(I341,DATOS!A:A,DATOS!L:L))</f>
        <v>0</v>
      </c>
      <c r="I342" s="35" t="s">
        <v>57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42"/>
      <c r="B343" s="29"/>
      <c r="C343" s="25" t="str">
        <f ca="1">IF(PORTADA!$F$51="A",CONCATENATE(I343," ",G343),"")</f>
        <v>b) 0</v>
      </c>
      <c r="D343" s="26"/>
      <c r="G343" s="38">
        <f>IF(J342="FIN","",LOOKUP(I341,DATOS!A:A,DATOS!M:M))</f>
        <v>0</v>
      </c>
      <c r="I343" s="35" t="s">
        <v>56</v>
      </c>
      <c r="K343" s="20">
        <f ca="1">IF(PORTADA!$F$51="A",S342,0)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42"/>
      <c r="B344" s="29"/>
      <c r="C344" s="25" t="str">
        <f ca="1">IF(PORTADA!$F$51="A",CONCATENATE(I344," ",G344),"")</f>
        <v>c) 0</v>
      </c>
      <c r="D344" s="26"/>
      <c r="G344" s="38">
        <f>IF(J342="FIN","",LOOKUP(I341,DATOS!A:A,DATOS!N:N))</f>
        <v>0</v>
      </c>
      <c r="I344" s="35" t="s">
        <v>55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42"/>
      <c r="B345" s="29"/>
      <c r="C345" s="25" t="str">
        <f ca="1">IF(PORTADA!$F$51="A",CONCATENATE(I345," ",G345),"")</f>
        <v>d) 0</v>
      </c>
      <c r="D345" s="26"/>
      <c r="G345" s="38">
        <f>IF(J342="FIN","",LOOKUP(I341,DATOS!A:A,DATOS!O:O))</f>
        <v>0</v>
      </c>
      <c r="I345" s="35" t="s">
        <v>45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IF(PORTADA!$F$51="A",CONCATENATE(K347,".- ",G347),"")</f>
        <v xml:space="preserve">58.- LA EDAD MEDIA. </v>
      </c>
      <c r="D347" s="24"/>
      <c r="E347" s="11"/>
      <c r="F347" s="11"/>
      <c r="G347" s="40" t="str">
        <f>IF(J348="FIN","",LOOKUP(I347,DATOS!A:A,DATOS!F:F))</f>
        <v xml:space="preserve">LA EDAD MEDIA. </v>
      </c>
      <c r="H347" s="40">
        <f>IF(J348="FIN",0,LOOKUP(I347,DATOS!A:A,DATOS!P:P))</f>
        <v>0</v>
      </c>
      <c r="I347" s="35">
        <f>+I341+1</f>
        <v>540</v>
      </c>
      <c r="J347" s="61">
        <f>IF(LOOKUP(I347,DATOS!A:A,DATOS!C:C)=0,J341,(LOOKUP(I347,DATOS!A:A,DATOS!C:C)))</f>
        <v>8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42">
        <f ca="1">IF($E$2="X",0,IF(K349&gt;2,H347,K349))</f>
        <v>0</v>
      </c>
      <c r="B348" s="29"/>
      <c r="C348" s="25" t="str">
        <f ca="1">IF(PORTADA!$F$51="A",CONCATENATE(I348," ",G348),"")</f>
        <v>a) 0</v>
      </c>
      <c r="D348" s="26"/>
      <c r="G348" s="38">
        <f>IF(J348="FIN","",LOOKUP(I347,DATOS!A:A,DATOS!L:L))</f>
        <v>0</v>
      </c>
      <c r="I348" s="35" t="s">
        <v>57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42"/>
      <c r="B349" s="29"/>
      <c r="C349" s="25" t="str">
        <f ca="1">IF(PORTADA!$F$51="A",CONCATENATE(I349," ",G349),"")</f>
        <v>b) 0</v>
      </c>
      <c r="D349" s="26"/>
      <c r="G349" s="38">
        <f>IF(J348="FIN","",LOOKUP(I347,DATOS!A:A,DATOS!M:M))</f>
        <v>0</v>
      </c>
      <c r="I349" s="35" t="s">
        <v>56</v>
      </c>
      <c r="K349" s="20">
        <f ca="1">IF(PORTADA!$F$51="A",S348,0)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42"/>
      <c r="B350" s="29"/>
      <c r="C350" s="25" t="str">
        <f ca="1">IF(PORTADA!$F$51="A",CONCATENATE(I350," ",G350),"")</f>
        <v>c) 0</v>
      </c>
      <c r="D350" s="26"/>
      <c r="G350" s="38">
        <f>IF(J348="FIN","",LOOKUP(I347,DATOS!A:A,DATOS!N:N))</f>
        <v>0</v>
      </c>
      <c r="I350" s="35" t="s">
        <v>55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42"/>
      <c r="B351" s="29"/>
      <c r="C351" s="25" t="str">
        <f ca="1">IF(PORTADA!$F$51="A",CONCATENATE(I351," ",G351),"")</f>
        <v>d) 0</v>
      </c>
      <c r="D351" s="26"/>
      <c r="G351" s="38">
        <f>IF(J348="FIN","",LOOKUP(I347,DATOS!A:A,DATOS!O:O))</f>
        <v>0</v>
      </c>
      <c r="I351" s="35" t="s">
        <v>45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IF(PORTADA!$F$51="A",CONCATENATE(K353,".- ",G353),"")</f>
        <v xml:space="preserve">59.- LA EDAD MEDIA. </v>
      </c>
      <c r="D353" s="24"/>
      <c r="E353" s="11"/>
      <c r="F353" s="11"/>
      <c r="G353" s="40" t="str">
        <f>IF(J354="FIN","",LOOKUP(I353,DATOS!A:A,DATOS!F:F))</f>
        <v xml:space="preserve">LA EDAD MEDIA. </v>
      </c>
      <c r="H353" s="40">
        <f>IF(J354="FIN",0,LOOKUP(I353,DATOS!A:A,DATOS!P:P))</f>
        <v>0</v>
      </c>
      <c r="I353" s="35">
        <f>+I347+1</f>
        <v>541</v>
      </c>
      <c r="J353" s="61">
        <f>IF(LOOKUP(I353,DATOS!A:A,DATOS!C:C)=0,J347,(LOOKUP(I353,DATOS!A:A,DATOS!C:C)))</f>
        <v>8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42">
        <f ca="1">IF($E$2="X",0,IF(K355&gt;2,H353,K355))</f>
        <v>0</v>
      </c>
      <c r="B354" s="29"/>
      <c r="C354" s="25" t="str">
        <f ca="1">IF(PORTADA!$F$51="A",CONCATENATE(I354," ",G354),"")</f>
        <v>a) 0</v>
      </c>
      <c r="D354" s="26"/>
      <c r="G354" s="38">
        <f>IF(J354="FIN","",LOOKUP(I353,DATOS!A:A,DATOS!L:L))</f>
        <v>0</v>
      </c>
      <c r="I354" s="35" t="s">
        <v>57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42"/>
      <c r="B355" s="29"/>
      <c r="C355" s="25" t="str">
        <f ca="1">IF(PORTADA!$F$51="A",CONCATENATE(I355," ",G355),"")</f>
        <v>b) 0</v>
      </c>
      <c r="D355" s="26"/>
      <c r="G355" s="38">
        <f>IF(J354="FIN","",LOOKUP(I353,DATOS!A:A,DATOS!M:M))</f>
        <v>0</v>
      </c>
      <c r="I355" s="35" t="s">
        <v>56</v>
      </c>
      <c r="K355" s="20">
        <f ca="1">IF(PORTADA!$F$51="A",S354,0)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42"/>
      <c r="B356" s="29"/>
      <c r="C356" s="25" t="str">
        <f ca="1">IF(PORTADA!$F$51="A",CONCATENATE(I356," ",G356),"")</f>
        <v>c) 0</v>
      </c>
      <c r="D356" s="26"/>
      <c r="G356" s="38">
        <f>IF(J354="FIN","",LOOKUP(I353,DATOS!A:A,DATOS!N:N))</f>
        <v>0</v>
      </c>
      <c r="I356" s="35" t="s">
        <v>55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42"/>
      <c r="B357" s="29"/>
      <c r="C357" s="25" t="str">
        <f ca="1">IF(PORTADA!$F$51="A",CONCATENATE(I357," ",G357),"")</f>
        <v>d) 0</v>
      </c>
      <c r="D357" s="26"/>
      <c r="G357" s="38">
        <f>IF(J354="FIN","",LOOKUP(I353,DATOS!A:A,DATOS!O:O))</f>
        <v>0</v>
      </c>
      <c r="I357" s="35" t="s">
        <v>45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IF(PORTADA!$F$51="A",CONCATENATE(K359,".- ",G359),"")</f>
        <v xml:space="preserve">60.- LA EDAD MEDIA. </v>
      </c>
      <c r="D359" s="24"/>
      <c r="E359" s="11"/>
      <c r="F359" s="11"/>
      <c r="G359" s="40" t="str">
        <f>IF(J360="FIN","",LOOKUP(I359,DATOS!A:A,DATOS!F:F))</f>
        <v xml:space="preserve">LA EDAD MEDIA. </v>
      </c>
      <c r="H359" s="40">
        <f>IF(J360="FIN",0,LOOKUP(I359,DATOS!A:A,DATOS!P:P))</f>
        <v>0</v>
      </c>
      <c r="I359" s="35">
        <f>+I353+1</f>
        <v>542</v>
      </c>
      <c r="J359" s="61">
        <f>IF(LOOKUP(I359,DATOS!A:A,DATOS!C:C)=0,J353,(LOOKUP(I359,DATOS!A:A,DATOS!C:C)))</f>
        <v>8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42">
        <f ca="1">IF($E$2="X",0,IF(K361&gt;2,H359,K361))</f>
        <v>0</v>
      </c>
      <c r="B360" s="29"/>
      <c r="C360" s="25" t="str">
        <f ca="1">IF(PORTADA!$F$51="A",CONCATENATE(I360," ",G360),"")</f>
        <v>a) 0</v>
      </c>
      <c r="D360" s="26"/>
      <c r="G360" s="38">
        <f>IF(J360="FIN","",LOOKUP(I359,DATOS!A:A,DATOS!L:L))</f>
        <v>0</v>
      </c>
      <c r="I360" s="35" t="s">
        <v>57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42"/>
      <c r="B361" s="29"/>
      <c r="C361" s="25" t="str">
        <f ca="1">IF(PORTADA!$F$51="A",CONCATENATE(I361," ",G361),"")</f>
        <v>b) 0</v>
      </c>
      <c r="D361" s="26"/>
      <c r="G361" s="38">
        <f>IF(J360="FIN","",LOOKUP(I359,DATOS!A:A,DATOS!M:M))</f>
        <v>0</v>
      </c>
      <c r="I361" s="35" t="s">
        <v>56</v>
      </c>
      <c r="K361" s="20">
        <f ca="1">IF(PORTADA!$F$51="A",S360,0)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42"/>
      <c r="B362" s="29"/>
      <c r="C362" s="25" t="str">
        <f ca="1">IF(PORTADA!$F$51="A",CONCATENATE(I362," ",G362),"")</f>
        <v>c) 0</v>
      </c>
      <c r="D362" s="26"/>
      <c r="G362" s="38">
        <f>IF(J360="FIN","",LOOKUP(I359,DATOS!A:A,DATOS!N:N))</f>
        <v>0</v>
      </c>
      <c r="I362" s="35" t="s">
        <v>55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42"/>
      <c r="B363" s="29"/>
      <c r="C363" s="25" t="str">
        <f ca="1">IF(PORTADA!$F$51="A",CONCATENATE(I363," ",G363),"")</f>
        <v>d) 0</v>
      </c>
      <c r="D363" s="26"/>
      <c r="G363" s="38">
        <f>IF(J360="FIN","",LOOKUP(I359,DATOS!A:A,DATOS!O:O))</f>
        <v>0</v>
      </c>
      <c r="I363" s="35" t="s">
        <v>45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IF(PORTADA!$F$51="A",CONCATENATE(K365,".- ",G365),"")</f>
        <v xml:space="preserve">61.- LA EDAD MEDIA. </v>
      </c>
      <c r="D365" s="24"/>
      <c r="E365" s="11"/>
      <c r="F365" s="11"/>
      <c r="G365" s="40" t="str">
        <f>IF(J366="FIN","",LOOKUP(I365,DATOS!A:A,DATOS!F:F))</f>
        <v xml:space="preserve">LA EDAD MEDIA. </v>
      </c>
      <c r="H365" s="40">
        <f>IF(J366="FIN",0,LOOKUP(I365,DATOS!A:A,DATOS!P:P))</f>
        <v>0</v>
      </c>
      <c r="I365" s="35">
        <f>+I359+1</f>
        <v>543</v>
      </c>
      <c r="J365" s="61">
        <f>IF(LOOKUP(I365,DATOS!A:A,DATOS!C:C)=0,J359,(LOOKUP(I365,DATOS!A:A,DATOS!C:C)))</f>
        <v>8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42">
        <f ca="1">IF($E$2="X",0,IF(K367&gt;2,H365,K367))</f>
        <v>0</v>
      </c>
      <c r="B366" s="29"/>
      <c r="C366" s="25" t="str">
        <f ca="1">IF(PORTADA!$F$51="A",CONCATENATE(I366," ",G366),"")</f>
        <v>a) 0</v>
      </c>
      <c r="D366" s="26"/>
      <c r="G366" s="38">
        <f>IF(J366="FIN","",LOOKUP(I365,DATOS!A:A,DATOS!L:L))</f>
        <v>0</v>
      </c>
      <c r="I366" s="35" t="s">
        <v>57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42"/>
      <c r="B367" s="29"/>
      <c r="C367" s="25" t="str">
        <f ca="1">IF(PORTADA!$F$51="A",CONCATENATE(I367," ",G367),"")</f>
        <v>b) 0</v>
      </c>
      <c r="D367" s="26"/>
      <c r="G367" s="38">
        <f>IF(J366="FIN","",LOOKUP(I365,DATOS!A:A,DATOS!M:M))</f>
        <v>0</v>
      </c>
      <c r="I367" s="35" t="s">
        <v>56</v>
      </c>
      <c r="K367" s="20">
        <f ca="1">IF(PORTADA!$F$51="A",S366,0)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42"/>
      <c r="B368" s="29"/>
      <c r="C368" s="25" t="str">
        <f ca="1">IF(PORTADA!$F$51="A",CONCATENATE(I368," ",G368),"")</f>
        <v>c) 0</v>
      </c>
      <c r="D368" s="26"/>
      <c r="G368" s="38">
        <f>IF(J366="FIN","",LOOKUP(I365,DATOS!A:A,DATOS!N:N))</f>
        <v>0</v>
      </c>
      <c r="I368" s="35" t="s">
        <v>55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42"/>
      <c r="B369" s="29"/>
      <c r="C369" s="25" t="str">
        <f ca="1">IF(PORTADA!$F$51="A",CONCATENATE(I369," ",G369),"")</f>
        <v>d) 0</v>
      </c>
      <c r="D369" s="26"/>
      <c r="G369" s="38">
        <f>IF(J366="FIN","",LOOKUP(I365,DATOS!A:A,DATOS!O:O))</f>
        <v>0</v>
      </c>
      <c r="I369" s="35" t="s">
        <v>45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IF(PORTADA!$F$51="A",CONCATENATE(K371,".- ",G371),"")</f>
        <v xml:space="preserve">62.- LA EDAD MEDIA. </v>
      </c>
      <c r="D371" s="24"/>
      <c r="E371" s="11"/>
      <c r="F371" s="11"/>
      <c r="G371" s="40" t="str">
        <f>IF(J372="FIN","",LOOKUP(I371,DATOS!A:A,DATOS!F:F))</f>
        <v xml:space="preserve">LA EDAD MEDIA. </v>
      </c>
      <c r="H371" s="40">
        <f>IF(J372="FIN",0,LOOKUP(I371,DATOS!A:A,DATOS!P:P))</f>
        <v>0</v>
      </c>
      <c r="I371" s="35">
        <f>+I365+1</f>
        <v>544</v>
      </c>
      <c r="J371" s="61">
        <f>IF(LOOKUP(I371,DATOS!A:A,DATOS!C:C)=0,J365,(LOOKUP(I371,DATOS!A:A,DATOS!C:C)))</f>
        <v>8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42">
        <f ca="1">IF($E$2="X",0,IF(K373&gt;2,H371,K373))</f>
        <v>0</v>
      </c>
      <c r="B372" s="29"/>
      <c r="C372" s="25" t="str">
        <f ca="1">IF(PORTADA!$F$51="A",CONCATENATE(I372," ",G372),"")</f>
        <v>a) 0</v>
      </c>
      <c r="D372" s="26"/>
      <c r="G372" s="38">
        <f>IF(J372="FIN","",LOOKUP(I371,DATOS!A:A,DATOS!L:L))</f>
        <v>0</v>
      </c>
      <c r="I372" s="35" t="s">
        <v>57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42"/>
      <c r="B373" s="29"/>
      <c r="C373" s="25" t="str">
        <f ca="1">IF(PORTADA!$F$51="A",CONCATENATE(I373," ",G373),"")</f>
        <v>b) 0</v>
      </c>
      <c r="D373" s="26"/>
      <c r="G373" s="38">
        <f>IF(J372="FIN","",LOOKUP(I371,DATOS!A:A,DATOS!M:M))</f>
        <v>0</v>
      </c>
      <c r="I373" s="35" t="s">
        <v>56</v>
      </c>
      <c r="K373" s="20">
        <f ca="1">IF(PORTADA!$F$51="A",S372,0)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42"/>
      <c r="B374" s="29"/>
      <c r="C374" s="25" t="str">
        <f ca="1">IF(PORTADA!$F$51="A",CONCATENATE(I374," ",G374),"")</f>
        <v>c) 0</v>
      </c>
      <c r="D374" s="26"/>
      <c r="G374" s="38">
        <f>IF(J372="FIN","",LOOKUP(I371,DATOS!A:A,DATOS!N:N))</f>
        <v>0</v>
      </c>
      <c r="I374" s="35" t="s">
        <v>55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42"/>
      <c r="B375" s="29"/>
      <c r="C375" s="25" t="str">
        <f ca="1">IF(PORTADA!$F$51="A",CONCATENATE(I375," ",G375),"")</f>
        <v>d) 0</v>
      </c>
      <c r="D375" s="26"/>
      <c r="G375" s="38">
        <f>IF(J372="FIN","",LOOKUP(I371,DATOS!A:A,DATOS!O:O))</f>
        <v>0</v>
      </c>
      <c r="I375" s="35" t="s">
        <v>45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IF(PORTADA!$F$51="A",CONCATENATE(K377,".- ",G377),"")</f>
        <v xml:space="preserve">63.- </v>
      </c>
      <c r="D377" s="24"/>
      <c r="E377" s="11"/>
      <c r="F377" s="11"/>
      <c r="G377" s="40" t="str">
        <f>IF(J378="FIN","",LOOKUP(I377,DATOS!A:A,DATOS!F:F))</f>
        <v/>
      </c>
      <c r="H377" s="40">
        <f>IF(J378="FIN",0,LOOKUP(I377,DATOS!A:A,DATOS!P:P))</f>
        <v>0</v>
      </c>
      <c r="I377" s="35">
        <f>+I371+1</f>
        <v>545</v>
      </c>
      <c r="J377" s="61">
        <f>IF(LOOKUP(I377,DATOS!A:A,DATOS!C:C)=0,J371,(LOOKUP(I377,DATOS!A:A,DATOS!C:C)))</f>
        <v>9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42">
        <f ca="1">IF($E$2="X",0,IF(K379&gt;2,H377,K379))</f>
        <v>0</v>
      </c>
      <c r="B378" s="29"/>
      <c r="C378" s="25" t="str">
        <f ca="1">IF(PORTADA!$F$51="A",CONCATENATE(I378," ",G378),"")</f>
        <v xml:space="preserve">a) </v>
      </c>
      <c r="D378" s="26"/>
      <c r="G378" s="38" t="str">
        <f>IF(J378="FIN","",LOOKUP(I377,DATOS!A:A,DATOS!L:L))</f>
        <v/>
      </c>
      <c r="I378" s="35" t="s">
        <v>57</v>
      </c>
      <c r="J378" s="41" t="str">
        <f>IF(J372="FIN","FIN",IF(J377=J371,"","FIN"))</f>
        <v>FIN</v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42"/>
      <c r="B379" s="29"/>
      <c r="C379" s="25" t="str">
        <f ca="1">IF(PORTADA!$F$51="A",CONCATENATE(I379," ",G379),"")</f>
        <v xml:space="preserve">b) </v>
      </c>
      <c r="D379" s="26"/>
      <c r="G379" s="38" t="str">
        <f>IF(J378="FIN","",LOOKUP(I377,DATOS!A:A,DATOS!M:M))</f>
        <v/>
      </c>
      <c r="I379" s="35" t="s">
        <v>56</v>
      </c>
      <c r="K379" s="20">
        <f ca="1">IF(PORTADA!$F$51="A",S378,0)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42"/>
      <c r="B380" s="29"/>
      <c r="C380" s="25" t="str">
        <f ca="1">IF(PORTADA!$F$51="A",CONCATENATE(I380," ",G380),"")</f>
        <v xml:space="preserve">c) </v>
      </c>
      <c r="D380" s="26"/>
      <c r="G380" s="38" t="str">
        <f>IF(J378="FIN","",LOOKUP(I377,DATOS!A:A,DATOS!N:N))</f>
        <v/>
      </c>
      <c r="I380" s="35" t="s">
        <v>55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42"/>
      <c r="B381" s="29"/>
      <c r="C381" s="25" t="str">
        <f ca="1">IF(PORTADA!$F$51="A",CONCATENATE(I381," ",G381),"")</f>
        <v xml:space="preserve">d) </v>
      </c>
      <c r="D381" s="26"/>
      <c r="G381" s="38" t="str">
        <f>IF(J378="FIN","",LOOKUP(I377,DATOS!A:A,DATOS!O:O))</f>
        <v/>
      </c>
      <c r="I381" s="35" t="s">
        <v>45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IF(PORTADA!$F$51="A",CONCATENATE(K383,".- ",G383),"")</f>
        <v xml:space="preserve">64.- </v>
      </c>
      <c r="D383" s="24"/>
      <c r="E383" s="11"/>
      <c r="F383" s="11"/>
      <c r="G383" s="40" t="str">
        <f>IF(J384="FIN","",LOOKUP(I383,DATOS!A:A,DATOS!F:F))</f>
        <v/>
      </c>
      <c r="H383" s="40">
        <f>IF(J384="FIN",0,LOOKUP(I383,DATOS!A:A,DATOS!P:P))</f>
        <v>0</v>
      </c>
      <c r="I383" s="35">
        <f>+I377+1</f>
        <v>546</v>
      </c>
      <c r="J383" s="61">
        <f>IF(LOOKUP(I383,DATOS!A:A,DATOS!C:C)=0,J377,(LOOKUP(I383,DATOS!A:A,DATOS!C:C)))</f>
        <v>9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42">
        <f ca="1">IF($E$2="X",0,IF(K385&gt;2,H383,K385))</f>
        <v>0</v>
      </c>
      <c r="B384" s="29"/>
      <c r="C384" s="25" t="str">
        <f ca="1">IF(PORTADA!$F$51="A",CONCATENATE(I384," ",G384),"")</f>
        <v xml:space="preserve">a) </v>
      </c>
      <c r="D384" s="26"/>
      <c r="G384" s="38" t="str">
        <f>IF(J384="FIN","",LOOKUP(I383,DATOS!A:A,DATOS!L:L))</f>
        <v/>
      </c>
      <c r="I384" s="35" t="s">
        <v>57</v>
      </c>
      <c r="J384" s="41" t="str">
        <f>IF(J378="FIN","FIN",IF(J383=J377,"","FIN"))</f>
        <v>FIN</v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42"/>
      <c r="B385" s="29"/>
      <c r="C385" s="25" t="str">
        <f ca="1">IF(PORTADA!$F$51="A",CONCATENATE(I385," ",G385),"")</f>
        <v xml:space="preserve">b) </v>
      </c>
      <c r="D385" s="26"/>
      <c r="G385" s="38" t="str">
        <f>IF(J384="FIN","",LOOKUP(I383,DATOS!A:A,DATOS!M:M))</f>
        <v/>
      </c>
      <c r="I385" s="35" t="s">
        <v>56</v>
      </c>
      <c r="K385" s="20">
        <f ca="1">IF(PORTADA!$F$51="A",S384,0)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42"/>
      <c r="B386" s="29"/>
      <c r="C386" s="25" t="str">
        <f ca="1">IF(PORTADA!$F$51="A",CONCATENATE(I386," ",G386),"")</f>
        <v xml:space="preserve">c) </v>
      </c>
      <c r="D386" s="26"/>
      <c r="G386" s="38" t="str">
        <f>IF(J384="FIN","",LOOKUP(I383,DATOS!A:A,DATOS!N:N))</f>
        <v/>
      </c>
      <c r="I386" s="35" t="s">
        <v>55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42"/>
      <c r="B387" s="29"/>
      <c r="C387" s="25" t="str">
        <f ca="1">IF(PORTADA!$F$51="A",CONCATENATE(I387," ",G387),"")</f>
        <v xml:space="preserve">d) </v>
      </c>
      <c r="D387" s="26"/>
      <c r="G387" s="38" t="str">
        <f>IF(J384="FIN","",LOOKUP(I383,DATOS!A:A,DATOS!O:O))</f>
        <v/>
      </c>
      <c r="I387" s="35" t="s">
        <v>45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IF(PORTADA!$F$51="A",CONCATENATE(K389,".- ",G389),"")</f>
        <v xml:space="preserve">65.- </v>
      </c>
      <c r="D389" s="24"/>
      <c r="E389" s="11"/>
      <c r="F389" s="11"/>
      <c r="G389" s="40" t="str">
        <f>IF(J390="FIN","",LOOKUP(I389,DATOS!A:A,DATOS!F:F))</f>
        <v/>
      </c>
      <c r="H389" s="40">
        <f>IF(J390="FIN",0,LOOKUP(I389,DATOS!A:A,DATOS!P:P))</f>
        <v>0</v>
      </c>
      <c r="I389" s="35">
        <f>+I383+1</f>
        <v>547</v>
      </c>
      <c r="J389" s="61">
        <f>IF(LOOKUP(I389,DATOS!A:A,DATOS!C:C)=0,J383,(LOOKUP(I389,DATOS!A:A,DATOS!C:C)))</f>
        <v>9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42">
        <f ca="1">IF($E$2="X",0,IF(K391&gt;2,H389,K391))</f>
        <v>0</v>
      </c>
      <c r="B390" s="29"/>
      <c r="C390" s="25" t="str">
        <f ca="1">IF(PORTADA!$F$51="A",CONCATENATE(I390," ",G390),"")</f>
        <v xml:space="preserve">a) </v>
      </c>
      <c r="D390" s="26"/>
      <c r="G390" s="38" t="str">
        <f>IF(J390="FIN","",LOOKUP(I389,DATOS!A:A,DATOS!L:L))</f>
        <v/>
      </c>
      <c r="I390" s="35" t="s">
        <v>57</v>
      </c>
      <c r="J390" s="41" t="str">
        <f>IF(J384="FIN","FIN",IF(J389=J383,"","FIN"))</f>
        <v>FIN</v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42"/>
      <c r="B391" s="29"/>
      <c r="C391" s="25" t="str">
        <f ca="1">IF(PORTADA!$F$51="A",CONCATENATE(I391," ",G391),"")</f>
        <v xml:space="preserve">b) </v>
      </c>
      <c r="D391" s="26"/>
      <c r="G391" s="38" t="str">
        <f>IF(J390="FIN","",LOOKUP(I389,DATOS!A:A,DATOS!M:M))</f>
        <v/>
      </c>
      <c r="I391" s="35" t="s">
        <v>56</v>
      </c>
      <c r="K391" s="20">
        <f ca="1">IF(PORTADA!$F$51="A",S390,0)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42"/>
      <c r="B392" s="29"/>
      <c r="C392" s="25" t="str">
        <f ca="1">IF(PORTADA!$F$51="A",CONCATENATE(I392," ",G392),"")</f>
        <v xml:space="preserve">c) </v>
      </c>
      <c r="D392" s="26"/>
      <c r="G392" s="38" t="str">
        <f>IF(J390="FIN","",LOOKUP(I389,DATOS!A:A,DATOS!N:N))</f>
        <v/>
      </c>
      <c r="I392" s="35" t="s">
        <v>55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42"/>
      <c r="B393" s="29"/>
      <c r="C393" s="25" t="str">
        <f ca="1">IF(PORTADA!$F$51="A",CONCATENATE(I393," ",G393),"")</f>
        <v xml:space="preserve">d) </v>
      </c>
      <c r="D393" s="26"/>
      <c r="G393" s="38" t="str">
        <f>IF(J390="FIN","",LOOKUP(I389,DATOS!A:A,DATOS!O:O))</f>
        <v/>
      </c>
      <c r="I393" s="35" t="s">
        <v>45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IF(PORTADA!$F$51="A",CONCATENATE(K395,".- ",G395),"")</f>
        <v xml:space="preserve">66.- </v>
      </c>
      <c r="D395" s="24"/>
      <c r="E395" s="11"/>
      <c r="F395" s="11"/>
      <c r="G395" s="40" t="str">
        <f>IF(J396="FIN","",LOOKUP(I395,DATOS!A:A,DATOS!F:F))</f>
        <v/>
      </c>
      <c r="H395" s="40">
        <f>IF(J396="FIN",0,LOOKUP(I395,DATOS!A:A,DATOS!P:P))</f>
        <v>0</v>
      </c>
      <c r="I395" s="35">
        <f>+I389+1</f>
        <v>548</v>
      </c>
      <c r="J395" s="61">
        <f>IF(LOOKUP(I395,DATOS!A:A,DATOS!C:C)=0,J389,(LOOKUP(I395,DATOS!A:A,DATOS!C:C)))</f>
        <v>9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42">
        <f ca="1">IF($E$2="X",0,IF(K397&gt;2,H395,K397))</f>
        <v>0</v>
      </c>
      <c r="B396" s="29"/>
      <c r="C396" s="25" t="str">
        <f ca="1">IF(PORTADA!$F$51="A",CONCATENATE(I396," ",G396),"")</f>
        <v xml:space="preserve">a) </v>
      </c>
      <c r="D396" s="26"/>
      <c r="G396" s="38" t="str">
        <f>IF(J396="FIN","",LOOKUP(I395,DATOS!A:A,DATOS!L:L))</f>
        <v/>
      </c>
      <c r="I396" s="35" t="s">
        <v>57</v>
      </c>
      <c r="J396" s="41" t="str">
        <f>IF(J390="FIN","FIN",IF(J395=J389,"","FIN"))</f>
        <v>FIN</v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42"/>
      <c r="B397" s="29"/>
      <c r="C397" s="25" t="str">
        <f ca="1">IF(PORTADA!$F$51="A",CONCATENATE(I397," ",G397),"")</f>
        <v xml:space="preserve">b) </v>
      </c>
      <c r="D397" s="26"/>
      <c r="G397" s="38" t="str">
        <f>IF(J396="FIN","",LOOKUP(I395,DATOS!A:A,DATOS!M:M))</f>
        <v/>
      </c>
      <c r="I397" s="35" t="s">
        <v>56</v>
      </c>
      <c r="K397" s="20">
        <f ca="1">IF(PORTADA!$F$51="A",S396,0)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42"/>
      <c r="B398" s="29"/>
      <c r="C398" s="25" t="str">
        <f ca="1">IF(PORTADA!$F$51="A",CONCATENATE(I398," ",G398),"")</f>
        <v xml:space="preserve">c) </v>
      </c>
      <c r="D398" s="26"/>
      <c r="G398" s="38" t="str">
        <f>IF(J396="FIN","",LOOKUP(I395,DATOS!A:A,DATOS!N:N))</f>
        <v/>
      </c>
      <c r="I398" s="35" t="s">
        <v>55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42"/>
      <c r="B399" s="29"/>
      <c r="C399" s="25" t="str">
        <f ca="1">IF(PORTADA!$F$51="A",CONCATENATE(I399," ",G399),"")</f>
        <v xml:space="preserve">d) </v>
      </c>
      <c r="D399" s="26"/>
      <c r="G399" s="38" t="str">
        <f>IF(J396="FIN","",LOOKUP(I395,DATOS!A:A,DATOS!O:O))</f>
        <v/>
      </c>
      <c r="I399" s="35" t="s">
        <v>45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IF(PORTADA!$F$51="A",CONCATENATE(K401,".-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549</v>
      </c>
      <c r="J401" s="61">
        <f>IF(LOOKUP(I401,DATOS!A:A,DATOS!C:C)=0,J395,(LOOKUP(I401,DATOS!A:A,DATOS!C:C)))</f>
        <v>9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42">
        <f ca="1">IF($E$2="X",0,IF(K403&gt;2,H401,K403))</f>
        <v>0</v>
      </c>
      <c r="B402" s="29"/>
      <c r="C402" s="25" t="str">
        <f ca="1">IF(PORTADA!$F$51="A",CONCATENATE(I402,"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57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42"/>
      <c r="B403" s="29"/>
      <c r="C403" s="25" t="str">
        <f ca="1">IF(PORTADA!$F$51="A",CONCATENATE(I403,"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56</v>
      </c>
      <c r="K403" s="20">
        <f ca="1">IF(PORTADA!$F$51="A",S402,0)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42"/>
      <c r="B404" s="29"/>
      <c r="C404" s="25" t="str">
        <f ca="1">IF(PORTADA!$F$51="A",CONCATENATE(I404,"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55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42"/>
      <c r="B405" s="29"/>
      <c r="C405" s="25" t="str">
        <f ca="1">IF(PORTADA!$F$51="A",CONCATENATE(I405,"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45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IF(PORTADA!$F$51="A",CONCATENATE(K407,".-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550</v>
      </c>
      <c r="J407" s="61">
        <f>IF(LOOKUP(I407,DATOS!A:A,DATOS!C:C)=0,J401,(LOOKUP(I407,DATOS!A:A,DATOS!C:C)))</f>
        <v>9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42">
        <f ca="1">IF($E$2="X",0,IF(K409&gt;2,H407,K409))</f>
        <v>0</v>
      </c>
      <c r="B408" s="29"/>
      <c r="C408" s="25" t="str">
        <f ca="1">IF(PORTADA!$F$51="A",CONCATENATE(I408,"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57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42"/>
      <c r="B409" s="29"/>
      <c r="C409" s="25" t="str">
        <f ca="1">IF(PORTADA!$F$51="A",CONCATENATE(I409,"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56</v>
      </c>
      <c r="K409" s="20">
        <f ca="1">IF(PORTADA!$F$51="A",S408,0)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42"/>
      <c r="B410" s="29"/>
      <c r="C410" s="25" t="str">
        <f ca="1">IF(PORTADA!$F$51="A",CONCATENATE(I410,"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55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42"/>
      <c r="B411" s="29"/>
      <c r="C411" s="25" t="str">
        <f ca="1">IF(PORTADA!$F$51="A",CONCATENATE(I411,"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45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IF(PORTADA!$F$51="A",CONCATENATE(K413,".-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551</v>
      </c>
      <c r="J413" s="61">
        <f>IF(LOOKUP(I413,DATOS!A:A,DATOS!C:C)=0,J407,(LOOKUP(I413,DATOS!A:A,DATOS!C:C)))</f>
        <v>9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42">
        <f ca="1">IF($E$2="X",0,IF(K415&gt;2,H413,K415))</f>
        <v>0</v>
      </c>
      <c r="B414" s="29"/>
      <c r="C414" s="25" t="str">
        <f ca="1">IF(PORTADA!$F$51="A",CONCATENATE(I414,"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57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42"/>
      <c r="B415" s="29"/>
      <c r="C415" s="25" t="str">
        <f ca="1">IF(PORTADA!$F$51="A",CONCATENATE(I415,"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56</v>
      </c>
      <c r="K415" s="20">
        <f ca="1">IF(PORTADA!$F$51="A",S414,0)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42"/>
      <c r="B416" s="29"/>
      <c r="C416" s="25" t="str">
        <f ca="1">IF(PORTADA!$F$51="A",CONCATENATE(I416,"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55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42"/>
      <c r="B417" s="29"/>
      <c r="C417" s="25" t="str">
        <f ca="1">IF(PORTADA!$F$51="A",CONCATENATE(I417,"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45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IF(PORTADA!$F$51="A",CONCATENATE(K419,".-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552</v>
      </c>
      <c r="J419" s="61">
        <f>IF(LOOKUP(I419,DATOS!A:A,DATOS!C:C)=0,J413,(LOOKUP(I419,DATOS!A:A,DATOS!C:C)))</f>
        <v>9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42">
        <f ca="1">IF($E$2="X",0,IF(K421&gt;2,H419,K421))</f>
        <v>0</v>
      </c>
      <c r="B420" s="29"/>
      <c r="C420" s="25" t="str">
        <f ca="1">IF(PORTADA!$F$51="A",CONCATENATE(I420,"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57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42"/>
      <c r="B421" s="29"/>
      <c r="C421" s="25" t="str">
        <f ca="1">IF(PORTADA!$F$51="A",CONCATENATE(I421,"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56</v>
      </c>
      <c r="K421" s="20">
        <f ca="1">IF(PORTADA!$F$51="A",S420,0)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42"/>
      <c r="B422" s="29"/>
      <c r="C422" s="25" t="str">
        <f ca="1">IF(PORTADA!$F$51="A",CONCATENATE(I422,"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55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42"/>
      <c r="B423" s="29"/>
      <c r="C423" s="25" t="str">
        <f ca="1">IF(PORTADA!$F$51="A",CONCATENATE(I423,"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45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IF(PORTADA!$F$51="A",CONCATENATE(K425,".-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553</v>
      </c>
      <c r="J425" s="61">
        <f>IF(LOOKUP(I425,DATOS!A:A,DATOS!C:C)=0,J419,(LOOKUP(I425,DATOS!A:A,DATOS!C:C)))</f>
        <v>9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42">
        <f ca="1">IF($E$2="X",0,IF(K427&gt;2,H425,K427))</f>
        <v>0</v>
      </c>
      <c r="B426" s="29"/>
      <c r="C426" s="25" t="str">
        <f ca="1">IF(PORTADA!$F$51="A",CONCATENATE(I426,"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57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42"/>
      <c r="B427" s="29"/>
      <c r="C427" s="25" t="str">
        <f ca="1">IF(PORTADA!$F$51="A",CONCATENATE(I427,"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56</v>
      </c>
      <c r="K427" s="20">
        <f ca="1">IF(PORTADA!$F$51="A",S426,0)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42"/>
      <c r="B428" s="29"/>
      <c r="C428" s="25" t="str">
        <f ca="1">IF(PORTADA!$F$51="A",CONCATENATE(I428,"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55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42"/>
      <c r="B429" s="29"/>
      <c r="C429" s="25" t="str">
        <f ca="1">IF(PORTADA!$F$51="A",CONCATENATE(I429,"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45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IF(PORTADA!$F$51="A",CONCATENATE(K431,".-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554</v>
      </c>
      <c r="J431" s="61">
        <f>IF(LOOKUP(I431,DATOS!A:A,DATOS!C:C)=0,J425,(LOOKUP(I431,DATOS!A:A,DATOS!C:C)))</f>
        <v>9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42">
        <f ca="1">IF($E$2="X",0,IF(K433&gt;2,H431,K433))</f>
        <v>0</v>
      </c>
      <c r="B432" s="29"/>
      <c r="C432" s="25" t="str">
        <f ca="1">IF(PORTADA!$F$51="A",CONCATENATE(I432,"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57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42"/>
      <c r="B433" s="29"/>
      <c r="C433" s="25" t="str">
        <f ca="1">IF(PORTADA!$F$51="A",CONCATENATE(I433,"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56</v>
      </c>
      <c r="K433" s="20">
        <f ca="1">IF(PORTADA!$F$51="A",S432,0)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42"/>
      <c r="B434" s="29"/>
      <c r="C434" s="25" t="str">
        <f ca="1">IF(PORTADA!$F$51="A",CONCATENATE(I434,"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55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42"/>
      <c r="B435" s="29"/>
      <c r="C435" s="25" t="str">
        <f ca="1">IF(PORTADA!$F$51="A",CONCATENATE(I435,"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45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IF(PORTADA!$F$51="A",CONCATENATE(K437,".-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555</v>
      </c>
      <c r="J437" s="61">
        <f>IF(LOOKUP(I437,DATOS!A:A,DATOS!C:C)=0,J431,(LOOKUP(I437,DATOS!A:A,DATOS!C:C)))</f>
        <v>9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42">
        <f ca="1">IF($E$2="X",0,IF(K439&gt;2,H437,K439))</f>
        <v>0</v>
      </c>
      <c r="B438" s="29"/>
      <c r="C438" s="25" t="str">
        <f ca="1">IF(PORTADA!$F$51="A",CONCATENATE(I438,"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57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42"/>
      <c r="B439" s="29"/>
      <c r="C439" s="25" t="str">
        <f ca="1">IF(PORTADA!$F$51="A",CONCATENATE(I439,"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56</v>
      </c>
      <c r="K439" s="20">
        <f ca="1">IF(PORTADA!$F$51="A",S438,0)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42"/>
      <c r="B440" s="29"/>
      <c r="C440" s="25" t="str">
        <f ca="1">IF(PORTADA!$F$51="A",CONCATENATE(I440,"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55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42"/>
      <c r="B441" s="29"/>
      <c r="C441" s="25" t="str">
        <f ca="1">IF(PORTADA!$F$51="A",CONCATENATE(I441,"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45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IF(PORTADA!$F$51="A",CONCATENATE(K443,".-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556</v>
      </c>
      <c r="J443" s="61">
        <f>IF(LOOKUP(I443,DATOS!A:A,DATOS!C:C)=0,J437,(LOOKUP(I443,DATOS!A:A,DATOS!C:C)))</f>
        <v>9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42">
        <f ca="1">IF($E$2="X",0,IF(K445&gt;2,H443,K445))</f>
        <v>0</v>
      </c>
      <c r="B444" s="29"/>
      <c r="C444" s="25" t="str">
        <f ca="1">IF(PORTADA!$F$51="A",CONCATENATE(I444,"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57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42"/>
      <c r="B445" s="29"/>
      <c r="C445" s="25" t="str">
        <f ca="1">IF(PORTADA!$F$51="A",CONCATENATE(I445,"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56</v>
      </c>
      <c r="K445" s="20">
        <f ca="1">IF(PORTADA!$F$51="A",S444,0)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42"/>
      <c r="B446" s="29"/>
      <c r="C446" s="25" t="str">
        <f ca="1">IF(PORTADA!$F$51="A",CONCATENATE(I446,"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55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42"/>
      <c r="B447" s="29"/>
      <c r="C447" s="25" t="str">
        <f ca="1">IF(PORTADA!$F$51="A",CONCATENATE(I447,"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45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IF(PORTADA!$F$51="A",CONCATENATE(K449,".-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557</v>
      </c>
      <c r="J449" s="61">
        <f>IF(LOOKUP(I449,DATOS!A:A,DATOS!C:C)=0,J443,(LOOKUP(I449,DATOS!A:A,DATOS!C:C)))</f>
        <v>9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42">
        <f ca="1">IF($E$2="X",0,IF(K451&gt;2,H449,K451))</f>
        <v>0</v>
      </c>
      <c r="B450" s="29"/>
      <c r="C450" s="25" t="str">
        <f ca="1">IF(PORTADA!$F$51="A",CONCATENATE(I450,"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57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42"/>
      <c r="B451" s="29"/>
      <c r="C451" s="25" t="str">
        <f ca="1">IF(PORTADA!$F$51="A",CONCATENATE(I451,"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56</v>
      </c>
      <c r="K451" s="20">
        <f ca="1">IF(PORTADA!$F$51="A",S450,0)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42"/>
      <c r="B452" s="29"/>
      <c r="C452" s="25" t="str">
        <f ca="1">IF(PORTADA!$F$51="A",CONCATENATE(I452,"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55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42"/>
      <c r="B453" s="29"/>
      <c r="C453" s="25" t="str">
        <f ca="1">IF(PORTADA!$F$51="A",CONCATENATE(I453,"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45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IF(PORTADA!$F$51="A",CONCATENATE(K455,".-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558</v>
      </c>
      <c r="J455" s="61">
        <f>IF(LOOKUP(I455,DATOS!A:A,DATOS!C:C)=0,J449,(LOOKUP(I455,DATOS!A:A,DATOS!C:C)))</f>
        <v>9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42">
        <f ca="1">IF($E$2="X",0,IF(K457&gt;2,H455,K457))</f>
        <v>0</v>
      </c>
      <c r="B456" s="29"/>
      <c r="C456" s="25" t="str">
        <f ca="1">IF(PORTADA!$F$51="A",CONCATENATE(I456,"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57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42"/>
      <c r="B457" s="29"/>
      <c r="C457" s="25" t="str">
        <f ca="1">IF(PORTADA!$F$51="A",CONCATENATE(I457,"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56</v>
      </c>
      <c r="K457" s="20">
        <f ca="1">IF(PORTADA!$F$51="A",S456,0)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42"/>
      <c r="B458" s="29"/>
      <c r="C458" s="25" t="str">
        <f ca="1">IF(PORTADA!$F$51="A",CONCATENATE(I458,"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55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42"/>
      <c r="B459" s="29"/>
      <c r="C459" s="25" t="str">
        <f ca="1">IF(PORTADA!$F$51="A",CONCATENATE(I459,"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45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IF(PORTADA!$F$51="A",CONCATENATE(K461,".-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559</v>
      </c>
      <c r="J461" s="61">
        <f>IF(LOOKUP(I461,DATOS!A:A,DATOS!C:C)=0,J455,(LOOKUP(I461,DATOS!A:A,DATOS!C:C)))</f>
        <v>9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42">
        <f ca="1">IF($E$2="X",0,IF(K463&gt;2,H461,K463))</f>
        <v>0</v>
      </c>
      <c r="B462" s="29"/>
      <c r="C462" s="25" t="str">
        <f ca="1">IF(PORTADA!$F$51="A",CONCATENATE(I462,"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57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42"/>
      <c r="B463" s="29"/>
      <c r="C463" s="25" t="str">
        <f ca="1">IF(PORTADA!$F$51="A",CONCATENATE(I463,"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56</v>
      </c>
      <c r="K463" s="20">
        <f ca="1">IF(PORTADA!$F$51="A",S462,0)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42"/>
      <c r="B464" s="29"/>
      <c r="C464" s="25" t="str">
        <f ca="1">IF(PORTADA!$F$51="A",CONCATENATE(I464,"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55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42"/>
      <c r="B465" s="29"/>
      <c r="C465" s="25" t="str">
        <f ca="1">IF(PORTADA!$F$51="A",CONCATENATE(I465,"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45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IF(PORTADA!$F$51="A",CONCATENATE(K467,".-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560</v>
      </c>
      <c r="J467" s="61">
        <f>IF(LOOKUP(I467,DATOS!A:A,DATOS!C:C)=0,J461,(LOOKUP(I467,DATOS!A:A,DATOS!C:C)))</f>
        <v>9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42">
        <f ca="1">IF($E$2="X",0,IF(K469&gt;2,H467,K469))</f>
        <v>0</v>
      </c>
      <c r="B468" s="29"/>
      <c r="C468" s="25" t="str">
        <f ca="1">IF(PORTADA!$F$51="A",CONCATENATE(I468,"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57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42"/>
      <c r="B469" s="29"/>
      <c r="C469" s="25" t="str">
        <f ca="1">IF(PORTADA!$F$51="A",CONCATENATE(I469,"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56</v>
      </c>
      <c r="K469" s="20">
        <f ca="1">IF(PORTADA!$F$51="A",S468,0)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42"/>
      <c r="B470" s="29"/>
      <c r="C470" s="25" t="str">
        <f ca="1">IF(PORTADA!$F$51="A",CONCATENATE(I470,"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55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42"/>
      <c r="B471" s="29"/>
      <c r="C471" s="25" t="str">
        <f ca="1">IF(PORTADA!$F$51="A",CONCATENATE(I471,"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45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IF(PORTADA!$F$51="A",CONCATENATE(K473,".-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561</v>
      </c>
      <c r="J473" s="61">
        <f>IF(LOOKUP(I473,DATOS!A:A,DATOS!C:C)=0,J467,(LOOKUP(I473,DATOS!A:A,DATOS!C:C)))</f>
        <v>9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42">
        <f ca="1">IF($E$2="X",0,IF(K475&gt;2,H473,K475))</f>
        <v>0</v>
      </c>
      <c r="B474" s="29"/>
      <c r="C474" s="25" t="str">
        <f ca="1">IF(PORTADA!$F$51="A",CONCATENATE(I474,"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57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42"/>
      <c r="B475" s="29"/>
      <c r="C475" s="25" t="str">
        <f ca="1">IF(PORTADA!$F$51="A",CONCATENATE(I475,"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56</v>
      </c>
      <c r="K475" s="20">
        <f ca="1">IF(PORTADA!$F$51="A",S474,0)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42"/>
      <c r="B476" s="29"/>
      <c r="C476" s="25" t="str">
        <f ca="1">IF(PORTADA!$F$51="A",CONCATENATE(I476,"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55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42"/>
      <c r="B477" s="29"/>
      <c r="C477" s="25" t="str">
        <f ca="1">IF(PORTADA!$F$51="A",CONCATENATE(I477,"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45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IF(PORTADA!$F$51="A",CONCATENATE(K479,".-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562</v>
      </c>
      <c r="J479" s="61">
        <f>IF(LOOKUP(I479,DATOS!A:A,DATOS!C:C)=0,J473,(LOOKUP(I479,DATOS!A:A,DATOS!C:C)))</f>
        <v>9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42">
        <f ca="1">IF($E$2="X",0,IF(K481&gt;2,H479,K481))</f>
        <v>0</v>
      </c>
      <c r="B480" s="29"/>
      <c r="C480" s="25" t="str">
        <f ca="1">IF(PORTADA!$F$51="A",CONCATENATE(I480,"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57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42"/>
      <c r="B481" s="29"/>
      <c r="C481" s="25" t="str">
        <f ca="1">IF(PORTADA!$F$51="A",CONCATENATE(I481,"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56</v>
      </c>
      <c r="K481" s="20">
        <f ca="1">IF(PORTADA!$F$51="A",S480,0)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42"/>
      <c r="B482" s="29"/>
      <c r="C482" s="25" t="str">
        <f ca="1">IF(PORTADA!$F$51="A",CONCATENATE(I482,"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55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42"/>
      <c r="B483" s="29"/>
      <c r="C483" s="25" t="str">
        <f ca="1">IF(PORTADA!$F$51="A",CONCATENATE(I483,"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45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IF(PORTADA!$F$51="A",CONCATENATE(K485,".-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563</v>
      </c>
      <c r="J485" s="61">
        <f>IF(LOOKUP(I485,DATOS!A:A,DATOS!C:C)=0,J479,(LOOKUP(I485,DATOS!A:A,DATOS!C:C)))</f>
        <v>9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42">
        <f ca="1">IF($E$2="X",0,IF(K487&gt;2,H485,K487))</f>
        <v>0</v>
      </c>
      <c r="B486" s="29"/>
      <c r="C486" s="25" t="str">
        <f ca="1">IF(PORTADA!$F$51="A",CONCATENATE(I486,"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57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42"/>
      <c r="B487" s="29"/>
      <c r="C487" s="25" t="str">
        <f ca="1">IF(PORTADA!$F$51="A",CONCATENATE(I487,"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56</v>
      </c>
      <c r="K487" s="20">
        <f ca="1">IF(PORTADA!$F$51="A",S486,0)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42"/>
      <c r="B488" s="29"/>
      <c r="C488" s="25" t="str">
        <f ca="1">IF(PORTADA!$F$51="A",CONCATENATE(I488,"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55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42"/>
      <c r="B489" s="29"/>
      <c r="C489" s="25" t="str">
        <f ca="1">IF(PORTADA!$F$51="A",CONCATENATE(I489,"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45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IF(PORTADA!$F$51="A",CONCATENATE(K491,".-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564</v>
      </c>
      <c r="J491" s="61">
        <f>IF(LOOKUP(I491,DATOS!A:A,DATOS!C:C)=0,J485,(LOOKUP(I491,DATOS!A:A,DATOS!C:C)))</f>
        <v>9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42">
        <f ca="1">IF($E$2="X",0,IF(K493&gt;2,H491,K493))</f>
        <v>0</v>
      </c>
      <c r="B492" s="29"/>
      <c r="C492" s="25" t="str">
        <f ca="1">IF(PORTADA!$F$51="A",CONCATENATE(I492,"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57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42"/>
      <c r="B493" s="29"/>
      <c r="C493" s="25" t="str">
        <f ca="1">IF(PORTADA!$F$51="A",CONCATENATE(I493,"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56</v>
      </c>
      <c r="K493" s="20">
        <f ca="1">IF(PORTADA!$F$51="A",S492,0)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42"/>
      <c r="B494" s="29"/>
      <c r="C494" s="25" t="str">
        <f ca="1">IF(PORTADA!$F$51="A",CONCATENATE(I494,"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55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42"/>
      <c r="B495" s="29"/>
      <c r="C495" s="25" t="str">
        <f ca="1">IF(PORTADA!$F$51="A",CONCATENATE(I495,"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45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IF(PORTADA!$F$51="A",CONCATENATE(K497,".-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565</v>
      </c>
      <c r="J497" s="61">
        <f>IF(LOOKUP(I497,DATOS!A:A,DATOS!C:C)=0,J491,(LOOKUP(I497,DATOS!A:A,DATOS!C:C)))</f>
        <v>9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42">
        <f ca="1">IF($E$2="X",0,IF(K499&gt;2,H497,K499))</f>
        <v>0</v>
      </c>
      <c r="B498" s="29"/>
      <c r="C498" s="25" t="str">
        <f ca="1">IF(PORTADA!$F$51="A",CONCATENATE(I498,"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57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42"/>
      <c r="B499" s="29"/>
      <c r="C499" s="25" t="str">
        <f ca="1">IF(PORTADA!$F$51="A",CONCATENATE(I499,"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56</v>
      </c>
      <c r="K499" s="20">
        <f ca="1">IF(PORTADA!$F$51="A",S498,0)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42"/>
      <c r="B500" s="29"/>
      <c r="C500" s="25" t="str">
        <f ca="1">IF(PORTADA!$F$51="A",CONCATENATE(I500,"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55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42"/>
      <c r="B501" s="29"/>
      <c r="C501" s="25" t="str">
        <f ca="1">IF(PORTADA!$F$51="A",CONCATENATE(I501,"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45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IF(PORTADA!$F$51="A",CONCATENATE(K503,".-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566</v>
      </c>
      <c r="J503" s="61">
        <f>IF(LOOKUP(I503,DATOS!A:A,DATOS!C:C)=0,J497,(LOOKUP(I503,DATOS!A:A,DATOS!C:C)))</f>
        <v>9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42">
        <f ca="1">IF($E$2="X",0,IF(K505&gt;2,H503,K505))</f>
        <v>0</v>
      </c>
      <c r="B504" s="29"/>
      <c r="C504" s="25" t="str">
        <f ca="1">IF(PORTADA!$F$51="A",CONCATENATE(I504,"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57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42"/>
      <c r="B505" s="29"/>
      <c r="C505" s="25" t="str">
        <f ca="1">IF(PORTADA!$F$51="A",CONCATENATE(I505,"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56</v>
      </c>
      <c r="K505" s="20">
        <f ca="1">IF(PORTADA!$F$51="A",S504,0)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42"/>
      <c r="B506" s="29"/>
      <c r="C506" s="25" t="str">
        <f ca="1">IF(PORTADA!$F$51="A",CONCATENATE(I506,"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55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42"/>
      <c r="B507" s="29"/>
      <c r="C507" s="25" t="str">
        <f ca="1">IF(PORTADA!$F$51="A",CONCATENATE(I507,"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45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IF(PORTADA!$F$51="A",CONCATENATE(K509,".-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567</v>
      </c>
      <c r="J509" s="61">
        <f>IF(LOOKUP(I509,DATOS!A:A,DATOS!C:C)=0,J503,(LOOKUP(I509,DATOS!A:A,DATOS!C:C)))</f>
        <v>9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42">
        <f ca="1">IF($E$2="X",0,IF(K511&gt;2,H509,K511))</f>
        <v>0</v>
      </c>
      <c r="B510" s="29"/>
      <c r="C510" s="25" t="str">
        <f ca="1">IF(PORTADA!$F$51="A",CONCATENATE(I510,"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57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42"/>
      <c r="B511" s="29"/>
      <c r="C511" s="25" t="str">
        <f ca="1">IF(PORTADA!$F$51="A",CONCATENATE(I511,"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56</v>
      </c>
      <c r="K511" s="20">
        <f ca="1">IF(PORTADA!$F$51="A",S510,0)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42"/>
      <c r="B512" s="29"/>
      <c r="C512" s="25" t="str">
        <f ca="1">IF(PORTADA!$F$51="A",CONCATENATE(I512,"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55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42"/>
      <c r="B513" s="29"/>
      <c r="C513" s="25" t="str">
        <f ca="1">IF(PORTADA!$F$51="A",CONCATENATE(I513,"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45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IF(PORTADA!$F$51="A",CONCATENATE(K515,".-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568</v>
      </c>
      <c r="J515" s="61">
        <f>IF(LOOKUP(I515,DATOS!A:A,DATOS!C:C)=0,J509,(LOOKUP(I515,DATOS!A:A,DATOS!C:C)))</f>
        <v>9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42">
        <f ca="1">IF($E$2="X",0,IF(K517&gt;2,H515,K517))</f>
        <v>0</v>
      </c>
      <c r="B516" s="29"/>
      <c r="C516" s="25" t="str">
        <f ca="1">IF(PORTADA!$F$51="A",CONCATENATE(I516,"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57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42"/>
      <c r="B517" s="29"/>
      <c r="C517" s="25" t="str">
        <f ca="1">IF(PORTADA!$F$51="A",CONCATENATE(I517,"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56</v>
      </c>
      <c r="K517" s="20">
        <f ca="1">IF(PORTADA!$F$51="A",S516,0)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42"/>
      <c r="B518" s="29"/>
      <c r="C518" s="25" t="str">
        <f ca="1">IF(PORTADA!$F$51="A",CONCATENATE(I518,"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55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42"/>
      <c r="B519" s="29"/>
      <c r="C519" s="25" t="str">
        <f ca="1">IF(PORTADA!$F$51="A",CONCATENATE(I519,"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45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IF(PORTADA!$F$51="A",CONCATENATE(K521,".-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569</v>
      </c>
      <c r="J521" s="61">
        <f>IF(LOOKUP(I521,DATOS!A:A,DATOS!C:C)=0,J515,(LOOKUP(I521,DATOS!A:A,DATOS!C:C)))</f>
        <v>9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42">
        <f ca="1">IF($E$2="X",0,IF(K523&gt;2,H521,K523))</f>
        <v>0</v>
      </c>
      <c r="B522" s="29"/>
      <c r="C522" s="25" t="str">
        <f ca="1">IF(PORTADA!$F$51="A",CONCATENATE(I522,"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57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42"/>
      <c r="B523" s="29"/>
      <c r="C523" s="25" t="str">
        <f ca="1">IF(PORTADA!$F$51="A",CONCATENATE(I523,"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56</v>
      </c>
      <c r="K523" s="20">
        <f ca="1">IF(PORTADA!$F$51="A",S522,0)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42"/>
      <c r="B524" s="29"/>
      <c r="C524" s="25" t="str">
        <f ca="1">IF(PORTADA!$F$51="A",CONCATENATE(I524,"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55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42"/>
      <c r="B525" s="29"/>
      <c r="C525" s="25" t="str">
        <f ca="1">IF(PORTADA!$F$51="A",CONCATENATE(I525,"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45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IF(PORTADA!$F$51="A",CONCATENATE(K527,".-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570</v>
      </c>
      <c r="J527" s="61">
        <f>IF(LOOKUP(I527,DATOS!A:A,DATOS!C:C)=0,J521,(LOOKUP(I527,DATOS!A:A,DATOS!C:C)))</f>
        <v>9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42">
        <f ca="1">IF($E$2="X",0,IF(K529&gt;2,H527,K529))</f>
        <v>0</v>
      </c>
      <c r="B528" s="29"/>
      <c r="C528" s="25" t="str">
        <f ca="1">IF(PORTADA!$F$51="A",CONCATENATE(I528,"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57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42"/>
      <c r="B529" s="29"/>
      <c r="C529" s="25" t="str">
        <f ca="1">IF(PORTADA!$F$51="A",CONCATENATE(I529,"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56</v>
      </c>
      <c r="K529" s="20">
        <f ca="1">IF(PORTADA!$F$51="A",S528,0)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42"/>
      <c r="B530" s="29"/>
      <c r="C530" s="25" t="str">
        <f ca="1">IF(PORTADA!$F$51="A",CONCATENATE(I530,"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55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42"/>
      <c r="B531" s="29"/>
      <c r="C531" s="25" t="str">
        <f ca="1">IF(PORTADA!$F$51="A",CONCATENATE(I531,"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45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IF(PORTADA!$F$51="A",CONCATENATE(K533,".-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571</v>
      </c>
      <c r="J533" s="61">
        <f>IF(LOOKUP(I533,DATOS!A:A,DATOS!C:C)=0,J527,(LOOKUP(I533,DATOS!A:A,DATOS!C:C)))</f>
        <v>9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42">
        <f ca="1">IF($E$2="X",0,IF(K535&gt;2,H533,K535))</f>
        <v>0</v>
      </c>
      <c r="B534" s="29"/>
      <c r="C534" s="25" t="str">
        <f ca="1">IF(PORTADA!$F$51="A",CONCATENATE(I534,"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57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42"/>
      <c r="B535" s="29"/>
      <c r="C535" s="25" t="str">
        <f ca="1">IF(PORTADA!$F$51="A",CONCATENATE(I535,"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56</v>
      </c>
      <c r="K535" s="20">
        <f ca="1">IF(PORTADA!$F$51="A",S534,0)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42"/>
      <c r="B536" s="29"/>
      <c r="C536" s="25" t="str">
        <f ca="1">IF(PORTADA!$F$51="A",CONCATENATE(I536,"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55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42"/>
      <c r="B537" s="29"/>
      <c r="C537" s="25" t="str">
        <f ca="1">IF(PORTADA!$F$51="A",CONCATENATE(I537,"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45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IF(PORTADA!$F$51="A",CONCATENATE(K539,".-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572</v>
      </c>
      <c r="J539" s="61">
        <f>IF(LOOKUP(I539,DATOS!A:A,DATOS!C:C)=0,J533,(LOOKUP(I539,DATOS!A:A,DATOS!C:C)))</f>
        <v>9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42">
        <f ca="1">IF($E$2="X",0,IF(K541&gt;2,H539,K541))</f>
        <v>0</v>
      </c>
      <c r="B540" s="29"/>
      <c r="C540" s="25" t="str">
        <f ca="1">IF(PORTADA!$F$51="A",CONCATENATE(I540,"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57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42"/>
      <c r="B541" s="29"/>
      <c r="C541" s="25" t="str">
        <f ca="1">IF(PORTADA!$F$51="A",CONCATENATE(I541,"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56</v>
      </c>
      <c r="K541" s="20">
        <f ca="1">IF(PORTADA!$F$51="A",S540,0)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42"/>
      <c r="B542" s="29"/>
      <c r="C542" s="25" t="str">
        <f ca="1">IF(PORTADA!$F$51="A",CONCATENATE(I542,"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55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42"/>
      <c r="B543" s="29"/>
      <c r="C543" s="25" t="str">
        <f ca="1">IF(PORTADA!$F$51="A",CONCATENATE(I543,"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45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IF(PORTADA!$F$51="A",CONCATENATE(K545,".-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573</v>
      </c>
      <c r="J545" s="61">
        <f>IF(LOOKUP(I545,DATOS!A:A,DATOS!C:C)=0,J539,(LOOKUP(I545,DATOS!A:A,DATOS!C:C)))</f>
        <v>9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42">
        <f ca="1">IF($E$2="X",0,IF(K547&gt;2,H545,K547))</f>
        <v>0</v>
      </c>
      <c r="B546" s="29"/>
      <c r="C546" s="25" t="str">
        <f ca="1">IF(PORTADA!$F$51="A",CONCATENATE(I546,"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57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42"/>
      <c r="B547" s="29"/>
      <c r="C547" s="25" t="str">
        <f ca="1">IF(PORTADA!$F$51="A",CONCATENATE(I547,"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56</v>
      </c>
      <c r="K547" s="20">
        <f ca="1">IF(PORTADA!$F$51="A",S546,0)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42"/>
      <c r="B548" s="29"/>
      <c r="C548" s="25" t="str">
        <f ca="1">IF(PORTADA!$F$51="A",CONCATENATE(I548,"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55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42"/>
      <c r="B549" s="29"/>
      <c r="C549" s="25" t="str">
        <f ca="1">IF(PORTADA!$F$51="A",CONCATENATE(I549,"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45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IF(PORTADA!$F$51="A",CONCATENATE(K551,".-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574</v>
      </c>
      <c r="J551" s="61">
        <f>IF(LOOKUP(I551,DATOS!A:A,DATOS!C:C)=0,J545,(LOOKUP(I551,DATOS!A:A,DATOS!C:C)))</f>
        <v>9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42">
        <f ca="1">IF($E$2="X",0,IF(K553&gt;2,H551,K553))</f>
        <v>0</v>
      </c>
      <c r="B552" s="29"/>
      <c r="C552" s="25" t="str">
        <f ca="1">IF(PORTADA!$F$51="A",CONCATENATE(I552,"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57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42"/>
      <c r="B553" s="29"/>
      <c r="C553" s="25" t="str">
        <f ca="1">IF(PORTADA!$F$51="A",CONCATENATE(I553,"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56</v>
      </c>
      <c r="K553" s="20">
        <f ca="1">IF(PORTADA!$F$51="A",S552,0)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42"/>
      <c r="B554" s="29"/>
      <c r="C554" s="25" t="str">
        <f ca="1">IF(PORTADA!$F$51="A",CONCATENATE(I554,"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55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42"/>
      <c r="B555" s="29"/>
      <c r="C555" s="25" t="str">
        <f ca="1">IF(PORTADA!$F$51="A",CONCATENATE(I555,"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45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IF(PORTADA!$F$51="A",CONCATENATE(K557,".-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575</v>
      </c>
      <c r="J557" s="61">
        <f>IF(LOOKUP(I557,DATOS!A:A,DATOS!C:C)=0,J551,(LOOKUP(I557,DATOS!A:A,DATOS!C:C)))</f>
        <v>9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42">
        <f ca="1">IF($E$2="X",0,IF(K559&gt;2,H557,K559))</f>
        <v>0</v>
      </c>
      <c r="B558" s="29"/>
      <c r="C558" s="25" t="str">
        <f ca="1">IF(PORTADA!$F$51="A",CONCATENATE(I558,"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57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42"/>
      <c r="B559" s="29"/>
      <c r="C559" s="25" t="str">
        <f ca="1">IF(PORTADA!$F$51="A",CONCATENATE(I559,"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56</v>
      </c>
      <c r="K559" s="20">
        <f ca="1">IF(PORTADA!$F$51="A",S558,0)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42"/>
      <c r="B560" s="29"/>
      <c r="C560" s="25" t="str">
        <f ca="1">IF(PORTADA!$F$51="A",CONCATENATE(I560,"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55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42"/>
      <c r="B561" s="29"/>
      <c r="C561" s="25" t="str">
        <f ca="1">IF(PORTADA!$F$51="A",CONCATENATE(I561,"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45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IF(PORTADA!$F$51="A",CONCATENATE(K563,".-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576</v>
      </c>
      <c r="J563" s="61">
        <f>IF(LOOKUP(I563,DATOS!A:A,DATOS!C:C)=0,J557,(LOOKUP(I563,DATOS!A:A,DATOS!C:C)))</f>
        <v>9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42">
        <f ca="1">IF($E$2="X",0,IF(K565&gt;2,H563,K565))</f>
        <v>0</v>
      </c>
      <c r="B564" s="29"/>
      <c r="C564" s="25" t="str">
        <f ca="1">IF(PORTADA!$F$51="A",CONCATENATE(I564,"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57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42"/>
      <c r="B565" s="29"/>
      <c r="C565" s="25" t="str">
        <f ca="1">IF(PORTADA!$F$51="A",CONCATENATE(I565,"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56</v>
      </c>
      <c r="K565" s="20">
        <f ca="1">IF(PORTADA!$F$51="A",S564,0)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42"/>
      <c r="B566" s="29"/>
      <c r="C566" s="25" t="str">
        <f ca="1">IF(PORTADA!$F$51="A",CONCATENATE(I566,"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55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42"/>
      <c r="B567" s="29"/>
      <c r="C567" s="25" t="str">
        <f ca="1">IF(PORTADA!$F$51="A",CONCATENATE(I567,"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45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IF(PORTADA!$F$51="A",CONCATENATE(K569,".-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577</v>
      </c>
      <c r="J569" s="61">
        <f>IF(LOOKUP(I569,DATOS!A:A,DATOS!C:C)=0,J563,(LOOKUP(I569,DATOS!A:A,DATOS!C:C)))</f>
        <v>9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42">
        <f ca="1">IF($E$2="X",0,IF(K571&gt;2,H569,K571))</f>
        <v>0</v>
      </c>
      <c r="B570" s="29"/>
      <c r="C570" s="25" t="str">
        <f ca="1">IF(PORTADA!$F$51="A",CONCATENATE(I570,"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57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42"/>
      <c r="B571" s="29"/>
      <c r="C571" s="25" t="str">
        <f ca="1">IF(PORTADA!$F$51="A",CONCATENATE(I571,"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56</v>
      </c>
      <c r="K571" s="20">
        <f ca="1">IF(PORTADA!$F$51="A",S570,0)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42"/>
      <c r="B572" s="29"/>
      <c r="C572" s="25" t="str">
        <f ca="1">IF(PORTADA!$F$51="A",CONCATENATE(I572,"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55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42"/>
      <c r="B573" s="29"/>
      <c r="C573" s="25" t="str">
        <f ca="1">IF(PORTADA!$F$51="A",CONCATENATE(I573,"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45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IF(PORTADA!$F$51="A",CONCATENATE(K575,".-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578</v>
      </c>
      <c r="J575" s="61">
        <f>IF(LOOKUP(I575,DATOS!A:A,DATOS!C:C)=0,J569,(LOOKUP(I575,DATOS!A:A,DATOS!C:C)))</f>
        <v>9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42">
        <f ca="1">IF($E$2="X",0,IF(K577&gt;2,H575,K577))</f>
        <v>0</v>
      </c>
      <c r="B576" s="29"/>
      <c r="C576" s="25" t="str">
        <f ca="1">IF(PORTADA!$F$51="A",CONCATENATE(I576,"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57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42"/>
      <c r="B577" s="29"/>
      <c r="C577" s="25" t="str">
        <f ca="1">IF(PORTADA!$F$51="A",CONCATENATE(I577,"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56</v>
      </c>
      <c r="K577" s="20">
        <f ca="1">IF(PORTADA!$F$51="A",S576,0)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42"/>
      <c r="B578" s="29"/>
      <c r="C578" s="25" t="str">
        <f ca="1">IF(PORTADA!$F$51="A",CONCATENATE(I578,"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55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42"/>
      <c r="B579" s="29"/>
      <c r="C579" s="25" t="str">
        <f ca="1">IF(PORTADA!$F$51="A",CONCATENATE(I579,"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45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IF(PORTADA!$F$51="A",CONCATENATE(K581,".-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579</v>
      </c>
      <c r="J581" s="61">
        <f>IF(LOOKUP(I581,DATOS!A:A,DATOS!C:C)=0,J575,(LOOKUP(I581,DATOS!A:A,DATOS!C:C)))</f>
        <v>9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42">
        <f ca="1">IF($E$2="X",0,IF(K583&gt;2,H581,K583))</f>
        <v>0</v>
      </c>
      <c r="B582" s="29"/>
      <c r="C582" s="25" t="str">
        <f ca="1">IF(PORTADA!$F$51="A",CONCATENATE(I582,"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57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42"/>
      <c r="B583" s="29"/>
      <c r="C583" s="25" t="str">
        <f ca="1">IF(PORTADA!$F$51="A",CONCATENATE(I583,"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56</v>
      </c>
      <c r="K583" s="20">
        <f ca="1">IF(PORTADA!$F$51="A",S582,0)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42"/>
      <c r="B584" s="29"/>
      <c r="C584" s="25" t="str">
        <f ca="1">IF(PORTADA!$F$51="A",CONCATENATE(I584,"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55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42"/>
      <c r="B585" s="29"/>
      <c r="C585" s="25" t="str">
        <f ca="1">IF(PORTADA!$F$51="A",CONCATENATE(I585,"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45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IF(PORTADA!$F$51="A",CONCATENATE(K587,".-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580</v>
      </c>
      <c r="J587" s="61">
        <f>IF(LOOKUP(I587,DATOS!A:A,DATOS!C:C)=0,J581,(LOOKUP(I587,DATOS!A:A,DATOS!C:C)))</f>
        <v>9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42">
        <f ca="1">IF($E$2="X",0,IF(K589&gt;2,H587,K589))</f>
        <v>0</v>
      </c>
      <c r="B588" s="29"/>
      <c r="C588" s="25" t="str">
        <f ca="1">IF(PORTADA!$F$51="A",CONCATENATE(I588,"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57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42"/>
      <c r="B589" s="29"/>
      <c r="C589" s="25" t="str">
        <f ca="1">IF(PORTADA!$F$51="A",CONCATENATE(I589,"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56</v>
      </c>
      <c r="K589" s="20">
        <f ca="1">IF(PORTADA!$F$51="A",S588,0)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42"/>
      <c r="B590" s="29"/>
      <c r="C590" s="25" t="str">
        <f ca="1">IF(PORTADA!$F$51="A",CONCATENATE(I590,"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55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42"/>
      <c r="B591" s="29"/>
      <c r="C591" s="25" t="str">
        <f ca="1">IF(PORTADA!$F$51="A",CONCATENATE(I591,"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45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IF(PORTADA!$F$51="A",CONCATENATE(K593,".-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581</v>
      </c>
      <c r="J593" s="61">
        <f>IF(LOOKUP(I593,DATOS!A:A,DATOS!C:C)=0,J587,(LOOKUP(I593,DATOS!A:A,DATOS!C:C)))</f>
        <v>9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42">
        <f ca="1">IF($E$2="X",0,IF(K595&gt;2,H593,K595))</f>
        <v>0</v>
      </c>
      <c r="B594" s="29"/>
      <c r="C594" s="25" t="str">
        <f ca="1">IF(PORTADA!$F$51="A",CONCATENATE(I594,"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57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42"/>
      <c r="B595" s="29"/>
      <c r="C595" s="25" t="str">
        <f ca="1">IF(PORTADA!$F$51="A",CONCATENATE(I595,"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56</v>
      </c>
      <c r="K595" s="20">
        <f ca="1">IF(PORTADA!$F$51="A",S594,0)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42"/>
      <c r="B596" s="29"/>
      <c r="C596" s="25" t="str">
        <f ca="1">IF(PORTADA!$F$51="A",CONCATENATE(I596,"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55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42"/>
      <c r="B597" s="29"/>
      <c r="C597" s="25" t="str">
        <f ca="1">IF(PORTADA!$F$51="A",CONCATENATE(I597,"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45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IF(PORTADA!$F$51="A",CONCATENATE(K599,".-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582</v>
      </c>
      <c r="J599" s="61">
        <f>IF(LOOKUP(I599,DATOS!A:A,DATOS!C:C)=0,J593,(LOOKUP(I599,DATOS!A:A,DATOS!C:C)))</f>
        <v>9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42">
        <f ca="1">IF($E$2="X",0,IF(K601&gt;2,H599,K601))</f>
        <v>0</v>
      </c>
      <c r="B600" s="29"/>
      <c r="C600" s="25" t="str">
        <f ca="1">IF(PORTADA!$F$51="A",CONCATENATE(I600,"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57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42"/>
      <c r="B601" s="29"/>
      <c r="C601" s="25" t="str">
        <f ca="1">IF(PORTADA!$F$51="A",CONCATENATE(I601,"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56</v>
      </c>
      <c r="K601" s="20">
        <f ca="1">IF(PORTADA!$F$51="A",S600,0)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42"/>
      <c r="B602" s="29"/>
      <c r="C602" s="25" t="str">
        <f ca="1">IF(PORTADA!$F$51="A",CONCATENATE(I602,"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55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42"/>
      <c r="B603" s="29"/>
      <c r="C603" s="25" t="str">
        <f ca="1">IF(PORTADA!$F$51="A",CONCATENATE(I603,"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45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password="CC7D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870" priority="28" stopIfTrue="1" operator="lessThan">
      <formula>2</formula>
    </cfRule>
    <cfRule type="cellIs" dxfId="869" priority="29" stopIfTrue="1" operator="equal">
      <formula>2</formula>
    </cfRule>
    <cfRule type="cellIs" dxfId="86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867" priority="1" stopIfTrue="1" operator="lessThan">
      <formula>2</formula>
    </cfRule>
    <cfRule type="cellIs" dxfId="866" priority="2" stopIfTrue="1" operator="equal">
      <formula>2</formula>
    </cfRule>
    <cfRule type="cellIs" dxfId="86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864" priority="25" stopIfTrue="1" operator="lessThan">
      <formula>2</formula>
    </cfRule>
    <cfRule type="cellIs" dxfId="863" priority="26" stopIfTrue="1" operator="equal">
      <formula>2</formula>
    </cfRule>
    <cfRule type="cellIs" dxfId="86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861" priority="22" stopIfTrue="1" operator="lessThan">
      <formula>2</formula>
    </cfRule>
    <cfRule type="cellIs" dxfId="860" priority="23" stopIfTrue="1" operator="equal">
      <formula>2</formula>
    </cfRule>
    <cfRule type="cellIs" dxfId="85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858" priority="19" stopIfTrue="1" operator="lessThan">
      <formula>2</formula>
    </cfRule>
    <cfRule type="cellIs" dxfId="857" priority="20" stopIfTrue="1" operator="equal">
      <formula>2</formula>
    </cfRule>
    <cfRule type="cellIs" dxfId="85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855" priority="16" stopIfTrue="1" operator="lessThan">
      <formula>2</formula>
    </cfRule>
    <cfRule type="cellIs" dxfId="854" priority="17" stopIfTrue="1" operator="equal">
      <formula>2</formula>
    </cfRule>
    <cfRule type="cellIs" dxfId="85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852" priority="13" stopIfTrue="1" operator="lessThan">
      <formula>2</formula>
    </cfRule>
    <cfRule type="cellIs" dxfId="851" priority="14" stopIfTrue="1" operator="equal">
      <formula>2</formula>
    </cfRule>
    <cfRule type="cellIs" dxfId="85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849" priority="10" stopIfTrue="1" operator="lessThan">
      <formula>2</formula>
    </cfRule>
    <cfRule type="cellIs" dxfId="848" priority="11" stopIfTrue="1" operator="equal">
      <formula>2</formula>
    </cfRule>
    <cfRule type="cellIs" dxfId="84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846" priority="7" stopIfTrue="1" operator="lessThan">
      <formula>2</formula>
    </cfRule>
    <cfRule type="cellIs" dxfId="845" priority="8" stopIfTrue="1" operator="equal">
      <formula>2</formula>
    </cfRule>
    <cfRule type="cellIs" dxfId="84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843" priority="4" stopIfTrue="1" operator="lessThan">
      <formula>2</formula>
    </cfRule>
    <cfRule type="cellIs" dxfId="842" priority="5" stopIfTrue="1" operator="equal">
      <formula>2</formula>
    </cfRule>
    <cfRule type="cellIs" dxfId="84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30</vt:i4>
      </vt:variant>
    </vt:vector>
  </HeadingPairs>
  <TitlesOfParts>
    <vt:vector size="30" baseType="lpstr">
      <vt:lpstr>PORTADA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0</vt:lpstr>
      <vt:lpstr>DATOS</vt:lpstr>
      <vt:lpstr>REPARTO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Windows User</cp:lastModifiedBy>
  <cp:lastPrinted>2008-02-16T08:48:41Z</cp:lastPrinted>
  <dcterms:created xsi:type="dcterms:W3CDTF">1996-11-27T10:00:04Z</dcterms:created>
  <dcterms:modified xsi:type="dcterms:W3CDTF">2019-07-10T20:31:27Z</dcterms:modified>
</cp:coreProperties>
</file>